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66925"/>
  <mc:AlternateContent xmlns:mc="http://schemas.openxmlformats.org/markup-compatibility/2006">
    <mc:Choice Requires="x15">
      <x15ac:absPath xmlns:x15ac="http://schemas.microsoft.com/office/spreadsheetml/2010/11/ac" url="https://avans.sharepoint.com/sites/DFV-ICM/Shared Documents/General/Inkooppakketten/730-0/Aanbesteding/Afvaltransport en -verwerking 2024/05 Nota van inlichtingen/Nota 1/"/>
    </mc:Choice>
  </mc:AlternateContent>
  <xr:revisionPtr revIDLastSave="297" documentId="8_{6F707BAB-83C4-4254-9878-5BFDE9EDF763}" xr6:coauthVersionLast="47" xr6:coauthVersionMax="47" xr10:uidLastSave="{41637EF3-3C38-47B9-81C4-F219A6BCDCC0}"/>
  <bookViews>
    <workbookView xWindow="-120" yWindow="-120" windowWidth="29040" windowHeight="15840" activeTab="2" xr2:uid="{A77B0247-40F2-4CE4-9E34-284DB86E8B6E}"/>
  </bookViews>
  <sheets>
    <sheet name="Voorblad" sheetId="3" r:id="rId1"/>
    <sheet name="Jaarkosten" sheetId="4" r:id="rId2"/>
    <sheet name="Tarievensheet" sheetId="1" r:id="rId3"/>
    <sheet name="Achterzijde Avans calc." sheetId="2" state="hidden" r:id="rId4"/>
  </sheets>
  <definedNames>
    <definedName name="_xlnm.Print_Area" localSheetId="2">Tarievensheet!$A$1:$I$181</definedName>
    <definedName name="_xlnm.Print_Area" localSheetId="0">Voorblad!$A$1:$A$16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 l="1"/>
  <c r="G28" i="1"/>
  <c r="G30" i="1"/>
  <c r="F66" i="1" l="1"/>
  <c r="G66" i="1" s="1"/>
  <c r="F111" i="1"/>
  <c r="F112" i="1"/>
  <c r="F113" i="1"/>
  <c r="F114" i="1"/>
  <c r="F110" i="1"/>
  <c r="F127" i="1"/>
  <c r="F129" i="1"/>
  <c r="F100" i="1"/>
  <c r="G100" i="1" s="1"/>
  <c r="B16" i="4" s="1"/>
  <c r="F93" i="1"/>
  <c r="F92" i="1"/>
  <c r="F87" i="1"/>
  <c r="F88" i="1"/>
  <c r="F89" i="1"/>
  <c r="F86" i="1"/>
  <c r="F78" i="1"/>
  <c r="F75" i="1"/>
  <c r="F76" i="1"/>
  <c r="F77" i="1"/>
  <c r="F74" i="1"/>
  <c r="F97" i="1"/>
  <c r="G97" i="1" s="1"/>
  <c r="B14" i="4" s="1"/>
  <c r="F164" i="1"/>
  <c r="F165" i="1"/>
  <c r="F166" i="1"/>
  <c r="F167" i="1"/>
  <c r="F168" i="1"/>
  <c r="F169" i="1"/>
  <c r="F170" i="1"/>
  <c r="F171" i="1"/>
  <c r="F172" i="1"/>
  <c r="F174" i="1"/>
  <c r="F175" i="1"/>
  <c r="F123" i="1"/>
  <c r="F125" i="1"/>
  <c r="F126" i="1"/>
  <c r="F130" i="1"/>
  <c r="F131" i="1"/>
  <c r="F132" i="1"/>
  <c r="F133" i="1"/>
  <c r="F138" i="1"/>
  <c r="F173" i="1"/>
  <c r="F122" i="1"/>
  <c r="F150" i="1"/>
  <c r="F137" i="1"/>
  <c r="F142" i="1"/>
  <c r="F146" i="1"/>
  <c r="F149" i="1"/>
  <c r="F157" i="1"/>
  <c r="F158" i="1"/>
  <c r="F140" i="1"/>
  <c r="F148" i="1"/>
  <c r="F156" i="1"/>
  <c r="F135" i="1"/>
  <c r="F136" i="1"/>
  <c r="F139" i="1"/>
  <c r="F141" i="1"/>
  <c r="F143" i="1"/>
  <c r="F144" i="1"/>
  <c r="F145" i="1"/>
  <c r="F147" i="1"/>
  <c r="F151" i="1"/>
  <c r="F152" i="1"/>
  <c r="F153" i="1"/>
  <c r="F154" i="1"/>
  <c r="F155" i="1"/>
  <c r="F159" i="1"/>
  <c r="F160" i="1"/>
  <c r="F161" i="1"/>
  <c r="F162" i="1"/>
  <c r="F163" i="1"/>
  <c r="F90" i="1"/>
  <c r="F94" i="1"/>
  <c r="F50" i="1"/>
  <c r="F49" i="1"/>
  <c r="F47" i="1"/>
  <c r="F46" i="1"/>
  <c r="F30" i="1"/>
  <c r="F29" i="1"/>
  <c r="F28" i="1"/>
  <c r="F27" i="1"/>
  <c r="F26" i="1"/>
  <c r="F25" i="1"/>
  <c r="F24" i="1"/>
  <c r="F23" i="1"/>
  <c r="F14" i="1"/>
  <c r="F13" i="1"/>
  <c r="F12" i="1"/>
  <c r="F11" i="1"/>
  <c r="F10" i="1"/>
  <c r="F9" i="1"/>
  <c r="F8" i="1"/>
  <c r="F42" i="1"/>
  <c r="F41" i="1"/>
  <c r="F40" i="1"/>
  <c r="F39" i="1"/>
  <c r="F38" i="1"/>
  <c r="F37" i="1"/>
  <c r="F36" i="1"/>
  <c r="F35" i="1"/>
  <c r="F34" i="1"/>
  <c r="F33" i="1"/>
  <c r="F65" i="1"/>
  <c r="F57" i="1"/>
  <c r="B11" i="4" s="1"/>
  <c r="F56" i="1"/>
  <c r="B13" i="4" s="1"/>
  <c r="F55" i="1"/>
  <c r="F54" i="1"/>
  <c r="F105" i="1"/>
  <c r="F104" i="1"/>
  <c r="F117" i="1"/>
  <c r="C63" i="1"/>
  <c r="F63" i="1" s="1"/>
  <c r="G123" i="1" l="1"/>
  <c r="B7" i="4" s="1"/>
  <c r="G133" i="1"/>
  <c r="B8" i="4" s="1"/>
  <c r="G127" i="1"/>
  <c r="B10" i="4" s="1"/>
  <c r="B21" i="4"/>
  <c r="G117" i="1"/>
  <c r="G175" i="1"/>
  <c r="B9" i="4" s="1"/>
  <c r="G114" i="1"/>
  <c r="B20" i="4" s="1"/>
  <c r="G105" i="1"/>
  <c r="B18" i="4" s="1"/>
  <c r="G78" i="1"/>
  <c r="G94" i="1"/>
  <c r="G90" i="1"/>
  <c r="B12" i="4" s="1"/>
  <c r="G57" i="1"/>
  <c r="G50" i="1"/>
  <c r="B19" i="4" s="1"/>
  <c r="G42" i="1"/>
  <c r="B6" i="4" s="1"/>
  <c r="B5" i="4" l="1"/>
  <c r="B15" i="4"/>
  <c r="B22" i="4" l="1"/>
  <c r="C22" i="4" s="1"/>
  <c r="K85" i="2"/>
  <c r="E102" i="2"/>
  <c r="E101" i="2"/>
  <c r="E97" i="2"/>
  <c r="E95" i="2"/>
  <c r="G97" i="2" l="1"/>
  <c r="G103" i="2"/>
  <c r="E147" i="2" l="1"/>
  <c r="D75" i="2"/>
  <c r="D74" i="2"/>
  <c r="E66" i="2"/>
  <c r="E65" i="2"/>
  <c r="D64" i="2"/>
  <c r="E64" i="2" s="1"/>
  <c r="E63" i="2"/>
  <c r="E58" i="2"/>
  <c r="E57" i="2"/>
  <c r="E56" i="2"/>
  <c r="E55" i="2"/>
  <c r="E51" i="2"/>
  <c r="E50" i="2"/>
  <c r="E47" i="2"/>
  <c r="E46" i="2"/>
  <c r="E42" i="2"/>
  <c r="E41" i="2"/>
  <c r="E40" i="2"/>
  <c r="E39" i="2"/>
  <c r="E38" i="2"/>
  <c r="E37" i="2"/>
  <c r="E36" i="2"/>
  <c r="E35" i="2"/>
  <c r="E34" i="2"/>
  <c r="E33" i="2"/>
  <c r="E30" i="2"/>
  <c r="E29" i="2"/>
  <c r="E28" i="2"/>
  <c r="E27" i="2"/>
  <c r="E26" i="2"/>
  <c r="E25" i="2"/>
  <c r="E24" i="2"/>
  <c r="E23" i="2"/>
  <c r="E22" i="2"/>
  <c r="E21" i="2"/>
  <c r="E20" i="2"/>
  <c r="E19" i="2"/>
  <c r="E18" i="2"/>
  <c r="E17" i="2"/>
  <c r="E16" i="2"/>
  <c r="E15" i="2"/>
  <c r="E14" i="2"/>
  <c r="E13" i="2"/>
  <c r="E12" i="2"/>
  <c r="E11" i="2"/>
  <c r="E10" i="2"/>
  <c r="E9" i="2"/>
  <c r="E8" i="2"/>
  <c r="E7" i="2"/>
  <c r="E6" i="2"/>
  <c r="E5" i="2"/>
  <c r="G52" i="2" l="1"/>
  <c r="G67" i="2"/>
  <c r="G60" i="2"/>
  <c r="G48" i="2"/>
  <c r="G43" i="2"/>
  <c r="G31" i="2"/>
  <c r="G152" i="2" s="1"/>
</calcChain>
</file>

<file path=xl/sharedStrings.xml><?xml version="1.0" encoding="utf-8"?>
<sst xmlns="http://schemas.openxmlformats.org/spreadsheetml/2006/main" count="607" uniqueCount="306">
  <si>
    <t>Tab Jaarkosten</t>
  </si>
  <si>
    <t>Tab Tarievensheet</t>
  </si>
  <si>
    <t>Afvalstroom</t>
  </si>
  <si>
    <t>Afval/Restafval</t>
  </si>
  <si>
    <t>Banden/Rubber</t>
  </si>
  <si>
    <t>Bouw &amp; sloop</t>
  </si>
  <si>
    <t>Elektr(on)isch afval</t>
  </si>
  <si>
    <t>Folie/kunststoffen</t>
  </si>
  <si>
    <t>Gevaarlijk afval</t>
  </si>
  <si>
    <t>VLAK-Glas</t>
  </si>
  <si>
    <t>Hout</t>
  </si>
  <si>
    <t>kartonnen bekers</t>
  </si>
  <si>
    <t>Non Ferro</t>
  </si>
  <si>
    <r>
      <rPr>
        <strike/>
        <sz val="11"/>
        <color theme="1"/>
        <rFont val="Calibri"/>
        <family val="2"/>
        <scheme val="minor"/>
      </rPr>
      <t xml:space="preserve">Overig </t>
    </r>
    <r>
      <rPr>
        <sz val="11"/>
        <color theme="1"/>
        <rFont val="Calibri"/>
        <family val="2"/>
        <scheme val="minor"/>
      </rPr>
      <t>(bedrag verdelen over afvalstromen)</t>
    </r>
  </si>
  <si>
    <t>Papier/Karton</t>
  </si>
  <si>
    <t>PD</t>
  </si>
  <si>
    <t>Schroot</t>
  </si>
  <si>
    <t>Swill</t>
  </si>
  <si>
    <t>Vertrouwelijk papier</t>
  </si>
  <si>
    <t>Vetten</t>
  </si>
  <si>
    <t>Tarievensheet Afvaltransport- en verwerking 2026</t>
  </si>
  <si>
    <t>HUUR CONTAINERS</t>
  </si>
  <si>
    <t>Huur Rolcontainers bij Avans gebouwen</t>
  </si>
  <si>
    <t>Huurtarief per jaar per container in EUR, excl. btw.</t>
  </si>
  <si>
    <t xml:space="preserve">240 liter </t>
  </si>
  <si>
    <t>Glas</t>
  </si>
  <si>
    <t>240 liter  afsluitbaar</t>
  </si>
  <si>
    <t xml:space="preserve">660 liter </t>
  </si>
  <si>
    <t>240 liter</t>
  </si>
  <si>
    <t xml:space="preserve">Bedrijfsafval/ restafval </t>
  </si>
  <si>
    <t>660 liter afsluitbaar</t>
  </si>
  <si>
    <t xml:space="preserve">770 liter </t>
  </si>
  <si>
    <t>770 liter afsluitbaar</t>
  </si>
  <si>
    <t>1100 liter</t>
  </si>
  <si>
    <t>1100 liter afsluitbaar</t>
  </si>
  <si>
    <t>660 liter</t>
  </si>
  <si>
    <t xml:space="preserve"> papier/karton</t>
  </si>
  <si>
    <t>vertrouwelijk papier</t>
  </si>
  <si>
    <t>500 liter</t>
  </si>
  <si>
    <t>Huur Afzetcontainers bij Avans gebouwen</t>
  </si>
  <si>
    <t>Tarief huur bij bijvoorbeeld 3 dgn</t>
  </si>
  <si>
    <t>Huurtarief per jaar per container</t>
  </si>
  <si>
    <t>Open 6 m3 hef container</t>
  </si>
  <si>
    <t>evenredig t.o.v. jaartarief</t>
  </si>
  <si>
    <t>Open 9 m3 hef container</t>
  </si>
  <si>
    <t>Open 10 m3 hef container</t>
  </si>
  <si>
    <t>Gesloten 10 m3 hef container</t>
  </si>
  <si>
    <t>Magazijn 11 m3 hef container</t>
  </si>
  <si>
    <t>Open 20 m3 afzet container</t>
  </si>
  <si>
    <t>Gesloten 30 m3 afzet container</t>
  </si>
  <si>
    <t>Open 30 m3 afzet container</t>
  </si>
  <si>
    <t>Open 40 m3 afzet container</t>
  </si>
  <si>
    <t>TRANSPORT EN PLAATSING AFZET- EN PORTAALCONTAINERS</t>
  </si>
  <si>
    <t xml:space="preserve">Adres </t>
  </si>
  <si>
    <t>Inhoudsmaat</t>
  </si>
  <si>
    <t>Locatie Breda/Bavel/ s`Hertogenbosch/Tilburg/Roosendaal</t>
  </si>
  <si>
    <t>afzetcontainer</t>
  </si>
  <si>
    <t xml:space="preserve">portaalcontainer </t>
  </si>
  <si>
    <t xml:space="preserve">Plaatsing tarief per keer </t>
  </si>
  <si>
    <t xml:space="preserve">portaalcontainer (via kraantje op de wagen) </t>
  </si>
  <si>
    <t>VERWERKING INHOUD AFZET- EN PORTAALCONTAINERS</t>
  </si>
  <si>
    <t xml:space="preserve">Afvalstroom </t>
  </si>
  <si>
    <t>Aantal kg in 2024</t>
  </si>
  <si>
    <t>Verwerkingstarief per ton (1.000 kg)</t>
  </si>
  <si>
    <t>Bouw- &amp; sloop afval</t>
  </si>
  <si>
    <t>Grof bedrijfsafval</t>
  </si>
  <si>
    <t>Schroot*</t>
  </si>
  <si>
    <t>Hout A/B*</t>
  </si>
  <si>
    <t>*Index gerelateerde tarieven. Vul in a.d.v. april 2025.</t>
  </si>
  <si>
    <t>VERWERKINGSTARIEVEN ROLCONTAINERS</t>
  </si>
  <si>
    <t>Restafval</t>
  </si>
  <si>
    <t>Papier/karton</t>
  </si>
  <si>
    <t xml:space="preserve">ABONNEMENT ROLCONTAINERS -&gt; Stop- en ledigingstarieven rolcontainers, excl. huur, excl. verwerking. </t>
  </si>
  <si>
    <t>GLAS</t>
  </si>
  <si>
    <t>ledigingstarief per keer per container</t>
  </si>
  <si>
    <t>RESTAFVAL</t>
  </si>
  <si>
    <t>770 liter</t>
  </si>
  <si>
    <t>PAPIER/KARTON</t>
  </si>
  <si>
    <t>VERTROUWELIJK PAPIER</t>
  </si>
  <si>
    <t>SWILL</t>
  </si>
  <si>
    <t>120 liter</t>
  </si>
  <si>
    <t>FRIETVET</t>
  </si>
  <si>
    <t>150 liter</t>
  </si>
  <si>
    <t>PLAATSEN ROLCONTAINERS</t>
  </si>
  <si>
    <t>Tarief per plaatsing</t>
  </si>
  <si>
    <t>1 container</t>
  </si>
  <si>
    <t>meer dan 1 container per stuk</t>
  </si>
  <si>
    <t>GEVAARLIJK AFVAL (GA) EN BAKWAGENSTROMEN</t>
  </si>
  <si>
    <t>G.A. HUUR EMBALLAGE</t>
  </si>
  <si>
    <t>Huurtarief per jaar per item</t>
  </si>
  <si>
    <t xml:space="preserve">Huur boxpallet met UN-gekeurde Big Bag </t>
  </si>
  <si>
    <t>Huur boxpallet hout</t>
  </si>
  <si>
    <t xml:space="preserve">Huur 1.150 liter flexbox </t>
  </si>
  <si>
    <t>G.A. TRANSPORT PER RIT INCLUSIEF LADEN/LOSSEN</t>
  </si>
  <si>
    <t>Tarief per rit</t>
  </si>
  <si>
    <t>voorrijkosten</t>
  </si>
  <si>
    <t xml:space="preserve">G.A. verwerkingskosten Afvalstroom </t>
  </si>
  <si>
    <t>Tarief per kg incl. kosten verpakkingen/ emballage</t>
  </si>
  <si>
    <t>Bakwagenstromen:</t>
  </si>
  <si>
    <t>Elektronica</t>
  </si>
  <si>
    <t xml:space="preserve">Witgoed </t>
  </si>
  <si>
    <t>Koel en vries apparatuur</t>
  </si>
  <si>
    <t>Beeldschermen</t>
  </si>
  <si>
    <t>Harde kunststoffen</t>
  </si>
  <si>
    <t>Inzameling harddisks ter vernietiging per stuk</t>
  </si>
  <si>
    <t>Blik</t>
  </si>
  <si>
    <t>EPS</t>
  </si>
  <si>
    <t>VLAK-glas</t>
  </si>
  <si>
    <t>Gevaarlijk afval:</t>
  </si>
  <si>
    <t>Verf/inkt/lak</t>
  </si>
  <si>
    <t>Spuitbussen</t>
  </si>
  <si>
    <t>Injectienaalden</t>
  </si>
  <si>
    <t>Kantoorafval KGA</t>
  </si>
  <si>
    <t>Koelvloeistof, monoethyleenglycol</t>
  </si>
  <si>
    <t>Laboratorium chemicalien cat V</t>
  </si>
  <si>
    <t>Laboratorium chemicalien cat III</t>
  </si>
  <si>
    <t>Oplosmiddelen, halogeenrijk (klein verpakking)</t>
  </si>
  <si>
    <t>Anorganische basen</t>
  </si>
  <si>
    <t>Anorganische zuren</t>
  </si>
  <si>
    <t>Laboratoriumglas, leeg</t>
  </si>
  <si>
    <t>Oplosmiddelen halogeenarm (klein verpakking)</t>
  </si>
  <si>
    <t>Afvalolie (geen afgewerkte olie)</t>
  </si>
  <si>
    <t>Batterijen (droog)</t>
  </si>
  <si>
    <t>Laagcalorische vloeistoffen (geen klein verpakking)</t>
  </si>
  <si>
    <t>Lege metaal en kunststof verpakking (klein verpakking)</t>
  </si>
  <si>
    <t>Lijm/hars/kit vast/pasteus (klein verpakking)</t>
  </si>
  <si>
    <t>Loodaccu's</t>
  </si>
  <si>
    <t>Oliehoudend afval (doeken/korrels olie)</t>
  </si>
  <si>
    <t>Reinigingsmiddelen obv loog</t>
  </si>
  <si>
    <t>Specifiek Ziekenhuis Afval</t>
  </si>
  <si>
    <t>TL lampen, overig</t>
  </si>
  <si>
    <t>Verfresten (klien verpakkingen)</t>
  </si>
  <si>
    <t>Fotochemicalien gemengd (klein verpakkingen)</t>
  </si>
  <si>
    <t>Inkt en tonercartridges recyclebaar</t>
  </si>
  <si>
    <t xml:space="preserve">Boor, snij en wasolie </t>
  </si>
  <si>
    <t>uitvragen tarief per jaar ipv per maand</t>
  </si>
  <si>
    <t>Huurtarief per maand per container</t>
  </si>
  <si>
    <t xml:space="preserve">Indicatief aantal </t>
  </si>
  <si>
    <t xml:space="preserve">Totale kosten per jaar </t>
  </si>
  <si>
    <t>uit de Renewi rapportage 2024</t>
  </si>
  <si>
    <t xml:space="preserve">Glas is gratis. Als inschrijver hier een tarief invult voldoen ze niet aan PvE. </t>
  </si>
  <si>
    <t>Glas is gratis</t>
  </si>
  <si>
    <t xml:space="preserve">PD is gratis. Als inschrijver hier een tarief invult voldoen ze niet aan PvE. </t>
  </si>
  <si>
    <t>PD is gratis</t>
  </si>
  <si>
    <t>evenredig t.o.v. maandtarief</t>
  </si>
  <si>
    <t>Transport tarief per rit</t>
  </si>
  <si>
    <t>afzetcontainer (laad eraf glijden)</t>
  </si>
  <si>
    <t>67 transporten in rapportage</t>
  </si>
  <si>
    <t>portaalcontainer</t>
  </si>
  <si>
    <t>onderdeel van de 67 transporten</t>
  </si>
  <si>
    <t>4324</t>
  </si>
  <si>
    <t>64064</t>
  </si>
  <si>
    <t>70400</t>
  </si>
  <si>
    <t>ledigingstop inzameling - tarief per locatie</t>
  </si>
  <si>
    <t xml:space="preserve">RESTAFVAL      </t>
  </si>
  <si>
    <t>stop tarief per locatie</t>
  </si>
  <si>
    <t>1875 ledigingen</t>
  </si>
  <si>
    <t>Totale kosten voor Avans in 2024, excl, btw</t>
  </si>
  <si>
    <t>PLAATSEN EN OPHALEN ROLCONTAINERS</t>
  </si>
  <si>
    <t>tarief per plaatsing</t>
  </si>
  <si>
    <t>Verwerkingskosten per kg incl verpakkingen/emballage</t>
  </si>
  <si>
    <t>Indicatief aantal kg</t>
  </si>
  <si>
    <t xml:space="preserve">Inzameling harddisks ter vernietiging per stuk  </t>
  </si>
  <si>
    <t>Open 12 m3 afzet container</t>
  </si>
  <si>
    <t>stop tarief per locatie, ongeacht het aantal te ledigen containers</t>
  </si>
  <si>
    <t>tarief per container, wordt gewisseld, incl. verwerking en transport</t>
  </si>
  <si>
    <t xml:space="preserve">ca 95 containers </t>
  </si>
  <si>
    <t>Aantal stops</t>
  </si>
  <si>
    <t>Totaal</t>
  </si>
  <si>
    <t xml:space="preserve">stop </t>
  </si>
  <si>
    <t>Tarief per wisselcontainer, incl. verwerking</t>
  </si>
  <si>
    <t xml:space="preserve">Indicatief aantal containers </t>
  </si>
  <si>
    <t>Indicatief aantal stuks</t>
  </si>
  <si>
    <t xml:space="preserve">Inzameling Anorganisch zuur, kv </t>
  </si>
  <si>
    <t>V1001</t>
  </si>
  <si>
    <t xml:space="preserve">Inzameling Anorganische loog, kv </t>
  </si>
  <si>
    <t>V2001</t>
  </si>
  <si>
    <t>halogeenarm oplosmiddel</t>
  </si>
  <si>
    <t>V3010</t>
  </si>
  <si>
    <t>oplosmiddel kv</t>
  </si>
  <si>
    <t>V3021</t>
  </si>
  <si>
    <t>V3111</t>
  </si>
  <si>
    <t>V3120</t>
  </si>
  <si>
    <t>halogeen rijk organische vloeistof</t>
  </si>
  <si>
    <t>V3341</t>
  </si>
  <si>
    <t xml:space="preserve">Inzameling Koelvloeistof, schoon per kg  </t>
  </si>
  <si>
    <t>V3510</t>
  </si>
  <si>
    <t>inzameling Boor- Snij- Slijp en walsolie</t>
  </si>
  <si>
    <t>V3520</t>
  </si>
  <si>
    <t>fotochemical.</t>
  </si>
  <si>
    <t>V3600</t>
  </si>
  <si>
    <t>Inzameling Ontwikkelaar, kv per kg</t>
  </si>
  <si>
    <t>V3621</t>
  </si>
  <si>
    <t>V3720</t>
  </si>
  <si>
    <t>Inzameling oliehoudend afval excl. Oliefilters</t>
  </si>
  <si>
    <t>V4026</t>
  </si>
  <si>
    <t xml:space="preserve">Inzameling Kantoor-KGA per kg  </t>
  </si>
  <si>
    <t>V4120</t>
  </si>
  <si>
    <t xml:space="preserve">Inzameling Vervuilde artikelen, vlampunt &gt;100 C </t>
  </si>
  <si>
    <t>V4130</t>
  </si>
  <si>
    <t>V4230</t>
  </si>
  <si>
    <t>Inzameling Reinigers, kv per kg</t>
  </si>
  <si>
    <t>V4250</t>
  </si>
  <si>
    <t>artikelen vervuild, vlampunt &lt; 100 C</t>
  </si>
  <si>
    <t>V4270</t>
  </si>
  <si>
    <t>specifief ziekenhuisafval</t>
  </si>
  <si>
    <t>V4310</t>
  </si>
  <si>
    <t>spuiten en naalden</t>
  </si>
  <si>
    <t>V4320</t>
  </si>
  <si>
    <t>org. Poeder</t>
  </si>
  <si>
    <t>V4420</t>
  </si>
  <si>
    <t>V4900</t>
  </si>
  <si>
    <t>anorganische zouten(drab uit watersnijmachine</t>
  </si>
  <si>
    <t>V5255</t>
  </si>
  <si>
    <t>verf steekvast</t>
  </si>
  <si>
    <t>V7010</t>
  </si>
  <si>
    <t>vloeibaar verf</t>
  </si>
  <si>
    <t>V7030</t>
  </si>
  <si>
    <t>inktresten</t>
  </si>
  <si>
    <t>V7080</t>
  </si>
  <si>
    <t>V7060</t>
  </si>
  <si>
    <t>latex</t>
  </si>
  <si>
    <t>V7230</t>
  </si>
  <si>
    <t xml:space="preserve">Inzameling Lijmen, harsen en kitten, kv </t>
  </si>
  <si>
    <t>V7311</t>
  </si>
  <si>
    <t xml:space="preserve">Inzameling TL-buizen </t>
  </si>
  <si>
    <t>V8013</t>
  </si>
  <si>
    <t>gasontl. Lampen</t>
  </si>
  <si>
    <t>V8063</t>
  </si>
  <si>
    <t>inzameling batterijen &lt; 3 kg/stuk (droog)</t>
  </si>
  <si>
    <t>V8100</t>
  </si>
  <si>
    <t>lithium batterijen</t>
  </si>
  <si>
    <t>V8160</t>
  </si>
  <si>
    <t>inzameling lege emballage kunststof</t>
  </si>
  <si>
    <t>V8210</t>
  </si>
  <si>
    <t xml:space="preserve">Inzameling lege emballage </t>
  </si>
  <si>
    <t>V8220</t>
  </si>
  <si>
    <t>verontreinigd glaswerk</t>
  </si>
  <si>
    <t>V8240</t>
  </si>
  <si>
    <t>Inzameling inkt- en tonercartridges, recyclebaar per kg</t>
  </si>
  <si>
    <t>V8310</t>
  </si>
  <si>
    <t xml:space="preserve">Inzameling Spuitbussen </t>
  </si>
  <si>
    <t>V8320</t>
  </si>
  <si>
    <t>V8470</t>
  </si>
  <si>
    <t>inzameling Beeldschermen</t>
  </si>
  <si>
    <t>V8490</t>
  </si>
  <si>
    <t>V6011 tot 6061</t>
  </si>
  <si>
    <t>VB13WITGO-KG</t>
  </si>
  <si>
    <t>VB13ELECT-KG</t>
  </si>
  <si>
    <t xml:space="preserve">Inzamelen electronicaproducten / computers per kg  </t>
  </si>
  <si>
    <t xml:space="preserve">Inzameling witgoed per kg  </t>
  </si>
  <si>
    <t xml:space="preserve">Inzamelen bruingoed per kg  </t>
  </si>
  <si>
    <t>VB13BRUING-KG</t>
  </si>
  <si>
    <t xml:space="preserve">Inzameling IT-materiaal per kg  </t>
  </si>
  <si>
    <t>VB13ITMATER-KG</t>
  </si>
  <si>
    <t>Inzameling koel-en vriesapparatuur per kg</t>
  </si>
  <si>
    <t>V-code</t>
  </si>
  <si>
    <t xml:space="preserve">Tarief per stop inzameling </t>
  </si>
  <si>
    <t>Indicatief aantal ledigingen per jaar</t>
  </si>
  <si>
    <t>prijs per stuk</t>
  </si>
  <si>
    <t>Elektroschoot</t>
  </si>
  <si>
    <t>Totale inschrijfprijs, excl, btw</t>
  </si>
  <si>
    <t>Deze jaarkosten zijn een all-in bedrag gebaseerd op de door u ingevulde Tarievensheet uit dit prijsblad.</t>
  </si>
  <si>
    <t>De aantallen aangegeven op de Tarievensheet zijn indicatief en gebaseerd op de afgelopen jaren. Aan deze aantallen kunnen op geen enkele manier rechten worden ontleend.</t>
  </si>
  <si>
    <t>Vul de tarieven in de GRIJZE velden in op basis van:</t>
  </si>
  <si>
    <t>Invul instructie &amp; algemene informatie</t>
  </si>
  <si>
    <t>Overige onderdelen dienstverlening</t>
  </si>
  <si>
    <t>Plaatsen rolcontainers</t>
  </si>
  <si>
    <t>Transport en plaatsing Afzet- en portaalcontainers</t>
  </si>
  <si>
    <t>Folie/Kunststoffen</t>
  </si>
  <si>
    <t>GEVAARLIJK AFVAL, ELEKTR(ON)ISCH AFVAL, NON FERRO, FOLIE/KUNSTSTOFFEN, OVERIG EN BAKWAGENSTROMEN (G.A.)</t>
  </si>
  <si>
    <t>G.A. TRANSPORT INCLUSIEF LADEN/LOSSEN</t>
  </si>
  <si>
    <t>G.A. Transport inclusief laden/lossen</t>
  </si>
  <si>
    <t>G.A. Huur emballage</t>
  </si>
  <si>
    <t xml:space="preserve">afzetcontainer </t>
  </si>
  <si>
    <t>Papier/karton (MOP - marktprijzen oud papier index april 2025)</t>
  </si>
  <si>
    <t>Huur accubak 285/400 liter</t>
  </si>
  <si>
    <t xml:space="preserve">Aanschaf 150 liter frituurvet vat bij zoekraken vat </t>
  </si>
  <si>
    <t>papier/karton</t>
  </si>
  <si>
    <t>afgewerkte olie categorie III per kg</t>
  </si>
  <si>
    <t>chemobox v. bedrijven</t>
  </si>
  <si>
    <t>verfresten in kv</t>
  </si>
  <si>
    <t>labchemicaliën</t>
  </si>
  <si>
    <t>organische materialen/solventen ADR-vrij</t>
  </si>
  <si>
    <t>diverse afgewerkte olie</t>
  </si>
  <si>
    <t>vervuilde waterige oplossingen, org. Verontreinigd</t>
  </si>
  <si>
    <t>Verwachte jaarkosten voor 2026</t>
  </si>
  <si>
    <t>Tarievensheet Afvaltransport en -verwerking 2026</t>
  </si>
  <si>
    <t>meer dan 1 container per keer</t>
  </si>
  <si>
    <t>Voorrijkosten bakwagen per locatie</t>
  </si>
  <si>
    <t>Ledigingstarief per keer per container</t>
  </si>
  <si>
    <t>Indicatief aantal wisselingen per jaar</t>
  </si>
  <si>
    <t>Indicatief aantal transporten per jaar</t>
  </si>
  <si>
    <t>Indicatief aantal plaatsingen per jaar</t>
  </si>
  <si>
    <t>Indicatief aantal ritten per jaar</t>
  </si>
  <si>
    <t>Indicatief aantal kg per jaar</t>
  </si>
  <si>
    <t>- Avans overzicht containers en chemie 2024</t>
  </si>
  <si>
    <t>- Gewichten 2023 en 2024</t>
  </si>
  <si>
    <t>Tarieven worden op basis van 52 weken ingevuld. Houd bij het invullen rekening met de feestdagen, luwe en sluitingsweken in het Avans jaarrooster, waarop minder/ niet geledigd wordt. Zie ook eis 8.8 in het Programma van Eisen.</t>
  </si>
  <si>
    <r>
      <t xml:space="preserve">Het plafondbedrag voor de verwachte jaarkosten in 2026 (12 maanden) is </t>
    </r>
    <r>
      <rPr>
        <b/>
        <sz val="11"/>
        <color theme="1"/>
        <rFont val="Calibri"/>
        <family val="2"/>
        <scheme val="minor"/>
      </rPr>
      <t xml:space="preserve">€ 215.000, excl. btw. </t>
    </r>
    <r>
      <rPr>
        <sz val="11"/>
        <color theme="1"/>
        <rFont val="Calibri"/>
        <family val="2"/>
        <scheme val="minor"/>
      </rPr>
      <t>Dit bedrag is gebaseerd op de indicatieve aantallen.</t>
    </r>
  </si>
  <si>
    <t>Het invullen van het rolcontainertarief is op basis van een stoptarief en een werkelijk ledigingstarief. Niet iedere rolcontainer heeft bij iedere stop een lediging nodig. Op de maandelijkse factuur wordt door Opdrachtnemer dus het werkelijke gewicht, geen aannamegewicht, bij Avans in rekening gebracht. Zie ook het Programma van Eisen.</t>
  </si>
  <si>
    <t>HUUR CONTAINERS (ZIE BIJLAGE 'Avans overzicht containers en chemie 2024' VOOR AANTALLEN PER LOCATIE)</t>
  </si>
  <si>
    <t>Vertrouwelijk papierverwerking, inclusief vernietigingskosten</t>
  </si>
  <si>
    <r>
      <t xml:space="preserve">Tarieven worden ingevoerd </t>
    </r>
    <r>
      <rPr>
        <b/>
        <sz val="11"/>
        <color theme="1"/>
        <rFont val="Calibri"/>
        <family val="2"/>
        <scheme val="minor"/>
      </rPr>
      <t>excl. btw</t>
    </r>
  </si>
  <si>
    <t>Transport tarief per lediging. Bij wisseling van vaste en tijdelijke afzetcontainers (gelijktijdig ophalen volle container/plaatsen lege container).</t>
  </si>
  <si>
    <t>Plaatsingstarief per keer voor de eerste plaatsing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</si>
</sst>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7" formatCode="&quot;€&quot;\ #,##0.00;&quot;€&quot;\ \-#,##0.00"/>
    <numFmt numFmtId="42" formatCode="_ &quot;€&quot;\ * #,##0_ ;_ &quot;€&quot;\ * \-#,##0_ ;_ &quot;€&quot;\ * &quot;-&quot;_ ;_ @_ "/>
    <numFmt numFmtId="44" formatCode="_ &quot;€&quot;\ * #,##0.00_ ;_ &quot;€&quot;\ * \-#,##0.00_ ;_ &quot;€&quot;\ * &quot;-&quot;??_ ;_ @_ "/>
    <numFmt numFmtId="164" formatCode="_ &quot;€&quot;\ * #,##0.0000_ ;_ &quot;€&quot;\ * \-#,##0.0000_ ;_ &quot;€&quot;\ * &quot;-&quot;????_ ;_ @_ "/>
    <numFmt numFmtId="165" formatCode="#,##0.00_ ;\-#,##0.00\ "/>
    <numFmt numFmtId="166" formatCode="#,##0.0_ ;\-#,##0.0\ "/>
    <numFmt numFmtId="167" formatCode="&quot;€&quot;\ #,##0.00"/>
    <numFmt numFmtId="168" formatCode="&quot;€&quot;\ #,##0"/>
    <numFmt numFmtId="169" formatCode="_ &quot;€&quot;\ * #,##0_ ;_ &quot;€&quot;\ * \-#,##0_ ;_ &quot;€&quot;\ * &quot;-&quot;??_ ;_ @_ "/>
    <numFmt numFmtId="170" formatCode="_ [$€-413]\ * #,##0.00_ ;_ [$€-413]\ * \-#,##0.00_ ;_ [$€-413]\ * &quot;-&quot;??_ ;_ @_ "/>
  </numFmts>
  <fonts count="23" x14ac:knownFonts="1">
    <font>
      <sz val="11"/>
      <color theme="1"/>
      <name val="Calibri"/>
      <family val="2"/>
      <scheme val="minor"/>
    </font>
    <font>
      <sz val="11"/>
      <color theme="1"/>
      <name val="Calibri"/>
      <family val="2"/>
      <scheme val="minor"/>
    </font>
    <font>
      <sz val="8"/>
      <name val="Calibri"/>
      <family val="2"/>
      <scheme val="minor"/>
    </font>
    <font>
      <b/>
      <sz val="11"/>
      <color theme="0"/>
      <name val="Calibri"/>
      <family val="2"/>
      <scheme val="minor"/>
    </font>
    <font>
      <sz val="11"/>
      <color rgb="FF00B050"/>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i/>
      <sz val="11"/>
      <color theme="1"/>
      <name val="Calibri"/>
      <family val="2"/>
      <scheme val="minor"/>
    </font>
    <font>
      <sz val="11"/>
      <name val="Calibri"/>
      <family val="2"/>
      <scheme val="minor"/>
    </font>
    <font>
      <b/>
      <sz val="11"/>
      <color indexed="8"/>
      <name val="Calibri"/>
      <family val="2"/>
      <scheme val="minor"/>
    </font>
    <font>
      <sz val="11"/>
      <color indexed="8"/>
      <name val="Calibri"/>
      <family val="2"/>
      <scheme val="minor"/>
    </font>
    <font>
      <i/>
      <sz val="11"/>
      <color rgb="FF000000"/>
      <name val="Calibri"/>
      <family val="2"/>
      <scheme val="minor"/>
    </font>
    <font>
      <b/>
      <i/>
      <sz val="11"/>
      <color theme="1"/>
      <name val="Calibri"/>
      <family val="2"/>
      <scheme val="minor"/>
    </font>
    <font>
      <b/>
      <i/>
      <sz val="11"/>
      <color rgb="FF000000"/>
      <name val="Calibri"/>
      <family val="2"/>
      <scheme val="minor"/>
    </font>
    <font>
      <strike/>
      <sz val="11"/>
      <color theme="1"/>
      <name val="Calibri"/>
      <family val="2"/>
      <scheme val="minor"/>
    </font>
    <font>
      <i/>
      <sz val="11"/>
      <name val="Calibri"/>
      <family val="2"/>
      <scheme val="minor"/>
    </font>
    <font>
      <b/>
      <sz val="11"/>
      <name val="Calibri"/>
      <family val="2"/>
      <scheme val="minor"/>
    </font>
    <font>
      <b/>
      <sz val="11"/>
      <color rgb="FF0070C0"/>
      <name val="Calibri"/>
      <family val="2"/>
      <scheme val="minor"/>
    </font>
    <font>
      <b/>
      <sz val="18"/>
      <color theme="1"/>
      <name val="Calibri"/>
      <family val="2"/>
      <scheme val="minor"/>
    </font>
    <font>
      <i/>
      <sz val="11"/>
      <color indexed="8"/>
      <name val="Calibri"/>
      <family val="2"/>
      <scheme val="minor"/>
    </font>
    <font>
      <b/>
      <sz val="14"/>
      <color theme="1"/>
      <name val="Calibri"/>
      <family val="2"/>
      <scheme val="minor"/>
    </font>
  </fonts>
  <fills count="2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00B0F0"/>
        <bgColor indexed="64"/>
      </patternFill>
    </fill>
    <fill>
      <patternFill patternType="solid">
        <fgColor rgb="FFFFC000"/>
        <bgColor indexed="64"/>
      </patternFill>
    </fill>
    <fill>
      <patternFill patternType="solid">
        <fgColor rgb="FFFFFF00"/>
        <bgColor indexed="64"/>
      </patternFill>
    </fill>
    <fill>
      <patternFill patternType="solid">
        <fgColor rgb="FFB4C6E7"/>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92D050"/>
        <bgColor indexed="64"/>
      </patternFill>
    </fill>
    <fill>
      <patternFill patternType="solid">
        <fgColor rgb="FF00990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7" tint="-0.249977111117893"/>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7"/>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s>
  <cellStyleXfs count="6">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437">
    <xf numFmtId="0" fontId="0" fillId="0" borderId="0" xfId="0"/>
    <xf numFmtId="167" fontId="7" fillId="12" borderId="1" xfId="1" applyNumberFormat="1" applyFont="1" applyFill="1" applyBorder="1" applyAlignment="1" applyProtection="1">
      <alignment horizontal="right"/>
      <protection locked="0"/>
    </xf>
    <xf numFmtId="0" fontId="6" fillId="8" borderId="0" xfId="0" applyFont="1" applyFill="1" applyAlignment="1">
      <alignment horizontal="left" vertical="top"/>
    </xf>
    <xf numFmtId="0" fontId="6" fillId="0" borderId="0" xfId="0" applyFont="1"/>
    <xf numFmtId="0" fontId="6" fillId="0" borderId="0" xfId="0" applyFont="1" applyAlignment="1">
      <alignment wrapText="1"/>
    </xf>
    <xf numFmtId="0" fontId="6" fillId="10" borderId="0" xfId="0" applyFont="1" applyFill="1"/>
    <xf numFmtId="49" fontId="7" fillId="0" borderId="1" xfId="0" applyNumberFormat="1" applyFont="1" applyBorder="1" applyAlignment="1" applyProtection="1">
      <alignment horizontal="left" vertical="center"/>
      <protection hidden="1"/>
    </xf>
    <xf numFmtId="0" fontId="6" fillId="3" borderId="1" xfId="0" applyFont="1" applyFill="1" applyBorder="1"/>
    <xf numFmtId="0" fontId="0" fillId="0" borderId="1" xfId="0" applyBorder="1"/>
    <xf numFmtId="0" fontId="8" fillId="0" borderId="0" xfId="0" applyFont="1" applyAlignment="1" applyProtection="1">
      <alignment horizontal="center" vertical="center" wrapText="1"/>
      <protection hidden="1"/>
    </xf>
    <xf numFmtId="49" fontId="8" fillId="9" borderId="1" xfId="0" applyNumberFormat="1" applyFont="1" applyFill="1" applyBorder="1" applyAlignment="1" applyProtection="1">
      <alignment horizontal="left" vertical="center"/>
      <protection hidden="1"/>
    </xf>
    <xf numFmtId="0" fontId="7" fillId="0" borderId="0" xfId="0" applyFont="1" applyAlignment="1" applyProtection="1">
      <alignment horizontal="right"/>
      <protection hidden="1"/>
    </xf>
    <xf numFmtId="44" fontId="7" fillId="0" borderId="0" xfId="1" applyFont="1" applyFill="1" applyBorder="1" applyAlignment="1" applyProtection="1">
      <alignment horizontal="right"/>
      <protection locked="0"/>
    </xf>
    <xf numFmtId="44" fontId="7" fillId="0" borderId="0" xfId="0" applyNumberFormat="1" applyFont="1" applyAlignment="1" applyProtection="1">
      <alignment horizontal="left" vertical="center"/>
      <protection hidden="1"/>
    </xf>
    <xf numFmtId="44" fontId="7" fillId="0" borderId="0" xfId="0" applyNumberFormat="1" applyFont="1" applyAlignment="1" applyProtection="1">
      <alignment horizontal="left" vertical="center"/>
      <protection locked="0"/>
    </xf>
    <xf numFmtId="49" fontId="7" fillId="2" borderId="1" xfId="0" applyNumberFormat="1" applyFont="1" applyFill="1" applyBorder="1" applyAlignment="1" applyProtection="1">
      <alignment horizontal="left" vertical="center"/>
      <protection hidden="1"/>
    </xf>
    <xf numFmtId="44" fontId="7" fillId="0" borderId="0" xfId="1" applyFont="1" applyFill="1" applyBorder="1" applyAlignment="1" applyProtection="1">
      <alignment horizontal="right"/>
      <protection hidden="1"/>
    </xf>
    <xf numFmtId="49" fontId="8" fillId="10" borderId="0" xfId="0" applyNumberFormat="1" applyFont="1" applyFill="1" applyAlignment="1" applyProtection="1">
      <alignment horizontal="left" vertical="center"/>
      <protection hidden="1"/>
    </xf>
    <xf numFmtId="49" fontId="7" fillId="2" borderId="1" xfId="0" applyNumberFormat="1" applyFont="1" applyFill="1" applyBorder="1" applyAlignment="1" applyProtection="1">
      <alignment horizontal="left" vertical="center" wrapText="1"/>
      <protection hidden="1"/>
    </xf>
    <xf numFmtId="49" fontId="10" fillId="2" borderId="1" xfId="0" applyNumberFormat="1" applyFont="1" applyFill="1" applyBorder="1" applyAlignment="1" applyProtection="1">
      <alignment horizontal="left" vertical="center"/>
      <protection hidden="1"/>
    </xf>
    <xf numFmtId="49" fontId="10" fillId="2" borderId="1" xfId="0" applyNumberFormat="1" applyFont="1" applyFill="1" applyBorder="1" applyAlignment="1" applyProtection="1">
      <alignment horizontal="left" vertical="center" wrapText="1"/>
      <protection hidden="1"/>
    </xf>
    <xf numFmtId="44" fontId="12" fillId="12" borderId="1" xfId="0" applyNumberFormat="1" applyFont="1" applyFill="1" applyBorder="1"/>
    <xf numFmtId="44" fontId="0" fillId="0" borderId="0" xfId="1" applyFont="1"/>
    <xf numFmtId="44" fontId="12" fillId="12" borderId="1" xfId="1" applyFont="1" applyFill="1" applyBorder="1"/>
    <xf numFmtId="44" fontId="7" fillId="12" borderId="1" xfId="0" applyNumberFormat="1" applyFont="1" applyFill="1" applyBorder="1" applyAlignment="1" applyProtection="1">
      <alignment horizontal="center"/>
      <protection locked="0"/>
    </xf>
    <xf numFmtId="0" fontId="6" fillId="10" borderId="1" xfId="0" applyFont="1" applyFill="1" applyBorder="1" applyAlignment="1" applyProtection="1">
      <alignment horizontal="center" vertical="top" wrapText="1"/>
      <protection hidden="1"/>
    </xf>
    <xf numFmtId="44" fontId="7" fillId="12" borderId="1" xfId="1" applyFont="1" applyFill="1" applyBorder="1" applyAlignment="1" applyProtection="1">
      <alignment horizontal="center"/>
      <protection locked="0"/>
    </xf>
    <xf numFmtId="49" fontId="7" fillId="0" borderId="0" xfId="0" applyNumberFormat="1" applyFont="1" applyAlignment="1" applyProtection="1">
      <alignment horizontal="left" vertical="center"/>
      <protection hidden="1"/>
    </xf>
    <xf numFmtId="49" fontId="8" fillId="15" borderId="1" xfId="0" applyNumberFormat="1" applyFont="1" applyFill="1" applyBorder="1" applyAlignment="1" applyProtection="1">
      <alignment horizontal="left" vertical="center"/>
      <protection hidden="1"/>
    </xf>
    <xf numFmtId="0" fontId="7" fillId="15" borderId="1" xfId="0" applyFont="1" applyFill="1" applyBorder="1" applyProtection="1">
      <protection hidden="1"/>
    </xf>
    <xf numFmtId="49" fontId="8" fillId="0" borderId="1" xfId="0" applyNumberFormat="1" applyFont="1" applyBorder="1" applyAlignment="1" applyProtection="1">
      <alignment horizontal="left" vertical="center"/>
      <protection hidden="1"/>
    </xf>
    <xf numFmtId="0" fontId="3" fillId="0" borderId="0" xfId="0" applyFont="1"/>
    <xf numFmtId="44" fontId="4" fillId="0" borderId="0" xfId="0" applyNumberFormat="1" applyFont="1"/>
    <xf numFmtId="49" fontId="7" fillId="2" borderId="1" xfId="0" applyNumberFormat="1" applyFont="1" applyFill="1" applyBorder="1" applyAlignment="1" applyProtection="1">
      <alignment horizontal="left" vertical="top"/>
      <protection hidden="1"/>
    </xf>
    <xf numFmtId="49" fontId="7" fillId="2" borderId="1" xfId="0" applyNumberFormat="1" applyFont="1" applyFill="1" applyBorder="1" applyProtection="1">
      <protection hidden="1"/>
    </xf>
    <xf numFmtId="49" fontId="10" fillId="2" borderId="1" xfId="0" applyNumberFormat="1" applyFont="1" applyFill="1" applyBorder="1" applyProtection="1">
      <protection hidden="1"/>
    </xf>
    <xf numFmtId="49" fontId="10" fillId="2" borderId="1" xfId="0" applyNumberFormat="1" applyFont="1" applyFill="1" applyBorder="1" applyAlignment="1" applyProtection="1">
      <alignment wrapText="1"/>
      <protection hidden="1"/>
    </xf>
    <xf numFmtId="0" fontId="9" fillId="0" borderId="0" xfId="0" applyFont="1"/>
    <xf numFmtId="49" fontId="13" fillId="2" borderId="0" xfId="0" quotePrefix="1" applyNumberFormat="1" applyFont="1" applyFill="1" applyAlignment="1" applyProtection="1">
      <alignment horizontal="left" vertical="center"/>
      <protection hidden="1"/>
    </xf>
    <xf numFmtId="168" fontId="7" fillId="0" borderId="0" xfId="0" applyNumberFormat="1" applyFont="1" applyAlignment="1" applyProtection="1">
      <alignment horizontal="right"/>
      <protection hidden="1"/>
    </xf>
    <xf numFmtId="167" fontId="7" fillId="0" borderId="0" xfId="1" applyNumberFormat="1" applyFont="1" applyFill="1" applyBorder="1" applyAlignment="1" applyProtection="1">
      <alignment horizontal="right"/>
      <protection locked="0"/>
    </xf>
    <xf numFmtId="167" fontId="7" fillId="12" borderId="3" xfId="1" applyNumberFormat="1" applyFont="1" applyFill="1" applyBorder="1" applyAlignment="1" applyProtection="1">
      <alignment horizontal="right"/>
      <protection locked="0"/>
    </xf>
    <xf numFmtId="0" fontId="6" fillId="6" borderId="1" xfId="0" applyFont="1" applyFill="1" applyBorder="1"/>
    <xf numFmtId="49" fontId="8" fillId="6" borderId="1" xfId="0" applyNumberFormat="1" applyFont="1" applyFill="1" applyBorder="1" applyAlignment="1" applyProtection="1">
      <alignment horizontal="left" vertical="center"/>
      <protection hidden="1"/>
    </xf>
    <xf numFmtId="0" fontId="7" fillId="6" borderId="1" xfId="0" applyFont="1" applyFill="1" applyBorder="1" applyAlignment="1" applyProtection="1">
      <alignment horizontal="right"/>
      <protection hidden="1"/>
    </xf>
    <xf numFmtId="168" fontId="7" fillId="6" borderId="1" xfId="0" applyNumberFormat="1" applyFont="1" applyFill="1" applyBorder="1" applyAlignment="1" applyProtection="1">
      <alignment horizontal="right"/>
      <protection hidden="1"/>
    </xf>
    <xf numFmtId="167" fontId="0" fillId="6" borderId="1" xfId="1" applyNumberFormat="1" applyFont="1" applyFill="1" applyBorder="1"/>
    <xf numFmtId="0" fontId="12" fillId="6" borderId="1" xfId="0" applyFont="1" applyFill="1" applyBorder="1"/>
    <xf numFmtId="44" fontId="12" fillId="6" borderId="1" xfId="0" applyNumberFormat="1" applyFont="1" applyFill="1" applyBorder="1"/>
    <xf numFmtId="44" fontId="5" fillId="6" borderId="1" xfId="0" applyNumberFormat="1" applyFont="1" applyFill="1" applyBorder="1"/>
    <xf numFmtId="0" fontId="6" fillId="0" borderId="0" xfId="0" applyFont="1" applyAlignment="1">
      <alignment horizontal="right"/>
    </xf>
    <xf numFmtId="0" fontId="6" fillId="3" borderId="1" xfId="0" applyFont="1" applyFill="1" applyBorder="1" applyAlignment="1">
      <alignment horizontal="right"/>
    </xf>
    <xf numFmtId="49" fontId="8" fillId="9" borderId="1" xfId="0" applyNumberFormat="1" applyFont="1" applyFill="1" applyBorder="1" applyAlignment="1" applyProtection="1">
      <alignment horizontal="right" vertical="center"/>
      <protection hidden="1"/>
    </xf>
    <xf numFmtId="167" fontId="7" fillId="0" borderId="1" xfId="0" applyNumberFormat="1" applyFont="1" applyBorder="1" applyAlignment="1" applyProtection="1">
      <alignment horizontal="right" vertical="center"/>
      <protection hidden="1"/>
    </xf>
    <xf numFmtId="7" fontId="7" fillId="0" borderId="0" xfId="0" applyNumberFormat="1" applyFont="1" applyAlignment="1" applyProtection="1">
      <alignment horizontal="right"/>
      <protection locked="0"/>
    </xf>
    <xf numFmtId="49" fontId="7" fillId="0" borderId="1" xfId="0" applyNumberFormat="1" applyFont="1" applyBorder="1" applyAlignment="1" applyProtection="1">
      <alignment horizontal="right" vertical="center"/>
      <protection hidden="1"/>
    </xf>
    <xf numFmtId="49" fontId="7" fillId="2" borderId="1" xfId="0" applyNumberFormat="1" applyFont="1" applyFill="1" applyBorder="1" applyAlignment="1" applyProtection="1">
      <alignment horizontal="right" vertical="center"/>
      <protection hidden="1"/>
    </xf>
    <xf numFmtId="0" fontId="6" fillId="3" borderId="1" xfId="0" applyFont="1" applyFill="1" applyBorder="1" applyAlignment="1">
      <alignment horizontal="left"/>
    </xf>
    <xf numFmtId="167" fontId="7" fillId="16" borderId="1" xfId="1" applyNumberFormat="1" applyFont="1" applyFill="1" applyBorder="1" applyAlignment="1" applyProtection="1">
      <alignment horizontal="right"/>
      <protection locked="0"/>
    </xf>
    <xf numFmtId="3" fontId="7" fillId="6" borderId="1" xfId="0" applyNumberFormat="1" applyFont="1" applyFill="1" applyBorder="1" applyAlignment="1" applyProtection="1">
      <alignment horizontal="right"/>
      <protection hidden="1"/>
    </xf>
    <xf numFmtId="3" fontId="10" fillId="6" borderId="1" xfId="0" applyNumberFormat="1" applyFont="1" applyFill="1" applyBorder="1" applyAlignment="1" applyProtection="1">
      <alignment horizontal="right"/>
      <protection hidden="1"/>
    </xf>
    <xf numFmtId="3" fontId="10" fillId="6" borderId="1" xfId="0" applyNumberFormat="1" applyFont="1" applyFill="1" applyBorder="1" applyAlignment="1" applyProtection="1">
      <alignment horizontal="right" wrapText="1"/>
      <protection hidden="1"/>
    </xf>
    <xf numFmtId="0" fontId="13" fillId="15" borderId="1" xfId="0" applyFont="1" applyFill="1" applyBorder="1" applyAlignment="1" applyProtection="1">
      <alignment horizontal="right"/>
      <protection hidden="1"/>
    </xf>
    <xf numFmtId="0" fontId="7" fillId="0" borderId="1" xfId="0" applyFont="1" applyBorder="1" applyAlignment="1" applyProtection="1">
      <alignment horizontal="right"/>
      <protection hidden="1"/>
    </xf>
    <xf numFmtId="44" fontId="7" fillId="0" borderId="1" xfId="0" applyNumberFormat="1" applyFont="1" applyBorder="1" applyAlignment="1" applyProtection="1">
      <alignment horizontal="center"/>
      <protection locked="0"/>
    </xf>
    <xf numFmtId="0" fontId="9" fillId="0" borderId="1" xfId="0" applyFont="1" applyBorder="1" applyAlignment="1">
      <alignment horizontal="center"/>
    </xf>
    <xf numFmtId="0" fontId="11" fillId="0" borderId="1" xfId="0" applyFont="1" applyBorder="1" applyAlignment="1">
      <alignment horizontal="center"/>
    </xf>
    <xf numFmtId="44" fontId="11" fillId="14" borderId="1" xfId="0" applyNumberFormat="1" applyFont="1" applyFill="1" applyBorder="1"/>
    <xf numFmtId="0" fontId="11" fillId="14" borderId="1" xfId="0" applyFont="1" applyFill="1" applyBorder="1" applyAlignment="1">
      <alignment wrapText="1"/>
    </xf>
    <xf numFmtId="0" fontId="11" fillId="14" borderId="1" xfId="0" applyFont="1" applyFill="1" applyBorder="1" applyAlignment="1">
      <alignment horizontal="right" wrapText="1"/>
    </xf>
    <xf numFmtId="44" fontId="12" fillId="12" borderId="1" xfId="0" applyNumberFormat="1" applyFont="1" applyFill="1" applyBorder="1" applyAlignment="1">
      <alignment horizontal="right"/>
    </xf>
    <xf numFmtId="44" fontId="12" fillId="12" borderId="1" xfId="1" applyFont="1" applyFill="1" applyBorder="1" applyAlignment="1">
      <alignment horizontal="right"/>
    </xf>
    <xf numFmtId="165" fontId="12" fillId="0" borderId="1" xfId="0" applyNumberFormat="1" applyFont="1" applyBorder="1"/>
    <xf numFmtId="44" fontId="0" fillId="12" borderId="1" xfId="1" applyFont="1" applyFill="1" applyBorder="1" applyAlignment="1">
      <alignment horizontal="right"/>
    </xf>
    <xf numFmtId="44" fontId="11" fillId="10" borderId="2" xfId="0" applyNumberFormat="1" applyFont="1" applyFill="1" applyBorder="1"/>
    <xf numFmtId="44" fontId="11" fillId="10" borderId="2" xfId="0" applyNumberFormat="1" applyFont="1" applyFill="1" applyBorder="1" applyAlignment="1">
      <alignment wrapText="1"/>
    </xf>
    <xf numFmtId="0" fontId="11" fillId="10" borderId="2" xfId="0" applyFont="1" applyFill="1" applyBorder="1" applyAlignment="1">
      <alignment horizontal="right" wrapText="1"/>
    </xf>
    <xf numFmtId="0" fontId="6" fillId="6" borderId="2" xfId="0" applyFont="1" applyFill="1" applyBorder="1"/>
    <xf numFmtId="0" fontId="11" fillId="0" borderId="0" xfId="0" applyFont="1" applyAlignment="1">
      <alignment horizontal="center"/>
    </xf>
    <xf numFmtId="165" fontId="12" fillId="0" borderId="0" xfId="0" applyNumberFormat="1" applyFont="1"/>
    <xf numFmtId="44" fontId="12" fillId="0" borderId="0" xfId="0" applyNumberFormat="1" applyFont="1" applyAlignment="1">
      <alignment horizontal="right"/>
    </xf>
    <xf numFmtId="44" fontId="12" fillId="0" borderId="0" xfId="0" applyNumberFormat="1" applyFont="1"/>
    <xf numFmtId="44" fontId="11" fillId="9" borderId="2" xfId="0" applyNumberFormat="1" applyFont="1" applyFill="1" applyBorder="1"/>
    <xf numFmtId="44" fontId="11" fillId="9" borderId="2" xfId="0" applyNumberFormat="1" applyFont="1" applyFill="1" applyBorder="1" applyAlignment="1">
      <alignment wrapText="1"/>
    </xf>
    <xf numFmtId="0" fontId="11" fillId="9" borderId="2" xfId="0" applyFont="1" applyFill="1" applyBorder="1" applyAlignment="1">
      <alignment horizontal="right" wrapText="1"/>
    </xf>
    <xf numFmtId="0" fontId="6" fillId="0" borderId="2" xfId="0" applyFont="1" applyBorder="1"/>
    <xf numFmtId="0" fontId="6" fillId="10" borderId="1" xfId="0" applyFont="1" applyFill="1" applyBorder="1" applyAlignment="1" applyProtection="1">
      <alignment horizontal="right" vertical="top" wrapText="1"/>
      <protection hidden="1"/>
    </xf>
    <xf numFmtId="44" fontId="12" fillId="0" borderId="1" xfId="0" applyNumberFormat="1" applyFont="1" applyBorder="1" applyAlignment="1">
      <alignment horizontal="right"/>
    </xf>
    <xf numFmtId="0" fontId="0" fillId="0" borderId="0" xfId="0" applyAlignment="1">
      <alignment horizontal="left" vertical="top" wrapText="1"/>
    </xf>
    <xf numFmtId="0" fontId="0" fillId="0" borderId="0" xfId="0" applyAlignment="1">
      <alignment horizontal="left" vertical="top"/>
    </xf>
    <xf numFmtId="42" fontId="14" fillId="6" borderId="0" xfId="0" applyNumberFormat="1" applyFont="1" applyFill="1"/>
    <xf numFmtId="0" fontId="6" fillId="10" borderId="0" xfId="0" applyFont="1" applyFill="1" applyAlignment="1">
      <alignment horizontal="right"/>
    </xf>
    <xf numFmtId="49" fontId="7" fillId="0" borderId="1" xfId="0" applyNumberFormat="1" applyFont="1" applyBorder="1" applyAlignment="1" applyProtection="1">
      <alignment horizontal="left" vertical="top"/>
      <protection hidden="1"/>
    </xf>
    <xf numFmtId="49" fontId="8" fillId="9" borderId="1" xfId="0" applyNumberFormat="1" applyFont="1" applyFill="1" applyBorder="1" applyAlignment="1" applyProtection="1">
      <alignment horizontal="left" vertical="top"/>
      <protection hidden="1"/>
    </xf>
    <xf numFmtId="0" fontId="16" fillId="0" borderId="0" xfId="0" applyFont="1"/>
    <xf numFmtId="0" fontId="6" fillId="17" borderId="0" xfId="0" applyFont="1" applyFill="1" applyAlignment="1">
      <alignment horizontal="left" vertical="top"/>
    </xf>
    <xf numFmtId="0" fontId="0" fillId="0" borderId="0" xfId="0" quotePrefix="1" applyAlignment="1">
      <alignment horizontal="left" vertical="top"/>
    </xf>
    <xf numFmtId="0" fontId="0" fillId="6" borderId="0" xfId="0" applyFill="1"/>
    <xf numFmtId="42" fontId="9" fillId="6" borderId="0" xfId="0" applyNumberFormat="1" applyFont="1" applyFill="1"/>
    <xf numFmtId="42" fontId="9" fillId="6" borderId="4" xfId="0" applyNumberFormat="1" applyFont="1" applyFill="1" applyBorder="1"/>
    <xf numFmtId="44" fontId="0" fillId="6" borderId="1" xfId="1" applyFont="1" applyFill="1" applyBorder="1"/>
    <xf numFmtId="0" fontId="6" fillId="9" borderId="1" xfId="0" applyFont="1" applyFill="1" applyBorder="1" applyAlignment="1" applyProtection="1">
      <alignment horizontal="left" vertical="top" wrapText="1"/>
      <protection hidden="1"/>
    </xf>
    <xf numFmtId="0" fontId="0" fillId="8" borderId="0" xfId="0" applyFill="1" applyAlignment="1">
      <alignment horizontal="right"/>
    </xf>
    <xf numFmtId="44" fontId="0" fillId="0" borderId="0" xfId="0" applyNumberFormat="1"/>
    <xf numFmtId="0" fontId="0" fillId="0" borderId="1" xfId="0" applyBorder="1" applyAlignment="1">
      <alignment horizontal="right"/>
    </xf>
    <xf numFmtId="0" fontId="0" fillId="10" borderId="0" xfId="0" applyFill="1" applyAlignment="1">
      <alignment horizontal="right"/>
    </xf>
    <xf numFmtId="0" fontId="0" fillId="0" borderId="0" xfId="0" applyAlignment="1">
      <alignment horizontal="right"/>
    </xf>
    <xf numFmtId="167" fontId="0" fillId="0" borderId="0" xfId="0" applyNumberFormat="1" applyAlignment="1">
      <alignment horizontal="center"/>
    </xf>
    <xf numFmtId="167"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0" fontId="0" fillId="0" borderId="1" xfId="0" applyBorder="1" applyAlignment="1" applyProtection="1">
      <alignment horizontal="right" vertical="top" wrapText="1"/>
      <protection hidden="1"/>
    </xf>
    <xf numFmtId="3" fontId="7" fillId="0" borderId="1" xfId="0" applyNumberFormat="1" applyFont="1" applyBorder="1" applyAlignment="1">
      <alignment horizontal="left"/>
    </xf>
    <xf numFmtId="0" fontId="7" fillId="10" borderId="0" xfId="0" applyFont="1" applyFill="1" applyAlignment="1" applyProtection="1">
      <alignment horizontal="right"/>
      <protection hidden="1"/>
    </xf>
    <xf numFmtId="44" fontId="11" fillId="13" borderId="1" xfId="0" applyNumberFormat="1" applyFont="1" applyFill="1" applyBorder="1" applyAlignment="1">
      <alignment vertical="top"/>
    </xf>
    <xf numFmtId="44" fontId="11" fillId="13" borderId="1" xfId="0" applyNumberFormat="1" applyFont="1" applyFill="1" applyBorder="1" applyAlignment="1">
      <alignment vertical="top" wrapText="1"/>
    </xf>
    <xf numFmtId="44" fontId="11" fillId="13" borderId="1" xfId="0" applyNumberFormat="1" applyFont="1" applyFill="1" applyBorder="1" applyAlignment="1">
      <alignment horizontal="right" vertical="top" wrapText="1"/>
    </xf>
    <xf numFmtId="42" fontId="9" fillId="6" borderId="0" xfId="0" applyNumberFormat="1" applyFont="1" applyFill="1" applyAlignment="1">
      <alignment vertical="top"/>
    </xf>
    <xf numFmtId="44" fontId="11" fillId="5" borderId="1" xfId="0" applyNumberFormat="1" applyFont="1" applyFill="1" applyBorder="1" applyAlignment="1">
      <alignment vertical="top"/>
    </xf>
    <xf numFmtId="0" fontId="11" fillId="5" borderId="1" xfId="0" applyFont="1" applyFill="1" applyBorder="1" applyAlignment="1">
      <alignment vertical="top" wrapText="1"/>
    </xf>
    <xf numFmtId="0" fontId="11" fillId="5" borderId="1" xfId="0" applyFont="1" applyFill="1" applyBorder="1" applyAlignment="1">
      <alignment horizontal="right" vertical="top" wrapText="1"/>
    </xf>
    <xf numFmtId="0" fontId="11" fillId="6" borderId="1" xfId="0" applyFont="1" applyFill="1" applyBorder="1" applyAlignment="1">
      <alignment vertical="top" wrapText="1"/>
    </xf>
    <xf numFmtId="44" fontId="11" fillId="4" borderId="1" xfId="0" applyNumberFormat="1" applyFont="1" applyFill="1" applyBorder="1" applyAlignment="1">
      <alignment vertical="top"/>
    </xf>
    <xf numFmtId="0" fontId="11" fillId="4" borderId="1" xfId="0" applyFont="1" applyFill="1" applyBorder="1" applyAlignment="1">
      <alignment vertical="top" wrapText="1"/>
    </xf>
    <xf numFmtId="0" fontId="11" fillId="4" borderId="1" xfId="0" applyFont="1" applyFill="1" applyBorder="1" applyAlignment="1">
      <alignment horizontal="right" vertical="top" wrapText="1"/>
    </xf>
    <xf numFmtId="44" fontId="5" fillId="6" borderId="1" xfId="0" applyNumberFormat="1" applyFont="1" applyFill="1" applyBorder="1" applyAlignment="1">
      <alignment vertical="top"/>
    </xf>
    <xf numFmtId="44" fontId="11" fillId="7" borderId="1" xfId="0" applyNumberFormat="1" applyFont="1" applyFill="1" applyBorder="1" applyAlignment="1">
      <alignment vertical="top"/>
    </xf>
    <xf numFmtId="0" fontId="11" fillId="7" borderId="1" xfId="0" applyFont="1" applyFill="1" applyBorder="1" applyAlignment="1">
      <alignment vertical="top" wrapText="1"/>
    </xf>
    <xf numFmtId="0" fontId="11" fillId="7" borderId="1" xfId="0" applyFont="1" applyFill="1" applyBorder="1" applyAlignment="1">
      <alignment horizontal="right" vertical="top" wrapText="1"/>
    </xf>
    <xf numFmtId="44" fontId="11" fillId="8" borderId="1" xfId="0" applyNumberFormat="1" applyFont="1" applyFill="1" applyBorder="1" applyAlignment="1">
      <alignment vertical="top"/>
    </xf>
    <xf numFmtId="0" fontId="11" fillId="8" borderId="1" xfId="0" applyFont="1" applyFill="1" applyBorder="1" applyAlignment="1">
      <alignment horizontal="left" vertical="top" wrapText="1"/>
    </xf>
    <xf numFmtId="0" fontId="11" fillId="0" borderId="1" xfId="0" applyFont="1" applyBorder="1" applyAlignment="1">
      <alignment horizontal="right" vertical="top" wrapText="1"/>
    </xf>
    <xf numFmtId="0" fontId="6" fillId="6" borderId="1" xfId="0" applyFont="1" applyFill="1" applyBorder="1" applyAlignment="1">
      <alignment vertical="top"/>
    </xf>
    <xf numFmtId="44" fontId="11" fillId="11" borderId="1" xfId="0" applyNumberFormat="1" applyFont="1" applyFill="1" applyBorder="1" applyAlignment="1">
      <alignment vertical="top"/>
    </xf>
    <xf numFmtId="0" fontId="11" fillId="11" borderId="1" xfId="0" applyFont="1" applyFill="1" applyBorder="1" applyAlignment="1">
      <alignment horizontal="left" vertical="top" wrapText="1"/>
    </xf>
    <xf numFmtId="0" fontId="0" fillId="8" borderId="0" xfId="0" applyFill="1"/>
    <xf numFmtId="0" fontId="0" fillId="10" borderId="0" xfId="0" applyFill="1"/>
    <xf numFmtId="0" fontId="0" fillId="6" borderId="1" xfId="0" applyFill="1" applyBorder="1"/>
    <xf numFmtId="167" fontId="0" fillId="6" borderId="1" xfId="0" applyNumberFormat="1" applyFill="1" applyBorder="1"/>
    <xf numFmtId="3" fontId="0" fillId="0" borderId="0" xfId="0" applyNumberFormat="1" applyAlignment="1">
      <alignment horizontal="left" vertical="top"/>
    </xf>
    <xf numFmtId="3" fontId="0" fillId="6" borderId="1" xfId="0" applyNumberFormat="1" applyFill="1" applyBorder="1" applyAlignment="1">
      <alignment horizontal="right" vertical="top"/>
    </xf>
    <xf numFmtId="0" fontId="0" fillId="6" borderId="1" xfId="0" applyFill="1" applyBorder="1" applyAlignment="1">
      <alignment vertical="top"/>
    </xf>
    <xf numFmtId="0" fontId="0" fillId="0" borderId="0" xfId="0" applyAlignment="1">
      <alignment vertical="top"/>
    </xf>
    <xf numFmtId="44" fontId="0" fillId="6" borderId="1" xfId="0" applyNumberFormat="1" applyFill="1" applyBorder="1"/>
    <xf numFmtId="164" fontId="0" fillId="6" borderId="1" xfId="0" applyNumberFormat="1" applyFill="1" applyBorder="1"/>
    <xf numFmtId="3" fontId="7" fillId="6" borderId="1" xfId="0" applyNumberFormat="1" applyFont="1" applyFill="1" applyBorder="1" applyAlignment="1">
      <alignment horizontal="right"/>
    </xf>
    <xf numFmtId="3" fontId="7" fillId="0" borderId="0" xfId="0" applyNumberFormat="1" applyFont="1" applyAlignment="1">
      <alignment horizontal="left"/>
    </xf>
    <xf numFmtId="0" fontId="6" fillId="19" borderId="0" xfId="0" applyFont="1" applyFill="1"/>
    <xf numFmtId="0" fontId="0" fillId="19" borderId="0" xfId="0" applyFill="1"/>
    <xf numFmtId="167" fontId="6" fillId="19" borderId="0" xfId="0" applyNumberFormat="1" applyFont="1" applyFill="1"/>
    <xf numFmtId="0" fontId="8" fillId="19" borderId="0" xfId="0" applyFont="1" applyFill="1" applyAlignment="1" applyProtection="1">
      <alignment horizontal="center" vertical="center" wrapText="1"/>
      <protection hidden="1"/>
    </xf>
    <xf numFmtId="0" fontId="7" fillId="19" borderId="0" xfId="0" applyFont="1" applyFill="1" applyAlignment="1" applyProtection="1">
      <alignment horizontal="right"/>
      <protection hidden="1"/>
    </xf>
    <xf numFmtId="167" fontId="8" fillId="19" borderId="0" xfId="0" applyNumberFormat="1" applyFont="1" applyFill="1" applyAlignment="1" applyProtection="1">
      <alignment horizontal="right"/>
      <protection hidden="1"/>
    </xf>
    <xf numFmtId="168" fontId="8" fillId="19" borderId="0" xfId="0" applyNumberFormat="1" applyFont="1" applyFill="1" applyAlignment="1" applyProtection="1">
      <alignment horizontal="right"/>
      <protection hidden="1"/>
    </xf>
    <xf numFmtId="0" fontId="0" fillId="19" borderId="0" xfId="0" applyFill="1" applyAlignment="1">
      <alignment vertical="top"/>
    </xf>
    <xf numFmtId="44" fontId="0" fillId="19" borderId="0" xfId="1" applyFont="1" applyFill="1" applyBorder="1"/>
    <xf numFmtId="44" fontId="6" fillId="19" borderId="0" xfId="1" applyFont="1" applyFill="1"/>
    <xf numFmtId="44" fontId="6" fillId="19" borderId="0" xfId="0" applyNumberFormat="1" applyFont="1" applyFill="1"/>
    <xf numFmtId="44" fontId="0" fillId="19" borderId="0" xfId="0" applyNumberFormat="1" applyFill="1"/>
    <xf numFmtId="0" fontId="14" fillId="3" borderId="1" xfId="0" applyFont="1" applyFill="1" applyBorder="1" applyAlignment="1">
      <alignment horizontal="left"/>
    </xf>
    <xf numFmtId="49" fontId="8" fillId="0" borderId="1" xfId="0" applyNumberFormat="1" applyFont="1" applyBorder="1" applyAlignment="1" applyProtection="1">
      <alignment horizontal="right" vertical="center"/>
      <protection hidden="1"/>
    </xf>
    <xf numFmtId="2" fontId="0" fillId="19" borderId="0" xfId="0" applyNumberFormat="1" applyFill="1"/>
    <xf numFmtId="2" fontId="4" fillId="19" borderId="0" xfId="0" applyNumberFormat="1" applyFont="1" applyFill="1"/>
    <xf numFmtId="44" fontId="7" fillId="19" borderId="0" xfId="0" applyNumberFormat="1" applyFont="1" applyFill="1" applyAlignment="1" applyProtection="1">
      <alignment horizontal="right"/>
      <protection hidden="1"/>
    </xf>
    <xf numFmtId="0" fontId="7" fillId="19" borderId="0" xfId="0" applyFont="1" applyFill="1" applyAlignment="1" applyProtection="1">
      <alignment horizontal="left"/>
      <protection hidden="1"/>
    </xf>
    <xf numFmtId="44" fontId="6" fillId="19" borderId="1" xfId="1" applyFont="1" applyFill="1" applyBorder="1"/>
    <xf numFmtId="44" fontId="8" fillId="19" borderId="0" xfId="1" applyFont="1" applyFill="1" applyAlignment="1" applyProtection="1">
      <alignment horizontal="right"/>
      <protection hidden="1"/>
    </xf>
    <xf numFmtId="0" fontId="0" fillId="6" borderId="3" xfId="0" applyFill="1" applyBorder="1"/>
    <xf numFmtId="0" fontId="0" fillId="19" borderId="1" xfId="0" applyFill="1" applyBorder="1"/>
    <xf numFmtId="44" fontId="0" fillId="19" borderId="1" xfId="1" applyFont="1" applyFill="1" applyBorder="1"/>
    <xf numFmtId="44" fontId="9" fillId="19" borderId="1" xfId="0" applyNumberFormat="1" applyFont="1" applyFill="1" applyBorder="1"/>
    <xf numFmtId="44" fontId="0" fillId="6" borderId="3" xfId="0" applyNumberFormat="1" applyFill="1" applyBorder="1"/>
    <xf numFmtId="0" fontId="6" fillId="6" borderId="0" xfId="0" applyFont="1" applyFill="1"/>
    <xf numFmtId="167" fontId="0" fillId="6" borderId="0" xfId="0" applyNumberFormat="1" applyFill="1"/>
    <xf numFmtId="168" fontId="7" fillId="6" borderId="0" xfId="0" applyNumberFormat="1" applyFont="1" applyFill="1" applyAlignment="1" applyProtection="1">
      <alignment horizontal="right"/>
      <protection hidden="1"/>
    </xf>
    <xf numFmtId="167" fontId="0" fillId="6" borderId="0" xfId="1" applyNumberFormat="1" applyFont="1" applyFill="1" applyBorder="1"/>
    <xf numFmtId="0" fontId="7" fillId="6" borderId="0" xfId="0" applyFont="1" applyFill="1" applyAlignment="1" applyProtection="1">
      <alignment horizontal="right"/>
      <protection hidden="1"/>
    </xf>
    <xf numFmtId="0" fontId="0" fillId="6" borderId="0" xfId="0" applyFill="1" applyAlignment="1">
      <alignment vertical="top"/>
    </xf>
    <xf numFmtId="44" fontId="5" fillId="6" borderId="0" xfId="0" applyNumberFormat="1" applyFont="1" applyFill="1" applyAlignment="1">
      <alignment vertical="top"/>
    </xf>
    <xf numFmtId="44" fontId="0" fillId="6" borderId="0" xfId="1" applyFont="1" applyFill="1" applyBorder="1"/>
    <xf numFmtId="44" fontId="5" fillId="6" borderId="0" xfId="0" applyNumberFormat="1" applyFont="1" applyFill="1"/>
    <xf numFmtId="0" fontId="6" fillId="6" borderId="0" xfId="0" applyFont="1" applyFill="1" applyAlignment="1">
      <alignment vertical="top"/>
    </xf>
    <xf numFmtId="44" fontId="0" fillId="6" borderId="0" xfId="0" applyNumberFormat="1" applyFill="1"/>
    <xf numFmtId="164" fontId="0" fillId="6" borderId="0" xfId="0" applyNumberFormat="1" applyFill="1"/>
    <xf numFmtId="44" fontId="12" fillId="0" borderId="1" xfId="0" applyNumberFormat="1" applyFont="1" applyBorder="1"/>
    <xf numFmtId="44" fontId="12" fillId="0" borderId="1" xfId="1" applyFont="1" applyFill="1" applyBorder="1"/>
    <xf numFmtId="49" fontId="8" fillId="9" borderId="2" xfId="0" applyNumberFormat="1" applyFont="1" applyFill="1" applyBorder="1" applyAlignment="1" applyProtection="1">
      <alignment horizontal="left" vertical="top"/>
      <protection hidden="1"/>
    </xf>
    <xf numFmtId="49" fontId="8" fillId="3" borderId="1" xfId="0" applyNumberFormat="1" applyFont="1" applyFill="1" applyBorder="1" applyAlignment="1" applyProtection="1">
      <alignment horizontal="left" vertical="top"/>
      <protection hidden="1"/>
    </xf>
    <xf numFmtId="0" fontId="6" fillId="9" borderId="6" xfId="0" applyFont="1" applyFill="1" applyBorder="1" applyAlignment="1" applyProtection="1">
      <alignment horizontal="left" vertical="top" wrapText="1"/>
      <protection hidden="1"/>
    </xf>
    <xf numFmtId="49" fontId="8" fillId="9" borderId="5" xfId="0" applyNumberFormat="1" applyFont="1" applyFill="1" applyBorder="1" applyAlignment="1" applyProtection="1">
      <alignment horizontal="left" vertical="top"/>
      <protection hidden="1"/>
    </xf>
    <xf numFmtId="49" fontId="8" fillId="3" borderId="3" xfId="0" applyNumberFormat="1" applyFont="1" applyFill="1" applyBorder="1" applyAlignment="1" applyProtection="1">
      <alignment horizontal="left" vertical="top"/>
      <protection hidden="1"/>
    </xf>
    <xf numFmtId="0" fontId="8" fillId="3" borderId="1" xfId="0" applyFont="1" applyFill="1" applyBorder="1" applyAlignment="1" applyProtection="1">
      <alignment horizontal="left" vertical="top"/>
      <protection hidden="1"/>
    </xf>
    <xf numFmtId="167" fontId="7" fillId="12" borderId="3" xfId="1" applyNumberFormat="1" applyFont="1" applyFill="1" applyBorder="1" applyAlignment="1" applyProtection="1">
      <alignment horizontal="right" vertical="top"/>
      <protection locked="0"/>
    </xf>
    <xf numFmtId="49" fontId="8" fillId="9" borderId="3" xfId="0" applyNumberFormat="1" applyFont="1" applyFill="1" applyBorder="1" applyAlignment="1" applyProtection="1">
      <alignment horizontal="left" vertical="top"/>
      <protection hidden="1"/>
    </xf>
    <xf numFmtId="44" fontId="7" fillId="0" borderId="0" xfId="0" applyNumberFormat="1" applyFont="1" applyAlignment="1" applyProtection="1">
      <alignment horizontal="left" vertical="top"/>
      <protection hidden="1"/>
    </xf>
    <xf numFmtId="167" fontId="7" fillId="16" borderId="3" xfId="1" applyNumberFormat="1" applyFont="1" applyFill="1" applyBorder="1" applyAlignment="1" applyProtection="1">
      <alignment horizontal="right" vertical="top"/>
      <protection locked="0"/>
    </xf>
    <xf numFmtId="49" fontId="8" fillId="9" borderId="7" xfId="0" applyNumberFormat="1" applyFont="1" applyFill="1" applyBorder="1" applyAlignment="1" applyProtection="1">
      <alignment horizontal="left" vertical="top"/>
      <protection hidden="1"/>
    </xf>
    <xf numFmtId="49" fontId="13" fillId="2" borderId="0" xfId="0" quotePrefix="1" applyNumberFormat="1" applyFont="1" applyFill="1" applyAlignment="1" applyProtection="1">
      <alignment horizontal="left" vertical="top"/>
      <protection hidden="1"/>
    </xf>
    <xf numFmtId="3" fontId="10" fillId="0" borderId="1" xfId="0" applyNumberFormat="1" applyFont="1" applyBorder="1" applyAlignment="1" applyProtection="1">
      <alignment horizontal="left" vertical="top"/>
      <protection hidden="1"/>
    </xf>
    <xf numFmtId="0" fontId="8" fillId="0" borderId="0" xfId="0" applyFont="1" applyAlignment="1" applyProtection="1">
      <alignment horizontal="left" vertical="top" wrapText="1"/>
      <protection hidden="1"/>
    </xf>
    <xf numFmtId="0" fontId="7" fillId="0" borderId="0" xfId="0" applyFont="1" applyAlignment="1" applyProtection="1">
      <alignment horizontal="left" vertical="top"/>
      <protection hidden="1"/>
    </xf>
    <xf numFmtId="49" fontId="7" fillId="2" borderId="1" xfId="0" applyNumberFormat="1" applyFont="1" applyFill="1" applyBorder="1" applyAlignment="1" applyProtection="1">
      <alignment horizontal="left" vertical="top" wrapText="1"/>
      <protection hidden="1"/>
    </xf>
    <xf numFmtId="49" fontId="10" fillId="2" borderId="1" xfId="0" applyNumberFormat="1" applyFont="1" applyFill="1" applyBorder="1" applyAlignment="1" applyProtection="1">
      <alignment horizontal="left" vertical="top"/>
      <protection hidden="1"/>
    </xf>
    <xf numFmtId="0" fontId="6" fillId="9" borderId="2" xfId="0" applyFont="1" applyFill="1" applyBorder="1" applyAlignment="1" applyProtection="1">
      <alignment horizontal="left" vertical="top" wrapText="1"/>
      <protection hidden="1"/>
    </xf>
    <xf numFmtId="0" fontId="7" fillId="0" borderId="1" xfId="0" applyFont="1" applyBorder="1" applyAlignment="1" applyProtection="1">
      <alignment horizontal="left" vertical="top"/>
      <protection hidden="1"/>
    </xf>
    <xf numFmtId="0" fontId="6" fillId="9" borderId="3" xfId="0" applyFont="1" applyFill="1" applyBorder="1" applyAlignment="1" applyProtection="1">
      <alignment horizontal="left" vertical="top" wrapText="1"/>
      <protection hidden="1"/>
    </xf>
    <xf numFmtId="0" fontId="0" fillId="0" borderId="0" xfId="0" applyAlignment="1" applyProtection="1">
      <alignment horizontal="left" vertical="top" wrapText="1"/>
      <protection hidden="1"/>
    </xf>
    <xf numFmtId="0" fontId="13" fillId="3" borderId="9" xfId="0" applyFont="1" applyFill="1" applyBorder="1" applyAlignment="1" applyProtection="1">
      <alignment horizontal="left" vertical="top"/>
      <protection hidden="1"/>
    </xf>
    <xf numFmtId="0" fontId="7" fillId="2" borderId="1" xfId="0" applyFont="1" applyFill="1" applyBorder="1" applyAlignment="1" applyProtection="1">
      <alignment horizontal="left" vertical="top"/>
      <protection hidden="1"/>
    </xf>
    <xf numFmtId="49" fontId="8" fillId="9" borderId="1" xfId="0" applyNumberFormat="1" applyFont="1" applyFill="1" applyBorder="1" applyAlignment="1" applyProtection="1">
      <alignment horizontal="left" vertical="top" wrapText="1"/>
      <protection hidden="1"/>
    </xf>
    <xf numFmtId="49" fontId="13" fillId="0" borderId="1" xfId="0" applyNumberFormat="1" applyFont="1" applyBorder="1" applyAlignment="1" applyProtection="1">
      <alignment horizontal="left" vertical="top"/>
      <protection hidden="1"/>
    </xf>
    <xf numFmtId="49" fontId="13" fillId="0" borderId="3" xfId="0" applyNumberFormat="1" applyFont="1" applyBorder="1" applyAlignment="1" applyProtection="1">
      <alignment horizontal="left" vertical="top"/>
      <protection hidden="1"/>
    </xf>
    <xf numFmtId="0" fontId="13" fillId="0" borderId="3" xfId="0" applyFont="1" applyBorder="1" applyAlignment="1" applyProtection="1">
      <alignment horizontal="left" vertical="top"/>
      <protection hidden="1"/>
    </xf>
    <xf numFmtId="0" fontId="8" fillId="3" borderId="9" xfId="0" applyFont="1" applyFill="1" applyBorder="1" applyAlignment="1" applyProtection="1">
      <alignment horizontal="left" vertical="top"/>
      <protection hidden="1"/>
    </xf>
    <xf numFmtId="169" fontId="6" fillId="0" borderId="0" xfId="1" applyNumberFormat="1" applyFont="1" applyFill="1"/>
    <xf numFmtId="49" fontId="8" fillId="3" borderId="5" xfId="0" applyNumberFormat="1" applyFont="1" applyFill="1" applyBorder="1" applyAlignment="1" applyProtection="1">
      <alignment horizontal="left" vertical="top"/>
      <protection hidden="1"/>
    </xf>
    <xf numFmtId="0" fontId="15" fillId="3" borderId="9" xfId="0" applyFont="1" applyFill="1" applyBorder="1" applyAlignment="1" applyProtection="1">
      <alignment horizontal="left" vertical="top"/>
      <protection hidden="1"/>
    </xf>
    <xf numFmtId="3" fontId="10" fillId="0" borderId="1" xfId="0" applyNumberFormat="1" applyFont="1" applyBorder="1" applyAlignment="1" applyProtection="1">
      <alignment horizontal="left" vertical="top" wrapText="1"/>
      <protection hidden="1"/>
    </xf>
    <xf numFmtId="3" fontId="10" fillId="0" borderId="1" xfId="0" applyNumberFormat="1" applyFont="1" applyBorder="1" applyAlignment="1" applyProtection="1">
      <alignment wrapText="1"/>
      <protection hidden="1"/>
    </xf>
    <xf numFmtId="0" fontId="20" fillId="18" borderId="0" xfId="0" applyFont="1" applyFill="1" applyAlignment="1">
      <alignment horizontal="left" vertical="top"/>
    </xf>
    <xf numFmtId="167" fontId="7" fillId="12" borderId="5" xfId="0" applyNumberFormat="1" applyFont="1" applyFill="1" applyBorder="1" applyAlignment="1" applyProtection="1">
      <alignment horizontal="right" vertical="top"/>
      <protection locked="0"/>
    </xf>
    <xf numFmtId="167" fontId="7" fillId="12" borderId="11" xfId="0" applyNumberFormat="1" applyFont="1" applyFill="1" applyBorder="1" applyAlignment="1" applyProtection="1">
      <alignment horizontal="right" vertical="top"/>
      <protection locked="0"/>
    </xf>
    <xf numFmtId="49" fontId="8" fillId="3" borderId="5" xfId="0" applyNumberFormat="1" applyFont="1" applyFill="1" applyBorder="1" applyAlignment="1" applyProtection="1">
      <alignment horizontal="right" vertical="top"/>
      <protection hidden="1"/>
    </xf>
    <xf numFmtId="0" fontId="8" fillId="3" borderId="3" xfId="0" applyFont="1" applyFill="1" applyBorder="1" applyAlignment="1" applyProtection="1">
      <alignment horizontal="right" vertical="top"/>
      <protection hidden="1"/>
    </xf>
    <xf numFmtId="167" fontId="10" fillId="12" borderId="1" xfId="0" applyNumberFormat="1" applyFont="1" applyFill="1" applyBorder="1" applyAlignment="1" applyProtection="1">
      <alignment horizontal="right" vertical="top"/>
      <protection locked="0"/>
    </xf>
    <xf numFmtId="0" fontId="10" fillId="0" borderId="3" xfId="0" applyFont="1" applyBorder="1" applyAlignment="1" applyProtection="1">
      <alignment horizontal="left" vertical="top"/>
      <protection hidden="1"/>
    </xf>
    <xf numFmtId="49" fontId="10" fillId="0" borderId="1" xfId="0" applyNumberFormat="1" applyFont="1" applyBorder="1" applyAlignment="1" applyProtection="1">
      <alignment wrapText="1"/>
      <protection hidden="1"/>
    </xf>
    <xf numFmtId="0" fontId="0" fillId="0" borderId="1" xfId="0" applyBorder="1" applyAlignment="1" applyProtection="1">
      <alignment horizontal="left" vertical="top" wrapText="1"/>
      <protection hidden="1"/>
    </xf>
    <xf numFmtId="167" fontId="10" fillId="12" borderId="1" xfId="1" applyNumberFormat="1" applyFont="1" applyFill="1" applyBorder="1" applyAlignment="1" applyProtection="1">
      <alignment horizontal="right"/>
      <protection locked="0"/>
    </xf>
    <xf numFmtId="167" fontId="10" fillId="12" borderId="1" xfId="1" applyNumberFormat="1" applyFont="1" applyFill="1" applyBorder="1" applyAlignment="1" applyProtection="1">
      <alignment horizontal="right" vertical="top"/>
      <protection locked="0"/>
    </xf>
    <xf numFmtId="0" fontId="0" fillId="22" borderId="0" xfId="0" applyFill="1" applyAlignment="1">
      <alignment horizontal="left" vertical="top"/>
    </xf>
    <xf numFmtId="167" fontId="10" fillId="0" borderId="8" xfId="1" applyNumberFormat="1" applyFont="1" applyFill="1" applyBorder="1" applyAlignment="1" applyProtection="1">
      <alignment horizontal="right" vertical="top"/>
      <protection hidden="1"/>
    </xf>
    <xf numFmtId="167" fontId="7" fillId="0" borderId="6" xfId="1" applyNumberFormat="1" applyFont="1" applyFill="1" applyBorder="1" applyAlignment="1" applyProtection="1">
      <alignment horizontal="right" vertical="top"/>
      <protection hidden="1"/>
    </xf>
    <xf numFmtId="167" fontId="7" fillId="0" borderId="5" xfId="1" applyNumberFormat="1" applyFont="1" applyFill="1" applyBorder="1" applyAlignment="1" applyProtection="1">
      <alignment horizontal="right" vertical="top"/>
      <protection hidden="1"/>
    </xf>
    <xf numFmtId="167" fontId="10" fillId="0" borderId="14" xfId="1" applyNumberFormat="1" applyFont="1" applyFill="1" applyBorder="1" applyAlignment="1" applyProtection="1">
      <alignment horizontal="right" vertical="top"/>
      <protection hidden="1"/>
    </xf>
    <xf numFmtId="167" fontId="10" fillId="0" borderId="0" xfId="0" applyNumberFormat="1" applyFont="1" applyAlignment="1" applyProtection="1">
      <alignment horizontal="right" vertical="top"/>
      <protection hidden="1"/>
    </xf>
    <xf numFmtId="0" fontId="0" fillId="0" borderId="0" xfId="0" applyAlignment="1" applyProtection="1">
      <alignment horizontal="left" vertical="top"/>
      <protection hidden="1"/>
    </xf>
    <xf numFmtId="0" fontId="6" fillId="10" borderId="0" xfId="0" applyFont="1" applyFill="1" applyAlignment="1" applyProtection="1">
      <alignment horizontal="left" vertical="top"/>
      <protection hidden="1"/>
    </xf>
    <xf numFmtId="167" fontId="6" fillId="10" borderId="0" xfId="0" applyNumberFormat="1" applyFont="1" applyFill="1" applyAlignment="1" applyProtection="1">
      <alignment horizontal="right" vertical="top"/>
      <protection hidden="1"/>
    </xf>
    <xf numFmtId="167" fontId="18" fillId="0" borderId="0" xfId="0" applyNumberFormat="1" applyFont="1" applyAlignment="1" applyProtection="1">
      <alignment horizontal="right" vertical="top"/>
      <protection hidden="1"/>
    </xf>
    <xf numFmtId="0" fontId="6" fillId="3" borderId="1" xfId="0" applyFont="1" applyFill="1" applyBorder="1" applyAlignment="1" applyProtection="1">
      <alignment horizontal="left" vertical="top"/>
      <protection hidden="1"/>
    </xf>
    <xf numFmtId="0" fontId="6" fillId="3" borderId="1" xfId="0" applyFont="1" applyFill="1" applyBorder="1" applyAlignment="1" applyProtection="1">
      <alignment horizontal="left" vertical="top" wrapText="1"/>
      <protection hidden="1"/>
    </xf>
    <xf numFmtId="0" fontId="6" fillId="3" borderId="3" xfId="0" applyFont="1" applyFill="1" applyBorder="1" applyAlignment="1" applyProtection="1">
      <alignment horizontal="left" vertical="top"/>
      <protection hidden="1"/>
    </xf>
    <xf numFmtId="167" fontId="6" fillId="3" borderId="5" xfId="0" applyNumberFormat="1" applyFont="1" applyFill="1" applyBorder="1" applyAlignment="1" applyProtection="1">
      <alignment horizontal="right" vertical="top"/>
      <protection hidden="1"/>
    </xf>
    <xf numFmtId="167" fontId="18" fillId="0" borderId="8" xfId="0" applyNumberFormat="1" applyFont="1" applyBorder="1" applyAlignment="1" applyProtection="1">
      <alignment horizontal="right" vertical="top"/>
      <protection hidden="1"/>
    </xf>
    <xf numFmtId="167" fontId="13" fillId="0" borderId="3" xfId="1" applyNumberFormat="1" applyFont="1" applyFill="1" applyBorder="1" applyAlignment="1" applyProtection="1">
      <alignment horizontal="right"/>
      <protection hidden="1"/>
    </xf>
    <xf numFmtId="167" fontId="13" fillId="0" borderId="10" xfId="1" applyNumberFormat="1" applyFont="1" applyFill="1" applyBorder="1" applyAlignment="1" applyProtection="1">
      <alignment horizontal="left" vertical="top"/>
      <protection hidden="1"/>
    </xf>
    <xf numFmtId="167" fontId="13" fillId="0" borderId="6" xfId="1" applyNumberFormat="1" applyFont="1" applyFill="1" applyBorder="1" applyAlignment="1" applyProtection="1">
      <alignment horizontal="right" vertical="top"/>
      <protection hidden="1"/>
    </xf>
    <xf numFmtId="167" fontId="17" fillId="0" borderId="0" xfId="1" applyNumberFormat="1" applyFont="1" applyFill="1" applyBorder="1" applyAlignment="1" applyProtection="1">
      <alignment horizontal="right" vertical="top"/>
      <protection hidden="1"/>
    </xf>
    <xf numFmtId="0" fontId="9" fillId="0" borderId="0" xfId="0" applyFont="1" applyAlignment="1" applyProtection="1">
      <alignment horizontal="left" vertical="top"/>
      <protection hidden="1"/>
    </xf>
    <xf numFmtId="167" fontId="7" fillId="0" borderId="10" xfId="1" applyNumberFormat="1" applyFont="1" applyFill="1" applyBorder="1" applyAlignment="1" applyProtection="1">
      <alignment horizontal="left" vertical="top"/>
      <protection hidden="1"/>
    </xf>
    <xf numFmtId="167" fontId="10" fillId="0" borderId="0" xfId="1" applyNumberFormat="1" applyFont="1" applyFill="1" applyBorder="1" applyAlignment="1" applyProtection="1">
      <alignment horizontal="right" vertical="top"/>
      <protection hidden="1"/>
    </xf>
    <xf numFmtId="167" fontId="7" fillId="0" borderId="2" xfId="1" applyNumberFormat="1" applyFont="1" applyFill="1" applyBorder="1" applyAlignment="1" applyProtection="1">
      <alignment horizontal="left" vertical="top"/>
      <protection hidden="1"/>
    </xf>
    <xf numFmtId="0" fontId="14" fillId="3" borderId="1" xfId="0" applyFont="1" applyFill="1" applyBorder="1" applyAlignment="1" applyProtection="1">
      <alignment horizontal="left" vertical="top"/>
      <protection hidden="1"/>
    </xf>
    <xf numFmtId="167" fontId="6" fillId="3" borderId="6" xfId="0" applyNumberFormat="1" applyFont="1" applyFill="1" applyBorder="1" applyAlignment="1" applyProtection="1">
      <alignment horizontal="right" vertical="top"/>
      <protection hidden="1"/>
    </xf>
    <xf numFmtId="0" fontId="9" fillId="0" borderId="1" xfId="0" applyFont="1" applyBorder="1" applyAlignment="1" applyProtection="1">
      <alignment horizontal="left" vertical="top"/>
      <protection hidden="1"/>
    </xf>
    <xf numFmtId="0" fontId="3" fillId="0" borderId="0" xfId="0" applyFont="1" applyAlignment="1" applyProtection="1">
      <alignment horizontal="left" vertical="top"/>
      <protection hidden="1"/>
    </xf>
    <xf numFmtId="44" fontId="0" fillId="0" borderId="0" xfId="0" applyNumberFormat="1" applyAlignment="1" applyProtection="1">
      <alignment horizontal="left" vertical="top"/>
      <protection hidden="1"/>
    </xf>
    <xf numFmtId="0" fontId="0" fillId="0" borderId="1" xfId="0" applyBorder="1" applyAlignment="1" applyProtection="1">
      <alignment horizontal="left" vertical="top"/>
      <protection hidden="1"/>
    </xf>
    <xf numFmtId="167" fontId="8" fillId="9" borderId="1" xfId="0" applyNumberFormat="1" applyFont="1" applyFill="1" applyBorder="1" applyAlignment="1" applyProtection="1">
      <alignment horizontal="right" vertical="top"/>
      <protection hidden="1"/>
    </xf>
    <xf numFmtId="167" fontId="7" fillId="0" borderId="1" xfId="1" applyNumberFormat="1" applyFont="1" applyFill="1" applyBorder="1" applyAlignment="1" applyProtection="1">
      <alignment horizontal="left" vertical="top"/>
      <protection hidden="1"/>
    </xf>
    <xf numFmtId="167" fontId="7" fillId="0" borderId="1" xfId="1" applyNumberFormat="1" applyFont="1" applyFill="1" applyBorder="1" applyAlignment="1" applyProtection="1">
      <alignment horizontal="right" vertical="top"/>
      <protection hidden="1"/>
    </xf>
    <xf numFmtId="167" fontId="7" fillId="0" borderId="3" xfId="1" applyNumberFormat="1" applyFont="1" applyFill="1" applyBorder="1" applyAlignment="1" applyProtection="1">
      <alignment horizontal="right" vertical="top"/>
      <protection hidden="1"/>
    </xf>
    <xf numFmtId="167" fontId="0" fillId="0" borderId="0" xfId="0" applyNumberFormat="1" applyAlignment="1" applyProtection="1">
      <alignment horizontal="right" vertical="top"/>
      <protection hidden="1"/>
    </xf>
    <xf numFmtId="167" fontId="8" fillId="9" borderId="2" xfId="0" applyNumberFormat="1" applyFont="1" applyFill="1" applyBorder="1" applyAlignment="1" applyProtection="1">
      <alignment horizontal="right" vertical="top"/>
      <protection hidden="1"/>
    </xf>
    <xf numFmtId="3" fontId="7" fillId="0" borderId="1" xfId="0" applyNumberFormat="1" applyFont="1" applyBorder="1" applyAlignment="1" applyProtection="1">
      <alignment horizontal="left" vertical="top"/>
      <protection hidden="1"/>
    </xf>
    <xf numFmtId="3" fontId="7" fillId="0" borderId="0" xfId="0" applyNumberFormat="1" applyFont="1" applyAlignment="1" applyProtection="1">
      <alignment horizontal="left" vertical="top"/>
      <protection hidden="1"/>
    </xf>
    <xf numFmtId="167" fontId="7" fillId="0" borderId="0" xfId="1" applyNumberFormat="1" applyFont="1" applyFill="1" applyBorder="1" applyAlignment="1" applyProtection="1">
      <alignment horizontal="left" vertical="top"/>
      <protection hidden="1"/>
    </xf>
    <xf numFmtId="167" fontId="7" fillId="0" borderId="0" xfId="1" applyNumberFormat="1" applyFont="1" applyFill="1" applyBorder="1" applyAlignment="1" applyProtection="1">
      <alignment horizontal="right" vertical="top"/>
      <protection hidden="1"/>
    </xf>
    <xf numFmtId="167" fontId="0" fillId="0" borderId="0" xfId="0" applyNumberFormat="1" applyAlignment="1" applyProtection="1">
      <alignment horizontal="left" vertical="top"/>
      <protection hidden="1"/>
    </xf>
    <xf numFmtId="3" fontId="0" fillId="0" borderId="1" xfId="0" applyNumberFormat="1" applyBorder="1" applyAlignment="1" applyProtection="1">
      <alignment horizontal="left" vertical="top"/>
      <protection hidden="1"/>
    </xf>
    <xf numFmtId="0" fontId="0" fillId="0" borderId="0" xfId="0" applyProtection="1">
      <protection hidden="1"/>
    </xf>
    <xf numFmtId="44" fontId="11" fillId="14" borderId="2" xfId="0" applyNumberFormat="1" applyFont="1" applyFill="1" applyBorder="1" applyAlignment="1" applyProtection="1">
      <alignment horizontal="left" vertical="top"/>
      <protection hidden="1"/>
    </xf>
    <xf numFmtId="0" fontId="11" fillId="14" borderId="2" xfId="0" applyFont="1" applyFill="1" applyBorder="1" applyAlignment="1" applyProtection="1">
      <alignment horizontal="left" vertical="top" wrapText="1"/>
      <protection hidden="1"/>
    </xf>
    <xf numFmtId="167" fontId="6" fillId="14" borderId="2" xfId="0" applyNumberFormat="1" applyFont="1" applyFill="1" applyBorder="1" applyAlignment="1" applyProtection="1">
      <alignment horizontal="right" vertical="top"/>
      <protection hidden="1"/>
    </xf>
    <xf numFmtId="0" fontId="21" fillId="0" borderId="1" xfId="0" applyFont="1" applyBorder="1" applyAlignment="1" applyProtection="1">
      <alignment horizontal="left" vertical="top"/>
      <protection hidden="1"/>
    </xf>
    <xf numFmtId="167" fontId="13" fillId="0" borderId="1" xfId="1" applyNumberFormat="1" applyFont="1" applyFill="1" applyBorder="1" applyAlignment="1" applyProtection="1">
      <alignment horizontal="right"/>
      <protection hidden="1"/>
    </xf>
    <xf numFmtId="167" fontId="13" fillId="0" borderId="1" xfId="1" applyNumberFormat="1" applyFont="1" applyBorder="1" applyAlignment="1" applyProtection="1">
      <alignment horizontal="left" vertical="top"/>
      <protection hidden="1"/>
    </xf>
    <xf numFmtId="167" fontId="13" fillId="0" borderId="1" xfId="1" applyNumberFormat="1" applyFont="1" applyFill="1" applyBorder="1" applyAlignment="1" applyProtection="1">
      <alignment horizontal="right" vertical="top"/>
      <protection hidden="1"/>
    </xf>
    <xf numFmtId="167" fontId="21" fillId="0" borderId="1" xfId="0" applyNumberFormat="1" applyFont="1" applyBorder="1" applyAlignment="1" applyProtection="1">
      <alignment horizontal="right" vertical="top"/>
      <protection hidden="1"/>
    </xf>
    <xf numFmtId="1" fontId="12" fillId="0" borderId="1" xfId="0" applyNumberFormat="1" applyFont="1" applyBorder="1" applyAlignment="1" applyProtection="1">
      <alignment horizontal="right" vertical="top"/>
      <protection hidden="1"/>
    </xf>
    <xf numFmtId="44" fontId="11" fillId="13" borderId="1" xfId="0" applyNumberFormat="1" applyFont="1" applyFill="1" applyBorder="1" applyAlignment="1" applyProtection="1">
      <alignment horizontal="left" vertical="top"/>
      <protection hidden="1"/>
    </xf>
    <xf numFmtId="44" fontId="11" fillId="13" borderId="1" xfId="0" applyNumberFormat="1" applyFont="1" applyFill="1" applyBorder="1" applyAlignment="1" applyProtection="1">
      <alignment horizontal="left" vertical="top" wrapText="1"/>
      <protection hidden="1"/>
    </xf>
    <xf numFmtId="167" fontId="6" fillId="13" borderId="1" xfId="0" applyNumberFormat="1" applyFont="1" applyFill="1" applyBorder="1" applyAlignment="1" applyProtection="1">
      <alignment horizontal="right" vertical="top"/>
      <protection hidden="1"/>
    </xf>
    <xf numFmtId="0" fontId="11" fillId="0" borderId="1" xfId="0" applyFont="1" applyBorder="1" applyAlignment="1" applyProtection="1">
      <alignment horizontal="left" vertical="top"/>
      <protection hidden="1"/>
    </xf>
    <xf numFmtId="1" fontId="12" fillId="0" borderId="1" xfId="0" applyNumberFormat="1" applyFont="1" applyBorder="1" applyAlignment="1" applyProtection="1">
      <alignment horizontal="left" vertical="top"/>
      <protection hidden="1"/>
    </xf>
    <xf numFmtId="44" fontId="12" fillId="0" borderId="1" xfId="0" applyNumberFormat="1" applyFont="1" applyBorder="1" applyAlignment="1" applyProtection="1">
      <alignment horizontal="left" vertical="top"/>
      <protection hidden="1"/>
    </xf>
    <xf numFmtId="167" fontId="12" fillId="0" borderId="1" xfId="0" applyNumberFormat="1" applyFont="1" applyBorder="1" applyAlignment="1" applyProtection="1">
      <alignment horizontal="right" vertical="top"/>
      <protection hidden="1"/>
    </xf>
    <xf numFmtId="44" fontId="0" fillId="0" borderId="0" xfId="1" applyFont="1" applyFill="1" applyBorder="1" applyAlignment="1" applyProtection="1">
      <alignment horizontal="left" vertical="top"/>
      <protection hidden="1"/>
    </xf>
    <xf numFmtId="44" fontId="0" fillId="0" borderId="0" xfId="1" applyFont="1" applyAlignment="1" applyProtection="1">
      <alignment horizontal="left" vertical="top"/>
      <protection hidden="1"/>
    </xf>
    <xf numFmtId="167" fontId="12" fillId="0" borderId="3" xfId="0" applyNumberFormat="1" applyFont="1" applyBorder="1" applyAlignment="1" applyProtection="1">
      <alignment horizontal="right" vertical="top"/>
      <protection hidden="1"/>
    </xf>
    <xf numFmtId="167" fontId="10" fillId="0" borderId="14" xfId="0" applyNumberFormat="1" applyFont="1" applyBorder="1" applyAlignment="1" applyProtection="1">
      <alignment horizontal="right" vertical="top"/>
      <protection hidden="1"/>
    </xf>
    <xf numFmtId="44" fontId="11" fillId="5" borderId="1" xfId="0" applyNumberFormat="1" applyFont="1" applyFill="1" applyBorder="1" applyAlignment="1" applyProtection="1">
      <alignment horizontal="left" vertical="top"/>
      <protection hidden="1"/>
    </xf>
    <xf numFmtId="0" fontId="11" fillId="5" borderId="1" xfId="0" applyFont="1" applyFill="1" applyBorder="1" applyAlignment="1" applyProtection="1">
      <alignment horizontal="left" vertical="top" wrapText="1"/>
      <protection hidden="1"/>
    </xf>
    <xf numFmtId="0" fontId="11" fillId="21" borderId="1" xfId="0" applyFont="1" applyFill="1" applyBorder="1" applyAlignment="1" applyProtection="1">
      <alignment horizontal="left" vertical="top" wrapText="1"/>
      <protection hidden="1"/>
    </xf>
    <xf numFmtId="167" fontId="6" fillId="21" borderId="1" xfId="0" applyNumberFormat="1" applyFont="1" applyFill="1" applyBorder="1" applyAlignment="1" applyProtection="1">
      <alignment horizontal="right" vertical="top"/>
      <protection hidden="1"/>
    </xf>
    <xf numFmtId="167" fontId="13" fillId="0" borderId="1" xfId="1" applyNumberFormat="1" applyFont="1" applyBorder="1" applyAlignment="1" applyProtection="1">
      <alignment horizontal="right" vertical="top"/>
      <protection hidden="1"/>
    </xf>
    <xf numFmtId="167" fontId="13" fillId="0" borderId="1" xfId="1" applyNumberFormat="1" applyFont="1" applyFill="1" applyBorder="1" applyAlignment="1" applyProtection="1">
      <alignment horizontal="right" vertical="top" indent="1"/>
      <protection hidden="1"/>
    </xf>
    <xf numFmtId="0" fontId="21" fillId="0" borderId="9" xfId="0" applyFont="1" applyBorder="1" applyAlignment="1" applyProtection="1">
      <alignment horizontal="left" vertical="top"/>
      <protection hidden="1"/>
    </xf>
    <xf numFmtId="167" fontId="13" fillId="0" borderId="9" xfId="1" applyNumberFormat="1" applyFont="1" applyBorder="1" applyAlignment="1" applyProtection="1">
      <alignment horizontal="right" vertical="top"/>
      <protection hidden="1"/>
    </xf>
    <xf numFmtId="44" fontId="21" fillId="0" borderId="9" xfId="1" applyFont="1" applyFill="1" applyBorder="1" applyAlignment="1" applyProtection="1">
      <alignment horizontal="left" vertical="top"/>
      <protection hidden="1"/>
    </xf>
    <xf numFmtId="167" fontId="13" fillId="0" borderId="9" xfId="1" applyNumberFormat="1" applyFont="1" applyBorder="1" applyAlignment="1" applyProtection="1">
      <alignment horizontal="left" vertical="top"/>
      <protection hidden="1"/>
    </xf>
    <xf numFmtId="167" fontId="13" fillId="0" borderId="9" xfId="1" applyNumberFormat="1" applyFont="1" applyFill="1" applyBorder="1" applyAlignment="1" applyProtection="1">
      <alignment horizontal="right" vertical="top" indent="1"/>
      <protection hidden="1"/>
    </xf>
    <xf numFmtId="44" fontId="11" fillId="4" borderId="1" xfId="0" applyNumberFormat="1" applyFont="1" applyFill="1" applyBorder="1" applyAlignment="1" applyProtection="1">
      <alignment horizontal="left" vertical="top"/>
      <protection hidden="1"/>
    </xf>
    <xf numFmtId="0" fontId="11" fillId="4" borderId="1" xfId="0" applyFont="1" applyFill="1" applyBorder="1" applyAlignment="1" applyProtection="1">
      <alignment horizontal="left" vertical="top" wrapText="1"/>
      <protection hidden="1"/>
    </xf>
    <xf numFmtId="167" fontId="6" fillId="4" borderId="1" xfId="0" applyNumberFormat="1" applyFont="1" applyFill="1" applyBorder="1" applyAlignment="1" applyProtection="1">
      <alignment horizontal="right" vertical="top"/>
      <protection hidden="1"/>
    </xf>
    <xf numFmtId="0" fontId="11" fillId="0" borderId="2" xfId="0" applyFont="1" applyBorder="1" applyAlignment="1" applyProtection="1">
      <alignment horizontal="left" vertical="top"/>
      <protection hidden="1"/>
    </xf>
    <xf numFmtId="1" fontId="12" fillId="0" borderId="2" xfId="0" applyNumberFormat="1" applyFont="1" applyBorder="1" applyAlignment="1" applyProtection="1">
      <alignment horizontal="left" vertical="top"/>
      <protection hidden="1"/>
    </xf>
    <xf numFmtId="44" fontId="12" fillId="0" borderId="2" xfId="0" applyNumberFormat="1" applyFont="1" applyBorder="1" applyAlignment="1" applyProtection="1">
      <alignment horizontal="left" vertical="top"/>
      <protection hidden="1"/>
    </xf>
    <xf numFmtId="167" fontId="12" fillId="0" borderId="2" xfId="0" applyNumberFormat="1" applyFont="1" applyBorder="1" applyAlignment="1" applyProtection="1">
      <alignment horizontal="right" vertical="top"/>
      <protection hidden="1"/>
    </xf>
    <xf numFmtId="0" fontId="11" fillId="0" borderId="9" xfId="0" applyFont="1" applyBorder="1" applyAlignment="1" applyProtection="1">
      <alignment horizontal="left" vertical="top"/>
      <protection hidden="1"/>
    </xf>
    <xf numFmtId="44" fontId="12" fillId="0" borderId="9" xfId="0" applyNumberFormat="1" applyFont="1" applyBorder="1" applyAlignment="1" applyProtection="1">
      <alignment horizontal="left" vertical="top"/>
      <protection hidden="1"/>
    </xf>
    <xf numFmtId="167" fontId="12" fillId="0" borderId="9" xfId="0" applyNumberFormat="1" applyFont="1" applyBorder="1" applyAlignment="1" applyProtection="1">
      <alignment horizontal="right" vertical="top"/>
      <protection hidden="1"/>
    </xf>
    <xf numFmtId="44" fontId="11" fillId="19" borderId="1" xfId="0" applyNumberFormat="1" applyFont="1" applyFill="1" applyBorder="1" applyAlignment="1" applyProtection="1">
      <alignment horizontal="left" vertical="top"/>
      <protection hidden="1"/>
    </xf>
    <xf numFmtId="0" fontId="11" fillId="19" borderId="1" xfId="0" applyFont="1" applyFill="1" applyBorder="1" applyAlignment="1" applyProtection="1">
      <alignment horizontal="left" vertical="top" wrapText="1"/>
      <protection hidden="1"/>
    </xf>
    <xf numFmtId="0" fontId="11" fillId="17" borderId="1" xfId="0" applyFont="1" applyFill="1" applyBorder="1" applyAlignment="1" applyProtection="1">
      <alignment horizontal="left" vertical="top" wrapText="1"/>
      <protection hidden="1"/>
    </xf>
    <xf numFmtId="167" fontId="11" fillId="17" borderId="1" xfId="0" applyNumberFormat="1" applyFont="1" applyFill="1" applyBorder="1" applyAlignment="1" applyProtection="1">
      <alignment horizontal="right" vertical="top" wrapText="1"/>
      <protection hidden="1"/>
    </xf>
    <xf numFmtId="167" fontId="18" fillId="0" borderId="0" xfId="0" applyNumberFormat="1" applyFont="1" applyAlignment="1" applyProtection="1">
      <alignment horizontal="right" vertical="top" wrapText="1"/>
      <protection hidden="1"/>
    </xf>
    <xf numFmtId="1" fontId="12" fillId="0" borderId="9" xfId="0" applyNumberFormat="1" applyFont="1" applyBorder="1" applyAlignment="1" applyProtection="1">
      <alignment horizontal="left" vertical="top"/>
      <protection hidden="1"/>
    </xf>
    <xf numFmtId="0" fontId="11" fillId="0" borderId="0" xfId="0" applyFont="1" applyAlignment="1" applyProtection="1">
      <alignment horizontal="left" vertical="top"/>
      <protection hidden="1"/>
    </xf>
    <xf numFmtId="44" fontId="12" fillId="0" borderId="0" xfId="0" applyNumberFormat="1" applyFont="1" applyAlignment="1" applyProtection="1">
      <alignment horizontal="left" vertical="top"/>
      <protection hidden="1"/>
    </xf>
    <xf numFmtId="167" fontId="12" fillId="0" borderId="0" xfId="0" applyNumberFormat="1" applyFont="1" applyAlignment="1" applyProtection="1">
      <alignment horizontal="right" vertical="top"/>
      <protection hidden="1"/>
    </xf>
    <xf numFmtId="44" fontId="11" fillId="18" borderId="1" xfId="0" applyNumberFormat="1" applyFont="1" applyFill="1" applyBorder="1" applyAlignment="1" applyProtection="1">
      <alignment horizontal="left" vertical="top"/>
      <protection hidden="1"/>
    </xf>
    <xf numFmtId="0" fontId="11" fillId="18" borderId="1" xfId="0" applyFont="1" applyFill="1" applyBorder="1" applyAlignment="1" applyProtection="1">
      <alignment horizontal="left" vertical="top" wrapText="1"/>
      <protection hidden="1"/>
    </xf>
    <xf numFmtId="167" fontId="6" fillId="18" borderId="1" xfId="0" applyNumberFormat="1" applyFont="1" applyFill="1" applyBorder="1" applyAlignment="1" applyProtection="1">
      <alignment horizontal="right" vertical="top"/>
      <protection hidden="1"/>
    </xf>
    <xf numFmtId="0" fontId="12" fillId="0" borderId="1" xfId="0" applyFont="1" applyBorder="1" applyAlignment="1" applyProtection="1">
      <alignment horizontal="left" vertical="top"/>
      <protection hidden="1"/>
    </xf>
    <xf numFmtId="167" fontId="12" fillId="0" borderId="0" xfId="0" applyNumberFormat="1" applyFont="1" applyAlignment="1" applyProtection="1">
      <alignment horizontal="left" vertical="top"/>
      <protection hidden="1"/>
    </xf>
    <xf numFmtId="0" fontId="12" fillId="0" borderId="0" xfId="0" applyFont="1" applyAlignment="1" applyProtection="1">
      <alignment horizontal="left" vertical="top"/>
      <protection hidden="1"/>
    </xf>
    <xf numFmtId="44" fontId="11" fillId="20" borderId="1" xfId="0" applyNumberFormat="1" applyFont="1" applyFill="1" applyBorder="1" applyAlignment="1" applyProtection="1">
      <alignment horizontal="left" vertical="top"/>
      <protection hidden="1"/>
    </xf>
    <xf numFmtId="0" fontId="11" fillId="20" borderId="1" xfId="0" applyFont="1" applyFill="1" applyBorder="1" applyAlignment="1" applyProtection="1">
      <alignment horizontal="left" vertical="top" wrapText="1"/>
      <protection hidden="1"/>
    </xf>
    <xf numFmtId="167" fontId="6" fillId="20" borderId="1" xfId="0" applyNumberFormat="1" applyFont="1" applyFill="1" applyBorder="1" applyAlignment="1" applyProtection="1">
      <alignment horizontal="right" vertical="top"/>
      <protection hidden="1"/>
    </xf>
    <xf numFmtId="0" fontId="12" fillId="0" borderId="2" xfId="0" applyFont="1" applyBorder="1" applyAlignment="1" applyProtection="1">
      <alignment horizontal="left" vertical="top"/>
      <protection hidden="1"/>
    </xf>
    <xf numFmtId="167" fontId="12" fillId="0" borderId="7" xfId="0" applyNumberFormat="1" applyFont="1" applyBorder="1" applyAlignment="1" applyProtection="1">
      <alignment horizontal="right" vertical="top"/>
      <protection hidden="1"/>
    </xf>
    <xf numFmtId="165" fontId="12" fillId="0" borderId="0" xfId="0" applyNumberFormat="1" applyFont="1" applyAlignment="1" applyProtection="1">
      <alignment horizontal="left" vertical="top"/>
      <protection hidden="1"/>
    </xf>
    <xf numFmtId="44" fontId="11" fillId="9" borderId="2" xfId="0" applyNumberFormat="1" applyFont="1" applyFill="1" applyBorder="1" applyAlignment="1" applyProtection="1">
      <alignment horizontal="left" vertical="top"/>
      <protection hidden="1"/>
    </xf>
    <xf numFmtId="44" fontId="11" fillId="9" borderId="2" xfId="0" applyNumberFormat="1" applyFont="1" applyFill="1" applyBorder="1" applyAlignment="1" applyProtection="1">
      <alignment horizontal="left" vertical="top" wrapText="1"/>
      <protection hidden="1"/>
    </xf>
    <xf numFmtId="0" fontId="11" fillId="9" borderId="7" xfId="0" applyFont="1" applyFill="1" applyBorder="1" applyAlignment="1" applyProtection="1">
      <alignment horizontal="left" vertical="top" wrapText="1"/>
      <protection hidden="1"/>
    </xf>
    <xf numFmtId="0" fontId="11" fillId="9" borderId="1" xfId="0" applyFont="1" applyFill="1" applyBorder="1" applyAlignment="1" applyProtection="1">
      <alignment horizontal="left" vertical="top" wrapText="1"/>
      <protection hidden="1"/>
    </xf>
    <xf numFmtId="167" fontId="11" fillId="9" borderId="1" xfId="0" applyNumberFormat="1" applyFont="1" applyFill="1" applyBorder="1" applyAlignment="1" applyProtection="1">
      <alignment horizontal="right" vertical="top" wrapText="1"/>
      <protection hidden="1"/>
    </xf>
    <xf numFmtId="165" fontId="12" fillId="0" borderId="1" xfId="0" applyNumberFormat="1" applyFont="1" applyBorder="1" applyAlignment="1" applyProtection="1">
      <alignment horizontal="left" vertical="top"/>
      <protection hidden="1"/>
    </xf>
    <xf numFmtId="167" fontId="0" fillId="0" borderId="1" xfId="1" applyNumberFormat="1" applyFont="1" applyFill="1" applyBorder="1" applyAlignment="1" applyProtection="1">
      <alignment horizontal="right" vertical="top"/>
      <protection hidden="1"/>
    </xf>
    <xf numFmtId="167" fontId="0" fillId="0" borderId="3" xfId="1" applyNumberFormat="1" applyFont="1" applyBorder="1" applyAlignment="1" applyProtection="1">
      <alignment horizontal="right" vertical="top"/>
      <protection hidden="1"/>
    </xf>
    <xf numFmtId="165" fontId="0" fillId="0" borderId="0" xfId="0" applyNumberFormat="1" applyAlignment="1" applyProtection="1">
      <alignment horizontal="left" vertical="top"/>
      <protection hidden="1"/>
    </xf>
    <xf numFmtId="166" fontId="0" fillId="0" borderId="0" xfId="0" applyNumberFormat="1" applyAlignment="1" applyProtection="1">
      <alignment horizontal="left" vertical="top"/>
      <protection hidden="1"/>
    </xf>
    <xf numFmtId="0" fontId="14" fillId="9" borderId="2" xfId="0" applyFont="1" applyFill="1" applyBorder="1" applyAlignment="1" applyProtection="1">
      <alignment horizontal="left" vertical="top"/>
      <protection hidden="1"/>
    </xf>
    <xf numFmtId="0" fontId="6" fillId="9" borderId="2" xfId="0" applyFont="1" applyFill="1" applyBorder="1" applyAlignment="1" applyProtection="1">
      <alignment horizontal="left" vertical="top"/>
      <protection hidden="1"/>
    </xf>
    <xf numFmtId="0" fontId="6" fillId="9" borderId="7" xfId="0" applyFont="1" applyFill="1" applyBorder="1" applyAlignment="1" applyProtection="1">
      <alignment horizontal="left" vertical="top"/>
      <protection hidden="1"/>
    </xf>
    <xf numFmtId="0" fontId="6" fillId="9" borderId="1" xfId="0" applyFont="1" applyFill="1" applyBorder="1" applyAlignment="1" applyProtection="1">
      <alignment horizontal="left" vertical="top"/>
      <protection hidden="1"/>
    </xf>
    <xf numFmtId="167" fontId="0" fillId="0" borderId="1" xfId="1" applyNumberFormat="1" applyFont="1" applyBorder="1" applyAlignment="1" applyProtection="1">
      <alignment horizontal="right" vertical="top"/>
      <protection hidden="1"/>
    </xf>
    <xf numFmtId="167" fontId="8" fillId="9" borderId="1" xfId="1" applyNumberFormat="1" applyFont="1" applyFill="1" applyBorder="1" applyAlignment="1" applyProtection="1">
      <alignment horizontal="right" vertical="top"/>
      <protection hidden="1"/>
    </xf>
    <xf numFmtId="0" fontId="0" fillId="0" borderId="2" xfId="0" applyBorder="1" applyAlignment="1" applyProtection="1">
      <alignment horizontal="left" vertical="top"/>
      <protection hidden="1"/>
    </xf>
    <xf numFmtId="167" fontId="8" fillId="3" borderId="1" xfId="0" applyNumberFormat="1" applyFont="1" applyFill="1" applyBorder="1" applyAlignment="1" applyProtection="1">
      <alignment horizontal="right" vertical="top"/>
      <protection hidden="1"/>
    </xf>
    <xf numFmtId="0" fontId="10" fillId="0" borderId="1" xfId="0" applyFont="1" applyBorder="1" applyProtection="1">
      <protection hidden="1"/>
    </xf>
    <xf numFmtId="1" fontId="10" fillId="0" borderId="1" xfId="0" applyNumberFormat="1" applyFont="1" applyBorder="1" applyAlignment="1" applyProtection="1">
      <alignment horizontal="left" vertical="top"/>
      <protection hidden="1"/>
    </xf>
    <xf numFmtId="167" fontId="0" fillId="0" borderId="1" xfId="0" applyNumberFormat="1" applyBorder="1" applyAlignment="1" applyProtection="1">
      <alignment horizontal="right" vertical="top"/>
      <protection hidden="1"/>
    </xf>
    <xf numFmtId="167" fontId="0" fillId="0" borderId="3" xfId="0" applyNumberFormat="1" applyBorder="1" applyAlignment="1" applyProtection="1">
      <alignment horizontal="right" vertical="top"/>
      <protection hidden="1"/>
    </xf>
    <xf numFmtId="44" fontId="13" fillId="0" borderId="3" xfId="0" applyNumberFormat="1" applyFont="1" applyBorder="1" applyAlignment="1" applyProtection="1">
      <alignment horizontal="right" vertical="top"/>
      <protection hidden="1"/>
    </xf>
    <xf numFmtId="44" fontId="7" fillId="0" borderId="3" xfId="0" applyNumberFormat="1" applyFont="1" applyBorder="1" applyAlignment="1" applyProtection="1">
      <alignment horizontal="left" vertical="top"/>
      <protection hidden="1"/>
    </xf>
    <xf numFmtId="0" fontId="0" fillId="0" borderId="9" xfId="0" applyBorder="1" applyAlignment="1" applyProtection="1">
      <alignment horizontal="left" vertical="top"/>
      <protection hidden="1"/>
    </xf>
    <xf numFmtId="44" fontId="7" fillId="0" borderId="13" xfId="0" applyNumberFormat="1" applyFont="1" applyBorder="1" applyAlignment="1" applyProtection="1">
      <alignment horizontal="left" vertical="top"/>
      <protection hidden="1"/>
    </xf>
    <xf numFmtId="44" fontId="7" fillId="0" borderId="1" xfId="0" applyNumberFormat="1" applyFont="1" applyBorder="1" applyAlignment="1" applyProtection="1">
      <alignment horizontal="left" vertical="top"/>
      <protection hidden="1"/>
    </xf>
    <xf numFmtId="167" fontId="10" fillId="0" borderId="1" xfId="0" applyNumberFormat="1" applyFont="1" applyBorder="1" applyAlignment="1" applyProtection="1">
      <alignment horizontal="right" vertical="top"/>
      <protection hidden="1"/>
    </xf>
    <xf numFmtId="0" fontId="10" fillId="0" borderId="0" xfId="0" applyFont="1" applyAlignment="1" applyProtection="1">
      <alignment horizontal="left" vertical="top"/>
      <protection hidden="1"/>
    </xf>
    <xf numFmtId="0" fontId="10" fillId="0" borderId="9" xfId="0" applyFont="1" applyBorder="1" applyProtection="1">
      <protection hidden="1"/>
    </xf>
    <xf numFmtId="1" fontId="10" fillId="0" borderId="9" xfId="0" applyNumberFormat="1" applyFont="1" applyBorder="1" applyAlignment="1" applyProtection="1">
      <alignment horizontal="left" vertical="top"/>
      <protection hidden="1"/>
    </xf>
    <xf numFmtId="0" fontId="10" fillId="0" borderId="9" xfId="0" applyFont="1" applyBorder="1" applyAlignment="1" applyProtection="1">
      <alignment horizontal="left" vertical="top"/>
      <protection hidden="1"/>
    </xf>
    <xf numFmtId="167" fontId="10" fillId="0" borderId="9" xfId="0" applyNumberFormat="1" applyFont="1" applyBorder="1" applyAlignment="1" applyProtection="1">
      <alignment horizontal="right" vertical="top"/>
      <protection hidden="1"/>
    </xf>
    <xf numFmtId="0" fontId="10" fillId="0" borderId="2" xfId="0" applyFont="1" applyBorder="1" applyProtection="1">
      <protection hidden="1"/>
    </xf>
    <xf numFmtId="167" fontId="10" fillId="0" borderId="2" xfId="0" applyNumberFormat="1" applyFont="1" applyBorder="1" applyAlignment="1" applyProtection="1">
      <alignment horizontal="right" vertical="top"/>
      <protection hidden="1"/>
    </xf>
    <xf numFmtId="167" fontId="10" fillId="0" borderId="3" xfId="0" applyNumberFormat="1" applyFont="1" applyBorder="1" applyAlignment="1" applyProtection="1">
      <alignment horizontal="right" vertical="top"/>
      <protection hidden="1"/>
    </xf>
    <xf numFmtId="167" fontId="10" fillId="0" borderId="0" xfId="0" applyNumberFormat="1" applyFont="1" applyAlignment="1" applyProtection="1">
      <alignment horizontal="left" vertical="top"/>
      <protection hidden="1"/>
    </xf>
    <xf numFmtId="1" fontId="0" fillId="0" borderId="0" xfId="0" applyNumberFormat="1" applyAlignment="1" applyProtection="1">
      <alignment horizontal="left" vertical="top"/>
      <protection hidden="1"/>
    </xf>
    <xf numFmtId="1" fontId="0" fillId="0" borderId="0" xfId="0" applyNumberFormat="1" applyAlignment="1" applyProtection="1">
      <alignment horizontal="right" vertical="top"/>
      <protection hidden="1"/>
    </xf>
    <xf numFmtId="167" fontId="0" fillId="0" borderId="0" xfId="1" applyNumberFormat="1" applyFont="1" applyFill="1" applyAlignment="1" applyProtection="1">
      <alignment horizontal="right" vertical="top"/>
      <protection hidden="1"/>
    </xf>
    <xf numFmtId="167" fontId="19" fillId="0" borderId="0" xfId="1" applyNumberFormat="1" applyFont="1" applyFill="1" applyAlignment="1" applyProtection="1">
      <alignment horizontal="right" vertical="top"/>
      <protection hidden="1"/>
    </xf>
    <xf numFmtId="167" fontId="6" fillId="0" borderId="0" xfId="1" applyNumberFormat="1" applyFont="1" applyFill="1" applyAlignment="1" applyProtection="1">
      <alignment horizontal="right" vertical="top"/>
      <protection hidden="1"/>
    </xf>
    <xf numFmtId="167" fontId="12" fillId="12" borderId="1" xfId="0" applyNumberFormat="1" applyFont="1" applyFill="1" applyBorder="1" applyAlignment="1" applyProtection="1">
      <alignment horizontal="right" vertical="top"/>
      <protection locked="0"/>
    </xf>
    <xf numFmtId="167" fontId="12" fillId="12" borderId="2" xfId="0" applyNumberFormat="1" applyFont="1" applyFill="1" applyBorder="1" applyAlignment="1" applyProtection="1">
      <alignment horizontal="right" vertical="top"/>
      <protection locked="0"/>
    </xf>
    <xf numFmtId="167" fontId="12" fillId="12" borderId="9" xfId="0" applyNumberFormat="1" applyFont="1" applyFill="1" applyBorder="1" applyAlignment="1" applyProtection="1">
      <alignment horizontal="right" vertical="top"/>
      <protection locked="0"/>
    </xf>
    <xf numFmtId="167" fontId="0" fillId="12" borderId="3" xfId="1" applyNumberFormat="1" applyFont="1" applyFill="1" applyBorder="1" applyAlignment="1" applyProtection="1">
      <alignment horizontal="right" vertical="top"/>
      <protection locked="0"/>
    </xf>
    <xf numFmtId="167" fontId="12" fillId="12" borderId="3" xfId="0" applyNumberFormat="1" applyFont="1" applyFill="1" applyBorder="1" applyAlignment="1" applyProtection="1">
      <alignment horizontal="right" vertical="top"/>
      <protection locked="0"/>
    </xf>
    <xf numFmtId="167" fontId="9" fillId="12" borderId="1" xfId="0" applyNumberFormat="1" applyFont="1" applyFill="1" applyBorder="1" applyAlignment="1" applyProtection="1">
      <alignment horizontal="right" vertical="top"/>
      <protection locked="0"/>
    </xf>
    <xf numFmtId="0" fontId="6" fillId="0" borderId="1" xfId="0" applyFont="1" applyBorder="1" applyProtection="1">
      <protection hidden="1"/>
    </xf>
    <xf numFmtId="0" fontId="6" fillId="0" borderId="1" xfId="0" applyFont="1" applyBorder="1" applyAlignment="1" applyProtection="1">
      <alignment horizontal="center" vertical="center" wrapText="1"/>
      <protection hidden="1"/>
    </xf>
    <xf numFmtId="0" fontId="6" fillId="0" borderId="0" xfId="0" applyFont="1" applyAlignment="1" applyProtection="1">
      <alignment wrapText="1"/>
      <protection hidden="1"/>
    </xf>
    <xf numFmtId="0" fontId="0" fillId="0" borderId="1" xfId="0" applyBorder="1" applyProtection="1">
      <protection hidden="1"/>
    </xf>
    <xf numFmtId="167" fontId="0" fillId="0" borderId="6" xfId="0" applyNumberFormat="1" applyBorder="1" applyProtection="1">
      <protection hidden="1"/>
    </xf>
    <xf numFmtId="0" fontId="0" fillId="0" borderId="8" xfId="0" applyBorder="1" applyProtection="1">
      <protection hidden="1"/>
    </xf>
    <xf numFmtId="0" fontId="6" fillId="0" borderId="1" xfId="0" applyFont="1" applyBorder="1" applyAlignment="1" applyProtection="1">
      <alignment wrapText="1"/>
      <protection hidden="1"/>
    </xf>
    <xf numFmtId="167" fontId="22" fillId="5" borderId="6" xfId="0" applyNumberFormat="1" applyFont="1" applyFill="1" applyBorder="1" applyProtection="1">
      <protection hidden="1"/>
    </xf>
    <xf numFmtId="42" fontId="9" fillId="0" borderId="1" xfId="0" applyNumberFormat="1" applyFont="1" applyBorder="1" applyProtection="1">
      <protection hidden="1"/>
    </xf>
    <xf numFmtId="49" fontId="8" fillId="0" borderId="9" xfId="0" applyNumberFormat="1" applyFont="1" applyBorder="1" applyAlignment="1" applyProtection="1">
      <alignment horizontal="left" vertical="top"/>
      <protection hidden="1"/>
    </xf>
    <xf numFmtId="49" fontId="8" fillId="0" borderId="10" xfId="0" applyNumberFormat="1" applyFont="1" applyBorder="1" applyAlignment="1" applyProtection="1">
      <alignment horizontal="left" vertical="top"/>
      <protection hidden="1"/>
    </xf>
    <xf numFmtId="167" fontId="7" fillId="0" borderId="2" xfId="1" applyNumberFormat="1" applyFont="1" applyFill="1" applyBorder="1" applyAlignment="1" applyProtection="1">
      <protection hidden="1"/>
    </xf>
    <xf numFmtId="44" fontId="0" fillId="0" borderId="9" xfId="1" applyFont="1" applyFill="1" applyBorder="1" applyAlignment="1" applyProtection="1">
      <alignment horizontal="left" vertical="top"/>
      <protection hidden="1"/>
    </xf>
    <xf numFmtId="167" fontId="7" fillId="0" borderId="9" xfId="1" applyNumberFormat="1" applyFont="1" applyFill="1" applyBorder="1" applyAlignment="1" applyProtection="1">
      <alignment horizontal="left" vertical="top"/>
      <protection hidden="1"/>
    </xf>
    <xf numFmtId="0" fontId="0" fillId="0" borderId="12" xfId="0" applyBorder="1" applyAlignment="1" applyProtection="1">
      <alignment horizontal="left" vertical="top"/>
      <protection hidden="1"/>
    </xf>
    <xf numFmtId="0" fontId="0" fillId="0" borderId="10" xfId="0" applyBorder="1" applyAlignment="1" applyProtection="1">
      <alignment horizontal="left" vertical="top"/>
      <protection hidden="1"/>
    </xf>
    <xf numFmtId="0" fontId="10" fillId="0" borderId="2" xfId="0" applyFont="1" applyBorder="1" applyAlignment="1" applyProtection="1">
      <alignment horizontal="left" vertical="top"/>
      <protection hidden="1"/>
    </xf>
    <xf numFmtId="0" fontId="10" fillId="0" borderId="10" xfId="0" applyFont="1" applyBorder="1" applyAlignment="1" applyProtection="1">
      <alignment horizontal="left" vertical="top"/>
      <protection hidden="1"/>
    </xf>
    <xf numFmtId="167" fontId="10" fillId="0" borderId="10" xfId="0" applyNumberFormat="1" applyFont="1" applyBorder="1" applyAlignment="1" applyProtection="1">
      <alignment horizontal="left" vertical="top"/>
      <protection hidden="1"/>
    </xf>
    <xf numFmtId="167" fontId="7" fillId="12" borderId="1" xfId="0" applyNumberFormat="1" applyFont="1" applyFill="1" applyBorder="1" applyAlignment="1" applyProtection="1">
      <alignment horizontal="right" vertical="top"/>
      <protection locked="0"/>
    </xf>
    <xf numFmtId="1" fontId="0" fillId="0" borderId="1" xfId="0" applyNumberFormat="1" applyBorder="1" applyAlignment="1" applyProtection="1">
      <alignment horizontal="left" vertical="top"/>
      <protection hidden="1"/>
    </xf>
    <xf numFmtId="44" fontId="12" fillId="0" borderId="10" xfId="0" applyNumberFormat="1" applyFont="1" applyBorder="1" applyAlignment="1" applyProtection="1">
      <alignment horizontal="left" vertical="top"/>
      <protection hidden="1"/>
    </xf>
    <xf numFmtId="1" fontId="12" fillId="0" borderId="2" xfId="0" applyNumberFormat="1" applyFont="1" applyBorder="1" applyAlignment="1" applyProtection="1">
      <alignment horizontal="right" vertical="top"/>
      <protection hidden="1"/>
    </xf>
    <xf numFmtId="167" fontId="13" fillId="0" borderId="10" xfId="1" applyNumberFormat="1" applyFont="1" applyBorder="1" applyAlignment="1" applyProtection="1">
      <alignment horizontal="left" vertical="top"/>
      <protection hidden="1"/>
    </xf>
    <xf numFmtId="170" fontId="21" fillId="0" borderId="2" xfId="1" applyNumberFormat="1" applyFont="1" applyFill="1" applyBorder="1" applyAlignment="1" applyProtection="1">
      <alignment horizontal="left" vertical="top"/>
      <protection hidden="1"/>
    </xf>
    <xf numFmtId="170" fontId="21" fillId="0" borderId="9" xfId="1" applyNumberFormat="1" applyFont="1" applyFill="1" applyBorder="1" applyAlignment="1" applyProtection="1">
      <alignment horizontal="left" vertical="top"/>
      <protection hidden="1"/>
    </xf>
    <xf numFmtId="170" fontId="21" fillId="0" borderId="10" xfId="1" applyNumberFormat="1" applyFont="1" applyFill="1" applyBorder="1" applyAlignment="1" applyProtection="1">
      <alignment horizontal="left" vertical="top"/>
      <protection hidden="1"/>
    </xf>
    <xf numFmtId="44" fontId="21" fillId="0" borderId="2" xfId="1" applyFont="1" applyFill="1" applyBorder="1" applyAlignment="1" applyProtection="1">
      <alignment horizontal="left" vertical="top"/>
      <protection hidden="1"/>
    </xf>
    <xf numFmtId="44" fontId="21" fillId="0" borderId="10" xfId="1" applyFont="1" applyFill="1" applyBorder="1" applyAlignment="1" applyProtection="1">
      <alignment horizontal="left" vertical="top"/>
      <protection hidden="1"/>
    </xf>
    <xf numFmtId="1" fontId="12" fillId="0" borderId="10" xfId="0" applyNumberFormat="1" applyFont="1" applyBorder="1" applyAlignment="1" applyProtection="1">
      <alignment horizontal="right" vertical="top"/>
      <protection hidden="1"/>
    </xf>
    <xf numFmtId="0" fontId="11" fillId="18" borderId="6" xfId="0" applyFont="1" applyFill="1" applyBorder="1" applyAlignment="1" applyProtection="1">
      <alignment horizontal="left" vertical="top" wrapText="1"/>
      <protection hidden="1"/>
    </xf>
    <xf numFmtId="0" fontId="11" fillId="18" borderId="3" xfId="0" applyFont="1" applyFill="1" applyBorder="1" applyAlignment="1" applyProtection="1">
      <alignment horizontal="left" vertical="top" wrapText="1"/>
      <protection hidden="1"/>
    </xf>
    <xf numFmtId="0" fontId="12" fillId="0" borderId="6" xfId="0" applyFont="1" applyBorder="1" applyAlignment="1" applyProtection="1">
      <alignment horizontal="left" vertical="top"/>
      <protection hidden="1"/>
    </xf>
    <xf numFmtId="167" fontId="12" fillId="0" borderId="3" xfId="0" applyNumberFormat="1" applyFont="1" applyBorder="1" applyAlignment="1" applyProtection="1">
      <alignment horizontal="left" vertical="top"/>
      <protection hidden="1"/>
    </xf>
    <xf numFmtId="0" fontId="11" fillId="20" borderId="6" xfId="0" applyFont="1" applyFill="1" applyBorder="1" applyAlignment="1" applyProtection="1">
      <alignment horizontal="left" vertical="top" wrapText="1"/>
      <protection hidden="1"/>
    </xf>
    <xf numFmtId="0" fontId="11" fillId="20" borderId="3" xfId="0" applyFont="1" applyFill="1" applyBorder="1" applyAlignment="1" applyProtection="1">
      <alignment horizontal="left" vertical="top" wrapText="1"/>
      <protection hidden="1"/>
    </xf>
    <xf numFmtId="0" fontId="12" fillId="0" borderId="15" xfId="0" applyFont="1" applyBorder="1" applyAlignment="1" applyProtection="1">
      <alignment horizontal="left" vertical="top"/>
      <protection hidden="1"/>
    </xf>
    <xf numFmtId="167" fontId="7" fillId="0" borderId="10" xfId="1" applyNumberFormat="1" applyFont="1" applyFill="1" applyBorder="1" applyAlignment="1" applyProtection="1">
      <protection hidden="1"/>
    </xf>
    <xf numFmtId="167" fontId="7" fillId="0" borderId="3" xfId="1" applyNumberFormat="1" applyFont="1" applyFill="1" applyBorder="1" applyAlignment="1" applyProtection="1">
      <alignment horizontal="right"/>
      <protection hidden="1"/>
    </xf>
    <xf numFmtId="167" fontId="8" fillId="9" borderId="6" xfId="0" applyNumberFormat="1" applyFont="1" applyFill="1" applyBorder="1" applyAlignment="1" applyProtection="1">
      <alignment horizontal="right" vertical="top"/>
      <protection hidden="1"/>
    </xf>
    <xf numFmtId="0" fontId="0" fillId="2" borderId="0" xfId="0" applyFill="1" applyAlignment="1" applyProtection="1">
      <alignment horizontal="left" vertical="top"/>
      <protection hidden="1"/>
    </xf>
    <xf numFmtId="167" fontId="0" fillId="2" borderId="0" xfId="0" applyNumberFormat="1" applyFill="1" applyAlignment="1" applyProtection="1">
      <alignment horizontal="right" vertical="top"/>
      <protection hidden="1"/>
    </xf>
    <xf numFmtId="167" fontId="10" fillId="2" borderId="0" xfId="0" applyNumberFormat="1" applyFont="1" applyFill="1" applyAlignment="1" applyProtection="1">
      <alignment horizontal="right" vertical="top"/>
      <protection hidden="1"/>
    </xf>
    <xf numFmtId="0" fontId="6" fillId="0" borderId="0" xfId="0" applyFont="1" applyAlignment="1">
      <alignment horizontal="left" vertical="top" wrapText="1"/>
    </xf>
    <xf numFmtId="0" fontId="6" fillId="0" borderId="3" xfId="0" applyFont="1" applyBorder="1" applyProtection="1">
      <protection hidden="1"/>
    </xf>
    <xf numFmtId="0" fontId="6" fillId="0" borderId="6" xfId="0" applyFont="1" applyBorder="1" applyProtection="1">
      <protection hidden="1"/>
    </xf>
    <xf numFmtId="0" fontId="20" fillId="8" borderId="0" xfId="0" applyFont="1" applyFill="1" applyAlignment="1" applyProtection="1">
      <alignment horizontal="left" vertical="top"/>
      <protection hidden="1"/>
    </xf>
    <xf numFmtId="44" fontId="11" fillId="10" borderId="3" xfId="0" applyNumberFormat="1" applyFont="1" applyFill="1" applyBorder="1" applyAlignment="1" applyProtection="1">
      <alignment horizontal="left" vertical="top"/>
      <protection hidden="1"/>
    </xf>
    <xf numFmtId="44" fontId="11" fillId="10" borderId="5" xfId="0" applyNumberFormat="1" applyFont="1" applyFill="1" applyBorder="1" applyAlignment="1" applyProtection="1">
      <alignment horizontal="left" vertical="top"/>
      <protection hidden="1"/>
    </xf>
    <xf numFmtId="49" fontId="8" fillId="10" borderId="3" xfId="0" applyNumberFormat="1" applyFont="1" applyFill="1" applyBorder="1" applyAlignment="1" applyProtection="1">
      <alignment horizontal="left" vertical="top"/>
      <protection hidden="1"/>
    </xf>
    <xf numFmtId="49" fontId="8" fillId="10" borderId="5" xfId="0" applyNumberFormat="1" applyFont="1" applyFill="1" applyBorder="1" applyAlignment="1" applyProtection="1">
      <alignment horizontal="left" vertical="top"/>
      <protection hidden="1"/>
    </xf>
    <xf numFmtId="49" fontId="8" fillId="10" borderId="6" xfId="0" applyNumberFormat="1" applyFont="1" applyFill="1" applyBorder="1" applyAlignment="1" applyProtection="1">
      <alignment horizontal="left" vertical="top"/>
      <protection hidden="1"/>
    </xf>
    <xf numFmtId="0" fontId="6" fillId="10" borderId="3" xfId="0" applyFont="1" applyFill="1" applyBorder="1" applyAlignment="1" applyProtection="1">
      <alignment horizontal="left" vertical="top"/>
      <protection hidden="1"/>
    </xf>
    <xf numFmtId="0" fontId="6" fillId="10" borderId="5" xfId="0" applyFont="1" applyFill="1" applyBorder="1" applyAlignment="1" applyProtection="1">
      <alignment horizontal="left" vertical="top"/>
      <protection hidden="1"/>
    </xf>
    <xf numFmtId="0" fontId="6" fillId="10" borderId="6" xfId="0" applyFont="1" applyFill="1" applyBorder="1" applyAlignment="1" applyProtection="1">
      <alignment horizontal="left" vertical="top"/>
      <protection hidden="1"/>
    </xf>
  </cellXfs>
  <cellStyles count="6">
    <cellStyle name="Standaard" xfId="0" builtinId="0"/>
    <cellStyle name="Valuta" xfId="1" builtinId="4"/>
    <cellStyle name="Valuta 2" xfId="2" xr:uid="{6EE3C749-0781-489A-A49B-8D1E39E6B5F9}"/>
    <cellStyle name="Valuta 2 2" xfId="3" xr:uid="{76072AD9-602E-46E1-9852-79BAA6B9FFFA}"/>
    <cellStyle name="Valuta 3" xfId="4" xr:uid="{6E0607C5-447B-40F7-BC67-F41C75A60E1B}"/>
    <cellStyle name="Valuta 4" xfId="5" xr:uid="{DE5D226A-0A02-484F-ABAF-5C1048158B6D}"/>
  </cellStyles>
  <dxfs count="2">
    <dxf>
      <fill>
        <patternFill>
          <bgColor rgb="FFFF0000"/>
        </patternFill>
      </fill>
    </dxf>
    <dxf>
      <fill>
        <patternFill>
          <bgColor rgb="FF92D050"/>
        </patternFill>
      </fill>
    </dxf>
  </dxfs>
  <tableStyles count="0" defaultTableStyle="TableStyleMedium2" defaultPivotStyle="PivotStyleLight16"/>
  <colors>
    <mruColors>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7372350</xdr:colOff>
      <xdr:row>0</xdr:row>
      <xdr:rowOff>9525</xdr:rowOff>
    </xdr:from>
    <xdr:to>
      <xdr:col>1</xdr:col>
      <xdr:colOff>2926</xdr:colOff>
      <xdr:row>1</xdr:row>
      <xdr:rowOff>7981</xdr:rowOff>
    </xdr:to>
    <xdr:pic>
      <xdr:nvPicPr>
        <xdr:cNvPr id="2" name="Afbeelding 1">
          <a:extLst>
            <a:ext uri="{FF2B5EF4-FFF2-40B4-BE49-F238E27FC236}">
              <a16:creationId xmlns:a16="http://schemas.microsoft.com/office/drawing/2014/main" id="{2B25ED45-6865-4F4E-A2AD-02D3272D7747}"/>
            </a:ext>
          </a:extLst>
        </xdr:cNvPr>
        <xdr:cNvPicPr>
          <a:picLocks noChangeAspect="1"/>
        </xdr:cNvPicPr>
      </xdr:nvPicPr>
      <xdr:blipFill>
        <a:blip xmlns:r="http://schemas.openxmlformats.org/officeDocument/2006/relationships" r:embed="rId1"/>
        <a:stretch>
          <a:fillRect/>
        </a:stretch>
      </xdr:blipFill>
      <xdr:spPr>
        <a:xfrm>
          <a:off x="7372350" y="9525"/>
          <a:ext cx="1355476" cy="7509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9524</xdr:colOff>
      <xdr:row>0</xdr:row>
      <xdr:rowOff>92075</xdr:rowOff>
    </xdr:from>
    <xdr:to>
      <xdr:col>2</xdr:col>
      <xdr:colOff>134861</xdr:colOff>
      <xdr:row>2</xdr:row>
      <xdr:rowOff>0</xdr:rowOff>
    </xdr:to>
    <xdr:pic>
      <xdr:nvPicPr>
        <xdr:cNvPr id="2" name="Afbeelding 1">
          <a:extLst>
            <a:ext uri="{FF2B5EF4-FFF2-40B4-BE49-F238E27FC236}">
              <a16:creationId xmlns:a16="http://schemas.microsoft.com/office/drawing/2014/main" id="{D26E179B-BECA-4B8D-878C-2DDB1FE18E88}"/>
            </a:ext>
          </a:extLst>
        </xdr:cNvPr>
        <xdr:cNvPicPr>
          <a:picLocks noChangeAspect="1"/>
        </xdr:cNvPicPr>
      </xdr:nvPicPr>
      <xdr:blipFill>
        <a:blip xmlns:r="http://schemas.openxmlformats.org/officeDocument/2006/relationships" r:embed="rId1"/>
        <a:stretch>
          <a:fillRect/>
        </a:stretch>
      </xdr:blipFill>
      <xdr:spPr>
        <a:xfrm>
          <a:off x="3105149" y="92075"/>
          <a:ext cx="1230237" cy="641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34300</xdr:colOff>
      <xdr:row>0</xdr:row>
      <xdr:rowOff>12759</xdr:rowOff>
    </xdr:from>
    <xdr:to>
      <xdr:col>6</xdr:col>
      <xdr:colOff>16922</xdr:colOff>
      <xdr:row>1</xdr:row>
      <xdr:rowOff>16776</xdr:rowOff>
    </xdr:to>
    <xdr:pic>
      <xdr:nvPicPr>
        <xdr:cNvPr id="3" name="Afbeelding 1">
          <a:extLst>
            <a:ext uri="{FF2B5EF4-FFF2-40B4-BE49-F238E27FC236}">
              <a16:creationId xmlns:a16="http://schemas.microsoft.com/office/drawing/2014/main" id="{FC6E3931-DD7A-490E-8DD6-AD31D9805D40}"/>
            </a:ext>
          </a:extLst>
        </xdr:cNvPr>
        <xdr:cNvPicPr>
          <a:picLocks noChangeAspect="1"/>
        </xdr:cNvPicPr>
      </xdr:nvPicPr>
      <xdr:blipFill>
        <a:blip xmlns:r="http://schemas.openxmlformats.org/officeDocument/2006/relationships" r:embed="rId1"/>
        <a:stretch>
          <a:fillRect/>
        </a:stretch>
      </xdr:blipFill>
      <xdr:spPr>
        <a:xfrm>
          <a:off x="12674535" y="12759"/>
          <a:ext cx="1198348" cy="6706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1050675</xdr:colOff>
      <xdr:row>1</xdr:row>
      <xdr:rowOff>133894</xdr:rowOff>
    </xdr:to>
    <xdr:pic>
      <xdr:nvPicPr>
        <xdr:cNvPr id="2" name="Afbeelding 1">
          <a:extLst>
            <a:ext uri="{FF2B5EF4-FFF2-40B4-BE49-F238E27FC236}">
              <a16:creationId xmlns:a16="http://schemas.microsoft.com/office/drawing/2014/main" id="{70ECC474-6633-4E10-964F-D145E5497C56}"/>
            </a:ext>
          </a:extLst>
        </xdr:cNvPr>
        <xdr:cNvPicPr>
          <a:picLocks noChangeAspect="1"/>
        </xdr:cNvPicPr>
      </xdr:nvPicPr>
      <xdr:blipFill>
        <a:blip xmlns:r="http://schemas.openxmlformats.org/officeDocument/2006/relationships" r:embed="rId1"/>
        <a:stretch>
          <a:fillRect/>
        </a:stretch>
      </xdr:blipFill>
      <xdr:spPr>
        <a:xfrm>
          <a:off x="6327321" y="0"/>
          <a:ext cx="1056390" cy="57531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2735-D3D0-45E6-ABCF-EE6A505B9A21}">
  <sheetPr codeName="Blad1"/>
  <dimension ref="A1:A16"/>
  <sheetViews>
    <sheetView zoomScaleNormal="100" workbookViewId="0">
      <selection activeCell="A11" sqref="A11"/>
    </sheetView>
  </sheetViews>
  <sheetFormatPr defaultColWidth="8.85546875" defaultRowHeight="15" x14ac:dyDescent="0.25"/>
  <cols>
    <col min="1" max="1" width="130.85546875" style="89" customWidth="1"/>
    <col min="2" max="16384" width="8.85546875" style="89"/>
  </cols>
  <sheetData>
    <row r="1" spans="1:1" ht="59.45" customHeight="1" x14ac:dyDescent="0.25">
      <c r="A1" s="219" t="s">
        <v>265</v>
      </c>
    </row>
    <row r="2" spans="1:1" x14ac:dyDescent="0.25">
      <c r="A2" s="89" t="s">
        <v>303</v>
      </c>
    </row>
    <row r="3" spans="1:1" ht="30" x14ac:dyDescent="0.25">
      <c r="A3" s="88" t="s">
        <v>263</v>
      </c>
    </row>
    <row r="4" spans="1:1" x14ac:dyDescent="0.25">
      <c r="A4" s="95" t="s">
        <v>0</v>
      </c>
    </row>
    <row r="5" spans="1:1" ht="15.75" customHeight="1" x14ac:dyDescent="0.25">
      <c r="A5" s="88" t="s">
        <v>262</v>
      </c>
    </row>
    <row r="6" spans="1:1" x14ac:dyDescent="0.25">
      <c r="A6" s="88"/>
    </row>
    <row r="7" spans="1:1" x14ac:dyDescent="0.25">
      <c r="A7" s="89" t="s">
        <v>299</v>
      </c>
    </row>
    <row r="9" spans="1:1" x14ac:dyDescent="0.25">
      <c r="A9" s="95" t="s">
        <v>1</v>
      </c>
    </row>
    <row r="10" spans="1:1" x14ac:dyDescent="0.25">
      <c r="A10" s="230" t="s">
        <v>264</v>
      </c>
    </row>
    <row r="11" spans="1:1" x14ac:dyDescent="0.25">
      <c r="A11" s="96" t="s">
        <v>296</v>
      </c>
    </row>
    <row r="12" spans="1:1" x14ac:dyDescent="0.25">
      <c r="A12" s="96" t="s">
        <v>297</v>
      </c>
    </row>
    <row r="13" spans="1:1" x14ac:dyDescent="0.25">
      <c r="A13" s="96"/>
    </row>
    <row r="14" spans="1:1" ht="30" x14ac:dyDescent="0.25">
      <c r="A14" s="88" t="s">
        <v>298</v>
      </c>
    </row>
    <row r="15" spans="1:1" x14ac:dyDescent="0.25">
      <c r="A15" s="88"/>
    </row>
    <row r="16" spans="1:1" ht="51" customHeight="1" x14ac:dyDescent="0.25">
      <c r="A16" s="88" t="s">
        <v>300</v>
      </c>
    </row>
  </sheetData>
  <sheetProtection algorithmName="SHA-512" hashValue="o/EAWsEVUnWdAlcYIF5PlzNjEmRKlAFcqHXAfpAr3DB0UZXNAY7gsVtenkRbolycXTIXKlEzMLpFHdev+IxEkQ==" saltValue="Mw2/CtyUCMs72xQUooJS2A==" spinCount="100000" sheet="1" objects="1" scenarios="1"/>
  <pageMargins left="0.7" right="0.7" top="0.75" bottom="0.75" header="0.3" footer="0.3"/>
  <pageSetup paperSize="9" scale="90" orientation="portrait" r:id="rId1"/>
  <colBreaks count="1" manualBreakCount="1">
    <brk id="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2871E-333F-40B7-A8C0-549E499735F3}">
  <dimension ref="A1:E23"/>
  <sheetViews>
    <sheetView zoomScaleNormal="100" zoomScaleSheetLayoutView="100" workbookViewId="0">
      <selection activeCell="G23" sqref="G23"/>
    </sheetView>
  </sheetViews>
  <sheetFormatPr defaultRowHeight="15" x14ac:dyDescent="0.25"/>
  <cols>
    <col min="1" max="1" width="46.42578125" bestFit="1" customWidth="1"/>
    <col min="2" max="2" width="16.5703125" bestFit="1" customWidth="1"/>
    <col min="3" max="3" width="21" customWidth="1"/>
  </cols>
  <sheetData>
    <row r="1" spans="1:5" s="3" customFormat="1" ht="43.15" customHeight="1" x14ac:dyDescent="0.25">
      <c r="A1" s="425"/>
      <c r="B1" s="425"/>
    </row>
    <row r="2" spans="1:5" x14ac:dyDescent="0.25">
      <c r="C2" s="271"/>
    </row>
    <row r="3" spans="1:5" ht="45" x14ac:dyDescent="0.25">
      <c r="A3" s="382"/>
      <c r="B3" s="383" t="s">
        <v>286</v>
      </c>
      <c r="C3" s="384"/>
      <c r="D3" s="271"/>
      <c r="E3" s="271"/>
    </row>
    <row r="4" spans="1:5" x14ac:dyDescent="0.25">
      <c r="A4" s="426" t="s">
        <v>2</v>
      </c>
      <c r="B4" s="427"/>
      <c r="C4" s="384"/>
      <c r="D4" s="271"/>
      <c r="E4" s="271"/>
    </row>
    <row r="5" spans="1:5" x14ac:dyDescent="0.25">
      <c r="A5" s="385" t="s">
        <v>3</v>
      </c>
      <c r="B5" s="386">
        <f>Tarievensheet!G14+Tarievensheet!F63+Tarievensheet!G78</f>
        <v>0</v>
      </c>
      <c r="C5" s="271"/>
      <c r="D5" s="271"/>
      <c r="E5" s="271"/>
    </row>
    <row r="6" spans="1:5" x14ac:dyDescent="0.25">
      <c r="A6" s="385" t="s">
        <v>5</v>
      </c>
      <c r="B6" s="386">
        <f>Tarievensheet!F54+Tarievensheet!G42+Tarievensheet!F55</f>
        <v>0</v>
      </c>
      <c r="C6" s="271"/>
      <c r="D6" s="271"/>
      <c r="E6" s="271"/>
    </row>
    <row r="7" spans="1:5" x14ac:dyDescent="0.25">
      <c r="A7" s="385" t="s">
        <v>6</v>
      </c>
      <c r="B7" s="386">
        <f>Tarievensheet!G123</f>
        <v>0</v>
      </c>
      <c r="C7" s="271"/>
      <c r="D7" s="271"/>
      <c r="E7" s="271"/>
    </row>
    <row r="8" spans="1:5" x14ac:dyDescent="0.25">
      <c r="A8" s="385" t="s">
        <v>7</v>
      </c>
      <c r="B8" s="386">
        <f>Tarievensheet!G133</f>
        <v>0</v>
      </c>
      <c r="C8" s="271"/>
      <c r="D8" s="271"/>
      <c r="E8" s="271"/>
    </row>
    <row r="9" spans="1:5" x14ac:dyDescent="0.25">
      <c r="A9" s="385" t="s">
        <v>8</v>
      </c>
      <c r="B9" s="386">
        <f>Tarievensheet!G175</f>
        <v>0</v>
      </c>
      <c r="C9" s="271"/>
      <c r="D9" s="271"/>
      <c r="E9" s="271"/>
    </row>
    <row r="10" spans="1:5" ht="15.75" customHeight="1" x14ac:dyDescent="0.25">
      <c r="A10" s="385" t="s">
        <v>12</v>
      </c>
      <c r="B10" s="386">
        <f>Tarievensheet!G127</f>
        <v>0</v>
      </c>
      <c r="C10" s="271"/>
      <c r="D10" s="271"/>
      <c r="E10" s="271"/>
    </row>
    <row r="11" spans="1:5" x14ac:dyDescent="0.25">
      <c r="A11" s="385" t="s">
        <v>10</v>
      </c>
      <c r="B11" s="386">
        <f>Tarievensheet!F57</f>
        <v>0</v>
      </c>
      <c r="C11" s="271"/>
      <c r="D11" s="271"/>
      <c r="E11" s="271"/>
    </row>
    <row r="12" spans="1:5" x14ac:dyDescent="0.25">
      <c r="A12" s="385" t="s">
        <v>14</v>
      </c>
      <c r="B12" s="386">
        <f>Tarievensheet!G28+Tarievensheet!F65+Tarievensheet!G90</f>
        <v>0</v>
      </c>
      <c r="C12" s="271"/>
      <c r="D12" s="271"/>
      <c r="E12" s="271"/>
    </row>
    <row r="13" spans="1:5" x14ac:dyDescent="0.25">
      <c r="A13" s="385" t="s">
        <v>16</v>
      </c>
      <c r="B13" s="386">
        <f>Tarievensheet!F56</f>
        <v>0</v>
      </c>
      <c r="C13" s="271"/>
      <c r="D13" s="271"/>
      <c r="E13" s="271"/>
    </row>
    <row r="14" spans="1:5" x14ac:dyDescent="0.25">
      <c r="A14" s="385" t="s">
        <v>17</v>
      </c>
      <c r="B14" s="386">
        <f>Tarievensheet!G97</f>
        <v>0</v>
      </c>
      <c r="C14" s="271"/>
      <c r="D14" s="271"/>
      <c r="E14" s="271"/>
    </row>
    <row r="15" spans="1:5" x14ac:dyDescent="0.25">
      <c r="A15" s="385" t="s">
        <v>18</v>
      </c>
      <c r="B15" s="386">
        <f>Tarievensheet!G30+Tarievensheet!G94</f>
        <v>0</v>
      </c>
      <c r="C15" s="271"/>
      <c r="D15" s="271"/>
      <c r="E15" s="271"/>
    </row>
    <row r="16" spans="1:5" x14ac:dyDescent="0.25">
      <c r="A16" s="385" t="s">
        <v>19</v>
      </c>
      <c r="B16" s="386">
        <f>Tarievensheet!G100</f>
        <v>0</v>
      </c>
      <c r="C16" s="387"/>
      <c r="D16" s="271"/>
      <c r="E16" s="271"/>
    </row>
    <row r="17" spans="1:5" x14ac:dyDescent="0.25">
      <c r="A17" s="426" t="s">
        <v>266</v>
      </c>
      <c r="B17" s="427"/>
      <c r="C17" s="271"/>
      <c r="D17" s="271"/>
      <c r="E17" s="271"/>
    </row>
    <row r="18" spans="1:5" x14ac:dyDescent="0.25">
      <c r="A18" s="385" t="s">
        <v>267</v>
      </c>
      <c r="B18" s="386">
        <f>Tarievensheet!G105</f>
        <v>0</v>
      </c>
      <c r="C18" s="271"/>
      <c r="D18" s="271"/>
      <c r="E18" s="271"/>
    </row>
    <row r="19" spans="1:5" x14ac:dyDescent="0.25">
      <c r="A19" s="385" t="s">
        <v>268</v>
      </c>
      <c r="B19" s="386">
        <f>Tarievensheet!G50</f>
        <v>0</v>
      </c>
      <c r="C19" s="271"/>
      <c r="D19" s="271"/>
      <c r="E19" s="271"/>
    </row>
    <row r="20" spans="1:5" x14ac:dyDescent="0.25">
      <c r="A20" s="385" t="s">
        <v>273</v>
      </c>
      <c r="B20" s="386">
        <f>Tarievensheet!G114</f>
        <v>0</v>
      </c>
      <c r="C20" s="271"/>
      <c r="D20" s="271"/>
      <c r="E20" s="271"/>
    </row>
    <row r="21" spans="1:5" x14ac:dyDescent="0.25">
      <c r="A21" s="385" t="s">
        <v>272</v>
      </c>
      <c r="B21" s="386">
        <f>Tarievensheet!F117</f>
        <v>0</v>
      </c>
      <c r="C21" s="271"/>
      <c r="D21" s="271"/>
      <c r="E21" s="271"/>
    </row>
    <row r="22" spans="1:5" ht="37.5" customHeight="1" x14ac:dyDescent="0.3">
      <c r="A22" s="388" t="s">
        <v>261</v>
      </c>
      <c r="B22" s="389">
        <f>SUM(B5:B16,B18:B21)</f>
        <v>0</v>
      </c>
      <c r="C22" s="390" t="str">
        <f>IF(B22&gt;215000,"Fout: Bedrag overschrijdt het plafondbedrag","Bedrag is goed")</f>
        <v>Bedrag is goed</v>
      </c>
      <c r="D22" s="271"/>
      <c r="E22" s="271"/>
    </row>
    <row r="23" spans="1:5" x14ac:dyDescent="0.25">
      <c r="A23" s="50"/>
      <c r="B23" s="3"/>
      <c r="C23" s="214"/>
    </row>
  </sheetData>
  <sheetProtection algorithmName="SHA-512" hashValue="VXEEnDJoBMnmDlBWbJ/mCuWCa/ZZ/mDZsuLL4WnP9Ez07KsPU4VNu/qdIkagX2jtmlqJwgFsVGkDRC74bcy5rQ==" saltValue="aeYJBc50n2ULNobhaIbFdQ==" spinCount="100000" sheet="1" objects="1" scenarios="1"/>
  <mergeCells count="3">
    <mergeCell ref="A1:B1"/>
    <mergeCell ref="A17:B17"/>
    <mergeCell ref="A4:B4"/>
  </mergeCells>
  <conditionalFormatting sqref="C22">
    <cfRule type="expression" dxfId="1" priority="1">
      <formula>B22&lt;215000</formula>
    </cfRule>
    <cfRule type="expression" dxfId="0" priority="2">
      <formula>B22&gt;215000</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DD7DE-3EFB-479F-BF68-1C9794505DCB}">
  <sheetPr codeName="Blad2">
    <pageSetUpPr fitToPage="1"/>
  </sheetPr>
  <dimension ref="A1:L180"/>
  <sheetViews>
    <sheetView tabSelected="1" zoomScale="80" zoomScaleNormal="80" workbookViewId="0">
      <selection activeCell="H8" sqref="H8"/>
    </sheetView>
  </sheetViews>
  <sheetFormatPr defaultColWidth="8.85546875" defaultRowHeight="15" x14ac:dyDescent="0.25"/>
  <cols>
    <col min="1" max="1" width="50.28515625" style="236" customWidth="1"/>
    <col min="2" max="2" width="43.140625" style="236" bestFit="1" customWidth="1"/>
    <col min="3" max="3" width="19.28515625" style="236" customWidth="1"/>
    <col min="4" max="4" width="60.140625" style="236" bestFit="1" customWidth="1"/>
    <col min="5" max="5" width="16.7109375" style="236" bestFit="1" customWidth="1"/>
    <col min="6" max="6" width="18.28515625" style="263" customWidth="1"/>
    <col min="7" max="7" width="17.85546875" style="235" customWidth="1"/>
    <col min="8" max="8" width="19" style="236" customWidth="1"/>
    <col min="9" max="9" width="20.85546875" style="236" customWidth="1"/>
    <col min="10" max="16384" width="8.85546875" style="236"/>
  </cols>
  <sheetData>
    <row r="1" spans="1:7" ht="53.45" customHeight="1" x14ac:dyDescent="0.25">
      <c r="A1" s="428" t="s">
        <v>287</v>
      </c>
      <c r="B1" s="428"/>
      <c r="C1" s="428"/>
      <c r="D1" s="428"/>
      <c r="E1" s="428"/>
      <c r="F1" s="428"/>
    </row>
    <row r="2" spans="1:7" s="422" customFormat="1" x14ac:dyDescent="0.25">
      <c r="F2" s="423"/>
      <c r="G2" s="424"/>
    </row>
    <row r="3" spans="1:7" x14ac:dyDescent="0.25">
      <c r="A3" s="237" t="s">
        <v>301</v>
      </c>
      <c r="B3" s="237"/>
      <c r="C3" s="237"/>
      <c r="D3" s="237"/>
      <c r="E3" s="237"/>
      <c r="F3" s="238"/>
      <c r="G3" s="239"/>
    </row>
    <row r="4" spans="1:7" ht="30" x14ac:dyDescent="0.25">
      <c r="A4" s="240" t="s">
        <v>22</v>
      </c>
      <c r="B4" s="240" t="s">
        <v>2</v>
      </c>
      <c r="C4" s="241" t="s">
        <v>171</v>
      </c>
      <c r="D4" s="242" t="s">
        <v>23</v>
      </c>
      <c r="E4" s="240"/>
      <c r="F4" s="243" t="s">
        <v>168</v>
      </c>
      <c r="G4" s="244"/>
    </row>
    <row r="5" spans="1:7" s="249" customFormat="1" x14ac:dyDescent="0.25">
      <c r="A5" s="210" t="s">
        <v>24</v>
      </c>
      <c r="B5" s="210" t="s">
        <v>25</v>
      </c>
      <c r="C5" s="211"/>
      <c r="D5" s="245">
        <v>0</v>
      </c>
      <c r="E5" s="246"/>
      <c r="F5" s="247">
        <v>0</v>
      </c>
      <c r="G5" s="248"/>
    </row>
    <row r="6" spans="1:7" s="249" customFormat="1" x14ac:dyDescent="0.25">
      <c r="A6" s="210" t="s">
        <v>26</v>
      </c>
      <c r="B6" s="210" t="s">
        <v>25</v>
      </c>
      <c r="C6" s="211"/>
      <c r="D6" s="245">
        <v>0</v>
      </c>
      <c r="E6" s="246"/>
      <c r="F6" s="247">
        <v>0</v>
      </c>
      <c r="G6" s="248"/>
    </row>
    <row r="7" spans="1:7" s="249" customFormat="1" x14ac:dyDescent="0.25">
      <c r="A7" s="210" t="s">
        <v>27</v>
      </c>
      <c r="B7" s="210" t="s">
        <v>25</v>
      </c>
      <c r="C7" s="211"/>
      <c r="D7" s="245">
        <v>0</v>
      </c>
      <c r="E7" s="246"/>
      <c r="F7" s="247">
        <v>0</v>
      </c>
      <c r="G7" s="248"/>
    </row>
    <row r="8" spans="1:7" x14ac:dyDescent="0.25">
      <c r="A8" s="92" t="s">
        <v>28</v>
      </c>
      <c r="B8" s="92" t="s">
        <v>29</v>
      </c>
      <c r="C8" s="225">
        <v>1</v>
      </c>
      <c r="D8" s="41"/>
      <c r="E8" s="250"/>
      <c r="F8" s="232">
        <f t="shared" ref="F8:F14" si="0">C8*D8</f>
        <v>0</v>
      </c>
      <c r="G8" s="251"/>
    </row>
    <row r="9" spans="1:7" x14ac:dyDescent="0.25">
      <c r="A9" s="92" t="s">
        <v>27</v>
      </c>
      <c r="B9" s="92" t="s">
        <v>29</v>
      </c>
      <c r="C9" s="225">
        <v>30</v>
      </c>
      <c r="D9" s="41"/>
      <c r="E9" s="250"/>
      <c r="F9" s="232">
        <f t="shared" si="0"/>
        <v>0</v>
      </c>
      <c r="G9" s="251"/>
    </row>
    <row r="10" spans="1:7" x14ac:dyDescent="0.25">
      <c r="A10" s="92" t="s">
        <v>30</v>
      </c>
      <c r="B10" s="92" t="s">
        <v>29</v>
      </c>
      <c r="C10" s="225">
        <v>5</v>
      </c>
      <c r="D10" s="41"/>
      <c r="E10" s="250"/>
      <c r="F10" s="232">
        <f t="shared" si="0"/>
        <v>0</v>
      </c>
      <c r="G10" s="251"/>
    </row>
    <row r="11" spans="1:7" x14ac:dyDescent="0.25">
      <c r="A11" s="92" t="s">
        <v>31</v>
      </c>
      <c r="B11" s="92" t="s">
        <v>29</v>
      </c>
      <c r="C11" s="225">
        <v>1</v>
      </c>
      <c r="D11" s="41"/>
      <c r="E11" s="250"/>
      <c r="F11" s="232">
        <f t="shared" si="0"/>
        <v>0</v>
      </c>
      <c r="G11" s="251"/>
    </row>
    <row r="12" spans="1:7" x14ac:dyDescent="0.25">
      <c r="A12" s="92" t="s">
        <v>32</v>
      </c>
      <c r="B12" s="92" t="s">
        <v>29</v>
      </c>
      <c r="C12" s="225">
        <v>1</v>
      </c>
      <c r="D12" s="41"/>
      <c r="E12" s="250"/>
      <c r="F12" s="232">
        <f t="shared" si="0"/>
        <v>0</v>
      </c>
      <c r="G12" s="251"/>
    </row>
    <row r="13" spans="1:7" ht="15.75" thickBot="1" x14ac:dyDescent="0.3">
      <c r="A13" s="92" t="s">
        <v>33</v>
      </c>
      <c r="B13" s="92" t="s">
        <v>29</v>
      </c>
      <c r="C13" s="225">
        <v>25</v>
      </c>
      <c r="D13" s="41"/>
      <c r="E13" s="250"/>
      <c r="F13" s="232">
        <f t="shared" si="0"/>
        <v>0</v>
      </c>
      <c r="G13" s="251"/>
    </row>
    <row r="14" spans="1:7" ht="15.75" thickBot="1" x14ac:dyDescent="0.3">
      <c r="A14" s="92" t="s">
        <v>34</v>
      </c>
      <c r="B14" s="92" t="s">
        <v>29</v>
      </c>
      <c r="C14" s="225">
        <v>5</v>
      </c>
      <c r="D14" s="41"/>
      <c r="E14" s="250"/>
      <c r="F14" s="233">
        <f t="shared" si="0"/>
        <v>0</v>
      </c>
      <c r="G14" s="234">
        <f>SUM(F8:F14)</f>
        <v>0</v>
      </c>
    </row>
    <row r="15" spans="1:7" s="249" customFormat="1" x14ac:dyDescent="0.25">
      <c r="A15" s="210" t="s">
        <v>28</v>
      </c>
      <c r="B15" s="210" t="s">
        <v>15</v>
      </c>
      <c r="C15" s="212"/>
      <c r="D15" s="245">
        <v>0</v>
      </c>
      <c r="E15" s="246"/>
      <c r="F15" s="247">
        <v>0</v>
      </c>
      <c r="G15" s="248"/>
    </row>
    <row r="16" spans="1:7" s="249" customFormat="1" x14ac:dyDescent="0.25">
      <c r="A16" s="210" t="s">
        <v>26</v>
      </c>
      <c r="B16" s="210" t="s">
        <v>15</v>
      </c>
      <c r="C16" s="212"/>
      <c r="D16" s="245">
        <v>0</v>
      </c>
      <c r="E16" s="246"/>
      <c r="F16" s="247">
        <v>0</v>
      </c>
      <c r="G16" s="248"/>
    </row>
    <row r="17" spans="1:7" s="249" customFormat="1" x14ac:dyDescent="0.25">
      <c r="A17" s="210" t="s">
        <v>35</v>
      </c>
      <c r="B17" s="210" t="s">
        <v>15</v>
      </c>
      <c r="C17" s="212"/>
      <c r="D17" s="245">
        <v>0</v>
      </c>
      <c r="E17" s="246"/>
      <c r="F17" s="247">
        <v>0</v>
      </c>
      <c r="G17" s="248"/>
    </row>
    <row r="18" spans="1:7" s="249" customFormat="1" x14ac:dyDescent="0.25">
      <c r="A18" s="210" t="s">
        <v>30</v>
      </c>
      <c r="B18" s="210" t="s">
        <v>15</v>
      </c>
      <c r="C18" s="212"/>
      <c r="D18" s="245">
        <v>0</v>
      </c>
      <c r="E18" s="246"/>
      <c r="F18" s="247">
        <v>0</v>
      </c>
      <c r="G18" s="248"/>
    </row>
    <row r="19" spans="1:7" s="249" customFormat="1" x14ac:dyDescent="0.25">
      <c r="A19" s="210" t="s">
        <v>31</v>
      </c>
      <c r="B19" s="210" t="s">
        <v>15</v>
      </c>
      <c r="C19" s="212"/>
      <c r="D19" s="245">
        <v>0</v>
      </c>
      <c r="E19" s="246"/>
      <c r="F19" s="247">
        <v>0</v>
      </c>
      <c r="G19" s="248"/>
    </row>
    <row r="20" spans="1:7" s="249" customFormat="1" x14ac:dyDescent="0.25">
      <c r="A20" s="210" t="s">
        <v>32</v>
      </c>
      <c r="B20" s="210" t="s">
        <v>15</v>
      </c>
      <c r="C20" s="212"/>
      <c r="D20" s="245">
        <v>0</v>
      </c>
      <c r="E20" s="246"/>
      <c r="F20" s="247">
        <v>0</v>
      </c>
      <c r="G20" s="248"/>
    </row>
    <row r="21" spans="1:7" s="249" customFormat="1" x14ac:dyDescent="0.25">
      <c r="A21" s="210" t="s">
        <v>33</v>
      </c>
      <c r="B21" s="210" t="s">
        <v>15</v>
      </c>
      <c r="C21" s="212"/>
      <c r="D21" s="245">
        <v>0</v>
      </c>
      <c r="E21" s="246"/>
      <c r="F21" s="247">
        <v>0</v>
      </c>
      <c r="G21" s="248"/>
    </row>
    <row r="22" spans="1:7" s="249" customFormat="1" x14ac:dyDescent="0.25">
      <c r="A22" s="210" t="s">
        <v>34</v>
      </c>
      <c r="B22" s="210" t="s">
        <v>15</v>
      </c>
      <c r="C22" s="212"/>
      <c r="D22" s="245">
        <v>0</v>
      </c>
      <c r="E22" s="246"/>
      <c r="F22" s="247">
        <v>0</v>
      </c>
      <c r="G22" s="248"/>
    </row>
    <row r="23" spans="1:7" x14ac:dyDescent="0.25">
      <c r="A23" s="92" t="s">
        <v>24</v>
      </c>
      <c r="B23" s="92" t="s">
        <v>278</v>
      </c>
      <c r="C23" s="225">
        <v>1</v>
      </c>
      <c r="D23" s="41"/>
      <c r="E23" s="250"/>
      <c r="F23" s="232">
        <f t="shared" ref="F23:F30" si="1">C23*D23</f>
        <v>0</v>
      </c>
      <c r="G23" s="251"/>
    </row>
    <row r="24" spans="1:7" x14ac:dyDescent="0.25">
      <c r="A24" s="92" t="s">
        <v>35</v>
      </c>
      <c r="B24" s="92" t="s">
        <v>278</v>
      </c>
      <c r="C24" s="225">
        <v>40</v>
      </c>
      <c r="D24" s="41"/>
      <c r="E24" s="250"/>
      <c r="F24" s="232">
        <f t="shared" si="1"/>
        <v>0</v>
      </c>
      <c r="G24" s="251"/>
    </row>
    <row r="25" spans="1:7" x14ac:dyDescent="0.25">
      <c r="A25" s="92" t="s">
        <v>30</v>
      </c>
      <c r="B25" s="92" t="s">
        <v>278</v>
      </c>
      <c r="C25" s="225">
        <v>5</v>
      </c>
      <c r="D25" s="41"/>
      <c r="E25" s="250"/>
      <c r="F25" s="232">
        <f t="shared" si="1"/>
        <v>0</v>
      </c>
      <c r="G25" s="251"/>
    </row>
    <row r="26" spans="1:7" x14ac:dyDescent="0.25">
      <c r="A26" s="92" t="s">
        <v>31</v>
      </c>
      <c r="B26" s="92" t="s">
        <v>278</v>
      </c>
      <c r="C26" s="225">
        <v>1</v>
      </c>
      <c r="D26" s="41"/>
      <c r="E26" s="250"/>
      <c r="F26" s="232">
        <f t="shared" si="1"/>
        <v>0</v>
      </c>
      <c r="G26" s="251"/>
    </row>
    <row r="27" spans="1:7" ht="15.75" thickBot="1" x14ac:dyDescent="0.3">
      <c r="A27" s="92" t="s">
        <v>32</v>
      </c>
      <c r="B27" s="92" t="s">
        <v>278</v>
      </c>
      <c r="C27" s="225">
        <v>1</v>
      </c>
      <c r="D27" s="41"/>
      <c r="E27" s="250"/>
      <c r="F27" s="232">
        <f t="shared" si="1"/>
        <v>0</v>
      </c>
      <c r="G27" s="251"/>
    </row>
    <row r="28" spans="1:7" ht="15.75" thickBot="1" x14ac:dyDescent="0.3">
      <c r="A28" s="92" t="s">
        <v>33</v>
      </c>
      <c r="B28" s="92" t="s">
        <v>278</v>
      </c>
      <c r="C28" s="225">
        <v>5</v>
      </c>
      <c r="D28" s="41"/>
      <c r="E28" s="250"/>
      <c r="F28" s="233">
        <f t="shared" si="1"/>
        <v>0</v>
      </c>
      <c r="G28" s="234">
        <f>SUM(F23:F28)</f>
        <v>0</v>
      </c>
    </row>
    <row r="29" spans="1:7" ht="15.75" thickBot="1" x14ac:dyDescent="0.3">
      <c r="A29" s="92" t="s">
        <v>24</v>
      </c>
      <c r="B29" s="92" t="s">
        <v>37</v>
      </c>
      <c r="C29" s="225">
        <v>65</v>
      </c>
      <c r="D29" s="41"/>
      <c r="E29" s="250"/>
      <c r="F29" s="232">
        <f t="shared" si="1"/>
        <v>0</v>
      </c>
      <c r="G29" s="251"/>
    </row>
    <row r="30" spans="1:7" ht="15.75" thickBot="1" x14ac:dyDescent="0.3">
      <c r="A30" s="92" t="s">
        <v>38</v>
      </c>
      <c r="B30" s="92" t="s">
        <v>37</v>
      </c>
      <c r="C30" s="225">
        <v>10</v>
      </c>
      <c r="D30" s="41"/>
      <c r="E30" s="252"/>
      <c r="F30" s="233">
        <f t="shared" si="1"/>
        <v>0</v>
      </c>
      <c r="G30" s="234">
        <f>SUM(F29:F30)</f>
        <v>0</v>
      </c>
    </row>
    <row r="32" spans="1:7" ht="30" x14ac:dyDescent="0.25">
      <c r="A32" s="240" t="s">
        <v>39</v>
      </c>
      <c r="B32" s="253" t="s">
        <v>40</v>
      </c>
      <c r="C32" s="241" t="s">
        <v>171</v>
      </c>
      <c r="D32" s="242" t="s">
        <v>41</v>
      </c>
      <c r="E32" s="240"/>
      <c r="F32" s="254" t="s">
        <v>168</v>
      </c>
      <c r="G32" s="239"/>
    </row>
    <row r="33" spans="1:11" x14ac:dyDescent="0.25">
      <c r="A33" s="92" t="s">
        <v>42</v>
      </c>
      <c r="B33" s="255" t="s">
        <v>43</v>
      </c>
      <c r="C33" s="258">
        <v>1</v>
      </c>
      <c r="D33" s="1"/>
      <c r="E33" s="250"/>
      <c r="F33" s="232">
        <f t="shared" ref="F33:F42" si="2">C33*D33</f>
        <v>0</v>
      </c>
      <c r="G33" s="251"/>
      <c r="H33" s="256"/>
      <c r="I33" s="256"/>
      <c r="J33" s="256"/>
    </row>
    <row r="34" spans="1:11" x14ac:dyDescent="0.25">
      <c r="A34" s="92" t="s">
        <v>44</v>
      </c>
      <c r="B34" s="255" t="s">
        <v>43</v>
      </c>
      <c r="C34" s="258">
        <v>1</v>
      </c>
      <c r="D34" s="1"/>
      <c r="E34" s="250"/>
      <c r="F34" s="232">
        <f t="shared" si="2"/>
        <v>0</v>
      </c>
      <c r="G34" s="251"/>
      <c r="H34" s="257"/>
      <c r="I34" s="257"/>
      <c r="J34" s="257"/>
    </row>
    <row r="35" spans="1:11" x14ac:dyDescent="0.25">
      <c r="A35" s="92" t="s">
        <v>45</v>
      </c>
      <c r="B35" s="255" t="s">
        <v>43</v>
      </c>
      <c r="C35" s="258">
        <v>1</v>
      </c>
      <c r="D35" s="1"/>
      <c r="E35" s="250"/>
      <c r="F35" s="232">
        <f t="shared" si="2"/>
        <v>0</v>
      </c>
      <c r="G35" s="251"/>
      <c r="H35" s="257"/>
      <c r="I35" s="257"/>
      <c r="J35" s="257"/>
    </row>
    <row r="36" spans="1:11" x14ac:dyDescent="0.25">
      <c r="A36" s="92" t="s">
        <v>46</v>
      </c>
      <c r="B36" s="255" t="s">
        <v>43</v>
      </c>
      <c r="C36" s="258">
        <v>2</v>
      </c>
      <c r="D36" s="1"/>
      <c r="E36" s="250"/>
      <c r="F36" s="232">
        <f t="shared" si="2"/>
        <v>0</v>
      </c>
      <c r="G36" s="251"/>
      <c r="H36" s="257"/>
      <c r="I36" s="257"/>
      <c r="J36" s="257"/>
    </row>
    <row r="37" spans="1:11" x14ac:dyDescent="0.25">
      <c r="A37" s="92" t="s">
        <v>47</v>
      </c>
      <c r="B37" s="255" t="s">
        <v>43</v>
      </c>
      <c r="C37" s="258">
        <v>2</v>
      </c>
      <c r="D37" s="1"/>
      <c r="E37" s="250"/>
      <c r="F37" s="232">
        <f t="shared" si="2"/>
        <v>0</v>
      </c>
      <c r="G37" s="251"/>
      <c r="H37" s="257"/>
      <c r="I37" s="257"/>
      <c r="J37" s="257"/>
    </row>
    <row r="38" spans="1:11" x14ac:dyDescent="0.25">
      <c r="A38" s="258" t="s">
        <v>163</v>
      </c>
      <c r="B38" s="255" t="s">
        <v>43</v>
      </c>
      <c r="C38" s="258">
        <v>2</v>
      </c>
      <c r="D38" s="1"/>
      <c r="E38" s="250"/>
      <c r="F38" s="232">
        <f t="shared" si="2"/>
        <v>0</v>
      </c>
      <c r="G38" s="251"/>
      <c r="H38" s="257"/>
      <c r="I38" s="257"/>
      <c r="J38" s="257"/>
    </row>
    <row r="39" spans="1:11" x14ac:dyDescent="0.25">
      <c r="A39" s="92" t="s">
        <v>48</v>
      </c>
      <c r="B39" s="255" t="s">
        <v>43</v>
      </c>
      <c r="C39" s="258">
        <v>2</v>
      </c>
      <c r="D39" s="1"/>
      <c r="E39" s="250"/>
      <c r="F39" s="232">
        <f t="shared" si="2"/>
        <v>0</v>
      </c>
      <c r="G39" s="251"/>
      <c r="H39" s="257"/>
      <c r="I39" s="257"/>
      <c r="J39" s="257"/>
    </row>
    <row r="40" spans="1:11" x14ac:dyDescent="0.25">
      <c r="A40" s="92" t="s">
        <v>49</v>
      </c>
      <c r="B40" s="255" t="s">
        <v>43</v>
      </c>
      <c r="C40" s="258">
        <v>2</v>
      </c>
      <c r="D40" s="1"/>
      <c r="E40" s="250"/>
      <c r="F40" s="232">
        <f t="shared" si="2"/>
        <v>0</v>
      </c>
      <c r="G40" s="251"/>
      <c r="H40" s="257"/>
      <c r="I40" s="257"/>
      <c r="J40" s="257"/>
    </row>
    <row r="41" spans="1:11" ht="15.75" thickBot="1" x14ac:dyDescent="0.3">
      <c r="A41" s="258" t="s">
        <v>50</v>
      </c>
      <c r="B41" s="255" t="s">
        <v>43</v>
      </c>
      <c r="C41" s="258">
        <v>2</v>
      </c>
      <c r="D41" s="1"/>
      <c r="E41" s="250"/>
      <c r="F41" s="232">
        <f t="shared" si="2"/>
        <v>0</v>
      </c>
      <c r="G41" s="251"/>
      <c r="H41" s="257"/>
      <c r="I41" s="257"/>
      <c r="J41" s="257"/>
    </row>
    <row r="42" spans="1:11" ht="15.75" thickBot="1" x14ac:dyDescent="0.3">
      <c r="A42" s="258" t="s">
        <v>51</v>
      </c>
      <c r="B42" s="255" t="s">
        <v>43</v>
      </c>
      <c r="C42" s="258">
        <v>2</v>
      </c>
      <c r="D42" s="1"/>
      <c r="E42" s="252"/>
      <c r="F42" s="233">
        <f t="shared" si="2"/>
        <v>0</v>
      </c>
      <c r="G42" s="234">
        <f>SUM(F33:F42)</f>
        <v>0</v>
      </c>
    </row>
    <row r="44" spans="1:11" x14ac:dyDescent="0.25">
      <c r="A44" s="434" t="s">
        <v>52</v>
      </c>
      <c r="B44" s="435"/>
      <c r="C44" s="435"/>
      <c r="D44" s="435"/>
      <c r="E44" s="435"/>
      <c r="F44" s="436"/>
      <c r="G44" s="239"/>
      <c r="H44" s="199"/>
      <c r="I44" s="199"/>
      <c r="J44" s="199"/>
      <c r="K44" s="199"/>
    </row>
    <row r="45" spans="1:11" ht="45" x14ac:dyDescent="0.25">
      <c r="A45" s="93" t="s">
        <v>53</v>
      </c>
      <c r="B45" s="93" t="s">
        <v>54</v>
      </c>
      <c r="C45" s="209" t="s">
        <v>292</v>
      </c>
      <c r="D45" s="209" t="s">
        <v>304</v>
      </c>
      <c r="E45" s="391"/>
      <c r="F45" s="259" t="s">
        <v>168</v>
      </c>
      <c r="G45" s="239"/>
      <c r="H45" s="194"/>
      <c r="I45" s="194"/>
      <c r="J45" s="194"/>
      <c r="K45" s="194"/>
    </row>
    <row r="46" spans="1:11" x14ac:dyDescent="0.25">
      <c r="A46" s="33" t="s">
        <v>55</v>
      </c>
      <c r="B46" s="33" t="s">
        <v>56</v>
      </c>
      <c r="C46" s="208">
        <v>25</v>
      </c>
      <c r="D46" s="192"/>
      <c r="E46" s="250"/>
      <c r="F46" s="261">
        <f>C46*D46</f>
        <v>0</v>
      </c>
      <c r="G46" s="251"/>
      <c r="H46" s="194"/>
      <c r="I46" s="194"/>
      <c r="J46" s="194"/>
      <c r="K46" s="194"/>
    </row>
    <row r="47" spans="1:11" x14ac:dyDescent="0.25">
      <c r="A47" s="33" t="s">
        <v>55</v>
      </c>
      <c r="B47" s="33" t="s">
        <v>57</v>
      </c>
      <c r="C47" s="208">
        <v>25</v>
      </c>
      <c r="D47" s="192"/>
      <c r="E47" s="250"/>
      <c r="F47" s="261">
        <f>C47*D47</f>
        <v>0</v>
      </c>
      <c r="G47" s="251"/>
      <c r="H47" s="194"/>
      <c r="I47" s="194"/>
      <c r="J47" s="194"/>
      <c r="K47" s="194"/>
    </row>
    <row r="48" spans="1:11" ht="30" x14ac:dyDescent="0.25">
      <c r="A48" s="93" t="s">
        <v>53</v>
      </c>
      <c r="B48" s="93" t="s">
        <v>54</v>
      </c>
      <c r="C48" s="209" t="s">
        <v>293</v>
      </c>
      <c r="D48" s="209" t="s">
        <v>305</v>
      </c>
      <c r="E48" s="392"/>
      <c r="F48" s="259"/>
      <c r="G48" s="239"/>
      <c r="H48" s="194"/>
      <c r="I48" s="194"/>
      <c r="J48" s="194"/>
      <c r="K48" s="194"/>
    </row>
    <row r="49" spans="1:12" ht="15.75" thickBot="1" x14ac:dyDescent="0.3">
      <c r="A49" s="33" t="s">
        <v>55</v>
      </c>
      <c r="B49" s="92" t="s">
        <v>274</v>
      </c>
      <c r="C49" s="208">
        <v>25</v>
      </c>
      <c r="D49" s="195"/>
      <c r="E49" s="250"/>
      <c r="F49" s="261">
        <f>C49*D49</f>
        <v>0</v>
      </c>
      <c r="G49" s="251"/>
      <c r="H49" s="194"/>
      <c r="I49" s="194"/>
      <c r="J49" s="194"/>
      <c r="K49" s="194"/>
    </row>
    <row r="50" spans="1:12" ht="15.75" thickBot="1" x14ac:dyDescent="0.3">
      <c r="A50" s="33" t="s">
        <v>55</v>
      </c>
      <c r="B50" s="92" t="s">
        <v>57</v>
      </c>
      <c r="C50" s="208">
        <v>25</v>
      </c>
      <c r="D50" s="195"/>
      <c r="E50" s="252"/>
      <c r="F50" s="262">
        <f>C50*D50</f>
        <v>0</v>
      </c>
      <c r="G50" s="234">
        <f>SUM(F46:F50)</f>
        <v>0</v>
      </c>
      <c r="H50" s="194"/>
      <c r="I50" s="194"/>
      <c r="J50" s="194"/>
      <c r="K50" s="194"/>
    </row>
    <row r="51" spans="1:12" x14ac:dyDescent="0.25">
      <c r="H51" s="200"/>
      <c r="I51" s="200"/>
      <c r="J51" s="200"/>
      <c r="K51" s="200"/>
    </row>
    <row r="52" spans="1:12" x14ac:dyDescent="0.25">
      <c r="A52" s="431" t="s">
        <v>60</v>
      </c>
      <c r="B52" s="432"/>
      <c r="C52" s="432"/>
      <c r="D52" s="432"/>
      <c r="E52" s="432"/>
      <c r="F52" s="433"/>
      <c r="G52" s="239"/>
      <c r="H52" s="200"/>
      <c r="I52" s="200"/>
      <c r="J52" s="200"/>
      <c r="K52" s="200"/>
    </row>
    <row r="53" spans="1:12" x14ac:dyDescent="0.25">
      <c r="A53" s="186" t="s">
        <v>61</v>
      </c>
      <c r="B53" s="186"/>
      <c r="C53" s="186" t="s">
        <v>62</v>
      </c>
      <c r="D53" s="196" t="s">
        <v>63</v>
      </c>
      <c r="E53" s="391"/>
      <c r="F53" s="264" t="s">
        <v>168</v>
      </c>
      <c r="G53" s="239"/>
      <c r="H53" s="200"/>
      <c r="I53" s="200"/>
      <c r="J53" s="200"/>
      <c r="K53" s="200"/>
    </row>
    <row r="54" spans="1:12" x14ac:dyDescent="0.25">
      <c r="A54" s="33" t="s">
        <v>64</v>
      </c>
      <c r="B54" s="265"/>
      <c r="C54" s="265">
        <v>19520</v>
      </c>
      <c r="D54" s="1"/>
      <c r="E54" s="250"/>
      <c r="F54" s="261">
        <f>C54*D54/1000</f>
        <v>0</v>
      </c>
      <c r="G54" s="251"/>
      <c r="H54" s="200"/>
      <c r="I54" s="266"/>
      <c r="J54" s="200"/>
      <c r="K54" s="200"/>
    </row>
    <row r="55" spans="1:12" x14ac:dyDescent="0.25">
      <c r="A55" s="33" t="s">
        <v>65</v>
      </c>
      <c r="B55" s="265"/>
      <c r="C55" s="265">
        <v>15560</v>
      </c>
      <c r="D55" s="1"/>
      <c r="E55" s="250"/>
      <c r="F55" s="261">
        <f>C55*D55/1000</f>
        <v>0</v>
      </c>
      <c r="G55" s="251"/>
      <c r="H55" s="200"/>
      <c r="I55" s="200"/>
      <c r="J55" s="200"/>
      <c r="K55" s="200"/>
    </row>
    <row r="56" spans="1:12" ht="15.75" thickBot="1" x14ac:dyDescent="0.3">
      <c r="A56" s="201" t="s">
        <v>66</v>
      </c>
      <c r="B56" s="265"/>
      <c r="C56" s="265">
        <v>12441</v>
      </c>
      <c r="D56" s="1"/>
      <c r="E56" s="250"/>
      <c r="F56" s="261">
        <f>C56*D56/1000</f>
        <v>0</v>
      </c>
      <c r="G56" s="251"/>
      <c r="H56" s="200"/>
      <c r="I56" s="200"/>
      <c r="J56" s="200"/>
      <c r="K56" s="200"/>
    </row>
    <row r="57" spans="1:12" ht="15.75" thickBot="1" x14ac:dyDescent="0.3">
      <c r="A57" s="33" t="s">
        <v>67</v>
      </c>
      <c r="B57" s="265"/>
      <c r="C57" s="265">
        <v>33579</v>
      </c>
      <c r="D57" s="1"/>
      <c r="E57" s="252"/>
      <c r="F57" s="262">
        <f>C57*D57/1000</f>
        <v>0</v>
      </c>
      <c r="G57" s="234">
        <f>SUM(F54:F57)</f>
        <v>0</v>
      </c>
      <c r="H57" s="200"/>
      <c r="I57" s="200"/>
      <c r="J57" s="200"/>
      <c r="K57" s="200"/>
    </row>
    <row r="58" spans="1:12" x14ac:dyDescent="0.25">
      <c r="A58" s="197" t="s">
        <v>68</v>
      </c>
      <c r="B58" s="266"/>
      <c r="C58" s="266"/>
      <c r="D58" s="267"/>
      <c r="E58" s="267"/>
      <c r="F58" s="268"/>
      <c r="G58" s="251"/>
      <c r="H58" s="200"/>
      <c r="I58" s="200"/>
      <c r="J58" s="200"/>
      <c r="K58" s="200"/>
    </row>
    <row r="59" spans="1:12" x14ac:dyDescent="0.25">
      <c r="A59" s="269"/>
      <c r="D59" s="269"/>
      <c r="E59" s="269"/>
      <c r="H59" s="200"/>
      <c r="I59" s="200"/>
      <c r="J59" s="200"/>
      <c r="K59" s="200"/>
    </row>
    <row r="60" spans="1:12" x14ac:dyDescent="0.25">
      <c r="A60" s="431" t="s">
        <v>69</v>
      </c>
      <c r="B60" s="432"/>
      <c r="C60" s="432"/>
      <c r="D60" s="432"/>
      <c r="E60" s="432"/>
      <c r="F60" s="433"/>
      <c r="H60" s="200"/>
      <c r="I60" s="200"/>
      <c r="J60" s="200"/>
      <c r="K60" s="200"/>
    </row>
    <row r="61" spans="1:12" x14ac:dyDescent="0.25">
      <c r="A61" s="93" t="s">
        <v>61</v>
      </c>
      <c r="B61" s="93"/>
      <c r="C61" s="93" t="s">
        <v>62</v>
      </c>
      <c r="D61" s="193" t="s">
        <v>63</v>
      </c>
      <c r="E61" s="391"/>
      <c r="F61" s="421" t="s">
        <v>168</v>
      </c>
      <c r="G61" s="239"/>
      <c r="H61" s="200"/>
      <c r="I61" s="200"/>
      <c r="J61" s="200"/>
      <c r="K61" s="200"/>
      <c r="L61" s="200"/>
    </row>
    <row r="62" spans="1:12" x14ac:dyDescent="0.25">
      <c r="A62" s="33" t="s">
        <v>25</v>
      </c>
      <c r="B62" s="265"/>
      <c r="C62" s="265">
        <v>4324</v>
      </c>
      <c r="D62" s="420">
        <v>0</v>
      </c>
      <c r="E62" s="250"/>
      <c r="F62" s="232">
        <v>0</v>
      </c>
      <c r="G62" s="251"/>
      <c r="H62" s="200"/>
      <c r="I62" s="200"/>
      <c r="J62" s="200"/>
      <c r="K62" s="200"/>
      <c r="L62" s="200"/>
    </row>
    <row r="63" spans="1:12" x14ac:dyDescent="0.25">
      <c r="A63" s="202" t="s">
        <v>70</v>
      </c>
      <c r="B63" s="270"/>
      <c r="C63" s="270">
        <f>143898-C55</f>
        <v>128338</v>
      </c>
      <c r="D63" s="41"/>
      <c r="E63" s="250"/>
      <c r="F63" s="232">
        <f>C63*D63/1000</f>
        <v>0</v>
      </c>
      <c r="G63" s="251"/>
    </row>
    <row r="64" spans="1:12" x14ac:dyDescent="0.25">
      <c r="A64" s="202" t="s">
        <v>15</v>
      </c>
      <c r="B64" s="198"/>
      <c r="C64" s="198">
        <v>64064</v>
      </c>
      <c r="D64" s="420">
        <v>0</v>
      </c>
      <c r="E64" s="250"/>
      <c r="F64" s="232">
        <v>0</v>
      </c>
      <c r="G64" s="251"/>
    </row>
    <row r="65" spans="1:10" s="271" customFormat="1" ht="30.75" thickBot="1" x14ac:dyDescent="0.3">
      <c r="A65" s="226" t="s">
        <v>275</v>
      </c>
      <c r="B65" s="218"/>
      <c r="C65" s="217">
        <v>70400</v>
      </c>
      <c r="D65" s="192"/>
      <c r="E65" s="419"/>
      <c r="F65" s="233">
        <f>C65*D65/1000</f>
        <v>0</v>
      </c>
      <c r="G65" s="231"/>
    </row>
    <row r="66" spans="1:10" s="271" customFormat="1" ht="30.75" thickBot="1" x14ac:dyDescent="0.3">
      <c r="A66" s="226" t="s">
        <v>302</v>
      </c>
      <c r="B66" s="226"/>
      <c r="C66" s="217">
        <v>7916</v>
      </c>
      <c r="D66" s="192"/>
      <c r="E66" s="393"/>
      <c r="F66" s="233">
        <f>C66*D66/1000</f>
        <v>0</v>
      </c>
      <c r="G66" s="234">
        <f>SUM(F63:F66)</f>
        <v>0</v>
      </c>
    </row>
    <row r="68" spans="1:10" x14ac:dyDescent="0.25">
      <c r="A68" s="431" t="s">
        <v>72</v>
      </c>
      <c r="B68" s="432"/>
      <c r="C68" s="432"/>
      <c r="D68" s="432"/>
      <c r="E68" s="432"/>
      <c r="F68" s="433"/>
    </row>
    <row r="69" spans="1:10" ht="30" x14ac:dyDescent="0.25">
      <c r="A69" s="272" t="s">
        <v>73</v>
      </c>
      <c r="B69" s="273" t="s">
        <v>290</v>
      </c>
      <c r="C69" s="273" t="s">
        <v>258</v>
      </c>
      <c r="D69" s="273" t="s">
        <v>257</v>
      </c>
      <c r="E69" s="273" t="s">
        <v>167</v>
      </c>
      <c r="F69" s="274" t="s">
        <v>168</v>
      </c>
      <c r="G69" s="239"/>
    </row>
    <row r="70" spans="1:10" s="249" customFormat="1" x14ac:dyDescent="0.25">
      <c r="A70" s="275" t="s">
        <v>28</v>
      </c>
      <c r="B70" s="276">
        <v>0</v>
      </c>
      <c r="C70" s="407"/>
      <c r="D70" s="277"/>
      <c r="E70" s="301"/>
      <c r="F70" s="278">
        <v>0</v>
      </c>
      <c r="G70" s="248"/>
    </row>
    <row r="71" spans="1:10" s="249" customFormat="1" x14ac:dyDescent="0.25">
      <c r="A71" s="275" t="s">
        <v>35</v>
      </c>
      <c r="B71" s="276">
        <v>0</v>
      </c>
      <c r="C71" s="408"/>
      <c r="D71" s="277"/>
      <c r="E71" s="405"/>
      <c r="F71" s="278">
        <v>0</v>
      </c>
      <c r="G71" s="248"/>
    </row>
    <row r="72" spans="1:10" s="249" customFormat="1" x14ac:dyDescent="0.25">
      <c r="A72" s="275" t="s">
        <v>169</v>
      </c>
      <c r="B72" s="277"/>
      <c r="C72" s="406"/>
      <c r="D72" s="279">
        <v>0</v>
      </c>
      <c r="E72" s="404"/>
      <c r="F72" s="278">
        <v>0</v>
      </c>
      <c r="G72" s="248"/>
    </row>
    <row r="73" spans="1:10" ht="30" x14ac:dyDescent="0.25">
      <c r="A73" s="281" t="s">
        <v>75</v>
      </c>
      <c r="B73" s="282" t="s">
        <v>290</v>
      </c>
      <c r="C73" s="282" t="s">
        <v>258</v>
      </c>
      <c r="D73" s="282" t="s">
        <v>257</v>
      </c>
      <c r="E73" s="282" t="s">
        <v>167</v>
      </c>
      <c r="F73" s="283" t="s">
        <v>168</v>
      </c>
      <c r="G73" s="239"/>
    </row>
    <row r="74" spans="1:10" x14ac:dyDescent="0.25">
      <c r="A74" s="284" t="s">
        <v>28</v>
      </c>
      <c r="B74" s="228"/>
      <c r="C74" s="285">
        <v>75</v>
      </c>
      <c r="D74" s="286"/>
      <c r="E74" s="311"/>
      <c r="F74" s="287">
        <f>B74*C74</f>
        <v>0</v>
      </c>
    </row>
    <row r="75" spans="1:10" x14ac:dyDescent="0.25">
      <c r="A75" s="284" t="s">
        <v>35</v>
      </c>
      <c r="B75" s="228"/>
      <c r="C75" s="285">
        <v>150</v>
      </c>
      <c r="D75" s="286"/>
      <c r="E75" s="403"/>
      <c r="F75" s="287">
        <f>B75*C75</f>
        <v>0</v>
      </c>
    </row>
    <row r="76" spans="1:10" s="289" customFormat="1" x14ac:dyDescent="0.25">
      <c r="A76" s="284" t="s">
        <v>76</v>
      </c>
      <c r="B76" s="228"/>
      <c r="C76" s="285">
        <v>550</v>
      </c>
      <c r="D76" s="286"/>
      <c r="E76" s="403"/>
      <c r="F76" s="287">
        <f>B76*C76</f>
        <v>0</v>
      </c>
      <c r="G76" s="235"/>
      <c r="H76" s="288"/>
      <c r="I76" s="288"/>
      <c r="J76" s="288"/>
    </row>
    <row r="77" spans="1:10" ht="15.75" thickBot="1" x14ac:dyDescent="0.3">
      <c r="A77" s="284" t="s">
        <v>33</v>
      </c>
      <c r="B77" s="228"/>
      <c r="C77" s="285">
        <v>1400</v>
      </c>
      <c r="D77" s="286"/>
      <c r="E77" s="308"/>
      <c r="F77" s="287">
        <f>B77*C77</f>
        <v>0</v>
      </c>
    </row>
    <row r="78" spans="1:10" ht="15.75" thickBot="1" x14ac:dyDescent="0.3">
      <c r="A78" s="284" t="s">
        <v>169</v>
      </c>
      <c r="B78" s="286"/>
      <c r="C78" s="286"/>
      <c r="D78" s="376"/>
      <c r="E78" s="280">
        <v>1260</v>
      </c>
      <c r="F78" s="290">
        <f>D78*E78</f>
        <v>0</v>
      </c>
      <c r="G78" s="291">
        <f>SUM(F74:F78)</f>
        <v>0</v>
      </c>
    </row>
    <row r="79" spans="1:10" ht="30" x14ac:dyDescent="0.25">
      <c r="A79" s="292" t="s">
        <v>15</v>
      </c>
      <c r="B79" s="293" t="s">
        <v>290</v>
      </c>
      <c r="C79" s="293" t="s">
        <v>258</v>
      </c>
      <c r="D79" s="293" t="s">
        <v>257</v>
      </c>
      <c r="E79" s="294" t="s">
        <v>167</v>
      </c>
      <c r="F79" s="295" t="s">
        <v>168</v>
      </c>
      <c r="G79" s="239"/>
    </row>
    <row r="80" spans="1:10" s="249" customFormat="1" x14ac:dyDescent="0.25">
      <c r="A80" s="275" t="s">
        <v>28</v>
      </c>
      <c r="B80" s="296">
        <v>0</v>
      </c>
      <c r="C80" s="300"/>
      <c r="D80" s="277"/>
      <c r="E80" s="301"/>
      <c r="F80" s="297">
        <v>0</v>
      </c>
      <c r="G80" s="248"/>
    </row>
    <row r="81" spans="1:7" s="249" customFormat="1" x14ac:dyDescent="0.25">
      <c r="A81" s="275" t="s">
        <v>35</v>
      </c>
      <c r="B81" s="296">
        <v>0</v>
      </c>
      <c r="C81" s="410"/>
      <c r="D81" s="277"/>
      <c r="E81" s="405"/>
      <c r="F81" s="297">
        <v>0</v>
      </c>
      <c r="G81" s="248"/>
    </row>
    <row r="82" spans="1:7" s="249" customFormat="1" x14ac:dyDescent="0.25">
      <c r="A82" s="275" t="s">
        <v>76</v>
      </c>
      <c r="B82" s="296">
        <v>0</v>
      </c>
      <c r="C82" s="410"/>
      <c r="D82" s="277"/>
      <c r="E82" s="405"/>
      <c r="F82" s="297">
        <v>0</v>
      </c>
      <c r="G82" s="248"/>
    </row>
    <row r="83" spans="1:7" s="249" customFormat="1" x14ac:dyDescent="0.25">
      <c r="A83" s="298" t="s">
        <v>33</v>
      </c>
      <c r="B83" s="299">
        <v>0</v>
      </c>
      <c r="C83" s="410"/>
      <c r="D83" s="301"/>
      <c r="E83" s="405"/>
      <c r="F83" s="302">
        <v>0</v>
      </c>
      <c r="G83" s="248"/>
    </row>
    <row r="84" spans="1:7" s="249" customFormat="1" x14ac:dyDescent="0.25">
      <c r="A84" s="275" t="s">
        <v>169</v>
      </c>
      <c r="B84" s="277"/>
      <c r="C84" s="409"/>
      <c r="D84" s="279">
        <v>0</v>
      </c>
      <c r="E84" s="404"/>
      <c r="F84" s="297">
        <v>0</v>
      </c>
      <c r="G84" s="248"/>
    </row>
    <row r="85" spans="1:7" ht="30" x14ac:dyDescent="0.25">
      <c r="A85" s="303" t="s">
        <v>77</v>
      </c>
      <c r="B85" s="304" t="s">
        <v>290</v>
      </c>
      <c r="C85" s="304" t="s">
        <v>258</v>
      </c>
      <c r="D85" s="304" t="s">
        <v>257</v>
      </c>
      <c r="E85" s="304" t="s">
        <v>167</v>
      </c>
      <c r="F85" s="305" t="s">
        <v>168</v>
      </c>
      <c r="G85" s="239"/>
    </row>
    <row r="86" spans="1:7" x14ac:dyDescent="0.25">
      <c r="A86" s="306" t="s">
        <v>28</v>
      </c>
      <c r="B86" s="228"/>
      <c r="C86" s="307">
        <v>1</v>
      </c>
      <c r="D86" s="308"/>
      <c r="E86" s="311"/>
      <c r="F86" s="309">
        <f>B86*C86</f>
        <v>0</v>
      </c>
    </row>
    <row r="87" spans="1:7" x14ac:dyDescent="0.25">
      <c r="A87" s="284" t="s">
        <v>35</v>
      </c>
      <c r="B87" s="228"/>
      <c r="C87" s="285">
        <v>2500</v>
      </c>
      <c r="D87" s="286"/>
      <c r="E87" s="403"/>
      <c r="F87" s="287">
        <f>B87*C87</f>
        <v>0</v>
      </c>
    </row>
    <row r="88" spans="1:7" x14ac:dyDescent="0.25">
      <c r="A88" s="284" t="s">
        <v>76</v>
      </c>
      <c r="B88" s="228"/>
      <c r="C88" s="285">
        <v>350</v>
      </c>
      <c r="D88" s="286"/>
      <c r="E88" s="403"/>
      <c r="F88" s="287">
        <f>B88*C88</f>
        <v>0</v>
      </c>
    </row>
    <row r="89" spans="1:7" ht="15.75" thickBot="1" x14ac:dyDescent="0.3">
      <c r="A89" s="310" t="s">
        <v>33</v>
      </c>
      <c r="B89" s="228"/>
      <c r="C89" s="285">
        <v>1000</v>
      </c>
      <c r="D89" s="311"/>
      <c r="E89" s="403"/>
      <c r="F89" s="312">
        <f>B89*C89</f>
        <v>0</v>
      </c>
    </row>
    <row r="90" spans="1:7" ht="15.75" thickBot="1" x14ac:dyDescent="0.3">
      <c r="A90" s="284" t="s">
        <v>169</v>
      </c>
      <c r="B90" s="286"/>
      <c r="C90" s="280"/>
      <c r="D90" s="376"/>
      <c r="E90" s="280">
        <v>950</v>
      </c>
      <c r="F90" s="290">
        <f>D90*E90</f>
        <v>0</v>
      </c>
      <c r="G90" s="291">
        <f>SUM(F86:F90)</f>
        <v>0</v>
      </c>
    </row>
    <row r="91" spans="1:7" ht="30" x14ac:dyDescent="0.25">
      <c r="A91" s="313" t="s">
        <v>78</v>
      </c>
      <c r="B91" s="314" t="s">
        <v>290</v>
      </c>
      <c r="C91" s="314" t="s">
        <v>258</v>
      </c>
      <c r="D91" s="314" t="s">
        <v>257</v>
      </c>
      <c r="E91" s="315"/>
      <c r="F91" s="316"/>
      <c r="G91" s="317"/>
    </row>
    <row r="92" spans="1:7" x14ac:dyDescent="0.25">
      <c r="A92" s="306" t="s">
        <v>28</v>
      </c>
      <c r="B92" s="377"/>
      <c r="C92" s="307">
        <v>250</v>
      </c>
      <c r="D92" s="308"/>
      <c r="E92" s="311"/>
      <c r="F92" s="309">
        <f>B92*C92</f>
        <v>0</v>
      </c>
    </row>
    <row r="93" spans="1:7" ht="15.75" thickBot="1" x14ac:dyDescent="0.3">
      <c r="A93" s="310" t="s">
        <v>38</v>
      </c>
      <c r="B93" s="378"/>
      <c r="C93" s="318">
        <v>50</v>
      </c>
      <c r="D93" s="311"/>
      <c r="E93" s="411"/>
      <c r="F93" s="312">
        <f>B93*C93</f>
        <v>0</v>
      </c>
    </row>
    <row r="94" spans="1:7" ht="15.75" thickBot="1" x14ac:dyDescent="0.3">
      <c r="A94" s="284" t="s">
        <v>169</v>
      </c>
      <c r="B94" s="286"/>
      <c r="C94" s="286"/>
      <c r="D94" s="376"/>
      <c r="E94" s="280">
        <v>160</v>
      </c>
      <c r="F94" s="290">
        <f>D94*E94</f>
        <v>0</v>
      </c>
      <c r="G94" s="291">
        <f>SUM(F92:F94)</f>
        <v>0</v>
      </c>
    </row>
    <row r="95" spans="1:7" x14ac:dyDescent="0.25">
      <c r="A95" s="319"/>
      <c r="B95" s="320"/>
      <c r="C95" s="320"/>
      <c r="D95" s="320"/>
      <c r="E95" s="320"/>
      <c r="F95" s="321"/>
    </row>
    <row r="96" spans="1:7" ht="30.75" thickBot="1" x14ac:dyDescent="0.3">
      <c r="A96" s="322" t="s">
        <v>79</v>
      </c>
      <c r="B96" s="323" t="s">
        <v>170</v>
      </c>
      <c r="C96" s="323" t="s">
        <v>291</v>
      </c>
      <c r="D96" s="413"/>
      <c r="E96" s="412"/>
      <c r="F96" s="324" t="s">
        <v>168</v>
      </c>
      <c r="G96" s="317"/>
    </row>
    <row r="97" spans="1:8" ht="15.75" thickBot="1" x14ac:dyDescent="0.3">
      <c r="A97" s="284" t="s">
        <v>80</v>
      </c>
      <c r="B97" s="376"/>
      <c r="C97" s="325">
        <v>2040</v>
      </c>
      <c r="D97" s="415"/>
      <c r="E97" s="414"/>
      <c r="F97" s="290">
        <f>B97*C97</f>
        <v>0</v>
      </c>
      <c r="G97" s="291">
        <f>F97</f>
        <v>0</v>
      </c>
    </row>
    <row r="98" spans="1:8" x14ac:dyDescent="0.25">
      <c r="A98" s="319"/>
      <c r="B98" s="326"/>
      <c r="C98" s="327"/>
      <c r="D98" s="326"/>
      <c r="E98" s="327"/>
      <c r="F98" s="321"/>
    </row>
    <row r="99" spans="1:8" ht="30.75" thickBot="1" x14ac:dyDescent="0.3">
      <c r="A99" s="328" t="s">
        <v>81</v>
      </c>
      <c r="B99" s="329" t="s">
        <v>170</v>
      </c>
      <c r="C99" s="329" t="s">
        <v>291</v>
      </c>
      <c r="D99" s="417"/>
      <c r="E99" s="416"/>
      <c r="F99" s="330" t="s">
        <v>168</v>
      </c>
      <c r="G99" s="317"/>
    </row>
    <row r="100" spans="1:8" ht="15.75" thickBot="1" x14ac:dyDescent="0.3">
      <c r="A100" s="306" t="s">
        <v>82</v>
      </c>
      <c r="B100" s="377"/>
      <c r="C100" s="331">
        <v>17</v>
      </c>
      <c r="D100" s="415"/>
      <c r="E100" s="418"/>
      <c r="F100" s="332">
        <f>B100*C100</f>
        <v>0</v>
      </c>
      <c r="G100" s="291">
        <f>F100</f>
        <v>0</v>
      </c>
    </row>
    <row r="101" spans="1:8" ht="38.450000000000003" customHeight="1" x14ac:dyDescent="0.25">
      <c r="A101" s="319"/>
      <c r="B101" s="333"/>
      <c r="C101" s="333"/>
      <c r="D101" s="320"/>
      <c r="E101" s="320"/>
      <c r="F101" s="321"/>
    </row>
    <row r="102" spans="1:8" x14ac:dyDescent="0.25">
      <c r="A102" s="429" t="s">
        <v>83</v>
      </c>
      <c r="B102" s="430"/>
      <c r="C102" s="430"/>
      <c r="D102" s="430"/>
      <c r="E102" s="430"/>
      <c r="F102" s="430"/>
      <c r="G102" s="317"/>
    </row>
    <row r="103" spans="1:8" ht="30" x14ac:dyDescent="0.25">
      <c r="A103" s="334"/>
      <c r="B103" s="335"/>
      <c r="C103" s="335" t="s">
        <v>293</v>
      </c>
      <c r="D103" s="336" t="s">
        <v>84</v>
      </c>
      <c r="E103" s="337"/>
      <c r="F103" s="338" t="s">
        <v>168</v>
      </c>
      <c r="G103" s="317"/>
    </row>
    <row r="104" spans="1:8" ht="15.75" thickBot="1" x14ac:dyDescent="0.3">
      <c r="A104" s="258"/>
      <c r="B104" s="339" t="s">
        <v>85</v>
      </c>
      <c r="C104" s="325">
        <v>20</v>
      </c>
      <c r="D104" s="379"/>
      <c r="E104" s="394"/>
      <c r="F104" s="340">
        <f>C104*D104</f>
        <v>0</v>
      </c>
      <c r="G104" s="251"/>
    </row>
    <row r="105" spans="1:8" ht="15.75" thickBot="1" x14ac:dyDescent="0.3">
      <c r="A105" s="284"/>
      <c r="B105" s="339" t="s">
        <v>288</v>
      </c>
      <c r="C105" s="325">
        <v>3</v>
      </c>
      <c r="D105" s="380"/>
      <c r="E105" s="308"/>
      <c r="F105" s="341">
        <f>C105*D105</f>
        <v>0</v>
      </c>
      <c r="G105" s="291">
        <f>SUM(F104:F105)</f>
        <v>0</v>
      </c>
    </row>
    <row r="106" spans="1:8" x14ac:dyDescent="0.25">
      <c r="D106" s="342"/>
      <c r="E106" s="342"/>
      <c r="H106" s="257"/>
    </row>
    <row r="107" spans="1:8" x14ac:dyDescent="0.25">
      <c r="D107" s="343"/>
      <c r="E107" s="343"/>
    </row>
    <row r="108" spans="1:8" x14ac:dyDescent="0.25">
      <c r="A108" s="431" t="s">
        <v>270</v>
      </c>
      <c r="B108" s="432"/>
      <c r="C108" s="432"/>
      <c r="D108" s="432"/>
      <c r="E108" s="432"/>
      <c r="F108" s="433"/>
    </row>
    <row r="109" spans="1:8" x14ac:dyDescent="0.25">
      <c r="A109" s="203" t="s">
        <v>88</v>
      </c>
      <c r="B109" s="344" t="s">
        <v>40</v>
      </c>
      <c r="C109" s="345" t="s">
        <v>172</v>
      </c>
      <c r="D109" s="346" t="s">
        <v>89</v>
      </c>
      <c r="E109" s="347"/>
      <c r="F109" s="259" t="s">
        <v>168</v>
      </c>
      <c r="G109" s="239"/>
    </row>
    <row r="110" spans="1:8" x14ac:dyDescent="0.25">
      <c r="A110" s="204" t="s">
        <v>90</v>
      </c>
      <c r="B110" s="255" t="s">
        <v>43</v>
      </c>
      <c r="C110" s="258">
        <v>1</v>
      </c>
      <c r="D110" s="229"/>
      <c r="E110" s="395"/>
      <c r="F110" s="348">
        <f>C110*D110</f>
        <v>0</v>
      </c>
      <c r="G110" s="251"/>
    </row>
    <row r="111" spans="1:8" x14ac:dyDescent="0.25">
      <c r="A111" s="204" t="s">
        <v>91</v>
      </c>
      <c r="B111" s="255" t="s">
        <v>43</v>
      </c>
      <c r="C111" s="402">
        <v>15</v>
      </c>
      <c r="D111" s="229"/>
      <c r="E111" s="250"/>
      <c r="F111" s="348">
        <f>C111*D111</f>
        <v>0</v>
      </c>
      <c r="G111" s="251"/>
    </row>
    <row r="112" spans="1:8" x14ac:dyDescent="0.25">
      <c r="A112" s="204" t="s">
        <v>92</v>
      </c>
      <c r="B112" s="255" t="s">
        <v>43</v>
      </c>
      <c r="C112" s="258">
        <v>1</v>
      </c>
      <c r="D112" s="229"/>
      <c r="E112" s="250"/>
      <c r="F112" s="348">
        <f>C112*D112</f>
        <v>0</v>
      </c>
      <c r="G112" s="251"/>
    </row>
    <row r="113" spans="1:7" ht="15.75" thickBot="1" x14ac:dyDescent="0.3">
      <c r="A113" s="204" t="s">
        <v>276</v>
      </c>
      <c r="B113" s="255" t="s">
        <v>43</v>
      </c>
      <c r="C113" s="258">
        <v>1</v>
      </c>
      <c r="D113" s="229"/>
      <c r="E113" s="250"/>
      <c r="F113" s="348">
        <f>C113*D113</f>
        <v>0</v>
      </c>
      <c r="G113" s="251"/>
    </row>
    <row r="114" spans="1:7" ht="15.75" thickBot="1" x14ac:dyDescent="0.3">
      <c r="A114" s="204" t="s">
        <v>277</v>
      </c>
      <c r="B114" s="255" t="s">
        <v>43</v>
      </c>
      <c r="C114" s="258">
        <v>1</v>
      </c>
      <c r="D114" s="229"/>
      <c r="E114" s="252"/>
      <c r="F114" s="341">
        <f>C114*D114</f>
        <v>0</v>
      </c>
      <c r="G114" s="234">
        <f>SUM(F110:F114)</f>
        <v>0</v>
      </c>
    </row>
    <row r="115" spans="1:7" ht="30" customHeight="1" x14ac:dyDescent="0.25">
      <c r="A115" s="200"/>
      <c r="B115" s="249"/>
      <c r="C115" s="249"/>
      <c r="D115" s="267"/>
      <c r="E115" s="267"/>
      <c r="F115" s="268"/>
      <c r="G115" s="251"/>
    </row>
    <row r="116" spans="1:7" ht="30.75" thickBot="1" x14ac:dyDescent="0.3">
      <c r="A116" s="101" t="s">
        <v>271</v>
      </c>
      <c r="B116" s="205"/>
      <c r="C116" s="101" t="s">
        <v>294</v>
      </c>
      <c r="D116" s="188" t="s">
        <v>94</v>
      </c>
      <c r="E116" s="101"/>
      <c r="F116" s="349" t="s">
        <v>168</v>
      </c>
      <c r="G116" s="251"/>
    </row>
    <row r="117" spans="1:7" ht="15.75" thickBot="1" x14ac:dyDescent="0.3">
      <c r="A117" s="227" t="s">
        <v>289</v>
      </c>
      <c r="B117" s="255"/>
      <c r="C117" s="350">
        <v>60</v>
      </c>
      <c r="D117" s="381"/>
      <c r="E117" s="260"/>
      <c r="F117" s="262">
        <f>C117*D117</f>
        <v>0</v>
      </c>
      <c r="G117" s="234">
        <f>F117</f>
        <v>0</v>
      </c>
    </row>
    <row r="118" spans="1:7" x14ac:dyDescent="0.25">
      <c r="A118" s="206"/>
      <c r="B118" s="249"/>
      <c r="C118" s="249"/>
      <c r="D118" s="249"/>
      <c r="E118" s="267"/>
      <c r="F118" s="268"/>
      <c r="G118" s="251"/>
    </row>
    <row r="119" spans="1:7" ht="30" customHeight="1" x14ac:dyDescent="0.25">
      <c r="A119" s="93" t="s">
        <v>96</v>
      </c>
      <c r="B119" s="193"/>
      <c r="C119" s="209" t="s">
        <v>295</v>
      </c>
      <c r="D119" s="189" t="s">
        <v>97</v>
      </c>
      <c r="E119" s="93"/>
      <c r="F119" s="259"/>
      <c r="G119" s="239"/>
    </row>
    <row r="120" spans="1:7" x14ac:dyDescent="0.25">
      <c r="A120" s="207" t="s">
        <v>98</v>
      </c>
      <c r="B120" s="207" t="s">
        <v>256</v>
      </c>
      <c r="C120" s="207"/>
      <c r="D120" s="190"/>
      <c r="E120" s="187"/>
      <c r="F120" s="351" t="s">
        <v>168</v>
      </c>
    </row>
    <row r="121" spans="1:7" x14ac:dyDescent="0.25">
      <c r="A121" s="216" t="s">
        <v>6</v>
      </c>
      <c r="B121" s="207"/>
      <c r="C121" s="207"/>
      <c r="D121" s="215"/>
      <c r="E121" s="187"/>
      <c r="F121" s="351"/>
    </row>
    <row r="122" spans="1:7" ht="15.75" thickBot="1" x14ac:dyDescent="0.3">
      <c r="A122" s="352" t="s">
        <v>250</v>
      </c>
      <c r="B122" s="352" t="s">
        <v>247</v>
      </c>
      <c r="C122" s="353">
        <v>350</v>
      </c>
      <c r="D122" s="220"/>
      <c r="E122" s="358"/>
      <c r="F122" s="354">
        <f>C122*D122</f>
        <v>0</v>
      </c>
    </row>
    <row r="123" spans="1:7" ht="15.75" thickBot="1" x14ac:dyDescent="0.3">
      <c r="A123" s="352" t="s">
        <v>251</v>
      </c>
      <c r="B123" s="352" t="s">
        <v>252</v>
      </c>
      <c r="C123" s="353">
        <v>1</v>
      </c>
      <c r="D123" s="221"/>
      <c r="E123" s="350"/>
      <c r="F123" s="355">
        <f>C123*D123</f>
        <v>0</v>
      </c>
      <c r="G123" s="291">
        <f>SUM(F122:F123)</f>
        <v>0</v>
      </c>
    </row>
    <row r="124" spans="1:7" x14ac:dyDescent="0.25">
      <c r="A124" s="216" t="s">
        <v>12</v>
      </c>
      <c r="B124" s="207"/>
      <c r="C124" s="207"/>
      <c r="D124" s="222"/>
      <c r="E124" s="187"/>
      <c r="F124" s="351"/>
    </row>
    <row r="125" spans="1:7" x14ac:dyDescent="0.25">
      <c r="A125" s="352" t="s">
        <v>249</v>
      </c>
      <c r="B125" s="352" t="s">
        <v>248</v>
      </c>
      <c r="C125" s="353">
        <v>3000</v>
      </c>
      <c r="D125" s="401"/>
      <c r="E125" s="396"/>
      <c r="F125" s="354">
        <f>C125*D125</f>
        <v>0</v>
      </c>
    </row>
    <row r="126" spans="1:7" ht="15.75" thickBot="1" x14ac:dyDescent="0.3">
      <c r="A126" s="352" t="s">
        <v>253</v>
      </c>
      <c r="B126" s="352" t="s">
        <v>254</v>
      </c>
      <c r="C126" s="353">
        <v>250</v>
      </c>
      <c r="D126" s="221"/>
      <c r="E126" s="397"/>
      <c r="F126" s="354">
        <f>C126*D126</f>
        <v>0</v>
      </c>
    </row>
    <row r="127" spans="1:7" ht="15.75" thickBot="1" x14ac:dyDescent="0.3">
      <c r="A127" s="258" t="s">
        <v>260</v>
      </c>
      <c r="B127" s="356"/>
      <c r="C127" s="353">
        <v>700</v>
      </c>
      <c r="D127" s="221"/>
      <c r="E127" s="350"/>
      <c r="F127" s="355">
        <f>C127*D127</f>
        <v>0</v>
      </c>
      <c r="G127" s="291">
        <f>SUM(F125:F127)</f>
        <v>0</v>
      </c>
    </row>
    <row r="128" spans="1:7" x14ac:dyDescent="0.25">
      <c r="A128" s="216" t="s">
        <v>269</v>
      </c>
      <c r="B128" s="207"/>
      <c r="C128" s="207"/>
      <c r="D128" s="222"/>
      <c r="E128" s="187"/>
      <c r="F128" s="351"/>
    </row>
    <row r="129" spans="1:7" x14ac:dyDescent="0.25">
      <c r="A129" s="204" t="s">
        <v>103</v>
      </c>
      <c r="B129" s="357"/>
      <c r="C129" s="353">
        <v>400</v>
      </c>
      <c r="D129" s="221"/>
      <c r="E129" s="358"/>
      <c r="F129" s="354">
        <f>C129*D129</f>
        <v>0</v>
      </c>
    </row>
    <row r="130" spans="1:7" x14ac:dyDescent="0.25">
      <c r="A130" s="258" t="s">
        <v>104</v>
      </c>
      <c r="B130" s="356" t="s">
        <v>259</v>
      </c>
      <c r="C130" s="353">
        <v>400</v>
      </c>
      <c r="D130" s="221"/>
      <c r="E130" s="397"/>
      <c r="F130" s="354">
        <f>C130*D130</f>
        <v>0</v>
      </c>
    </row>
    <row r="131" spans="1:7" x14ac:dyDescent="0.25">
      <c r="A131" s="258" t="s">
        <v>105</v>
      </c>
      <c r="B131" s="357"/>
      <c r="C131" s="353">
        <v>1</v>
      </c>
      <c r="D131" s="221"/>
      <c r="E131" s="397"/>
      <c r="F131" s="354">
        <f>C131*D131</f>
        <v>0</v>
      </c>
    </row>
    <row r="132" spans="1:7" ht="15.75" thickBot="1" x14ac:dyDescent="0.3">
      <c r="A132" s="358" t="s">
        <v>106</v>
      </c>
      <c r="B132" s="359"/>
      <c r="C132" s="353">
        <v>1</v>
      </c>
      <c r="D132" s="221"/>
      <c r="E132" s="397"/>
      <c r="F132" s="354">
        <f>C132*D132</f>
        <v>0</v>
      </c>
    </row>
    <row r="133" spans="1:7" ht="15.75" thickBot="1" x14ac:dyDescent="0.3">
      <c r="A133" s="258" t="s">
        <v>107</v>
      </c>
      <c r="B133" s="360"/>
      <c r="C133" s="353">
        <v>1</v>
      </c>
      <c r="D133" s="221"/>
      <c r="E133" s="350"/>
      <c r="F133" s="355">
        <f>C133*D133</f>
        <v>0</v>
      </c>
      <c r="G133" s="291">
        <f>SUM(F129:F133)</f>
        <v>0</v>
      </c>
    </row>
    <row r="134" spans="1:7" x14ac:dyDescent="0.25">
      <c r="A134" s="216" t="s">
        <v>8</v>
      </c>
      <c r="B134" s="207"/>
      <c r="C134" s="213"/>
      <c r="D134" s="223"/>
      <c r="E134" s="191"/>
      <c r="F134" s="351"/>
    </row>
    <row r="135" spans="1:7" s="362" customFormat="1" x14ac:dyDescent="0.25">
      <c r="A135" s="352" t="s">
        <v>173</v>
      </c>
      <c r="B135" s="352" t="s">
        <v>174</v>
      </c>
      <c r="C135" s="353">
        <v>2000</v>
      </c>
      <c r="D135" s="224"/>
      <c r="E135" s="365"/>
      <c r="F135" s="361">
        <f t="shared" ref="F135:F175" si="3">C135*D135</f>
        <v>0</v>
      </c>
      <c r="G135" s="235"/>
    </row>
    <row r="136" spans="1:7" s="362" customFormat="1" x14ac:dyDescent="0.25">
      <c r="A136" s="352" t="s">
        <v>175</v>
      </c>
      <c r="B136" s="352" t="s">
        <v>176</v>
      </c>
      <c r="C136" s="353">
        <v>860</v>
      </c>
      <c r="D136" s="224"/>
      <c r="E136" s="399"/>
      <c r="F136" s="361">
        <f t="shared" si="3"/>
        <v>0</v>
      </c>
      <c r="G136" s="235"/>
    </row>
    <row r="137" spans="1:7" s="362" customFormat="1" x14ac:dyDescent="0.25">
      <c r="A137" s="352" t="s">
        <v>177</v>
      </c>
      <c r="B137" s="352" t="s">
        <v>178</v>
      </c>
      <c r="C137" s="353">
        <v>1</v>
      </c>
      <c r="D137" s="224"/>
      <c r="E137" s="399"/>
      <c r="F137" s="361">
        <f t="shared" si="3"/>
        <v>0</v>
      </c>
      <c r="G137" s="235"/>
    </row>
    <row r="138" spans="1:7" s="362" customFormat="1" x14ac:dyDescent="0.25">
      <c r="A138" s="352" t="s">
        <v>255</v>
      </c>
      <c r="B138" s="352" t="s">
        <v>243</v>
      </c>
      <c r="C138" s="353">
        <v>625</v>
      </c>
      <c r="D138" s="224"/>
      <c r="E138" s="399"/>
      <c r="F138" s="354">
        <f t="shared" si="3"/>
        <v>0</v>
      </c>
      <c r="G138" s="235"/>
    </row>
    <row r="139" spans="1:7" s="362" customFormat="1" x14ac:dyDescent="0.25">
      <c r="A139" s="352" t="s">
        <v>179</v>
      </c>
      <c r="B139" s="352" t="s">
        <v>180</v>
      </c>
      <c r="C139" s="353">
        <v>2060</v>
      </c>
      <c r="D139" s="224"/>
      <c r="E139" s="399"/>
      <c r="F139" s="361">
        <f t="shared" si="3"/>
        <v>0</v>
      </c>
      <c r="G139" s="235"/>
    </row>
    <row r="140" spans="1:7" s="362" customFormat="1" x14ac:dyDescent="0.25">
      <c r="A140" s="352" t="s">
        <v>284</v>
      </c>
      <c r="B140" s="352" t="s">
        <v>181</v>
      </c>
      <c r="C140" s="353">
        <v>30</v>
      </c>
      <c r="D140" s="224"/>
      <c r="E140" s="399"/>
      <c r="F140" s="361">
        <f t="shared" si="3"/>
        <v>0</v>
      </c>
      <c r="G140" s="235"/>
    </row>
    <row r="141" spans="1:7" s="362" customFormat="1" x14ac:dyDescent="0.25">
      <c r="A141" s="352" t="s">
        <v>279</v>
      </c>
      <c r="B141" s="352" t="s">
        <v>182</v>
      </c>
      <c r="C141" s="353">
        <v>200</v>
      </c>
      <c r="D141" s="224"/>
      <c r="E141" s="399"/>
      <c r="F141" s="361">
        <f t="shared" si="3"/>
        <v>0</v>
      </c>
      <c r="G141" s="235"/>
    </row>
    <row r="142" spans="1:7" s="362" customFormat="1" x14ac:dyDescent="0.25">
      <c r="A142" s="352" t="s">
        <v>183</v>
      </c>
      <c r="B142" s="352" t="s">
        <v>184</v>
      </c>
      <c r="C142" s="353">
        <v>140</v>
      </c>
      <c r="D142" s="224"/>
      <c r="E142" s="399"/>
      <c r="F142" s="361">
        <f t="shared" si="3"/>
        <v>0</v>
      </c>
      <c r="G142" s="235"/>
    </row>
    <row r="143" spans="1:7" s="362" customFormat="1" x14ac:dyDescent="0.25">
      <c r="A143" s="352" t="s">
        <v>185</v>
      </c>
      <c r="B143" s="352" t="s">
        <v>186</v>
      </c>
      <c r="C143" s="353">
        <v>200</v>
      </c>
      <c r="D143" s="224"/>
      <c r="E143" s="399"/>
      <c r="F143" s="361">
        <f t="shared" si="3"/>
        <v>0</v>
      </c>
      <c r="G143" s="235"/>
    </row>
    <row r="144" spans="1:7" s="362" customFormat="1" x14ac:dyDescent="0.25">
      <c r="A144" s="352" t="s">
        <v>187</v>
      </c>
      <c r="B144" s="352" t="s">
        <v>188</v>
      </c>
      <c r="C144" s="353">
        <v>640</v>
      </c>
      <c r="D144" s="224"/>
      <c r="E144" s="399"/>
      <c r="F144" s="361">
        <f t="shared" si="3"/>
        <v>0</v>
      </c>
      <c r="G144" s="235"/>
    </row>
    <row r="145" spans="1:7" s="362" customFormat="1" x14ac:dyDescent="0.25">
      <c r="A145" s="352" t="s">
        <v>189</v>
      </c>
      <c r="B145" s="352" t="s">
        <v>190</v>
      </c>
      <c r="C145" s="353">
        <v>280</v>
      </c>
      <c r="D145" s="224"/>
      <c r="E145" s="399"/>
      <c r="F145" s="361">
        <f t="shared" si="3"/>
        <v>0</v>
      </c>
      <c r="G145" s="235"/>
    </row>
    <row r="146" spans="1:7" s="362" customFormat="1" x14ac:dyDescent="0.25">
      <c r="A146" s="352" t="s">
        <v>191</v>
      </c>
      <c r="B146" s="352" t="s">
        <v>192</v>
      </c>
      <c r="C146" s="353">
        <v>1</v>
      </c>
      <c r="D146" s="224"/>
      <c r="E146" s="399"/>
      <c r="F146" s="361">
        <f t="shared" si="3"/>
        <v>0</v>
      </c>
      <c r="G146" s="235"/>
    </row>
    <row r="147" spans="1:7" s="362" customFormat="1" x14ac:dyDescent="0.25">
      <c r="A147" s="352" t="s">
        <v>285</v>
      </c>
      <c r="B147" s="352" t="s">
        <v>193</v>
      </c>
      <c r="C147" s="353">
        <v>1</v>
      </c>
      <c r="D147" s="224"/>
      <c r="E147" s="399"/>
      <c r="F147" s="361">
        <f t="shared" si="3"/>
        <v>0</v>
      </c>
      <c r="G147" s="235"/>
    </row>
    <row r="148" spans="1:7" s="362" customFormat="1" x14ac:dyDescent="0.25">
      <c r="A148" s="352" t="s">
        <v>194</v>
      </c>
      <c r="B148" s="352" t="s">
        <v>195</v>
      </c>
      <c r="C148" s="353">
        <v>1</v>
      </c>
      <c r="D148" s="224"/>
      <c r="E148" s="399"/>
      <c r="F148" s="361">
        <f t="shared" si="3"/>
        <v>0</v>
      </c>
      <c r="G148" s="235"/>
    </row>
    <row r="149" spans="1:7" s="362" customFormat="1" x14ac:dyDescent="0.25">
      <c r="A149" s="352" t="s">
        <v>196</v>
      </c>
      <c r="B149" s="352" t="s">
        <v>197</v>
      </c>
      <c r="C149" s="353">
        <v>1</v>
      </c>
      <c r="D149" s="224"/>
      <c r="E149" s="399"/>
      <c r="F149" s="361">
        <f t="shared" si="3"/>
        <v>0</v>
      </c>
      <c r="G149" s="235"/>
    </row>
    <row r="150" spans="1:7" s="362" customFormat="1" x14ac:dyDescent="0.25">
      <c r="A150" s="352" t="s">
        <v>198</v>
      </c>
      <c r="B150" s="352" t="s">
        <v>199</v>
      </c>
      <c r="C150" s="353">
        <v>65</v>
      </c>
      <c r="D150" s="224"/>
      <c r="E150" s="399"/>
      <c r="F150" s="361">
        <f t="shared" si="3"/>
        <v>0</v>
      </c>
      <c r="G150" s="235"/>
    </row>
    <row r="151" spans="1:7" s="362" customFormat="1" x14ac:dyDescent="0.25">
      <c r="A151" s="352" t="s">
        <v>283</v>
      </c>
      <c r="B151" s="352" t="s">
        <v>200</v>
      </c>
      <c r="C151" s="353">
        <v>1</v>
      </c>
      <c r="D151" s="224"/>
      <c r="E151" s="399"/>
      <c r="F151" s="361">
        <f t="shared" si="3"/>
        <v>0</v>
      </c>
      <c r="G151" s="235"/>
    </row>
    <row r="152" spans="1:7" s="362" customFormat="1" x14ac:dyDescent="0.25">
      <c r="A152" s="352" t="s">
        <v>201</v>
      </c>
      <c r="B152" s="352" t="s">
        <v>202</v>
      </c>
      <c r="C152" s="353">
        <v>45</v>
      </c>
      <c r="D152" s="224"/>
      <c r="E152" s="399"/>
      <c r="F152" s="361">
        <f t="shared" si="3"/>
        <v>0</v>
      </c>
      <c r="G152" s="235"/>
    </row>
    <row r="153" spans="1:7" s="362" customFormat="1" x14ac:dyDescent="0.25">
      <c r="A153" s="352" t="s">
        <v>203</v>
      </c>
      <c r="B153" s="352" t="s">
        <v>204</v>
      </c>
      <c r="C153" s="353">
        <v>2000</v>
      </c>
      <c r="D153" s="224"/>
      <c r="E153" s="399"/>
      <c r="F153" s="361">
        <f t="shared" si="3"/>
        <v>0</v>
      </c>
      <c r="G153" s="235"/>
    </row>
    <row r="154" spans="1:7" s="362" customFormat="1" x14ac:dyDescent="0.25">
      <c r="A154" s="352" t="s">
        <v>205</v>
      </c>
      <c r="B154" s="352" t="s">
        <v>206</v>
      </c>
      <c r="C154" s="353">
        <v>40</v>
      </c>
      <c r="D154" s="224"/>
      <c r="E154" s="399"/>
      <c r="F154" s="361">
        <f t="shared" si="3"/>
        <v>0</v>
      </c>
      <c r="G154" s="235"/>
    </row>
    <row r="155" spans="1:7" s="362" customFormat="1" x14ac:dyDescent="0.25">
      <c r="A155" s="352" t="s">
        <v>207</v>
      </c>
      <c r="B155" s="352" t="s">
        <v>208</v>
      </c>
      <c r="C155" s="353">
        <v>140</v>
      </c>
      <c r="D155" s="224"/>
      <c r="E155" s="399"/>
      <c r="F155" s="361">
        <f t="shared" si="3"/>
        <v>0</v>
      </c>
      <c r="G155" s="235"/>
    </row>
    <row r="156" spans="1:7" s="362" customFormat="1" x14ac:dyDescent="0.25">
      <c r="A156" s="352" t="s">
        <v>209</v>
      </c>
      <c r="B156" s="352" t="s">
        <v>210</v>
      </c>
      <c r="C156" s="353">
        <v>1</v>
      </c>
      <c r="D156" s="224"/>
      <c r="E156" s="399"/>
      <c r="F156" s="361">
        <f t="shared" si="3"/>
        <v>0</v>
      </c>
      <c r="G156" s="235"/>
    </row>
    <row r="157" spans="1:7" s="362" customFormat="1" x14ac:dyDescent="0.25">
      <c r="A157" s="352" t="s">
        <v>280</v>
      </c>
      <c r="B157" s="352" t="s">
        <v>211</v>
      </c>
      <c r="C157" s="353">
        <v>115</v>
      </c>
      <c r="D157" s="224"/>
      <c r="E157" s="399"/>
      <c r="F157" s="361">
        <f t="shared" si="3"/>
        <v>0</v>
      </c>
      <c r="G157" s="235"/>
    </row>
    <row r="158" spans="1:7" s="362" customFormat="1" x14ac:dyDescent="0.25">
      <c r="A158" s="352" t="s">
        <v>212</v>
      </c>
      <c r="B158" s="352" t="s">
        <v>213</v>
      </c>
      <c r="C158" s="353">
        <v>1</v>
      </c>
      <c r="D158" s="224"/>
      <c r="E158" s="399"/>
      <c r="F158" s="361">
        <f t="shared" si="3"/>
        <v>0</v>
      </c>
      <c r="G158" s="235"/>
    </row>
    <row r="159" spans="1:7" s="362" customFormat="1" x14ac:dyDescent="0.25">
      <c r="A159" s="352" t="s">
        <v>214</v>
      </c>
      <c r="B159" s="352" t="s">
        <v>215</v>
      </c>
      <c r="C159" s="353">
        <v>1</v>
      </c>
      <c r="D159" s="224"/>
      <c r="E159" s="399"/>
      <c r="F159" s="361">
        <f t="shared" si="3"/>
        <v>0</v>
      </c>
      <c r="G159" s="235"/>
    </row>
    <row r="160" spans="1:7" s="362" customFormat="1" x14ac:dyDescent="0.25">
      <c r="A160" s="352" t="s">
        <v>216</v>
      </c>
      <c r="B160" s="352" t="s">
        <v>217</v>
      </c>
      <c r="C160" s="353">
        <v>1</v>
      </c>
      <c r="D160" s="224"/>
      <c r="E160" s="399"/>
      <c r="F160" s="361">
        <f t="shared" si="3"/>
        <v>0</v>
      </c>
      <c r="G160" s="235"/>
    </row>
    <row r="161" spans="1:7" s="362" customFormat="1" x14ac:dyDescent="0.25">
      <c r="A161" s="352" t="s">
        <v>218</v>
      </c>
      <c r="B161" s="352" t="s">
        <v>219</v>
      </c>
      <c r="C161" s="353">
        <v>10</v>
      </c>
      <c r="D161" s="224"/>
      <c r="E161" s="399"/>
      <c r="F161" s="361">
        <f t="shared" si="3"/>
        <v>0</v>
      </c>
      <c r="G161" s="235"/>
    </row>
    <row r="162" spans="1:7" s="362" customFormat="1" x14ac:dyDescent="0.25">
      <c r="A162" s="352" t="s">
        <v>281</v>
      </c>
      <c r="B162" s="352" t="s">
        <v>220</v>
      </c>
      <c r="C162" s="353">
        <v>140</v>
      </c>
      <c r="D162" s="224"/>
      <c r="E162" s="399"/>
      <c r="F162" s="361">
        <f t="shared" si="3"/>
        <v>0</v>
      </c>
      <c r="G162" s="235"/>
    </row>
    <row r="163" spans="1:7" s="362" customFormat="1" x14ac:dyDescent="0.25">
      <c r="A163" s="363" t="s">
        <v>221</v>
      </c>
      <c r="B163" s="363" t="s">
        <v>222</v>
      </c>
      <c r="C163" s="364">
        <v>1</v>
      </c>
      <c r="D163" s="224"/>
      <c r="E163" s="399"/>
      <c r="F163" s="366">
        <f t="shared" si="3"/>
        <v>0</v>
      </c>
      <c r="G163" s="235"/>
    </row>
    <row r="164" spans="1:7" s="362" customFormat="1" x14ac:dyDescent="0.25">
      <c r="A164" s="352" t="s">
        <v>223</v>
      </c>
      <c r="B164" s="352" t="s">
        <v>224</v>
      </c>
      <c r="C164" s="353">
        <v>10</v>
      </c>
      <c r="D164" s="224"/>
      <c r="E164" s="399"/>
      <c r="F164" s="361">
        <f t="shared" si="3"/>
        <v>0</v>
      </c>
      <c r="G164" s="239"/>
    </row>
    <row r="165" spans="1:7" s="362" customFormat="1" x14ac:dyDescent="0.25">
      <c r="A165" s="352" t="s">
        <v>225</v>
      </c>
      <c r="B165" s="352" t="s">
        <v>226</v>
      </c>
      <c r="C165" s="353">
        <v>4</v>
      </c>
      <c r="D165" s="224"/>
      <c r="E165" s="399"/>
      <c r="F165" s="361">
        <f t="shared" si="3"/>
        <v>0</v>
      </c>
      <c r="G165" s="235"/>
    </row>
    <row r="166" spans="1:7" s="362" customFormat="1" x14ac:dyDescent="0.25">
      <c r="A166" s="367" t="s">
        <v>227</v>
      </c>
      <c r="B166" s="367" t="s">
        <v>228</v>
      </c>
      <c r="C166" s="353">
        <v>1</v>
      </c>
      <c r="D166" s="224"/>
      <c r="E166" s="400"/>
      <c r="F166" s="368">
        <f t="shared" si="3"/>
        <v>0</v>
      </c>
      <c r="G166" s="235"/>
    </row>
    <row r="167" spans="1:7" s="362" customFormat="1" x14ac:dyDescent="0.25">
      <c r="A167" s="352" t="s">
        <v>229</v>
      </c>
      <c r="B167" s="352" t="s">
        <v>230</v>
      </c>
      <c r="C167" s="353">
        <v>115</v>
      </c>
      <c r="D167" s="224"/>
      <c r="E167" s="400"/>
      <c r="F167" s="361">
        <f t="shared" si="3"/>
        <v>0</v>
      </c>
      <c r="G167" s="235"/>
    </row>
    <row r="168" spans="1:7" s="362" customFormat="1" x14ac:dyDescent="0.25">
      <c r="A168" s="352" t="s">
        <v>231</v>
      </c>
      <c r="B168" s="352" t="s">
        <v>232</v>
      </c>
      <c r="C168" s="353">
        <v>40</v>
      </c>
      <c r="D168" s="224"/>
      <c r="E168" s="400"/>
      <c r="F168" s="361">
        <f t="shared" si="3"/>
        <v>0</v>
      </c>
      <c r="G168" s="235"/>
    </row>
    <row r="169" spans="1:7" s="362" customFormat="1" x14ac:dyDescent="0.25">
      <c r="A169" s="352" t="s">
        <v>233</v>
      </c>
      <c r="B169" s="352" t="s">
        <v>234</v>
      </c>
      <c r="C169" s="353">
        <v>105</v>
      </c>
      <c r="D169" s="224"/>
      <c r="E169" s="400"/>
      <c r="F169" s="361">
        <f t="shared" si="3"/>
        <v>0</v>
      </c>
      <c r="G169" s="235"/>
    </row>
    <row r="170" spans="1:7" s="362" customFormat="1" x14ac:dyDescent="0.25">
      <c r="A170" s="352" t="s">
        <v>235</v>
      </c>
      <c r="B170" s="352" t="s">
        <v>236</v>
      </c>
      <c r="C170" s="353">
        <v>15</v>
      </c>
      <c r="D170" s="224"/>
      <c r="E170" s="400"/>
      <c r="F170" s="361">
        <f t="shared" si="3"/>
        <v>0</v>
      </c>
      <c r="G170" s="235"/>
    </row>
    <row r="171" spans="1:7" s="362" customFormat="1" x14ac:dyDescent="0.25">
      <c r="A171" s="352" t="s">
        <v>237</v>
      </c>
      <c r="B171" s="352" t="s">
        <v>238</v>
      </c>
      <c r="C171" s="353">
        <v>1240</v>
      </c>
      <c r="D171" s="224"/>
      <c r="E171" s="399"/>
      <c r="F171" s="361">
        <f t="shared" si="3"/>
        <v>0</v>
      </c>
      <c r="G171" s="235"/>
    </row>
    <row r="172" spans="1:7" s="362" customFormat="1" x14ac:dyDescent="0.25">
      <c r="A172" s="352" t="s">
        <v>239</v>
      </c>
      <c r="B172" s="352" t="s">
        <v>240</v>
      </c>
      <c r="C172" s="353">
        <v>125</v>
      </c>
      <c r="D172" s="224"/>
      <c r="E172" s="399"/>
      <c r="F172" s="361">
        <f t="shared" si="3"/>
        <v>0</v>
      </c>
      <c r="G172" s="235"/>
    </row>
    <row r="173" spans="1:7" s="362" customFormat="1" x14ac:dyDescent="0.25">
      <c r="A173" s="352" t="s">
        <v>244</v>
      </c>
      <c r="B173" s="352" t="s">
        <v>245</v>
      </c>
      <c r="C173" s="353">
        <v>195</v>
      </c>
      <c r="D173" s="224"/>
      <c r="E173" s="399"/>
      <c r="F173" s="354">
        <f t="shared" si="3"/>
        <v>0</v>
      </c>
      <c r="G173" s="235"/>
    </row>
    <row r="174" spans="1:7" s="362" customFormat="1" ht="15.75" thickBot="1" x14ac:dyDescent="0.3">
      <c r="A174" s="352" t="s">
        <v>241</v>
      </c>
      <c r="B174" s="352" t="s">
        <v>242</v>
      </c>
      <c r="C174" s="353">
        <v>25</v>
      </c>
      <c r="D174" s="224"/>
      <c r="E174" s="399"/>
      <c r="F174" s="361">
        <f t="shared" si="3"/>
        <v>0</v>
      </c>
      <c r="G174" s="235"/>
    </row>
    <row r="175" spans="1:7" s="362" customFormat="1" ht="15.75" thickBot="1" x14ac:dyDescent="0.3">
      <c r="A175" s="352" t="s">
        <v>282</v>
      </c>
      <c r="B175" s="352" t="s">
        <v>246</v>
      </c>
      <c r="C175" s="353">
        <v>60</v>
      </c>
      <c r="D175" s="224"/>
      <c r="E175" s="398"/>
      <c r="F175" s="369">
        <f t="shared" si="3"/>
        <v>0</v>
      </c>
      <c r="G175" s="291">
        <f>SUM(F135:F175)</f>
        <v>0</v>
      </c>
    </row>
    <row r="176" spans="1:7" s="362" customFormat="1" x14ac:dyDescent="0.25">
      <c r="D176" s="370"/>
      <c r="F176" s="235"/>
      <c r="G176" s="235"/>
    </row>
    <row r="177" spans="3:10" x14ac:dyDescent="0.25">
      <c r="C177" s="371"/>
      <c r="F177" s="372"/>
      <c r="H177" s="373"/>
      <c r="I177" s="263"/>
      <c r="J177" s="269"/>
    </row>
    <row r="178" spans="3:10" x14ac:dyDescent="0.25">
      <c r="F178" s="372"/>
      <c r="G178" s="374"/>
      <c r="H178" s="375"/>
      <c r="I178" s="375"/>
      <c r="J178" s="269"/>
    </row>
    <row r="179" spans="3:10" x14ac:dyDescent="0.25">
      <c r="F179" s="372"/>
      <c r="H179" s="375"/>
      <c r="I179" s="375"/>
      <c r="J179" s="269"/>
    </row>
    <row r="180" spans="3:10" x14ac:dyDescent="0.25">
      <c r="F180" s="372"/>
      <c r="H180" s="375"/>
      <c r="I180" s="375"/>
      <c r="J180" s="269"/>
    </row>
  </sheetData>
  <sheetProtection algorithmName="SHA-512" hashValue="xtXgObtEWSrKd2p8NXWsYNzYJgm/4RzfHbB549mPAQ85t91bxgbr37VS8Is0YkHuwXERenEUf/s2Hd9kteJSsA==" saltValue="xdxQGZs1gfcCkxDOYh3ajg==" spinCount="100000" sheet="1" objects="1" scenarios="1"/>
  <mergeCells count="7">
    <mergeCell ref="A1:F1"/>
    <mergeCell ref="A102:F102"/>
    <mergeCell ref="A108:F108"/>
    <mergeCell ref="A68:F68"/>
    <mergeCell ref="A60:F60"/>
    <mergeCell ref="A52:F52"/>
    <mergeCell ref="A44:F44"/>
  </mergeCells>
  <phoneticPr fontId="2" type="noConversion"/>
  <pageMargins left="0.7" right="0.7" top="0.75" bottom="0.75" header="0.3" footer="0.3"/>
  <pageSetup paperSize="9" scale="49" fitToHeight="0" orientation="landscape" r:id="rId1"/>
  <rowBreaks count="2" manualBreakCount="2">
    <brk id="42" max="16383" man="1"/>
    <brk id="9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4DF87-A3A0-43B2-ACB0-E480E6D4E2CD}">
  <sheetPr codeName="Blad3"/>
  <dimension ref="A1:M155"/>
  <sheetViews>
    <sheetView topLeftCell="A26" zoomScale="70" zoomScaleNormal="70" workbookViewId="0">
      <selection activeCell="E36" sqref="E36"/>
    </sheetView>
  </sheetViews>
  <sheetFormatPr defaultColWidth="29.28515625" defaultRowHeight="15" x14ac:dyDescent="0.25"/>
  <cols>
    <col min="1" max="1" width="48.28515625" customWidth="1"/>
    <col min="3" max="3" width="33.42578125" style="106" customWidth="1"/>
    <col min="7" max="7" width="35.28515625" customWidth="1"/>
    <col min="8" max="8" width="69" bestFit="1" customWidth="1"/>
    <col min="9" max="9" width="37.42578125" bestFit="1" customWidth="1"/>
  </cols>
  <sheetData>
    <row r="1" spans="1:9" ht="35.450000000000003" customHeight="1" x14ac:dyDescent="0.25">
      <c r="A1" s="2" t="s">
        <v>20</v>
      </c>
      <c r="B1" s="135"/>
      <c r="C1" s="102"/>
      <c r="H1" s="3"/>
    </row>
    <row r="2" spans="1:9" x14ac:dyDescent="0.25">
      <c r="G2" s="148"/>
      <c r="H2" s="147" t="s">
        <v>135</v>
      </c>
      <c r="I2" s="148"/>
    </row>
    <row r="3" spans="1:9" x14ac:dyDescent="0.25">
      <c r="A3" s="5" t="s">
        <v>21</v>
      </c>
      <c r="B3" s="5"/>
      <c r="C3" s="91"/>
      <c r="D3" s="136"/>
      <c r="E3" s="136"/>
      <c r="F3" s="136"/>
      <c r="G3" s="148"/>
      <c r="H3" s="148"/>
      <c r="I3" s="148"/>
    </row>
    <row r="4" spans="1:9" x14ac:dyDescent="0.25">
      <c r="A4" s="51" t="s">
        <v>22</v>
      </c>
      <c r="B4" s="7" t="s">
        <v>2</v>
      </c>
      <c r="C4" s="57" t="s">
        <v>136</v>
      </c>
      <c r="D4" s="42" t="s">
        <v>137</v>
      </c>
      <c r="E4" s="42" t="s">
        <v>138</v>
      </c>
      <c r="F4" s="172"/>
      <c r="G4" s="147" t="s">
        <v>139</v>
      </c>
      <c r="H4" s="148"/>
      <c r="I4" s="148"/>
    </row>
    <row r="5" spans="1:9" x14ac:dyDescent="0.25">
      <c r="A5" s="55" t="s">
        <v>24</v>
      </c>
      <c r="B5" s="6" t="s">
        <v>25</v>
      </c>
      <c r="C5" s="41">
        <v>0</v>
      </c>
      <c r="D5" s="137"/>
      <c r="E5" s="138">
        <f>C5*D5*12</f>
        <v>0</v>
      </c>
      <c r="F5" s="173"/>
      <c r="G5" s="148"/>
      <c r="H5" s="148" t="s">
        <v>140</v>
      </c>
      <c r="I5" s="148"/>
    </row>
    <row r="6" spans="1:9" x14ac:dyDescent="0.25">
      <c r="A6" s="55" t="s">
        <v>26</v>
      </c>
      <c r="B6" s="6" t="s">
        <v>25</v>
      </c>
      <c r="C6" s="41">
        <v>0</v>
      </c>
      <c r="D6" s="137"/>
      <c r="E6" s="138">
        <f t="shared" ref="E6:E30" si="0">C6*D6*12</f>
        <v>0</v>
      </c>
      <c r="F6" s="173"/>
      <c r="G6" s="148"/>
      <c r="H6" s="148" t="s">
        <v>141</v>
      </c>
      <c r="I6" s="148"/>
    </row>
    <row r="7" spans="1:9" x14ac:dyDescent="0.25">
      <c r="A7" s="55" t="s">
        <v>27</v>
      </c>
      <c r="B7" s="6" t="s">
        <v>25</v>
      </c>
      <c r="C7" s="41">
        <v>0</v>
      </c>
      <c r="D7" s="137"/>
      <c r="E7" s="138">
        <f t="shared" si="0"/>
        <v>0</v>
      </c>
      <c r="F7" s="173"/>
      <c r="G7" s="148"/>
      <c r="H7" s="148" t="s">
        <v>141</v>
      </c>
      <c r="I7" s="148"/>
    </row>
    <row r="8" spans="1:9" x14ac:dyDescent="0.25">
      <c r="A8" s="55" t="s">
        <v>28</v>
      </c>
      <c r="B8" s="6" t="s">
        <v>29</v>
      </c>
      <c r="C8" s="41">
        <v>0.18</v>
      </c>
      <c r="D8" s="137"/>
      <c r="E8" s="138">
        <f t="shared" si="0"/>
        <v>0</v>
      </c>
      <c r="F8" s="173"/>
      <c r="G8" s="148"/>
      <c r="H8" s="148"/>
      <c r="I8" s="148"/>
    </row>
    <row r="9" spans="1:9" x14ac:dyDescent="0.25">
      <c r="A9" s="55" t="s">
        <v>27</v>
      </c>
      <c r="B9" s="6" t="s">
        <v>29</v>
      </c>
      <c r="C9" s="41">
        <v>1.37</v>
      </c>
      <c r="D9" s="137"/>
      <c r="E9" s="138">
        <f t="shared" si="0"/>
        <v>0</v>
      </c>
      <c r="F9" s="173"/>
      <c r="G9" s="148"/>
      <c r="H9" s="148"/>
      <c r="I9" s="148"/>
    </row>
    <row r="10" spans="1:9" x14ac:dyDescent="0.25">
      <c r="A10" s="55" t="s">
        <v>30</v>
      </c>
      <c r="B10" s="6" t="s">
        <v>29</v>
      </c>
      <c r="C10" s="41">
        <v>2.5499999999999998</v>
      </c>
      <c r="D10" s="137"/>
      <c r="E10" s="138">
        <f t="shared" si="0"/>
        <v>0</v>
      </c>
      <c r="F10" s="173"/>
      <c r="G10" s="148"/>
      <c r="H10" s="148"/>
      <c r="I10" s="148"/>
    </row>
    <row r="11" spans="1:9" x14ac:dyDescent="0.25">
      <c r="A11" s="55" t="s">
        <v>31</v>
      </c>
      <c r="B11" s="6" t="s">
        <v>29</v>
      </c>
      <c r="C11" s="41">
        <v>1.37</v>
      </c>
      <c r="D11" s="137"/>
      <c r="E11" s="138">
        <f t="shared" si="0"/>
        <v>0</v>
      </c>
      <c r="F11" s="173"/>
      <c r="G11" s="148"/>
      <c r="H11" s="148"/>
      <c r="I11" s="148"/>
    </row>
    <row r="12" spans="1:9" x14ac:dyDescent="0.25">
      <c r="A12" s="55" t="s">
        <v>32</v>
      </c>
      <c r="B12" s="6" t="s">
        <v>29</v>
      </c>
      <c r="C12" s="41">
        <v>2.5499999999999998</v>
      </c>
      <c r="D12" s="137"/>
      <c r="E12" s="138">
        <f t="shared" si="0"/>
        <v>0</v>
      </c>
      <c r="F12" s="173"/>
      <c r="G12" s="148"/>
      <c r="H12" s="148"/>
      <c r="I12" s="148"/>
    </row>
    <row r="13" spans="1:9" x14ac:dyDescent="0.25">
      <c r="A13" s="160" t="s">
        <v>33</v>
      </c>
      <c r="B13" s="6" t="s">
        <v>29</v>
      </c>
      <c r="C13" s="41">
        <v>1.87</v>
      </c>
      <c r="D13" s="137"/>
      <c r="E13" s="138">
        <f t="shared" si="0"/>
        <v>0</v>
      </c>
      <c r="F13" s="173"/>
      <c r="G13" s="148"/>
      <c r="H13" s="148"/>
      <c r="I13" s="148"/>
    </row>
    <row r="14" spans="1:9" x14ac:dyDescent="0.25">
      <c r="A14" s="55" t="s">
        <v>34</v>
      </c>
      <c r="B14" s="6" t="s">
        <v>29</v>
      </c>
      <c r="C14" s="41">
        <v>3.05</v>
      </c>
      <c r="D14" s="137"/>
      <c r="E14" s="138">
        <f t="shared" si="0"/>
        <v>0</v>
      </c>
      <c r="F14" s="173"/>
      <c r="G14" s="148"/>
      <c r="H14" s="148"/>
      <c r="I14" s="148"/>
    </row>
    <row r="15" spans="1:9" x14ac:dyDescent="0.25">
      <c r="A15" s="55" t="s">
        <v>28</v>
      </c>
      <c r="B15" s="6" t="s">
        <v>15</v>
      </c>
      <c r="C15" s="41">
        <v>0</v>
      </c>
      <c r="D15" s="137"/>
      <c r="E15" s="138">
        <f t="shared" si="0"/>
        <v>0</v>
      </c>
      <c r="F15" s="173"/>
      <c r="G15" s="148"/>
      <c r="H15" s="148" t="s">
        <v>142</v>
      </c>
      <c r="I15" s="148"/>
    </row>
    <row r="16" spans="1:9" x14ac:dyDescent="0.25">
      <c r="A16" s="55" t="s">
        <v>26</v>
      </c>
      <c r="B16" s="6" t="s">
        <v>15</v>
      </c>
      <c r="C16" s="41">
        <v>0</v>
      </c>
      <c r="D16" s="137"/>
      <c r="E16" s="138">
        <f t="shared" si="0"/>
        <v>0</v>
      </c>
      <c r="F16" s="173"/>
      <c r="G16" s="148"/>
      <c r="H16" s="148" t="s">
        <v>143</v>
      </c>
      <c r="I16" s="148"/>
    </row>
    <row r="17" spans="1:9" x14ac:dyDescent="0.25">
      <c r="A17" s="55" t="s">
        <v>35</v>
      </c>
      <c r="B17" s="6" t="s">
        <v>15</v>
      </c>
      <c r="C17" s="41">
        <v>0</v>
      </c>
      <c r="D17" s="137"/>
      <c r="E17" s="138">
        <f t="shared" si="0"/>
        <v>0</v>
      </c>
      <c r="F17" s="173"/>
      <c r="G17" s="148"/>
      <c r="H17" s="148" t="s">
        <v>143</v>
      </c>
      <c r="I17" s="148"/>
    </row>
    <row r="18" spans="1:9" x14ac:dyDescent="0.25">
      <c r="A18" s="55" t="s">
        <v>30</v>
      </c>
      <c r="B18" s="6" t="s">
        <v>15</v>
      </c>
      <c r="C18" s="41">
        <v>0</v>
      </c>
      <c r="D18" s="137"/>
      <c r="E18" s="138">
        <f t="shared" si="0"/>
        <v>0</v>
      </c>
      <c r="F18" s="173"/>
      <c r="G18" s="148"/>
      <c r="H18" s="148" t="s">
        <v>143</v>
      </c>
      <c r="I18" s="148"/>
    </row>
    <row r="19" spans="1:9" x14ac:dyDescent="0.25">
      <c r="A19" s="55" t="s">
        <v>31</v>
      </c>
      <c r="B19" s="6" t="s">
        <v>15</v>
      </c>
      <c r="C19" s="41">
        <v>0</v>
      </c>
      <c r="D19" s="137"/>
      <c r="E19" s="138">
        <f t="shared" si="0"/>
        <v>0</v>
      </c>
      <c r="F19" s="173"/>
      <c r="G19" s="148"/>
      <c r="H19" s="148" t="s">
        <v>143</v>
      </c>
      <c r="I19" s="148"/>
    </row>
    <row r="20" spans="1:9" x14ac:dyDescent="0.25">
      <c r="A20" s="55" t="s">
        <v>32</v>
      </c>
      <c r="B20" s="6" t="s">
        <v>15</v>
      </c>
      <c r="C20" s="41">
        <v>0</v>
      </c>
      <c r="D20" s="137"/>
      <c r="E20" s="138">
        <f t="shared" si="0"/>
        <v>0</v>
      </c>
      <c r="F20" s="173"/>
      <c r="G20" s="148"/>
      <c r="H20" s="148" t="s">
        <v>143</v>
      </c>
      <c r="I20" s="148"/>
    </row>
    <row r="21" spans="1:9" x14ac:dyDescent="0.25">
      <c r="A21" s="55" t="s">
        <v>33</v>
      </c>
      <c r="B21" s="6" t="s">
        <v>15</v>
      </c>
      <c r="C21" s="41">
        <v>0</v>
      </c>
      <c r="D21" s="137"/>
      <c r="E21" s="138">
        <f t="shared" si="0"/>
        <v>0</v>
      </c>
      <c r="F21" s="173"/>
      <c r="G21" s="148"/>
      <c r="H21" s="148" t="s">
        <v>143</v>
      </c>
      <c r="I21" s="148"/>
    </row>
    <row r="22" spans="1:9" x14ac:dyDescent="0.25">
      <c r="A22" s="55" t="s">
        <v>34</v>
      </c>
      <c r="B22" s="6" t="s">
        <v>15</v>
      </c>
      <c r="C22" s="41">
        <v>0</v>
      </c>
      <c r="D22" s="137"/>
      <c r="E22" s="138">
        <f t="shared" si="0"/>
        <v>0</v>
      </c>
      <c r="F22" s="173"/>
      <c r="G22" s="148"/>
      <c r="H22" s="148" t="s">
        <v>143</v>
      </c>
      <c r="I22" s="148"/>
    </row>
    <row r="23" spans="1:9" x14ac:dyDescent="0.25">
      <c r="A23" s="55" t="s">
        <v>24</v>
      </c>
      <c r="B23" s="6" t="s">
        <v>36</v>
      </c>
      <c r="C23" s="41">
        <v>0.18</v>
      </c>
      <c r="D23" s="137"/>
      <c r="E23" s="138">
        <f t="shared" si="0"/>
        <v>0</v>
      </c>
      <c r="F23" s="173"/>
      <c r="G23" s="148"/>
      <c r="H23" s="148"/>
      <c r="I23" s="148"/>
    </row>
    <row r="24" spans="1:9" x14ac:dyDescent="0.25">
      <c r="A24" s="55" t="s">
        <v>35</v>
      </c>
      <c r="B24" s="6" t="s">
        <v>36</v>
      </c>
      <c r="C24" s="41">
        <v>1.37</v>
      </c>
      <c r="D24" s="137"/>
      <c r="E24" s="138">
        <f t="shared" si="0"/>
        <v>0</v>
      </c>
      <c r="F24" s="173"/>
      <c r="G24" s="148"/>
      <c r="H24" s="148"/>
      <c r="I24" s="148"/>
    </row>
    <row r="25" spans="1:9" x14ac:dyDescent="0.25">
      <c r="A25" s="55" t="s">
        <v>30</v>
      </c>
      <c r="B25" s="6" t="s">
        <v>36</v>
      </c>
      <c r="C25" s="41">
        <v>2.5499999999999998</v>
      </c>
      <c r="D25" s="137"/>
      <c r="E25" s="138">
        <f t="shared" si="0"/>
        <v>0</v>
      </c>
      <c r="F25" s="173"/>
      <c r="G25" s="148"/>
      <c r="H25" s="148"/>
      <c r="I25" s="148"/>
    </row>
    <row r="26" spans="1:9" x14ac:dyDescent="0.25">
      <c r="A26" s="160" t="s">
        <v>31</v>
      </c>
      <c r="B26" s="6" t="s">
        <v>36</v>
      </c>
      <c r="C26" s="41">
        <v>1.37</v>
      </c>
      <c r="D26" s="137"/>
      <c r="E26" s="138">
        <f t="shared" si="0"/>
        <v>0</v>
      </c>
      <c r="F26" s="173"/>
      <c r="G26" s="148"/>
      <c r="H26" s="148"/>
      <c r="I26" s="148"/>
    </row>
    <row r="27" spans="1:9" x14ac:dyDescent="0.25">
      <c r="A27" s="55" t="s">
        <v>32</v>
      </c>
      <c r="B27" s="6" t="s">
        <v>36</v>
      </c>
      <c r="C27" s="41">
        <v>2.5499999999999998</v>
      </c>
      <c r="D27" s="137"/>
      <c r="E27" s="138">
        <f t="shared" si="0"/>
        <v>0</v>
      </c>
      <c r="F27" s="173"/>
      <c r="G27" s="148"/>
      <c r="H27" s="148"/>
      <c r="I27" s="148"/>
    </row>
    <row r="28" spans="1:9" x14ac:dyDescent="0.25">
      <c r="A28" s="55" t="s">
        <v>33</v>
      </c>
      <c r="B28" s="6" t="s">
        <v>36</v>
      </c>
      <c r="C28" s="41">
        <v>1.87</v>
      </c>
      <c r="D28" s="137"/>
      <c r="E28" s="138">
        <f t="shared" si="0"/>
        <v>0</v>
      </c>
      <c r="F28" s="173"/>
      <c r="G28" s="148"/>
      <c r="H28" s="148"/>
      <c r="I28" s="148"/>
    </row>
    <row r="29" spans="1:9" x14ac:dyDescent="0.25">
      <c r="A29" s="160" t="s">
        <v>24</v>
      </c>
      <c r="B29" s="6" t="s">
        <v>37</v>
      </c>
      <c r="C29" s="41">
        <v>0.94</v>
      </c>
      <c r="D29" s="137"/>
      <c r="E29" s="138">
        <f t="shared" si="0"/>
        <v>0</v>
      </c>
      <c r="F29" s="173"/>
      <c r="G29" s="148"/>
      <c r="H29" s="148"/>
      <c r="I29" s="148"/>
    </row>
    <row r="30" spans="1:9" x14ac:dyDescent="0.25">
      <c r="A30" s="55" t="s">
        <v>38</v>
      </c>
      <c r="B30" s="6" t="s">
        <v>37</v>
      </c>
      <c r="C30" s="41">
        <v>2.4900000000000002</v>
      </c>
      <c r="D30" s="137"/>
      <c r="E30" s="138">
        <f t="shared" si="0"/>
        <v>0</v>
      </c>
      <c r="F30" s="173"/>
      <c r="G30" s="148"/>
      <c r="H30" s="148"/>
      <c r="I30" s="148"/>
    </row>
    <row r="31" spans="1:9" x14ac:dyDescent="0.25">
      <c r="G31" s="149">
        <f>SUM(E5:E30)</f>
        <v>0</v>
      </c>
      <c r="H31" s="156">
        <v>3468</v>
      </c>
      <c r="I31" s="147" t="s">
        <v>166</v>
      </c>
    </row>
    <row r="32" spans="1:9" x14ac:dyDescent="0.25">
      <c r="A32" s="51" t="s">
        <v>39</v>
      </c>
      <c r="B32" s="159" t="s">
        <v>40</v>
      </c>
      <c r="C32" s="7" t="s">
        <v>136</v>
      </c>
      <c r="D32" s="42"/>
      <c r="E32" s="137"/>
      <c r="F32" s="97"/>
      <c r="G32" s="148"/>
      <c r="H32" s="148" t="s">
        <v>135</v>
      </c>
      <c r="I32" s="148"/>
    </row>
    <row r="33" spans="1:12" x14ac:dyDescent="0.25">
      <c r="A33" s="55" t="s">
        <v>42</v>
      </c>
      <c r="B33" s="65" t="s">
        <v>144</v>
      </c>
      <c r="C33" s="1">
        <v>9.33</v>
      </c>
      <c r="D33" s="137">
        <v>2</v>
      </c>
      <c r="E33" s="138">
        <f t="shared" ref="E33:E42" si="1">C33*D33*12</f>
        <v>223.92000000000002</v>
      </c>
      <c r="F33" s="173"/>
      <c r="G33" s="148"/>
      <c r="H33" s="148"/>
      <c r="I33" s="148"/>
      <c r="K33" s="31"/>
    </row>
    <row r="34" spans="1:12" x14ac:dyDescent="0.25">
      <c r="A34" s="55" t="s">
        <v>44</v>
      </c>
      <c r="B34" s="65" t="s">
        <v>144</v>
      </c>
      <c r="C34" s="1">
        <v>18.670000000000002</v>
      </c>
      <c r="D34" s="137">
        <v>2</v>
      </c>
      <c r="E34" s="138">
        <f t="shared" si="1"/>
        <v>448.08000000000004</v>
      </c>
      <c r="F34" s="173"/>
      <c r="G34" s="148"/>
      <c r="H34" s="148"/>
      <c r="I34" s="161"/>
      <c r="J34" s="103"/>
      <c r="K34" s="103"/>
    </row>
    <row r="35" spans="1:12" x14ac:dyDescent="0.25">
      <c r="A35" s="55" t="s">
        <v>45</v>
      </c>
      <c r="B35" s="65" t="s">
        <v>144</v>
      </c>
      <c r="C35" s="1">
        <v>18.670000000000002</v>
      </c>
      <c r="D35" s="137">
        <v>2</v>
      </c>
      <c r="E35" s="138">
        <f t="shared" si="1"/>
        <v>448.08000000000004</v>
      </c>
      <c r="F35" s="173"/>
      <c r="G35" s="148"/>
      <c r="H35" s="148"/>
      <c r="I35" s="161"/>
      <c r="J35" s="103"/>
      <c r="K35" s="103"/>
    </row>
    <row r="36" spans="1:12" x14ac:dyDescent="0.25">
      <c r="A36" s="55" t="s">
        <v>46</v>
      </c>
      <c r="B36" s="65" t="s">
        <v>144</v>
      </c>
      <c r="C36" s="1">
        <v>28.35</v>
      </c>
      <c r="D36" s="137">
        <v>2</v>
      </c>
      <c r="E36" s="138">
        <f t="shared" si="1"/>
        <v>680.40000000000009</v>
      </c>
      <c r="F36" s="173"/>
      <c r="G36" s="148"/>
      <c r="H36" s="148"/>
      <c r="I36" s="161"/>
      <c r="J36" s="103"/>
      <c r="K36" s="103"/>
    </row>
    <row r="37" spans="1:12" x14ac:dyDescent="0.25">
      <c r="A37" s="55" t="s">
        <v>47</v>
      </c>
      <c r="B37" s="65" t="s">
        <v>144</v>
      </c>
      <c r="C37" s="1">
        <v>62.23</v>
      </c>
      <c r="D37" s="137">
        <v>2</v>
      </c>
      <c r="E37" s="138">
        <f t="shared" si="1"/>
        <v>1493.52</v>
      </c>
      <c r="F37" s="173"/>
      <c r="G37" s="148"/>
      <c r="H37" s="148"/>
      <c r="I37" s="161"/>
      <c r="J37" s="103"/>
      <c r="K37" s="103"/>
    </row>
    <row r="38" spans="1:12" x14ac:dyDescent="0.25">
      <c r="A38" s="104" t="s">
        <v>163</v>
      </c>
      <c r="B38" s="65" t="s">
        <v>144</v>
      </c>
      <c r="C38" s="1">
        <v>18.670000000000002</v>
      </c>
      <c r="D38" s="137">
        <v>2</v>
      </c>
      <c r="E38" s="138">
        <f t="shared" si="1"/>
        <v>448.08000000000004</v>
      </c>
      <c r="F38" s="173"/>
      <c r="G38" s="148"/>
      <c r="H38" s="148"/>
      <c r="I38" s="162"/>
      <c r="J38" s="32"/>
      <c r="K38" s="103"/>
    </row>
    <row r="39" spans="1:12" x14ac:dyDescent="0.25">
      <c r="A39" s="55" t="s">
        <v>48</v>
      </c>
      <c r="B39" s="65" t="s">
        <v>144</v>
      </c>
      <c r="C39" s="1">
        <v>37.340000000000003</v>
      </c>
      <c r="D39" s="137">
        <v>2</v>
      </c>
      <c r="E39" s="138">
        <f t="shared" si="1"/>
        <v>896.16000000000008</v>
      </c>
      <c r="F39" s="173"/>
      <c r="G39" s="148"/>
      <c r="H39" s="148"/>
      <c r="I39" s="161"/>
      <c r="J39" s="103"/>
      <c r="K39" s="103"/>
    </row>
    <row r="40" spans="1:12" x14ac:dyDescent="0.25">
      <c r="A40" s="55" t="s">
        <v>49</v>
      </c>
      <c r="B40" s="65" t="s">
        <v>144</v>
      </c>
      <c r="C40" s="1">
        <v>62.23</v>
      </c>
      <c r="D40" s="137">
        <v>2</v>
      </c>
      <c r="E40" s="138">
        <f t="shared" si="1"/>
        <v>1493.52</v>
      </c>
      <c r="F40" s="173"/>
      <c r="G40" s="148"/>
      <c r="H40" s="148"/>
      <c r="I40" s="161"/>
      <c r="J40" s="103"/>
      <c r="K40" s="103"/>
    </row>
    <row r="41" spans="1:12" x14ac:dyDescent="0.25">
      <c r="A41" s="104" t="s">
        <v>50</v>
      </c>
      <c r="B41" s="65" t="s">
        <v>144</v>
      </c>
      <c r="C41" s="1">
        <v>49.78</v>
      </c>
      <c r="D41" s="137">
        <v>1</v>
      </c>
      <c r="E41" s="138">
        <f t="shared" si="1"/>
        <v>597.36</v>
      </c>
      <c r="F41" s="173"/>
      <c r="G41" s="148"/>
      <c r="H41" s="148"/>
      <c r="I41" s="161"/>
      <c r="J41" s="103"/>
      <c r="K41" s="103"/>
    </row>
    <row r="42" spans="1:12" x14ac:dyDescent="0.25">
      <c r="A42" s="104" t="s">
        <v>51</v>
      </c>
      <c r="B42" s="65" t="s">
        <v>144</v>
      </c>
      <c r="C42" s="1">
        <v>49.78</v>
      </c>
      <c r="D42" s="137">
        <v>2</v>
      </c>
      <c r="E42" s="138">
        <f t="shared" si="1"/>
        <v>1194.72</v>
      </c>
      <c r="F42" s="173"/>
      <c r="G42" s="148"/>
      <c r="H42" s="148"/>
      <c r="I42" s="148"/>
    </row>
    <row r="43" spans="1:12" x14ac:dyDescent="0.25">
      <c r="G43" s="149">
        <f>SUM(E33:E42)</f>
        <v>7923.84</v>
      </c>
      <c r="H43" s="156">
        <v>7907</v>
      </c>
      <c r="I43" s="148"/>
    </row>
    <row r="44" spans="1:12" x14ac:dyDescent="0.25">
      <c r="A44" s="5" t="s">
        <v>52</v>
      </c>
      <c r="B44" s="136"/>
      <c r="C44" s="105"/>
      <c r="D44" s="136"/>
      <c r="E44" s="136"/>
      <c r="F44" s="136"/>
      <c r="G44" s="150"/>
      <c r="H44" s="150"/>
      <c r="I44" s="150"/>
      <c r="J44" s="9"/>
      <c r="K44" s="9"/>
      <c r="L44" s="9"/>
    </row>
    <row r="45" spans="1:12" x14ac:dyDescent="0.25">
      <c r="A45" s="52" t="s">
        <v>53</v>
      </c>
      <c r="B45" s="10" t="s">
        <v>54</v>
      </c>
      <c r="C45" s="52" t="s">
        <v>145</v>
      </c>
      <c r="D45" s="42" t="s">
        <v>137</v>
      </c>
      <c r="E45" s="42" t="s">
        <v>138</v>
      </c>
      <c r="F45" s="172"/>
      <c r="G45" s="151"/>
      <c r="H45" s="151"/>
      <c r="I45" s="163"/>
      <c r="J45" s="12"/>
      <c r="K45" s="13"/>
      <c r="L45" s="14"/>
    </row>
    <row r="46" spans="1:12" x14ac:dyDescent="0.25">
      <c r="A46" s="56" t="s">
        <v>55</v>
      </c>
      <c r="B46" s="15" t="s">
        <v>146</v>
      </c>
      <c r="C46" s="1">
        <v>150</v>
      </c>
      <c r="D46" s="137">
        <v>34</v>
      </c>
      <c r="E46" s="138">
        <f>C46*D46</f>
        <v>5100</v>
      </c>
      <c r="F46" s="173"/>
      <c r="G46" s="151"/>
      <c r="H46" s="151"/>
      <c r="I46" s="163"/>
      <c r="J46" s="12"/>
      <c r="K46" s="13"/>
      <c r="L46" s="14"/>
    </row>
    <row r="47" spans="1:12" x14ac:dyDescent="0.25">
      <c r="A47" s="56" t="s">
        <v>55</v>
      </c>
      <c r="B47" s="15" t="s">
        <v>59</v>
      </c>
      <c r="C47" s="1">
        <v>150</v>
      </c>
      <c r="D47" s="137">
        <v>34</v>
      </c>
      <c r="E47" s="138">
        <f t="shared" ref="E47" si="2">C47*D47</f>
        <v>5100</v>
      </c>
      <c r="F47" s="173"/>
      <c r="G47" s="151"/>
      <c r="H47" s="151"/>
      <c r="I47" s="163"/>
      <c r="J47" s="12"/>
      <c r="K47" s="13"/>
      <c r="L47" s="14"/>
    </row>
    <row r="48" spans="1:12" x14ac:dyDescent="0.25">
      <c r="A48" s="15"/>
      <c r="B48" s="15"/>
      <c r="C48" s="53"/>
      <c r="G48" s="152">
        <f>SUM(E46:E47)</f>
        <v>10200</v>
      </c>
      <c r="H48" s="166">
        <v>10147</v>
      </c>
      <c r="I48" s="148" t="s">
        <v>147</v>
      </c>
      <c r="J48" s="16"/>
      <c r="K48" s="13"/>
      <c r="L48" s="14"/>
    </row>
    <row r="49" spans="1:13" x14ac:dyDescent="0.25">
      <c r="A49" s="52" t="s">
        <v>53</v>
      </c>
      <c r="B49" s="10" t="s">
        <v>54</v>
      </c>
      <c r="C49" s="52" t="s">
        <v>58</v>
      </c>
      <c r="D49" s="42" t="s">
        <v>137</v>
      </c>
      <c r="E49" s="42" t="s">
        <v>138</v>
      </c>
      <c r="F49" s="172"/>
      <c r="G49" s="151"/>
      <c r="H49" s="151"/>
      <c r="I49" s="163"/>
      <c r="J49" s="12"/>
      <c r="K49" s="13"/>
      <c r="L49" s="14"/>
    </row>
    <row r="50" spans="1:13" x14ac:dyDescent="0.25">
      <c r="A50" s="56" t="s">
        <v>55</v>
      </c>
      <c r="B50" s="15" t="s">
        <v>56</v>
      </c>
      <c r="C50" s="58">
        <v>80</v>
      </c>
      <c r="D50" s="137"/>
      <c r="E50" s="138">
        <f>C50*D50</f>
        <v>0</v>
      </c>
      <c r="F50" s="173"/>
      <c r="G50" s="151"/>
      <c r="H50" s="151"/>
      <c r="I50" s="163"/>
      <c r="J50" s="12"/>
      <c r="K50" s="13"/>
      <c r="L50" s="14"/>
    </row>
    <row r="51" spans="1:13" x14ac:dyDescent="0.25">
      <c r="A51" s="15"/>
      <c r="B51" s="15" t="s">
        <v>148</v>
      </c>
      <c r="C51" s="58">
        <v>80</v>
      </c>
      <c r="D51" s="137"/>
      <c r="E51" s="138">
        <f>C51*D51</f>
        <v>0</v>
      </c>
      <c r="F51" s="173"/>
      <c r="G51" s="151"/>
      <c r="H51" s="151"/>
      <c r="I51" s="163"/>
      <c r="J51" s="12"/>
      <c r="K51" s="13"/>
      <c r="L51" s="14"/>
    </row>
    <row r="52" spans="1:13" x14ac:dyDescent="0.25">
      <c r="E52" s="11"/>
      <c r="F52" s="11"/>
      <c r="G52" s="152">
        <f>SUM(E50:E51)</f>
        <v>0</v>
      </c>
      <c r="H52" s="151"/>
      <c r="I52" s="164" t="s">
        <v>149</v>
      </c>
      <c r="J52" s="11"/>
      <c r="K52" s="11"/>
      <c r="L52" s="11"/>
    </row>
    <row r="53" spans="1:13" x14ac:dyDescent="0.25">
      <c r="A53" s="17" t="s">
        <v>60</v>
      </c>
      <c r="B53" s="136"/>
      <c r="C53" s="105"/>
      <c r="D53" s="136"/>
      <c r="E53" s="113"/>
      <c r="F53" s="113"/>
      <c r="G53" s="151"/>
      <c r="H53" s="151"/>
      <c r="I53" s="151"/>
      <c r="J53" s="11"/>
      <c r="K53" s="11"/>
      <c r="L53" s="11"/>
    </row>
    <row r="54" spans="1:13" x14ac:dyDescent="0.25">
      <c r="A54" s="10" t="s">
        <v>61</v>
      </c>
      <c r="B54" s="10"/>
      <c r="C54" s="52" t="s">
        <v>63</v>
      </c>
      <c r="D54" s="43" t="s">
        <v>62</v>
      </c>
      <c r="E54" s="42" t="s">
        <v>138</v>
      </c>
      <c r="F54" s="172"/>
      <c r="G54" s="151"/>
      <c r="H54" s="151"/>
      <c r="I54" s="151"/>
      <c r="J54" s="11"/>
      <c r="K54" s="11"/>
      <c r="L54" s="11"/>
    </row>
    <row r="55" spans="1:13" x14ac:dyDescent="0.25">
      <c r="A55" s="15" t="s">
        <v>64</v>
      </c>
      <c r="B55" s="112"/>
      <c r="C55" s="1">
        <v>168.02</v>
      </c>
      <c r="D55" s="145">
        <v>19520</v>
      </c>
      <c r="E55" s="45">
        <f>C55*D55/1000</f>
        <v>3279.7504000000004</v>
      </c>
      <c r="F55" s="174"/>
      <c r="G55" s="151"/>
      <c r="H55" s="151"/>
      <c r="I55" s="151"/>
      <c r="J55" s="11"/>
      <c r="K55" s="11"/>
      <c r="L55" s="11"/>
    </row>
    <row r="56" spans="1:13" x14ac:dyDescent="0.25">
      <c r="A56" s="15" t="s">
        <v>65</v>
      </c>
      <c r="B56" s="112"/>
      <c r="C56" s="1">
        <v>224.03</v>
      </c>
      <c r="D56" s="145">
        <v>15560</v>
      </c>
      <c r="E56" s="45">
        <f t="shared" ref="E56:E58" si="3">C56*D56/1000</f>
        <v>3485.9067999999997</v>
      </c>
      <c r="F56" s="174"/>
      <c r="G56" s="151"/>
      <c r="H56" s="151"/>
      <c r="I56" s="151"/>
      <c r="J56" s="11"/>
      <c r="K56" s="11"/>
      <c r="L56" s="11"/>
    </row>
    <row r="57" spans="1:13" x14ac:dyDescent="0.25">
      <c r="A57" s="18" t="s">
        <v>66</v>
      </c>
      <c r="B57" s="112"/>
      <c r="C57" s="1">
        <v>-82.19</v>
      </c>
      <c r="D57" s="145">
        <v>12441</v>
      </c>
      <c r="E57" s="45">
        <f t="shared" si="3"/>
        <v>-1022.5257899999999</v>
      </c>
      <c r="F57" s="174"/>
      <c r="G57" s="151"/>
      <c r="H57" s="151"/>
      <c r="I57" s="151"/>
      <c r="J57" s="11"/>
      <c r="K57" s="11"/>
      <c r="L57" s="11"/>
    </row>
    <row r="58" spans="1:13" x14ac:dyDescent="0.25">
      <c r="A58" s="15" t="s">
        <v>67</v>
      </c>
      <c r="B58" s="112"/>
      <c r="C58" s="1">
        <v>71.56</v>
      </c>
      <c r="D58" s="145">
        <v>33579</v>
      </c>
      <c r="E58" s="45">
        <f t="shared" si="3"/>
        <v>2402.9132400000003</v>
      </c>
      <c r="F58" s="174"/>
      <c r="G58" s="151"/>
      <c r="H58" s="151"/>
      <c r="I58" s="151"/>
      <c r="J58" s="11"/>
      <c r="K58" s="11"/>
      <c r="L58" s="11"/>
    </row>
    <row r="59" spans="1:13" x14ac:dyDescent="0.25">
      <c r="A59" s="38" t="s">
        <v>68</v>
      </c>
      <c r="B59" s="146"/>
      <c r="C59" s="40"/>
      <c r="D59" s="37"/>
      <c r="E59" s="39"/>
      <c r="F59" s="39"/>
      <c r="G59" s="151"/>
      <c r="H59" s="151"/>
      <c r="I59" s="151"/>
      <c r="J59" s="11"/>
      <c r="K59" s="11"/>
      <c r="L59" s="11"/>
    </row>
    <row r="60" spans="1:13" x14ac:dyDescent="0.25">
      <c r="A60" s="107"/>
      <c r="C60" s="108"/>
      <c r="E60" s="11"/>
      <c r="F60" s="11"/>
      <c r="G60" s="153">
        <f>SUM(E55:E58)</f>
        <v>8146.0446499999998</v>
      </c>
      <c r="H60" s="151"/>
      <c r="I60" s="151"/>
      <c r="J60" s="11"/>
      <c r="K60" s="11"/>
      <c r="L60" s="11"/>
    </row>
    <row r="61" spans="1:13" x14ac:dyDescent="0.25">
      <c r="A61" s="17" t="s">
        <v>69</v>
      </c>
      <c r="B61" s="136"/>
      <c r="C61" s="105"/>
      <c r="D61" s="136"/>
      <c r="E61" s="113"/>
      <c r="F61" s="113"/>
      <c r="G61" s="151"/>
      <c r="H61" s="151"/>
      <c r="I61" s="151"/>
      <c r="J61" s="11"/>
      <c r="K61" s="11"/>
      <c r="L61" s="11"/>
    </row>
    <row r="62" spans="1:13" x14ac:dyDescent="0.25">
      <c r="A62" s="10" t="s">
        <v>61</v>
      </c>
      <c r="B62" s="10"/>
      <c r="C62" s="52" t="s">
        <v>63</v>
      </c>
      <c r="D62" s="43" t="s">
        <v>62</v>
      </c>
      <c r="E62" s="42" t="s">
        <v>138</v>
      </c>
      <c r="F62" s="172"/>
      <c r="G62" s="151"/>
      <c r="H62" s="151"/>
      <c r="I62" s="151"/>
      <c r="J62" s="11"/>
      <c r="K62" s="11"/>
      <c r="L62" s="11"/>
      <c r="M62" s="11"/>
    </row>
    <row r="63" spans="1:13" x14ac:dyDescent="0.25">
      <c r="A63" s="15" t="s">
        <v>25</v>
      </c>
      <c r="B63" s="34"/>
      <c r="C63" s="1">
        <v>0</v>
      </c>
      <c r="D63" s="59" t="s">
        <v>150</v>
      </c>
      <c r="E63" s="46">
        <f>C63*D63/1000</f>
        <v>0</v>
      </c>
      <c r="F63" s="175"/>
      <c r="G63" s="151"/>
      <c r="H63" s="164" t="s">
        <v>141</v>
      </c>
      <c r="I63" s="151"/>
      <c r="J63" s="11"/>
      <c r="K63" s="11"/>
      <c r="L63" s="11"/>
      <c r="M63" s="11"/>
    </row>
    <row r="64" spans="1:13" x14ac:dyDescent="0.25">
      <c r="A64" s="19" t="s">
        <v>70</v>
      </c>
      <c r="B64" s="139"/>
      <c r="C64" s="1">
        <v>168.02</v>
      </c>
      <c r="D64" s="140">
        <f>143898-D56</f>
        <v>128338</v>
      </c>
      <c r="E64" s="46">
        <f t="shared" ref="E64:E66" si="4">C64*D64/1000</f>
        <v>21563.350760000001</v>
      </c>
      <c r="F64" s="175"/>
      <c r="G64" s="148"/>
      <c r="H64" s="164"/>
      <c r="I64" s="151"/>
    </row>
    <row r="65" spans="1:11" x14ac:dyDescent="0.25">
      <c r="A65" s="19" t="s">
        <v>15</v>
      </c>
      <c r="B65" s="35"/>
      <c r="C65" s="1">
        <v>0</v>
      </c>
      <c r="D65" s="60" t="s">
        <v>151</v>
      </c>
      <c r="E65" s="46">
        <f t="shared" si="4"/>
        <v>0</v>
      </c>
      <c r="F65" s="175"/>
      <c r="G65" s="148"/>
      <c r="H65" s="164" t="s">
        <v>143</v>
      </c>
      <c r="I65" s="151"/>
    </row>
    <row r="66" spans="1:11" x14ac:dyDescent="0.25">
      <c r="A66" s="20" t="s">
        <v>71</v>
      </c>
      <c r="B66" s="36"/>
      <c r="C66" s="1">
        <v>-20.170000000000002</v>
      </c>
      <c r="D66" s="61" t="s">
        <v>152</v>
      </c>
      <c r="E66" s="46">
        <f t="shared" si="4"/>
        <v>-1419.9680000000003</v>
      </c>
      <c r="F66" s="175"/>
      <c r="G66" s="148"/>
      <c r="H66" s="151"/>
      <c r="I66" s="151"/>
    </row>
    <row r="67" spans="1:11" x14ac:dyDescent="0.25">
      <c r="G67" s="152">
        <f>SUM(E63:E66)</f>
        <v>20143.38276</v>
      </c>
      <c r="H67" s="151"/>
      <c r="I67" s="148"/>
      <c r="J67" t="s">
        <v>3</v>
      </c>
      <c r="K67" s="98">
        <v>79513.36000000019</v>
      </c>
    </row>
    <row r="68" spans="1:11" x14ac:dyDescent="0.25">
      <c r="A68" s="17" t="s">
        <v>72</v>
      </c>
      <c r="B68" s="136"/>
      <c r="C68" s="105"/>
      <c r="D68" s="136"/>
      <c r="E68" s="136"/>
      <c r="F68" s="136"/>
      <c r="G68" s="151"/>
      <c r="H68" s="151"/>
      <c r="I68" s="148"/>
      <c r="J68" s="94" t="s">
        <v>4</v>
      </c>
      <c r="K68" s="98">
        <v>9</v>
      </c>
    </row>
    <row r="69" spans="1:11" ht="30" hidden="1" x14ac:dyDescent="0.25">
      <c r="A69" s="67" t="s">
        <v>73</v>
      </c>
      <c r="B69" s="68" t="s">
        <v>74</v>
      </c>
      <c r="C69" s="69" t="s">
        <v>153</v>
      </c>
      <c r="D69" s="42" t="s">
        <v>137</v>
      </c>
      <c r="E69" s="42" t="s">
        <v>138</v>
      </c>
      <c r="F69" s="172"/>
      <c r="G69" s="151"/>
      <c r="H69" s="148"/>
      <c r="I69" s="148"/>
      <c r="J69" t="s">
        <v>5</v>
      </c>
      <c r="K69" s="98">
        <v>7234.730000000005</v>
      </c>
    </row>
    <row r="70" spans="1:11" hidden="1" x14ac:dyDescent="0.25">
      <c r="A70" s="66" t="s">
        <v>28</v>
      </c>
      <c r="B70" s="21">
        <v>0</v>
      </c>
      <c r="C70" s="70">
        <v>0</v>
      </c>
      <c r="D70" s="137"/>
      <c r="E70" s="44"/>
      <c r="F70" s="176"/>
      <c r="G70" s="151"/>
      <c r="H70" s="148" t="s">
        <v>141</v>
      </c>
      <c r="I70" s="148"/>
      <c r="J70" t="s">
        <v>6</v>
      </c>
      <c r="K70" s="98">
        <v>519.06999999999994</v>
      </c>
    </row>
    <row r="71" spans="1:11" hidden="1" x14ac:dyDescent="0.25">
      <c r="A71" s="66" t="s">
        <v>35</v>
      </c>
      <c r="B71" s="21">
        <v>0</v>
      </c>
      <c r="C71" s="70">
        <v>0</v>
      </c>
      <c r="D71" s="137"/>
      <c r="E71" s="44"/>
      <c r="F71" s="176"/>
      <c r="G71" s="151"/>
      <c r="H71" s="148" t="s">
        <v>141</v>
      </c>
      <c r="I71" s="148"/>
      <c r="J71" t="s">
        <v>7</v>
      </c>
      <c r="K71" s="98">
        <v>369.41999999999996</v>
      </c>
    </row>
    <row r="72" spans="1:11" s="142" customFormat="1" ht="30" x14ac:dyDescent="0.25">
      <c r="A72" s="114" t="s">
        <v>154</v>
      </c>
      <c r="B72" s="115" t="s">
        <v>74</v>
      </c>
      <c r="C72" s="116" t="s">
        <v>164</v>
      </c>
      <c r="D72" s="141"/>
      <c r="E72" s="141"/>
      <c r="F72" s="177"/>
      <c r="G72" s="154"/>
      <c r="H72" s="154"/>
      <c r="I72" s="154"/>
      <c r="J72" s="142" t="s">
        <v>8</v>
      </c>
      <c r="K72" s="117">
        <v>25850.749999999993</v>
      </c>
    </row>
    <row r="73" spans="1:11" x14ac:dyDescent="0.25">
      <c r="A73" s="66" t="s">
        <v>28</v>
      </c>
      <c r="B73" s="21">
        <v>20</v>
      </c>
      <c r="C73" s="87"/>
      <c r="D73" s="137"/>
      <c r="E73" s="167"/>
      <c r="F73" s="167"/>
      <c r="G73" s="168"/>
      <c r="H73" s="148"/>
      <c r="I73" s="148"/>
      <c r="J73" s="94" t="s">
        <v>9</v>
      </c>
      <c r="K73" s="98">
        <v>611</v>
      </c>
    </row>
    <row r="74" spans="1:11" x14ac:dyDescent="0.25">
      <c r="A74" s="66" t="s">
        <v>35</v>
      </c>
      <c r="B74" s="21">
        <v>20</v>
      </c>
      <c r="C74" s="87"/>
      <c r="D74" s="47">
        <f>12+5+9+66</f>
        <v>92</v>
      </c>
      <c r="E74" s="171"/>
      <c r="F74" s="171"/>
      <c r="G74" s="168"/>
      <c r="H74" s="148"/>
      <c r="I74" s="148"/>
      <c r="J74" t="s">
        <v>10</v>
      </c>
      <c r="K74" s="98">
        <v>9814.730000000005</v>
      </c>
    </row>
    <row r="75" spans="1:11" s="22" customFormat="1" x14ac:dyDescent="0.25">
      <c r="A75" s="66" t="s">
        <v>76</v>
      </c>
      <c r="B75" s="21">
        <v>20</v>
      </c>
      <c r="C75" s="87"/>
      <c r="D75" s="47">
        <f>155+79+130</f>
        <v>364</v>
      </c>
      <c r="E75" s="171"/>
      <c r="F75" s="171"/>
      <c r="G75" s="169"/>
      <c r="H75" s="155"/>
      <c r="I75" s="155"/>
      <c r="J75" s="94" t="s">
        <v>11</v>
      </c>
      <c r="K75" s="98">
        <v>47</v>
      </c>
    </row>
    <row r="76" spans="1:11" x14ac:dyDescent="0.25">
      <c r="A76" s="66" t="s">
        <v>33</v>
      </c>
      <c r="B76" s="21">
        <v>20</v>
      </c>
      <c r="C76" s="87"/>
      <c r="D76" s="47">
        <v>126</v>
      </c>
      <c r="E76" s="171"/>
      <c r="F76" s="171"/>
      <c r="G76" s="170">
        <v>57000</v>
      </c>
      <c r="H76" s="148"/>
      <c r="I76" s="148" t="s">
        <v>156</v>
      </c>
      <c r="J76" t="s">
        <v>12</v>
      </c>
      <c r="K76" s="98">
        <v>2242.36</v>
      </c>
    </row>
    <row r="77" spans="1:11" s="142" customFormat="1" ht="30" hidden="1" x14ac:dyDescent="0.25">
      <c r="A77" s="118" t="s">
        <v>15</v>
      </c>
      <c r="B77" s="119" t="s">
        <v>74</v>
      </c>
      <c r="C77" s="120" t="s">
        <v>155</v>
      </c>
      <c r="D77" s="121"/>
      <c r="E77" s="141"/>
      <c r="F77" s="177"/>
      <c r="G77" s="154"/>
      <c r="H77" s="154" t="s">
        <v>143</v>
      </c>
      <c r="I77" s="154"/>
      <c r="J77" s="142" t="s">
        <v>13</v>
      </c>
      <c r="K77" s="117">
        <v>2427.8300000000013</v>
      </c>
    </row>
    <row r="78" spans="1:11" hidden="1" x14ac:dyDescent="0.25">
      <c r="A78" s="66" t="s">
        <v>28</v>
      </c>
      <c r="B78" s="23">
        <v>0</v>
      </c>
      <c r="C78" s="71">
        <v>0</v>
      </c>
      <c r="D78" s="47"/>
      <c r="E78" s="137"/>
      <c r="F78" s="97"/>
      <c r="G78" s="148"/>
      <c r="H78" s="148" t="s">
        <v>143</v>
      </c>
      <c r="I78" s="148"/>
      <c r="J78" t="s">
        <v>14</v>
      </c>
      <c r="K78" s="98">
        <v>29301.959999999854</v>
      </c>
    </row>
    <row r="79" spans="1:11" hidden="1" x14ac:dyDescent="0.25">
      <c r="A79" s="66" t="s">
        <v>35</v>
      </c>
      <c r="B79" s="23">
        <v>0</v>
      </c>
      <c r="C79" s="71">
        <v>0</v>
      </c>
      <c r="D79" s="47"/>
      <c r="E79" s="137"/>
      <c r="F79" s="97"/>
      <c r="G79" s="148"/>
      <c r="H79" s="148" t="s">
        <v>143</v>
      </c>
      <c r="I79" s="148"/>
      <c r="J79" s="94" t="s">
        <v>15</v>
      </c>
      <c r="K79" s="98">
        <v>2373</v>
      </c>
    </row>
    <row r="80" spans="1:11" hidden="1" x14ac:dyDescent="0.25">
      <c r="A80" s="66" t="s">
        <v>76</v>
      </c>
      <c r="B80" s="23">
        <v>0</v>
      </c>
      <c r="C80" s="71">
        <v>0</v>
      </c>
      <c r="D80" s="47"/>
      <c r="E80" s="137"/>
      <c r="F80" s="97"/>
      <c r="G80" s="148"/>
      <c r="H80" s="148" t="s">
        <v>143</v>
      </c>
      <c r="I80" s="148"/>
      <c r="J80" t="s">
        <v>16</v>
      </c>
      <c r="K80" s="98">
        <v>3466.0899999999992</v>
      </c>
    </row>
    <row r="81" spans="1:11" hidden="1" x14ac:dyDescent="0.25">
      <c r="A81" s="66" t="s">
        <v>33</v>
      </c>
      <c r="B81" s="23">
        <v>0</v>
      </c>
      <c r="C81" s="71">
        <v>0</v>
      </c>
      <c r="D81" s="47"/>
      <c r="E81" s="137"/>
      <c r="F81" s="97"/>
      <c r="G81" s="148"/>
      <c r="H81" s="148" t="s">
        <v>143</v>
      </c>
      <c r="I81" s="148"/>
      <c r="J81" t="s">
        <v>17</v>
      </c>
      <c r="K81" s="98">
        <v>30051.580000000075</v>
      </c>
    </row>
    <row r="82" spans="1:11" x14ac:dyDescent="0.25">
      <c r="A82" s="66"/>
      <c r="B82" s="185"/>
      <c r="C82" s="71">
        <v>80</v>
      </c>
      <c r="D82" s="47"/>
      <c r="E82" s="137"/>
      <c r="F82" s="97"/>
      <c r="G82" s="148"/>
      <c r="H82" s="148"/>
      <c r="I82" s="148"/>
      <c r="K82" s="98"/>
    </row>
    <row r="83" spans="1:11" s="142" customFormat="1" ht="30" x14ac:dyDescent="0.25">
      <c r="A83" s="122" t="s">
        <v>77</v>
      </c>
      <c r="B83" s="123" t="s">
        <v>74</v>
      </c>
      <c r="C83" s="124" t="s">
        <v>164</v>
      </c>
      <c r="D83" s="121"/>
      <c r="E83" s="125"/>
      <c r="F83" s="178"/>
      <c r="G83" s="154"/>
      <c r="H83" s="154"/>
      <c r="I83" s="154"/>
      <c r="J83" s="142" t="s">
        <v>18</v>
      </c>
      <c r="K83" s="117">
        <v>16851.659999999974</v>
      </c>
    </row>
    <row r="84" spans="1:11" x14ac:dyDescent="0.25">
      <c r="A84" s="66" t="s">
        <v>28</v>
      </c>
      <c r="B84" s="21">
        <v>0</v>
      </c>
      <c r="C84" s="87">
        <v>0</v>
      </c>
      <c r="D84" s="48"/>
      <c r="E84" s="100">
        <v>29302</v>
      </c>
      <c r="F84" s="179"/>
      <c r="G84" s="156"/>
      <c r="H84" s="148"/>
      <c r="I84" s="148"/>
      <c r="J84" t="s">
        <v>19</v>
      </c>
      <c r="K84" s="99">
        <v>1213.6499999999999</v>
      </c>
    </row>
    <row r="85" spans="1:11" ht="30" x14ac:dyDescent="0.25">
      <c r="A85" s="66" t="s">
        <v>35</v>
      </c>
      <c r="B85" s="21">
        <v>0</v>
      </c>
      <c r="C85" s="87">
        <v>0</v>
      </c>
      <c r="D85" s="48"/>
      <c r="E85" s="137"/>
      <c r="F85" s="97"/>
      <c r="G85" s="148"/>
      <c r="H85" s="148"/>
      <c r="I85" s="148"/>
      <c r="J85" s="4" t="s">
        <v>157</v>
      </c>
      <c r="K85" s="90">
        <f>SUM(K67:K84)</f>
        <v>211897.19000000009</v>
      </c>
    </row>
    <row r="86" spans="1:11" x14ac:dyDescent="0.25">
      <c r="A86" s="66" t="s">
        <v>76</v>
      </c>
      <c r="B86" s="21">
        <v>0</v>
      </c>
      <c r="C86" s="87">
        <v>0</v>
      </c>
      <c r="D86" s="48"/>
      <c r="E86" s="137"/>
      <c r="F86" s="97"/>
      <c r="G86" s="148"/>
      <c r="H86" s="148"/>
      <c r="I86" s="148"/>
    </row>
    <row r="87" spans="1:11" x14ac:dyDescent="0.25">
      <c r="A87" s="66" t="s">
        <v>33</v>
      </c>
      <c r="B87" s="21">
        <v>0</v>
      </c>
      <c r="C87" s="87">
        <v>0</v>
      </c>
      <c r="D87" s="48"/>
      <c r="E87" s="49"/>
      <c r="F87" s="180"/>
      <c r="G87" s="148"/>
      <c r="H87" s="148"/>
      <c r="I87" s="148"/>
    </row>
    <row r="88" spans="1:11" x14ac:dyDescent="0.25">
      <c r="A88" s="66"/>
      <c r="B88" s="184"/>
      <c r="C88" s="70"/>
      <c r="D88" s="48"/>
      <c r="E88" s="49"/>
      <c r="F88" s="180"/>
      <c r="G88" s="148"/>
      <c r="H88" s="148"/>
      <c r="I88" s="148"/>
    </row>
    <row r="89" spans="1:11" s="142" customFormat="1" ht="30" x14ac:dyDescent="0.25">
      <c r="A89" s="126" t="s">
        <v>78</v>
      </c>
      <c r="B89" s="127" t="s">
        <v>74</v>
      </c>
      <c r="C89" s="128" t="s">
        <v>164</v>
      </c>
      <c r="D89" s="121"/>
      <c r="E89" s="141"/>
      <c r="F89" s="177"/>
      <c r="G89" s="154"/>
      <c r="H89" s="154"/>
      <c r="I89" s="154"/>
    </row>
    <row r="90" spans="1:11" x14ac:dyDescent="0.25">
      <c r="A90" s="66" t="s">
        <v>28</v>
      </c>
      <c r="B90" s="21">
        <v>0</v>
      </c>
      <c r="C90" s="87">
        <v>0</v>
      </c>
      <c r="D90" s="48"/>
      <c r="E90" s="100">
        <v>16852</v>
      </c>
      <c r="F90" s="179"/>
      <c r="G90" s="148"/>
      <c r="H90" s="148"/>
      <c r="I90" s="148"/>
    </row>
    <row r="91" spans="1:11" x14ac:dyDescent="0.25">
      <c r="A91" s="66" t="s">
        <v>38</v>
      </c>
      <c r="B91" s="21">
        <v>0</v>
      </c>
      <c r="C91" s="87">
        <v>0</v>
      </c>
      <c r="D91" s="48"/>
      <c r="E91" s="137"/>
      <c r="F91" s="97"/>
      <c r="G91" s="148"/>
      <c r="H91" s="148"/>
      <c r="I91" s="148"/>
    </row>
    <row r="92" spans="1:11" x14ac:dyDescent="0.25">
      <c r="A92" s="66"/>
      <c r="B92" s="21">
        <v>0</v>
      </c>
      <c r="C92" s="70">
        <v>0</v>
      </c>
      <c r="D92" s="48"/>
      <c r="E92" s="137"/>
      <c r="F92" s="97"/>
      <c r="G92" s="148"/>
      <c r="H92" s="148"/>
      <c r="I92" s="148"/>
    </row>
    <row r="93" spans="1:11" x14ac:dyDescent="0.25">
      <c r="A93" s="78"/>
      <c r="B93" s="81"/>
      <c r="C93" s="80"/>
      <c r="D93" s="81"/>
      <c r="G93" s="148"/>
      <c r="H93" s="148"/>
      <c r="I93" s="148"/>
    </row>
    <row r="94" spans="1:11" s="142" customFormat="1" ht="45" x14ac:dyDescent="0.25">
      <c r="A94" s="129" t="s">
        <v>79</v>
      </c>
      <c r="B94" s="130" t="s">
        <v>165</v>
      </c>
      <c r="C94" s="131"/>
      <c r="D94" s="132" t="s">
        <v>137</v>
      </c>
      <c r="E94" s="132" t="s">
        <v>138</v>
      </c>
      <c r="F94" s="181"/>
      <c r="G94" s="154"/>
      <c r="H94" s="154"/>
      <c r="I94" s="154"/>
    </row>
    <row r="95" spans="1:11" x14ac:dyDescent="0.25">
      <c r="A95" s="66" t="s">
        <v>80</v>
      </c>
      <c r="B95" s="70">
        <v>14.67</v>
      </c>
      <c r="C95" s="87"/>
      <c r="D95" s="47">
        <v>2048</v>
      </c>
      <c r="E95" s="143">
        <f>B95*D95</f>
        <v>30044.16</v>
      </c>
      <c r="F95" s="182"/>
      <c r="G95" s="148"/>
      <c r="H95" s="148"/>
      <c r="I95" s="148"/>
    </row>
    <row r="96" spans="1:11" s="142" customFormat="1" ht="45" x14ac:dyDescent="0.25">
      <c r="A96" s="133" t="s">
        <v>81</v>
      </c>
      <c r="B96" s="134" t="s">
        <v>165</v>
      </c>
      <c r="C96" s="131"/>
      <c r="D96" s="121"/>
      <c r="E96" s="141"/>
      <c r="F96" s="177"/>
      <c r="G96" s="154"/>
      <c r="H96" s="154"/>
      <c r="I96" s="154"/>
    </row>
    <row r="97" spans="1:10" x14ac:dyDescent="0.25">
      <c r="A97" s="66" t="s">
        <v>82</v>
      </c>
      <c r="B97" s="70">
        <v>80.510000000000005</v>
      </c>
      <c r="C97" s="87"/>
      <c r="D97" s="47">
        <v>16</v>
      </c>
      <c r="E97" s="143">
        <f>B97*D97</f>
        <v>1288.1600000000001</v>
      </c>
      <c r="F97" s="182"/>
      <c r="G97" s="157">
        <f>E95+E97</f>
        <v>31332.32</v>
      </c>
      <c r="H97" s="148"/>
      <c r="I97" s="148"/>
    </row>
    <row r="98" spans="1:10" ht="38.450000000000003" customHeight="1" x14ac:dyDescent="0.25">
      <c r="A98" s="78"/>
      <c r="B98" s="79"/>
      <c r="C98" s="80"/>
      <c r="D98" s="81"/>
      <c r="E98" s="81"/>
      <c r="F98" s="81"/>
      <c r="G98" s="147"/>
      <c r="H98" s="148"/>
      <c r="I98" s="148"/>
    </row>
    <row r="99" spans="1:10" x14ac:dyDescent="0.25">
      <c r="A99" s="74" t="s">
        <v>158</v>
      </c>
      <c r="B99" s="75"/>
      <c r="C99" s="76"/>
      <c r="D99" s="85"/>
      <c r="E99" s="85"/>
      <c r="F99" s="3"/>
      <c r="G99" s="148"/>
      <c r="H99" s="148"/>
      <c r="I99" s="148"/>
    </row>
    <row r="100" spans="1:10" x14ac:dyDescent="0.25">
      <c r="A100" s="82"/>
      <c r="B100" s="83"/>
      <c r="C100" s="84" t="s">
        <v>159</v>
      </c>
      <c r="D100" s="77" t="s">
        <v>137</v>
      </c>
      <c r="E100" s="77" t="s">
        <v>138</v>
      </c>
      <c r="F100" s="172"/>
      <c r="G100" s="148"/>
      <c r="H100" s="148"/>
      <c r="I100" s="148"/>
    </row>
    <row r="101" spans="1:10" x14ac:dyDescent="0.25">
      <c r="A101" s="8"/>
      <c r="B101" s="72" t="s">
        <v>85</v>
      </c>
      <c r="C101" s="73">
        <v>87.52</v>
      </c>
      <c r="D101" s="137">
        <v>14</v>
      </c>
      <c r="E101" s="143">
        <f>C101*D101</f>
        <v>1225.28</v>
      </c>
      <c r="F101" s="182"/>
      <c r="G101" s="148"/>
      <c r="H101" s="148"/>
      <c r="I101" s="148"/>
    </row>
    <row r="102" spans="1:10" x14ac:dyDescent="0.25">
      <c r="A102" s="66"/>
      <c r="B102" s="72" t="s">
        <v>86</v>
      </c>
      <c r="C102" s="70">
        <v>15.56</v>
      </c>
      <c r="D102" s="137">
        <v>31</v>
      </c>
      <c r="E102" s="143">
        <f>C102*D102</f>
        <v>482.36</v>
      </c>
      <c r="F102" s="182"/>
      <c r="G102" s="148"/>
      <c r="H102" s="148"/>
      <c r="I102" s="148"/>
    </row>
    <row r="103" spans="1:10" x14ac:dyDescent="0.25">
      <c r="C103" s="109"/>
      <c r="D103" s="103"/>
      <c r="E103" s="103"/>
      <c r="F103" s="103"/>
      <c r="G103" s="157">
        <f>E101+E102</f>
        <v>1707.6399999999999</v>
      </c>
      <c r="H103" s="158"/>
      <c r="I103" s="158"/>
      <c r="J103" s="103"/>
    </row>
    <row r="104" spans="1:10" x14ac:dyDescent="0.25">
      <c r="C104" s="110"/>
      <c r="D104" s="103"/>
      <c r="E104" s="103"/>
      <c r="F104" s="103"/>
      <c r="G104" s="158"/>
      <c r="H104" s="158"/>
      <c r="I104" s="158"/>
      <c r="J104" s="103"/>
    </row>
    <row r="105" spans="1:10" x14ac:dyDescent="0.25">
      <c r="A105" s="17" t="s">
        <v>87</v>
      </c>
      <c r="D105" s="103"/>
      <c r="E105" s="103"/>
      <c r="F105" s="103"/>
      <c r="G105" s="158"/>
      <c r="H105" s="158"/>
      <c r="I105" s="158"/>
    </row>
    <row r="106" spans="1:10" x14ac:dyDescent="0.25">
      <c r="A106" s="10" t="s">
        <v>61</v>
      </c>
      <c r="B106" s="10" t="s">
        <v>160</v>
      </c>
      <c r="C106" s="10"/>
      <c r="G106" s="151"/>
      <c r="H106" s="151"/>
      <c r="I106" s="148"/>
    </row>
    <row r="107" spans="1:10" x14ac:dyDescent="0.25">
      <c r="A107" s="30"/>
      <c r="B107" s="30"/>
      <c r="C107" s="30"/>
      <c r="D107" s="42" t="s">
        <v>161</v>
      </c>
      <c r="E107" s="42" t="s">
        <v>138</v>
      </c>
      <c r="F107" s="172"/>
      <c r="G107" s="151"/>
      <c r="H107" s="151"/>
      <c r="I107" s="148"/>
    </row>
    <row r="108" spans="1:10" x14ac:dyDescent="0.25">
      <c r="A108" s="62" t="s">
        <v>98</v>
      </c>
      <c r="B108" s="28"/>
      <c r="D108" s="137"/>
      <c r="E108" s="137"/>
      <c r="F108" s="97"/>
      <c r="G108" s="151"/>
      <c r="H108" s="151"/>
      <c r="I108" s="148"/>
    </row>
    <row r="109" spans="1:10" x14ac:dyDescent="0.25">
      <c r="A109" s="63" t="s">
        <v>99</v>
      </c>
      <c r="B109" s="24">
        <v>0.65</v>
      </c>
      <c r="D109" s="144"/>
      <c r="E109" s="100">
        <v>519</v>
      </c>
      <c r="F109" s="179"/>
      <c r="G109" s="158"/>
      <c r="H109" s="148"/>
      <c r="I109" s="148"/>
    </row>
    <row r="110" spans="1:10" x14ac:dyDescent="0.25">
      <c r="A110" s="63" t="s">
        <v>100</v>
      </c>
      <c r="B110" s="24">
        <v>1.31</v>
      </c>
      <c r="D110" s="144"/>
      <c r="E110" s="144"/>
      <c r="F110" s="183"/>
      <c r="G110" s="158"/>
      <c r="H110" s="148"/>
      <c r="I110" s="148"/>
    </row>
    <row r="111" spans="1:10" x14ac:dyDescent="0.25">
      <c r="A111" s="63" t="s">
        <v>101</v>
      </c>
      <c r="B111" s="24">
        <v>0</v>
      </c>
      <c r="D111" s="144"/>
      <c r="E111" s="144"/>
      <c r="F111" s="183"/>
      <c r="G111" s="158"/>
      <c r="H111" s="148"/>
      <c r="I111" s="148"/>
    </row>
    <row r="112" spans="1:10" x14ac:dyDescent="0.25">
      <c r="A112" s="63" t="s">
        <v>102</v>
      </c>
      <c r="B112" s="24">
        <v>1.59</v>
      </c>
      <c r="D112" s="144"/>
      <c r="E112" s="144"/>
      <c r="F112" s="183"/>
      <c r="G112" s="158"/>
      <c r="H112" s="148"/>
      <c r="I112" s="148"/>
    </row>
    <row r="113" spans="1:9" x14ac:dyDescent="0.25">
      <c r="A113" s="63" t="s">
        <v>12</v>
      </c>
      <c r="B113" s="24">
        <v>0</v>
      </c>
      <c r="D113" s="144"/>
      <c r="E113" s="144"/>
      <c r="F113" s="183"/>
      <c r="G113" s="158"/>
      <c r="H113" s="148"/>
      <c r="I113" s="148"/>
    </row>
    <row r="114" spans="1:9" x14ac:dyDescent="0.25">
      <c r="A114" s="63" t="s">
        <v>103</v>
      </c>
      <c r="B114" s="24">
        <v>0</v>
      </c>
      <c r="D114" s="144"/>
      <c r="E114" s="144"/>
      <c r="F114" s="183"/>
      <c r="G114" s="158"/>
      <c r="H114" s="148"/>
      <c r="I114" s="148"/>
    </row>
    <row r="115" spans="1:9" x14ac:dyDescent="0.25">
      <c r="A115" s="104" t="s">
        <v>162</v>
      </c>
      <c r="B115" s="24">
        <v>6.5</v>
      </c>
      <c r="D115" s="137"/>
      <c r="E115" s="137"/>
      <c r="F115" s="97"/>
      <c r="G115" s="148"/>
      <c r="H115" s="148"/>
      <c r="I115" s="148"/>
    </row>
    <row r="116" spans="1:9" x14ac:dyDescent="0.25">
      <c r="B116" s="64"/>
      <c r="D116" s="8"/>
      <c r="E116" s="8"/>
      <c r="G116" s="148"/>
      <c r="H116" s="148"/>
      <c r="I116" s="148"/>
    </row>
    <row r="117" spans="1:9" x14ac:dyDescent="0.25">
      <c r="A117" s="62" t="s">
        <v>108</v>
      </c>
      <c r="B117" s="29"/>
      <c r="D117" s="144"/>
      <c r="E117" s="144"/>
      <c r="F117" s="183"/>
      <c r="G117" s="158"/>
      <c r="H117" s="148"/>
      <c r="I117" s="148"/>
    </row>
    <row r="118" spans="1:9" x14ac:dyDescent="0.25">
      <c r="A118" s="63" t="s">
        <v>109</v>
      </c>
      <c r="B118" s="24">
        <v>0</v>
      </c>
      <c r="D118" s="137"/>
      <c r="E118" s="137"/>
      <c r="F118" s="97"/>
      <c r="G118" s="148"/>
      <c r="H118" s="148"/>
      <c r="I118" s="148"/>
    </row>
    <row r="119" spans="1:9" x14ac:dyDescent="0.25">
      <c r="A119" s="63" t="s">
        <v>110</v>
      </c>
      <c r="B119" s="24">
        <v>2.46</v>
      </c>
      <c r="D119" s="137"/>
      <c r="E119" s="137"/>
      <c r="F119" s="97"/>
      <c r="G119" s="148"/>
      <c r="H119" s="148"/>
      <c r="I119" s="148"/>
    </row>
    <row r="120" spans="1:9" x14ac:dyDescent="0.25">
      <c r="A120" s="63" t="s">
        <v>111</v>
      </c>
      <c r="B120" s="24">
        <v>0</v>
      </c>
      <c r="D120" s="137"/>
      <c r="E120" s="137"/>
      <c r="F120" s="97"/>
      <c r="G120" s="148"/>
      <c r="H120" s="148"/>
      <c r="I120" s="148"/>
    </row>
    <row r="121" spans="1:9" x14ac:dyDescent="0.25">
      <c r="A121" s="63" t="s">
        <v>112</v>
      </c>
      <c r="B121" s="24">
        <v>1.22</v>
      </c>
      <c r="D121" s="137"/>
      <c r="E121" s="137"/>
      <c r="F121" s="97"/>
      <c r="G121" s="148"/>
      <c r="H121" s="148"/>
      <c r="I121" s="148"/>
    </row>
    <row r="122" spans="1:9" x14ac:dyDescent="0.25">
      <c r="A122" s="63" t="s">
        <v>113</v>
      </c>
      <c r="B122" s="24">
        <v>0</v>
      </c>
      <c r="D122" s="137"/>
      <c r="E122" s="137"/>
      <c r="F122" s="97"/>
      <c r="G122" s="148"/>
      <c r="H122" s="148"/>
      <c r="I122" s="148"/>
    </row>
    <row r="123" spans="1:9" x14ac:dyDescent="0.25">
      <c r="A123" s="63" t="s">
        <v>114</v>
      </c>
      <c r="B123" s="24">
        <v>13.36</v>
      </c>
      <c r="D123" s="137"/>
      <c r="E123" s="137"/>
      <c r="F123" s="97"/>
      <c r="G123" s="148"/>
      <c r="H123" s="148"/>
      <c r="I123" s="148"/>
    </row>
    <row r="124" spans="1:9" x14ac:dyDescent="0.25">
      <c r="A124" s="63" t="s">
        <v>115</v>
      </c>
      <c r="B124" s="24">
        <v>0</v>
      </c>
      <c r="D124" s="137"/>
      <c r="E124" s="137"/>
      <c r="F124" s="97"/>
      <c r="G124" s="148"/>
      <c r="H124" s="148"/>
      <c r="I124" s="148"/>
    </row>
    <row r="125" spans="1:9" x14ac:dyDescent="0.25">
      <c r="A125" s="63" t="s">
        <v>116</v>
      </c>
      <c r="B125" s="24">
        <v>2.02</v>
      </c>
      <c r="D125" s="137"/>
      <c r="E125" s="137"/>
      <c r="F125" s="97"/>
      <c r="G125" s="148"/>
      <c r="H125" s="148"/>
      <c r="I125" s="148"/>
    </row>
    <row r="126" spans="1:9" x14ac:dyDescent="0.25">
      <c r="A126" s="63" t="s">
        <v>117</v>
      </c>
      <c r="B126" s="24">
        <v>0</v>
      </c>
      <c r="D126" s="137"/>
      <c r="E126" s="137"/>
      <c r="F126" s="97"/>
      <c r="G126" s="148"/>
      <c r="H126" s="148"/>
      <c r="I126" s="148"/>
    </row>
    <row r="127" spans="1:9" x14ac:dyDescent="0.25">
      <c r="A127" s="63" t="s">
        <v>118</v>
      </c>
      <c r="B127" s="24">
        <v>0</v>
      </c>
      <c r="D127" s="137"/>
      <c r="E127" s="137"/>
      <c r="F127" s="97"/>
      <c r="G127" s="148"/>
      <c r="H127" s="148"/>
      <c r="I127" s="148"/>
    </row>
    <row r="128" spans="1:9" x14ac:dyDescent="0.25">
      <c r="A128" s="63" t="s">
        <v>119</v>
      </c>
      <c r="B128" s="24">
        <v>0</v>
      </c>
      <c r="D128" s="137"/>
      <c r="E128" s="137"/>
      <c r="F128" s="97"/>
      <c r="G128" s="148"/>
      <c r="H128" s="148"/>
      <c r="I128" s="148"/>
    </row>
    <row r="129" spans="1:9" x14ac:dyDescent="0.25">
      <c r="A129" s="63" t="s">
        <v>120</v>
      </c>
      <c r="B129" s="24">
        <v>0</v>
      </c>
      <c r="D129" s="137"/>
      <c r="E129" s="137"/>
      <c r="F129" s="97"/>
      <c r="G129" s="148"/>
      <c r="H129" s="148"/>
      <c r="I129" s="148"/>
    </row>
    <row r="130" spans="1:9" x14ac:dyDescent="0.25">
      <c r="A130" s="63" t="s">
        <v>121</v>
      </c>
      <c r="B130" s="24">
        <v>0</v>
      </c>
      <c r="D130" s="137"/>
      <c r="E130" s="137"/>
      <c r="F130" s="97"/>
      <c r="G130" s="148"/>
      <c r="H130" s="148"/>
      <c r="I130" s="148"/>
    </row>
    <row r="131" spans="1:9" x14ac:dyDescent="0.25">
      <c r="A131" s="63" t="s">
        <v>122</v>
      </c>
      <c r="B131" s="24">
        <v>0.32</v>
      </c>
      <c r="D131" s="137"/>
      <c r="E131" s="137"/>
      <c r="F131" s="97"/>
      <c r="G131" s="148"/>
      <c r="H131" s="148"/>
      <c r="I131" s="148"/>
    </row>
    <row r="132" spans="1:9" x14ac:dyDescent="0.25">
      <c r="A132" s="63" t="s">
        <v>123</v>
      </c>
      <c r="B132" s="24">
        <v>0</v>
      </c>
      <c r="D132" s="137"/>
      <c r="E132" s="137"/>
      <c r="F132" s="97"/>
      <c r="G132" s="148"/>
      <c r="H132" s="148"/>
      <c r="I132" s="148"/>
    </row>
    <row r="133" spans="1:9" x14ac:dyDescent="0.25">
      <c r="A133" s="63" t="s">
        <v>124</v>
      </c>
      <c r="B133" s="24">
        <v>0</v>
      </c>
      <c r="D133" s="137"/>
      <c r="E133" s="137"/>
      <c r="F133" s="97"/>
      <c r="G133" s="148"/>
      <c r="H133" s="148"/>
      <c r="I133" s="148"/>
    </row>
    <row r="134" spans="1:9" x14ac:dyDescent="0.25">
      <c r="A134" s="63" t="s">
        <v>125</v>
      </c>
      <c r="B134" s="24">
        <v>0</v>
      </c>
      <c r="D134" s="137"/>
      <c r="E134" s="137"/>
      <c r="F134" s="97"/>
      <c r="G134" s="148"/>
      <c r="H134" s="148"/>
      <c r="I134" s="148"/>
    </row>
    <row r="135" spans="1:9" x14ac:dyDescent="0.25">
      <c r="A135" s="63" t="s">
        <v>126</v>
      </c>
      <c r="B135" s="24">
        <v>0</v>
      </c>
      <c r="D135" s="137"/>
      <c r="E135" s="137"/>
      <c r="F135" s="97"/>
      <c r="G135" s="148"/>
      <c r="H135" s="148"/>
      <c r="I135" s="148"/>
    </row>
    <row r="136" spans="1:9" x14ac:dyDescent="0.25">
      <c r="A136" s="63" t="s">
        <v>127</v>
      </c>
      <c r="B136" s="24">
        <v>0</v>
      </c>
      <c r="D136" s="137"/>
      <c r="E136" s="137"/>
      <c r="F136" s="97"/>
      <c r="G136" s="148"/>
      <c r="H136" s="148"/>
      <c r="I136" s="148"/>
    </row>
    <row r="137" spans="1:9" x14ac:dyDescent="0.25">
      <c r="A137" s="63" t="s">
        <v>128</v>
      </c>
      <c r="B137" s="24">
        <v>0</v>
      </c>
      <c r="D137" s="137"/>
      <c r="E137" s="137"/>
      <c r="F137" s="97"/>
      <c r="G137" s="148"/>
      <c r="H137" s="148"/>
      <c r="I137" s="148"/>
    </row>
    <row r="138" spans="1:9" x14ac:dyDescent="0.25">
      <c r="A138" s="63" t="s">
        <v>129</v>
      </c>
      <c r="B138" s="24">
        <v>0</v>
      </c>
      <c r="D138" s="137"/>
      <c r="E138" s="137"/>
      <c r="F138" s="97"/>
      <c r="G138" s="148"/>
      <c r="H138" s="148"/>
      <c r="I138" s="148"/>
    </row>
    <row r="139" spans="1:9" x14ac:dyDescent="0.25">
      <c r="A139" s="63" t="s">
        <v>130</v>
      </c>
      <c r="B139" s="24">
        <v>0</v>
      </c>
      <c r="D139" s="137"/>
      <c r="E139" s="137"/>
      <c r="F139" s="97"/>
      <c r="G139" s="148"/>
      <c r="H139" s="148"/>
      <c r="I139" s="148"/>
    </row>
    <row r="140" spans="1:9" x14ac:dyDescent="0.25">
      <c r="A140" s="63" t="s">
        <v>131</v>
      </c>
      <c r="B140" s="24">
        <v>0</v>
      </c>
      <c r="D140" s="137"/>
      <c r="E140" s="137"/>
      <c r="F140" s="97"/>
      <c r="G140" s="148"/>
      <c r="H140" s="148"/>
      <c r="I140" s="148"/>
    </row>
    <row r="141" spans="1:9" x14ac:dyDescent="0.25">
      <c r="A141" s="63" t="s">
        <v>132</v>
      </c>
      <c r="B141" s="24">
        <v>1.79</v>
      </c>
      <c r="D141" s="137"/>
      <c r="E141" s="137"/>
      <c r="F141" s="97"/>
      <c r="G141" s="148"/>
      <c r="H141" s="148"/>
      <c r="I141" s="148"/>
    </row>
    <row r="142" spans="1:9" x14ac:dyDescent="0.25">
      <c r="A142" s="63" t="s">
        <v>133</v>
      </c>
      <c r="B142" s="24">
        <v>0</v>
      </c>
      <c r="D142" s="137"/>
      <c r="E142" s="137"/>
      <c r="F142" s="97"/>
      <c r="G142" s="148"/>
      <c r="H142" s="148"/>
      <c r="I142" s="148"/>
    </row>
    <row r="143" spans="1:9" x14ac:dyDescent="0.25">
      <c r="A143" s="63" t="s">
        <v>134</v>
      </c>
      <c r="B143" s="24">
        <v>0</v>
      </c>
      <c r="D143" s="137"/>
      <c r="E143" s="137"/>
      <c r="F143" s="97"/>
      <c r="G143" s="148"/>
      <c r="H143" s="148"/>
      <c r="I143" s="148"/>
    </row>
    <row r="144" spans="1:9" x14ac:dyDescent="0.25">
      <c r="A144" s="63"/>
      <c r="B144" s="64"/>
      <c r="D144" s="8"/>
      <c r="E144" s="8"/>
      <c r="G144" s="148"/>
      <c r="H144" s="148"/>
      <c r="I144" s="148"/>
    </row>
    <row r="145" spans="1:9" x14ac:dyDescent="0.25">
      <c r="A145" s="11"/>
      <c r="B145" s="64"/>
      <c r="D145" s="8"/>
      <c r="E145" s="8"/>
      <c r="G145" s="148"/>
      <c r="H145" s="148"/>
      <c r="I145" s="148"/>
    </row>
    <row r="146" spans="1:9" x14ac:dyDescent="0.25">
      <c r="A146" s="86" t="s">
        <v>93</v>
      </c>
      <c r="B146" s="25"/>
      <c r="C146" s="54"/>
      <c r="D146" s="42" t="s">
        <v>137</v>
      </c>
      <c r="E146" s="42" t="s">
        <v>138</v>
      </c>
      <c r="F146" s="172"/>
      <c r="G146" s="148"/>
      <c r="H146" s="148"/>
      <c r="I146" s="148"/>
    </row>
    <row r="147" spans="1:9" x14ac:dyDescent="0.25">
      <c r="A147" s="111" t="s">
        <v>95</v>
      </c>
      <c r="B147" s="26">
        <v>97.24</v>
      </c>
      <c r="D147" s="137">
        <v>60</v>
      </c>
      <c r="E147" s="143">
        <f>B147*D147</f>
        <v>5834.4</v>
      </c>
      <c r="F147" s="182"/>
      <c r="G147" s="148"/>
      <c r="H147" s="148"/>
      <c r="I147" s="148"/>
    </row>
    <row r="148" spans="1:9" x14ac:dyDescent="0.25">
      <c r="G148" s="157">
        <v>25851</v>
      </c>
      <c r="H148" s="148"/>
      <c r="I148" s="148"/>
    </row>
    <row r="149" spans="1:9" x14ac:dyDescent="0.25">
      <c r="A149" s="27"/>
      <c r="C149" s="108"/>
      <c r="G149" s="148"/>
      <c r="H149" s="148"/>
      <c r="I149" s="148"/>
    </row>
    <row r="150" spans="1:9" x14ac:dyDescent="0.25">
      <c r="A150" s="27"/>
      <c r="C150" s="108"/>
      <c r="G150" s="148"/>
      <c r="H150" s="148"/>
      <c r="I150" s="148"/>
    </row>
    <row r="151" spans="1:9" x14ac:dyDescent="0.25">
      <c r="A151" s="27"/>
      <c r="C151" s="108"/>
      <c r="G151" s="148"/>
    </row>
    <row r="152" spans="1:9" x14ac:dyDescent="0.25">
      <c r="A152" s="27"/>
      <c r="C152" s="108"/>
      <c r="G152" s="165">
        <f>SUM(G5:G151)</f>
        <v>162304.22741000002</v>
      </c>
    </row>
    <row r="153" spans="1:9" x14ac:dyDescent="0.25">
      <c r="A153" s="27"/>
      <c r="C153" s="108"/>
    </row>
    <row r="154" spans="1:9" x14ac:dyDescent="0.25">
      <c r="A154" s="27"/>
      <c r="C154" s="108"/>
    </row>
    <row r="155" spans="1:9" x14ac:dyDescent="0.25">
      <c r="A155" s="27"/>
      <c r="C155" s="108"/>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4e9797-c9de-4ae0-9124-5b215385d802">
      <Terms xmlns="http://schemas.microsoft.com/office/infopath/2007/PartnerControls"/>
    </lcf76f155ced4ddcb4097134ff3c332f>
    <TaxCatchAll xmlns="85fa55d4-3ee8-4bc4-8fbc-63473e84739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7" ma:contentTypeDescription="Een nieuw document maken." ma:contentTypeScope="" ma:versionID="28eebd1b76db79ed73588e23630dd215">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81d3a83592cbf1756a0d27d5305dae6d"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b57ebfe-d654-49a5-9db0-6d7650e97f3b}" ma:internalName="TaxCatchAll" ma:showField="CatchAllData" ma:web="85fa55d4-3ee8-4bc4-8fbc-63473e8473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2E79EB-B180-41E5-BAED-41D20741B512}">
  <ds:schemaRefs>
    <ds:schemaRef ds:uri="http://purl.org/dc/elements/1.1/"/>
    <ds:schemaRef ds:uri="b055f171-bfc6-4755-aaa8-8502abdbacbd"/>
    <ds:schemaRef ds:uri="http://schemas.microsoft.com/office/2006/documentManagement/types"/>
    <ds:schemaRef ds:uri="http://schemas.openxmlformats.org/package/2006/metadata/core-properties"/>
    <ds:schemaRef ds:uri="http://purl.org/dc/terms/"/>
    <ds:schemaRef ds:uri="http://purl.org/dc/dcmitype/"/>
    <ds:schemaRef ds:uri="http://schemas.microsoft.com/office/infopath/2007/PartnerControls"/>
    <ds:schemaRef ds:uri="http://schemas.microsoft.com/office/2006/metadata/properties"/>
    <ds:schemaRef ds:uri="http://www.w3.org/XML/1998/namespace"/>
    <ds:schemaRef ds:uri="a24e9797-c9de-4ae0-9124-5b215385d802"/>
    <ds:schemaRef ds:uri="85fa55d4-3ee8-4bc4-8fbc-63473e847397"/>
  </ds:schemaRefs>
</ds:datastoreItem>
</file>

<file path=customXml/itemProps2.xml><?xml version="1.0" encoding="utf-8"?>
<ds:datastoreItem xmlns:ds="http://schemas.openxmlformats.org/officeDocument/2006/customXml" ds:itemID="{B43218A2-1283-47D1-AB75-898A4484BCED}">
  <ds:schemaRefs>
    <ds:schemaRef ds:uri="http://schemas.microsoft.com/sharepoint/v3/contenttype/forms"/>
  </ds:schemaRefs>
</ds:datastoreItem>
</file>

<file path=customXml/itemProps3.xml><?xml version="1.0" encoding="utf-8"?>
<ds:datastoreItem xmlns:ds="http://schemas.openxmlformats.org/officeDocument/2006/customXml" ds:itemID="{6AB1E92C-DE0E-49B4-8D72-74D058CA860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Voorblad</vt:lpstr>
      <vt:lpstr>Jaarkosten</vt:lpstr>
      <vt:lpstr>Tarievensheet</vt:lpstr>
      <vt:lpstr>Achterzijde Avans calc.</vt:lpstr>
      <vt:lpstr>Tarievensheet!Afdrukbereik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Ans Baeten</dc:creator>
  <cp:keywords/>
  <dc:description/>
  <cp:lastModifiedBy>Marloes Vis</cp:lastModifiedBy>
  <cp:revision/>
  <dcterms:created xsi:type="dcterms:W3CDTF">2020-03-30T10:46:00Z</dcterms:created>
  <dcterms:modified xsi:type="dcterms:W3CDTF">2025-05-01T13:47:43Z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y fmtid="{D5CDD505-2E9C-101B-9397-08002B2CF9AE}" pid="3" name="Order">
    <vt:r8>9600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