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ocumenttasks/documenttask2.xml" ContentType="application/vnd.ms-excel.documenttasks+xml"/>
  <Override PartName="/xl/drawings/drawing2.xml" ContentType="application/vnd.openxmlformats-officedocument.drawing+xml"/>
  <Override PartName="/xl/drawings/drawing3.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ocumenttasks/documenttask3.xml" ContentType="application/vnd.ms-excel.documenttasks+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updateLinks="never"/>
  <mc:AlternateContent xmlns:mc="http://schemas.openxmlformats.org/markup-compatibility/2006">
    <mc:Choice Requires="x15">
      <x15ac:absPath xmlns:x15ac="http://schemas.microsoft.com/office/spreadsheetml/2010/11/ac" url="https://chrhogeschoolede.sharepoint.com/teams/DSE_FINPRO2/Gedeelde documenten/Aanbestedingsdocumentatie/03 Aanbestedingsdossier in bewerking/Klaar om te publiceren/"/>
    </mc:Choice>
  </mc:AlternateContent>
  <xr:revisionPtr revIDLastSave="1550" documentId="8_{89FC1616-2D76-4053-B2F1-281992326F20}" xr6:coauthVersionLast="47" xr6:coauthVersionMax="47" xr10:uidLastSave="{D3A4073E-7F58-49EB-BAFE-273E81E7EA4D}"/>
  <bookViews>
    <workbookView xWindow="-4440" yWindow="-16320" windowWidth="29040" windowHeight="15840" tabRatio="999" xr2:uid="{00000000-000D-0000-FFFF-FFFF00000000}"/>
  </bookViews>
  <sheets>
    <sheet name="Voorblad" sheetId="1" r:id="rId1"/>
    <sheet name="I Algemeen" sheetId="2" r:id="rId2"/>
    <sheet name="II ICT" sheetId="3" r:id="rId3"/>
    <sheet name="III SLA" sheetId="4" r:id="rId4"/>
    <sheet name="IV Koppelingen" sheetId="5" r:id="rId5"/>
    <sheet name="2 Implementatie" sheetId="7" r:id="rId6"/>
    <sheet name="3 Digitale verwerking" sheetId="10" r:id="rId7"/>
    <sheet name="4 Boekhouding" sheetId="8" r:id="rId8"/>
    <sheet name="4a Debiteuren" sheetId="18" r:id="rId9"/>
    <sheet name="4b Crediteuren" sheetId="19" r:id="rId10"/>
    <sheet name="4c Inkoop" sheetId="20" r:id="rId11"/>
    <sheet name="4d Control" sheetId="22" r:id="rId12"/>
    <sheet name="5 Projecten" sheetId="9" r:id="rId13"/>
    <sheet name="5a Uren" sheetId="21" r:id="rId14"/>
    <sheet name="Instructie cases" sheetId="26" r:id="rId15"/>
    <sheet name="7 Case 1" sheetId="13" r:id="rId16"/>
    <sheet name="7a Case 2" sheetId="33" r:id="rId17"/>
    <sheet name="7b Demopunten" sheetId="15" r:id="rId18"/>
    <sheet name="Bijlage a" sheetId="23" r:id="rId19"/>
    <sheet name="Bijlage b" sheetId="32" r:id="rId20"/>
    <sheet name="Data" sheetId="34" r:id="rId2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1" l="1"/>
  <c r="I29" i="1"/>
  <c r="I34" i="1"/>
  <c r="O9" i="34"/>
  <c r="L10" i="34"/>
  <c r="L9" i="34"/>
  <c r="L11" i="34" s="1"/>
  <c r="I5" i="34" s="1"/>
  <c r="E33" i="33"/>
  <c r="E32" i="1" s="1"/>
  <c r="F10" i="34"/>
  <c r="F9" i="34"/>
  <c r="F11" i="34" s="1"/>
  <c r="G33" i="33"/>
  <c r="F32" i="1" s="1"/>
  <c r="D15" i="7"/>
  <c r="F21" i="5"/>
  <c r="E18" i="1" s="1"/>
  <c r="H21" i="5"/>
  <c r="F18" i="1" s="1"/>
  <c r="E13" i="7"/>
  <c r="K27" i="32"/>
  <c r="K29" i="32"/>
  <c r="K26" i="32"/>
  <c r="G15" i="13"/>
  <c r="F31" i="1" s="1"/>
  <c r="E15" i="13"/>
  <c r="E31" i="1" s="1"/>
  <c r="G29" i="9"/>
  <c r="E29" i="9"/>
  <c r="E27" i="1" s="1"/>
  <c r="F28" i="1"/>
  <c r="G15" i="22"/>
  <c r="F26" i="1" s="1"/>
  <c r="E15" i="22"/>
  <c r="E26" i="1" s="1"/>
  <c r="G23" i="20"/>
  <c r="F25" i="1" s="1"/>
  <c r="E23" i="20"/>
  <c r="E25" i="1" s="1"/>
  <c r="G28" i="19"/>
  <c r="F24" i="1" s="1"/>
  <c r="G24" i="18"/>
  <c r="F23" i="1" s="1"/>
  <c r="E24" i="18"/>
  <c r="E23" i="1" s="1"/>
  <c r="G22" i="8"/>
  <c r="F22" i="1" s="1"/>
  <c r="E28" i="19"/>
  <c r="E24" i="1" s="1"/>
  <c r="E18" i="21"/>
  <c r="E28" i="1" s="1"/>
  <c r="E19" i="4"/>
  <c r="E17" i="1" s="1"/>
  <c r="D57" i="1"/>
  <c r="D16" i="15" l="1"/>
  <c r="E33" i="1" s="1"/>
  <c r="E34" i="1" s="1"/>
  <c r="F16" i="15"/>
  <c r="F33" i="1" s="1"/>
  <c r="F34" i="1" s="1"/>
  <c r="F56" i="1" l="1"/>
  <c r="E16" i="10"/>
  <c r="E21" i="1" s="1"/>
  <c r="G16" i="10"/>
  <c r="F21" i="1" s="1"/>
  <c r="F27" i="1" l="1"/>
  <c r="G19" i="4"/>
  <c r="F17" i="1" s="1"/>
  <c r="F29" i="1" l="1"/>
  <c r="F36" i="1"/>
  <c r="E22" i="8" l="1"/>
  <c r="E22" i="1" s="1"/>
  <c r="E36" i="1" l="1"/>
  <c r="E59" i="1" s="1"/>
  <c r="F55" i="1"/>
  <c r="E55" i="1" l="1"/>
  <c r="E56" i="1"/>
  <c r="E54" i="1"/>
  <c r="E50" i="1" l="1"/>
  <c r="E51" i="1" s="1"/>
  <c r="I56" i="1" s="1"/>
  <c r="E57" i="1"/>
  <c r="I55" i="1" s="1"/>
  <c r="F54" i="1" l="1"/>
  <c r="F57" i="1" s="1"/>
  <c r="I54" i="1"/>
  <c r="I5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tc={077CCB12-EC13-4FE7-855F-89908CE3BBBE}</author>
    <author>tc={91F5EA45-B42B-40E3-A8F0-B24B896DC448}</author>
  </authors>
  <commentList>
    <comment ref="J29" authorId="0" shapeId="0" xr:uid="{077CCB12-EC13-4FE7-855F-89908CE3BBBE}">
      <text>
        <t>[Opmerkingenthread]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@Koeslag, Gerjanneke Hoe Gerjanneke, Het lukt me niet om qua punten goed uit te komen en de weging die hoort bij de functionaliteiten in stand te houden. Ik heb er nu een factor tussengezet. Is dat oke voor jou?
Beantwoorden:
    @Oosterwijk, Koos het totaal moet 350 punten zijn. Graag aanpassen en tevens de factor.</t>
      </text>
    </comment>
    <comment ref="J34" authorId="1" shapeId="0" xr:uid="{91F5EA45-B42B-40E3-A8F0-B24B896DC448}">
      <text>
        <t>[Opmerkingenthread]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@Koeslag, Gerjanneke Hoe Gerjanneke, Het lukt me niet om qua punten goed uit te komen en de weging die hoort bij de functionaliteiten in stand te houden. Ik heb er nu een factor tussengezet. Is dat oke voor jou?
Beantwoorden:
    @Oosterwijk, Koos het totaal moet 350 punten zijn. Graag aanpassen en tevens de factor.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tc={FA247051-E76A-4627-ADAD-9FC20C2AD8DC}</author>
  </authors>
  <commentList>
    <comment ref="B1" authorId="0" shapeId="0" xr:uid="{FA247051-E76A-4627-ADAD-9FC20C2AD8DC}">
      <text>
        <t>[Opmerkingenthread]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@Rijswijk van, Kees Hoi Kees, zou je dit tabblad willen checken en evt. aanvullen?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tc={BCE48688-B293-4B2C-A832-30E3A14468BE}</author>
  </authors>
  <commentList>
    <comment ref="B2" authorId="0" shapeId="0" xr:uid="{BCE48688-B293-4B2C-A832-30E3A14468BE}">
      <text>
        <t xml:space="preserve">[Opmerkingenthread]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@Kroon - Roor, Marlien  Hoi Marlien, zou je hier de minimale dataset neer willen zetten? alvast bedankt!
Beantwoorden:
    Vrije velden nog aan toevoegen? </t>
      </text>
    </comment>
  </commentList>
</comments>
</file>

<file path=xl/sharedStrings.xml><?xml version="1.0" encoding="utf-8"?>
<sst xmlns="http://schemas.openxmlformats.org/spreadsheetml/2006/main" count="1579" uniqueCount="921">
  <si>
    <t>Uitleg:</t>
  </si>
  <si>
    <t xml:space="preserve">Dit Programma van Eisen en Wensen dient u digitaal in te vullen en aan te leveren als onderdeel van de Inschrijving op de aanbesteding. 
</t>
  </si>
  <si>
    <t>Eis</t>
  </si>
  <si>
    <r>
      <t xml:space="preserve">Een eis is een knock-out criterium. Op het moment van indienen van uw inschrijving dient u te voldoen aan </t>
    </r>
    <r>
      <rPr>
        <b/>
        <u/>
        <sz val="11"/>
        <color theme="1"/>
        <rFont val="Calibri"/>
        <family val="2"/>
        <scheme val="minor"/>
      </rPr>
      <t>alle</t>
    </r>
    <r>
      <rPr>
        <sz val="11"/>
        <color theme="1"/>
        <rFont val="Calibri"/>
        <family val="2"/>
        <scheme val="minor"/>
      </rPr>
      <t xml:space="preserve"> eisen. </t>
    </r>
  </si>
  <si>
    <t>Gelieve hieronder uw gegevens in te vullen:</t>
  </si>
  <si>
    <t>Wens</t>
  </si>
  <si>
    <t xml:space="preserve">Een wens is geen vereiste maar een pré als het informatiesysteem hieraan voldoet. Op wensen kunt u punten scoren. Per wens wordt de beoordelingsmethode (BM) aangegeven en maximaal aantal punten aangegeven. Bij iedere wens dient u in de kolom 'antwoord' "Ja" of "Nee" aan te geven met een korte uitleg. Alle antwoorden worden in dit bestand gegeven. Op het moment van indienen van uw inschrijving dient u te voldoen aan de wensen waarbij u "Ja" hebt aangegeven. </t>
  </si>
  <si>
    <t>Naam:</t>
  </si>
  <si>
    <t>Functie:</t>
  </si>
  <si>
    <t>Onderneming:</t>
  </si>
  <si>
    <t>Datum invulling:</t>
  </si>
  <si>
    <t>Onderdeel</t>
  </si>
  <si>
    <t>Max. punten wensen:</t>
  </si>
  <si>
    <t>Toegekend aantal punten:</t>
  </si>
  <si>
    <t>Schaalverdeling wensen:</t>
  </si>
  <si>
    <t>I</t>
  </si>
  <si>
    <t>Algemeen</t>
  </si>
  <si>
    <t>nvt</t>
  </si>
  <si>
    <t xml:space="preserve">Puntenscore heeft een maximum van 10 of 5 punten. Schaal bij 10 punten is: 10 - 5 - 0  Schaal bij 5 punten is: 5 - 3 - 0 </t>
  </si>
  <si>
    <t>II</t>
  </si>
  <si>
    <t>ICT</t>
  </si>
  <si>
    <t>Maximale score 10 of 5: Systeem vult wens volledig of goed in</t>
  </si>
  <si>
    <t>III</t>
  </si>
  <si>
    <t>SLA</t>
  </si>
  <si>
    <t>Gemiddelde score 5 of 3: systeem vult de wens voldoende tot matig in</t>
  </si>
  <si>
    <t>llll</t>
  </si>
  <si>
    <t>Koppelingen</t>
  </si>
  <si>
    <t>Laagste score 0 : systeem vult de wens niet in</t>
  </si>
  <si>
    <t>IV</t>
  </si>
  <si>
    <t>Data</t>
  </si>
  <si>
    <t>Implementatie</t>
  </si>
  <si>
    <t>Schaalverdeling voor case 1, 2 en 'demopunten' zie de tab: 'instructie cases'</t>
  </si>
  <si>
    <t>Digitale verwerking</t>
  </si>
  <si>
    <t>Boekhouding</t>
  </si>
  <si>
    <t>4a</t>
  </si>
  <si>
    <t>Debiteuren</t>
  </si>
  <si>
    <t>4b</t>
  </si>
  <si>
    <t>Crediteuren</t>
  </si>
  <si>
    <t>4c</t>
  </si>
  <si>
    <t>Inkoop</t>
  </si>
  <si>
    <t>4d</t>
  </si>
  <si>
    <t>Control</t>
  </si>
  <si>
    <t>Projecten</t>
  </si>
  <si>
    <t>5a</t>
  </si>
  <si>
    <t>Uren</t>
  </si>
  <si>
    <t>Totaalscore wensen</t>
  </si>
  <si>
    <t>Het totaal aantal punten gedeeld door deze factor  geeft 400 punten maximaal</t>
  </si>
  <si>
    <t>Case 1</t>
  </si>
  <si>
    <t>7a</t>
  </si>
  <si>
    <t>Case 2</t>
  </si>
  <si>
    <t>7b</t>
  </si>
  <si>
    <t>Demo</t>
  </si>
  <si>
    <t>Totaalscore presentatie</t>
  </si>
  <si>
    <t>Het totaal aantal punten gedeeld door deze factor geeft 350 punten maximaal</t>
  </si>
  <si>
    <t>Totaal generaal</t>
  </si>
  <si>
    <t>Dropdownlists</t>
  </si>
  <si>
    <t>Wens:</t>
  </si>
  <si>
    <t>Voldaan</t>
  </si>
  <si>
    <t>Niet voldaan</t>
  </si>
  <si>
    <t>Ja</t>
  </si>
  <si>
    <t>Nee</t>
  </si>
  <si>
    <t>Prijs</t>
  </si>
  <si>
    <t>Verdeling gewenst</t>
  </si>
  <si>
    <t>Puntenverdeling gewenst</t>
  </si>
  <si>
    <t>Puntenverdeling uitvraag</t>
  </si>
  <si>
    <t>Punten in %</t>
  </si>
  <si>
    <t>Kwaliteit</t>
  </si>
  <si>
    <t>Totaal</t>
  </si>
  <si>
    <t>Factor</t>
  </si>
  <si>
    <t>I. Algemene eisen en wensen</t>
  </si>
  <si>
    <t>Volgnr.</t>
  </si>
  <si>
    <t>Beschrijving</t>
  </si>
  <si>
    <t>Max.score</t>
  </si>
  <si>
    <t>Antwoord</t>
  </si>
  <si>
    <t>Toegekende score</t>
  </si>
  <si>
    <t>I.01</t>
  </si>
  <si>
    <t>In het informatiesysteem dient de Nederlandse wet- en regelgeving (Bw) altijd actueel te zijn. </t>
  </si>
  <si>
    <t>n.v.t.</t>
  </si>
  <si>
    <t>I.02</t>
  </si>
  <si>
    <t xml:space="preserve">Het systeem ondersteunt de wet en regelgeving aangaande AVG </t>
  </si>
  <si>
    <t xml:space="preserve">Eis </t>
  </si>
  <si>
    <t>I.03</t>
  </si>
  <si>
    <t>Het informatiesysteem dient Nederlandstalig te zijn.</t>
  </si>
  <si>
    <t>I.04</t>
  </si>
  <si>
    <t>De ondersteuning (helpdesk) dient Nederlandstalig te zijn.</t>
  </si>
  <si>
    <t>I.05</t>
  </si>
  <si>
    <t>Voor gebruikers heeft het systeem een actuele help-functie.</t>
  </si>
  <si>
    <t>I.06</t>
  </si>
  <si>
    <t xml:space="preserve">Het informatiesysteem dat ingericht wordt, is een geïntegreerde totaaloplossing, waarbij alle modules gebruik maken van dezelfde informatiebron (database) volgens het principe 'eenmalige opslag / meervoudig gebruik'. </t>
  </si>
  <si>
    <t>I.07</t>
  </si>
  <si>
    <t>Het informatiesysteem moet meerdere mailboxen kunnen uitlezen.</t>
  </si>
  <si>
    <t>I.08</t>
  </si>
  <si>
    <t>Uw informatiesysteem betreft een 'standaard', complete, uitgewerkte oplossing (turn key). Voor uw oplossing is geen enkel maatwerk nodig, maar uw oplossing is wel flexibel in te richten.</t>
  </si>
  <si>
    <t>I.09</t>
  </si>
  <si>
    <t xml:space="preserve">De implementatie van de processen die nu door accountview worden ondersteund is per 31 december 2025 gereed. </t>
  </si>
  <si>
    <t>I.10</t>
  </si>
  <si>
    <t>U heeft in de periode van maart 2025 tot en met maart 2026 een team van professionals klaar staan om de implementatie en nazorgperiode te begeleiden. En u kan capaciteit bij- of afschakelen indien dit nodig blijkt.</t>
  </si>
  <si>
    <t>I.11</t>
  </si>
  <si>
    <t>(Eind) gebruikershandleidingen, applicatiebeheerhandleiding en trainingsmateriaal zijn aanwezig en zijn in de Nederlandse taal opgesteld.</t>
  </si>
  <si>
    <t>I.12</t>
  </si>
  <si>
    <t>De opleidingen voor super users en functioneel beheerders worden in het Nederlands gegeven. Op uw oplossing is het “Train de trainer”-principe van toepassing, wat inhoudt dat tijdens de implementatie kennisoverdracht plaatsvindt, waarna deze medewerkers de eigen collega's kunnen opleiden.</t>
  </si>
  <si>
    <t>I.13</t>
  </si>
  <si>
    <t>Inschrijver gaat akkoord met het contract van de CHE</t>
  </si>
  <si>
    <t>I.14</t>
  </si>
  <si>
    <t xml:space="preserve">Door middel van één dashboard moeten gebruikers geïnformeerd worden welke acties ze moeten uitvoeren </t>
  </si>
  <si>
    <t>I.15</t>
  </si>
  <si>
    <t xml:space="preserve">Stamgegevens moeten centraal beheerd kunnen worden en o.b.v. entiteiten/autorisaties/profielen zichtbaar gemaakt worden. </t>
  </si>
  <si>
    <t>I.16</t>
  </si>
  <si>
    <t xml:space="preserve">Het informatiesysteem voorziet in een responsive user interface voor tenminste de Self Service omgeving, waarbij de lay out zich automatisch aanpast aan het apparaat (laptop, tablet, smartphone) en de resolutie van het beeldscherm van de gebruiker. Een APP voor tablet en smartphone met de Self Service functionaliteiten is eveneens toegestaan.  </t>
  </si>
  <si>
    <t>I.17</t>
  </si>
  <si>
    <t>De applicatie is toegankelijk voor al onze doelgroepen door te voldoen aan de aanbevelingen en richtlijnen van WCAG 2.1 (zoals voorleesfunctie, lettergrootte aanpassen, voldoende contrast).</t>
  </si>
  <si>
    <t>I.18</t>
  </si>
  <si>
    <t>Standaard rapportages zijn in het informatiesysteem aanwezig en eenvoudig qua lay-out aan te passen</t>
  </si>
  <si>
    <t>I.19</t>
  </si>
  <si>
    <t>Nieuwe rapportages zijn eenvoudig zelfstandig en door de eigen functioneel beheerder te ontwikkelen</t>
  </si>
  <si>
    <t>I.20</t>
  </si>
  <si>
    <t>Indien velden toegevoegd worden, die niet standaard meegeleverd zijn, dienen deze zonder maatwerk meegenomen kunnen worden in rapportages en signaleringen en koppelvlakken (API's).</t>
  </si>
  <si>
    <t>I.21</t>
  </si>
  <si>
    <t>Gegevens tonen/muteren/inlezen kan alleen door degene die daarvoor geautoriseerd zijn.</t>
  </si>
  <si>
    <t>I.22</t>
  </si>
  <si>
    <t>Het informatiesysteem voldoet aan de minimale dataset uit zie tabblad 'bijlage a' in dit document</t>
  </si>
  <si>
    <t>I.23</t>
  </si>
  <si>
    <t>Het informatiesysteem voldoet aan de minimale dataset uit zie tabblad 'bijlage b' in dit document. Om de dataset compleet te krijgen is het gebruik van vrije velden toegestaan.</t>
  </si>
  <si>
    <t>II. ICT eisen en wensen</t>
  </si>
  <si>
    <t>II.01</t>
  </si>
  <si>
    <t>Opdrachtnemer zorgt ervoor dat de CHE altijd over de meest actuele versie van het informatiesysteem beschikt waarbij deze de werking van alle functionaliteiten garandeert.</t>
  </si>
  <si>
    <t>II.02</t>
  </si>
  <si>
    <t>De applicatie dient te worden aangeboden als SAAS-oplossing, wat betekent dat de leverancier zorgdraagt voor de technische infrastructuur, prestaties, beveiliging, technische ondersteuning en onderhoud van het systeem en bijbehorende licenties.</t>
  </si>
  <si>
    <t>II.03</t>
  </si>
  <si>
    <t>Opdrachtnemer verstrekt in haar digitale documentatie het actuele functionele datamodel ten behoeve van koppelingen en rapportages.</t>
  </si>
  <si>
    <t>II.04</t>
  </si>
  <si>
    <t>Het proces voor importeren en exporteren van gegevens geeft, bij het optreden van fouten, een foutmelding.</t>
  </si>
  <si>
    <t>II.05</t>
  </si>
  <si>
    <t>Het informatiesysteem beschikt voor alle modules over een identieke layout (indeling, functieknoppen, vormgeving schermen etc.).</t>
  </si>
  <si>
    <t>II.06</t>
  </si>
  <si>
    <t>Het informatiesysteem werkt in de meest recente versie van de volgende internetbrowsers: Chrome, Edge, Safari en Mozilla Firefox.</t>
  </si>
  <si>
    <t>II.07</t>
  </si>
  <si>
    <t>Bij gebruik van Office plug ins, moeten deze compatible zijn met de Officeproducten binnen Microsoft 365.</t>
  </si>
  <si>
    <t>II.08</t>
  </si>
  <si>
    <t>Het informatiesysteem moet datafiles / auditfiles kunnen genereren t.b.v. externe partijen in de vereiste en gangbare formaten zoals .xml  .pdf en excel voor bijv. belastingdienst, accountant, DUO, UWV, ABP.</t>
  </si>
  <si>
    <t>II.09</t>
  </si>
  <si>
    <t>Het is niet nodig om aparte clientsoftware op de werkplek van eindgebruikers te installeren om te voldoen aan de eisen en wensen waarop de aanbieder heeft aangeboden.</t>
  </si>
  <si>
    <t>II.10</t>
  </si>
  <si>
    <t xml:space="preserve">Veldnamen moeten binnen het informatiesysteem overal dezelfde benaming en betekenis hebben </t>
  </si>
  <si>
    <t>II.11</t>
  </si>
  <si>
    <t>Het is mogelijk om gegevens vanuit Excel-bestanden te importeren in het informatiesysteem, bijvoorbeeld voor stambestanden, om handmatige invoer tot het minimum te beperken.</t>
  </si>
  <si>
    <t>Security Algemeen</t>
  </si>
  <si>
    <t>II.12</t>
  </si>
  <si>
    <t>De CHE heeft te allen tijde recht op het voor eigen rekening uitvoeren van een onafhankelijke externe security audit.</t>
  </si>
  <si>
    <t>II.13</t>
  </si>
  <si>
    <t>De opdrachtnemer is aantoonbaar gecertificeerd op de ISO27001 en ISAE 3402 type II</t>
  </si>
  <si>
    <t>II.14</t>
  </si>
  <si>
    <t>Uw SoA (Statement of Applicability) behorend bij de ISO 27001 is voor de CHE inzichtelijk (na voorlopige gunning toesturen).</t>
  </si>
  <si>
    <t>II.15</t>
  </si>
  <si>
    <t>De Opdrachtnemer voert periodiek beveiligingstesten uit (bijvoorbeeld geautomatiseerde kwetsbaarhedenscans of pentesten) op de ingekochte diensten. De resultaten of een samenvatting hiervan worden inclusief een behandelplan beschikbaar gesteld aan de Opdrachtgever.  Tijdens de implementatie/acceptatiefase wordt een eerste test wordt uitgevoerd (deze activiteit en de beschreven scope maken deel uit van het implementatieplan).</t>
  </si>
  <si>
    <t>II.16</t>
  </si>
  <si>
    <t>Attack- en penetrationtest: Inschrijver voert jaarlijks een attack- en penetrationtest uit (de eerste keer tijdens de transitiefase = acceptatie-criterium FAT) en legt de uitkomsten voor aan de de CHE. Indien uit deze test aandachtspunten naar voren komen, zal Inschrijver terstond maatregelen treffen om deze aandachtspunten op te lossen.</t>
  </si>
  <si>
    <t>Communicatiebeveiliging</t>
  </si>
  <si>
    <t>II.17</t>
  </si>
  <si>
    <t>De applicatie maakt gebruik van veilige en actuele communicatie- en versleutelingsstandaarden (zoals HTTPS, TLS, HTST, SPF, DMARC, DNSSEC, STARTTLS en DANE)</t>
  </si>
  <si>
    <t>II.18</t>
  </si>
  <si>
    <t>De test via https://www.ssllabs.com/ssltest/ moet minimaal een A-score opleveren. Over de testresultaten wordt aan de CHE voorafgaand aan de formele acceptatie en in gebruikname gerapporteerd.</t>
  </si>
  <si>
    <t>Gegevensbeveiliging</t>
  </si>
  <si>
    <t>II.19</t>
  </si>
  <si>
    <t>Verwerking en opslag van informatie (ook backups) vindt alleen plaats in landen van de EER.</t>
  </si>
  <si>
    <t>II.20</t>
  </si>
  <si>
    <t xml:space="preserve">	Opdrachtnemer stemt in met het uitwerken van een exit-strategie welke in ieder geval voorziet in een oplossing voor het archiveren van content, het borgen van de wettelijke verplichtingen na gehele of gedeeltelijke beëindiging van de overeenkomst. Hieronder valt ten minste het voorzien in een oplossing om de wettelijke bewaartermijnen te borgen en een redelijke termijn voor het borgen van de gegevensopslag in een nieuwe omgeving. Opdrachtnemer verplicht zich actief mee te werken aan de migratie naar een vervangend systeem zonder hiervoor kosten in rekening te brengen. </t>
  </si>
  <si>
    <t>II.21</t>
  </si>
  <si>
    <t>Opdrachtnemer heeft een procedure ingericht om de opdrachtgever tijdig en adequaat te informeren over potentiële datalekken waarvan hij kennis krijgt (inclusief die bij sub-verwerkers of hulpleveranciers) en documenteert bij een incident alle stappen die zijn ondernomen in het kader van de meldplicht datalekken.</t>
  </si>
  <si>
    <t>II.22</t>
  </si>
  <si>
    <t>Alle data als door de CHE ingevoerd in het informatiesysteem zijn en blijven te allen tijde eigendom van de CHE ook na beëindiging van de overeenkomst, en mogen door opdrachtnemer niet voor andere doeleinden worden gebruikt.</t>
  </si>
  <si>
    <t>II.23</t>
  </si>
  <si>
    <t>Opdrachtnemer heeft de software dusdanig ontwikkeld dat verschillende bewaartermijnen voor verschillende (categorieën persoons)gegevens eenvoudig gehanteerd kunnen worden. De applicatie moet functionaliteit bevatten die het mogelijk maakt om op basis van verschillende criteria
(zoals een boekingsdatum) gegevens te selecteren en collectief op te schonen.</t>
  </si>
  <si>
    <t>II.24</t>
  </si>
  <si>
    <t>Opdrachtnemer heeft de applicatie ontworpen en geconfigureerd op basis van ‘privacy by design’ en ‘privacy by default’. Hieronder valt dus onder andere ook dataminimalisatie (alleen persoonsgegevens
verzamelen, verwerken en bewaren die strikt noodzakelijk zijn voor het beoogde doel)</t>
  </si>
  <si>
    <t>II.25</t>
  </si>
  <si>
    <t>Opdrachtnemer heeft functionaliteit beschikbaar in de applicatie zodat de CHE zonder inspanning van de opdrachtnemer invulling kan geven aan de rechten van betrokkenen (denk aan recht op vergetelheid).</t>
  </si>
  <si>
    <t>II.26</t>
  </si>
  <si>
    <t>Wanneer beëindiging van de dienstverlening in het verschiet ligt dan worden de gegevens uit het systeem op een afgesproken moment, en in een tegen die tijd overeen te komen gangbaar en bruikbaar formaat, kosteloos overgedragen aan de CHE of aan een door de CHE aangewezen derde partij. Het gaat hierbij in ieder geval, maar niet uitsluitend, om alle financiele data die nodig zijn voor de verslaglegging en doorzetten van de financiele adminstratie na migratie naar het volgende systeem.</t>
  </si>
  <si>
    <t>II.27</t>
  </si>
  <si>
    <t>Opdrachtnemer heeft geen standaard toegang tot de data. Als wel toegang is tot de data, moet duidelijk zijn wie namens de Opdrachtnemer (in welke mate) deze toegang heeft.</t>
  </si>
  <si>
    <t>Netwerkbeveiliging</t>
  </si>
  <si>
    <t>II.28</t>
  </si>
  <si>
    <t>Opdrachtnemer heeft preventieve, detectieve en corrigerende maatregelen getroffen voor netwerkbeveiliging, waaronder een interne en externe firewall en DNS-filtering.</t>
  </si>
  <si>
    <t>II.29</t>
  </si>
  <si>
    <t>De applicatie is beveiligd tegen (D)DOS-aanvallen middels een externe dienst.</t>
  </si>
  <si>
    <t>Veilige softwareontwikkeling</t>
  </si>
  <si>
    <t>II.30</t>
  </si>
  <si>
    <t>Opdrachtnemer heeft alle passende maatregelen genomen om de applicatie te beschermen tegen OWASP top 10 kwetsbaarheden in webapplicaties: https://owasp.org/www-project-top-ten/</t>
  </si>
  <si>
    <t>II.31</t>
  </si>
  <si>
    <t>Niet-productieomgevingen mogen uitsluitend fictieve (persoons)gegevens bevatten.</t>
  </si>
  <si>
    <t>Identity &amp; Accessmanagement</t>
  </si>
  <si>
    <t>II.32</t>
  </si>
  <si>
    <t>Toegang voor eindgebruikers wordt ondersteund middels single-sign on, waar mogelijk via Entra ID (voorkeur) of SURFconext.</t>
  </si>
  <si>
    <t>II.33</t>
  </si>
  <si>
    <t>Functioneel beheer de CHE kan autorisaties inrichten op basis van de organisatiestructuur, functiegroepen en zelf te bepalen autorisaties aan de hand van vrij aan te maken rollen in autorisatiegroepen.</t>
  </si>
  <si>
    <t>II.34</t>
  </si>
  <si>
    <t>Het toekennen van autorisaties gebeurt op één centrale plaats in het informatiesysteem en geldt voor de gehele applicatie.</t>
  </si>
  <si>
    <t>II.35</t>
  </si>
  <si>
    <t>De applicatie ondersteunt minimaal MFA-niveau 2 (out-of-band gecodeerd) en dit wordt afgedwongen voor elk account waarmee niet wordt ingelogd via Surfconext of entra ID.</t>
  </si>
  <si>
    <t>II.36</t>
  </si>
  <si>
    <t> Autorisaties worden op basis van rollen toegekend aan medewerkers. </t>
  </si>
  <si>
    <t>II.37</t>
  </si>
  <si>
    <t xml:space="preserve">Op rolniveau moet per medewerker een einddatum opgegeven kunnen worden voor een bepaalde rol. </t>
  </si>
  <si>
    <t>II.38</t>
  </si>
  <si>
    <t>De applicatie biedt de mogelijkheid om via een API gebruikers aan te maken. De CHE zet hiervoor iDentacle in welke uit bronsystemen zoals het SIS, HRM en CRM informatie ophaalt, verwerkt en overdraagt. De realisatie van deze koppeling ligt bij de CHE en maakt geen onderdeel uit van uw opdracht. Wel werkt u samen met TMDI (leverancier van iDentacle) om te ondersteunen in de realisatie ervan.</t>
  </si>
  <si>
    <t>II.39</t>
  </si>
  <si>
    <t>Opdrachtnemer draagt maandelijks zorg voor het actueel houden (aanmaken, opruimen of aanpassen) van de accounts van Opdrachtnemer (in- door- en uitstroom van medewerkers van Opdrachtnemer of onderaannemers).</t>
  </si>
  <si>
    <t>II.40</t>
  </si>
  <si>
    <t>Opdrachtnemer draagt maandelijks zorg dat de accounts van Opdrachtnemer zo min mogelijk autorisaties hebben. Uitgangspunt is dat een autorisatie verwijderd wordt waarvan redelijkerwijs verwacht mag worden dat deze de komende 3 maanden niet nodig is.</t>
  </si>
  <si>
    <t>II.41</t>
  </si>
  <si>
    <t>De applicatie biedt de mogelijkheid om een overzicht te maken van toegewezen autorisaties.</t>
  </si>
  <si>
    <t>II.42</t>
  </si>
  <si>
    <t>Systeemwachtwoorden (bijv. serviceaccounts) zijn willekeurig gegenereerd en tenminste 32 karakters lang.</t>
  </si>
  <si>
    <t>II.43</t>
  </si>
  <si>
    <t>Elke beheerder (ook van Opdrachtnemer) heeft een persoonlijk account.</t>
  </si>
  <si>
    <t>II.44</t>
  </si>
  <si>
    <t>Er wordt geen gebruik gemaakt van niet-persoonlijke accounts.</t>
  </si>
  <si>
    <t>II.45</t>
  </si>
  <si>
    <t>Per koppeling of service wordt een apart account gebruikt.</t>
  </si>
  <si>
    <t>API &amp; Standaarden</t>
  </si>
  <si>
    <t>II.46</t>
  </si>
  <si>
    <t>De data binnen het datamodel dient binnen de standaard software van aanbieder voor de CHE beschikbaar te zijn door middel van (web)services en/of open standaards op basis van de vastgelegde autorisaties.</t>
  </si>
  <si>
    <t>Functioneel Beheer</t>
  </si>
  <si>
    <t>II.47</t>
  </si>
  <si>
    <t>Functioneel beheerders van het informatiesysteem moeten minimaal de volgende zaken zelfstandig kunnen regelen:
1 workflows  en dashboards creëren en aanpassen
2 autorisatierollen creëren, wijzigen en koppelen.
3 formulieren ontwerpen en beschikbaar stellen
4 persoonlijke instellingen aanpassen
5 nieuwe rapportages aanmaken
6 nieuwe gebruikers aanmaken
7 toekennen autorisaties per datum (toekomst en historie)</t>
  </si>
  <si>
    <t>Beheer, onderhoud en beheer</t>
  </si>
  <si>
    <t>II.48</t>
  </si>
  <si>
    <t>Regulier onderhoud waar de CHE hinder van ondervindt dient te worden uitgevoerd buiten kantoortijden (08.00-17.30).</t>
  </si>
  <si>
    <t>II.49</t>
  </si>
  <si>
    <t>de CHE moet minimaal 4 weken voordat een update/upgrade/regulier onderhoud plaatsvindt, met functionele impact voor gebruikers van de CHE, geïnformeerd worden over de datum, tijd en inhoud, zodat de CHE voldoende tijd heeft om dit intern te communiceren.</t>
  </si>
  <si>
    <t>II.50</t>
  </si>
  <si>
    <t>Het is mogelijk om met 50 gebruikers gelijktijdig gebruik te maken van het systeem bij gelijke systeemperformance.</t>
  </si>
  <si>
    <t>II.51</t>
  </si>
  <si>
    <t>De Opdrachtnemer heeft een onderhoudskalender en deelt deze met de functioneel beheerders van de CHE. De grote functionele updates worden altijd in overleg met de CHE doorgevoerd.</t>
  </si>
  <si>
    <t>II.52</t>
  </si>
  <si>
    <t>Opdrachtnemer is verantwoordelijk voor het technisch beheer en onderhoud van de applicatie en plugins (inclusief onderliggende platforms), inclusief het updaten ervan naar de laatste versie (ook major
updates), tenzij anders met de CHE is overeengekomen. De kosten hiervoor zijn verdisconteerd in de maandelijkse kosten voor beheer en onderhoud.</t>
  </si>
  <si>
    <t>Logging en Monitoring</t>
  </si>
  <si>
    <t>II.53</t>
  </si>
  <si>
    <t>Technische logbestanden worden tenminste 1 jaar bewaard, zodat Inschrijver bij beveiligingsincidenten kan achterhalen hoe deze zijn ontstaan.</t>
  </si>
  <si>
    <t>II.54</t>
  </si>
  <si>
    <t>Er worden functionele gebeurtenissen gelogd. Dit betreft minimaal de volgende gebeurtenissen Toevoegen/Wijzigen/Verwijderen van:
- Gebruikers aan applicatie
- Gebruikersrollen aan gebruiker
- Gebruikerstoegang aan functionaliteiten 
- Stamtabellen</t>
  </si>
  <si>
    <t>II.55</t>
  </si>
  <si>
    <t>Functionele logs kunnen in de applicatie geraadpleegd worden. Er zijn zoek- en filteringsmogelijkheden aanwezig.</t>
  </si>
  <si>
    <t>Incidentmanagement</t>
  </si>
  <si>
    <t>II.56</t>
  </si>
  <si>
    <t>Opdrachtnemer moet de CHE zonder onnodige vertraging en uiterlijk binnen 72 uur na ontdekking op de hoogte stellen van incidenten en kwetsbaarheden, inclusief acties die de CHE kan ondernemen om de bijbehorende risico's te beperken.</t>
  </si>
  <si>
    <t>II.57</t>
  </si>
  <si>
    <t>In het geval van een datalek en/of cybersecurityincident is Opdrachtnemer en/of onderaannemers binnen enkele uren beschikbaar om indien nodig te participeren in het responseteam.</t>
  </si>
  <si>
    <t>Koppelingen Algemeen</t>
  </si>
  <si>
    <t>II.58</t>
  </si>
  <si>
    <t>Opdrachtnemer werkt met andere leveranciers van Opdrachtgever samen om koppelingen te realiseren, te onderhouden en deze qua updates en patches actueel te houden (denk aan leverancier van IAM-software)</t>
  </si>
  <si>
    <t>II.59</t>
  </si>
  <si>
    <t>Opdrachtnemer stelt bij wijzigingen aan de clouddienst die impact hebben op de koppelingen met applicaties van Opdrachtgever de Opdrachtgever minimaal 3 maanden van tevoren op de hoogte.</t>
  </si>
  <si>
    <t>II.60</t>
  </si>
  <si>
    <t>Indien de Opdrachtnemer een koppeling heeft ontwikkeld voor de CHE, dan wordt deze opgeleverd met een functioneel en technisch ontwerp en deze worden aan de CHE ter beschikking gesteld.</t>
  </si>
  <si>
    <t>II.61</t>
  </si>
  <si>
    <t>De Opdrachtnemer dient volledige en gedetailleerde documentatie te leveren voor de Application Programming Interface (API) die door het systeem wordt aangeboden.</t>
  </si>
  <si>
    <t>II.62</t>
  </si>
  <si>
    <t>Tenminste alle functionaliteit die voor de eindgebruiker beschikbaar is, is ook beschikbaar in de API.</t>
  </si>
  <si>
    <t>Backup &amp; Restore</t>
  </si>
  <si>
    <t>II.63</t>
  </si>
  <si>
    <t>Tenminste 1 keer per dag wordt de backup op een andere fysieke en logische locatie opgeslagen dan de productieomgeving.</t>
  </si>
  <si>
    <t>II.64</t>
  </si>
  <si>
    <t>Backups van de laatste 7 dagen zijn niet te verwijderen of aan te passen door Opdrachtnemer.</t>
  </si>
  <si>
    <t>II.65</t>
  </si>
  <si>
    <t>Bewaartermijnen backups:
- Uur-back-ups: minimaal 1 dag
- Dag-back-ups: minimaal 15 dagen
- Maand-back-ups: minimaal 6 maanden, maximaal 12 maanden.</t>
  </si>
  <si>
    <t>II.66</t>
  </si>
  <si>
    <t>Opdrachtnemer voert tenminste eens per half jaar een test uit om te zien of backups van de externe locatie functioneel terug kunnen worden gezet.</t>
  </si>
  <si>
    <t>Crypthografie</t>
  </si>
  <si>
    <t>II.67</t>
  </si>
  <si>
    <t>Gegevensuitwisseling dient altijd versleuteld plaats te vinden. Ook 'data at rest' dient encryted te zijn.</t>
  </si>
  <si>
    <t>Acceptatie</t>
  </si>
  <si>
    <t>II.68</t>
  </si>
  <si>
    <t>De acceptatietests wordt door de CHE uitgevoerd aan de hand van een acceptatieplan waarbij de Opdrachtnemer ter plekke aanwezig en beschikbaar is voor ondersteuning en instructie.
Het acceptatieproces is onderdeel van het implementatieplan.</t>
  </si>
  <si>
    <t>III KPI's en Servicelevels</t>
  </si>
  <si>
    <t>III.01</t>
  </si>
  <si>
    <t>De Servicedesk van inschrijver is beschikbaar op werkdagen (maandag t/m vrijdag) van 08.00 uur tot 17.00 uur, Nederlandse tijd. Een uitzondering hierop vormen in Nederland algemeen erkende feestdagen in de zin van de Algemene Termijnenwet. Buiten deze tijden is het, met uitzondering van telefonisch contact, uiteraard wel gewoon mogelijk om via de diverse kanalen Meldingen aan te maken.</t>
  </si>
  <si>
    <t>III.02</t>
  </si>
  <si>
    <t xml:space="preserve">inschrijver heeft een test- en/of acceptatie-omgeving beschikbaar. Updates en nieuwe versies worden vier weken voor uitrol op de productieomgeving beschikbaar gesteld op de testomgeving. Op de acceptatie-omgeving is telkens een stable build van de aankomende release te vinden. Daarnaast is op deze omgeving de volledige reeks modules ingeschakeld. </t>
  </si>
  <si>
    <t>III.03</t>
  </si>
  <si>
    <t>Het systeem heeft minimaal 4 maanden voordat er wijziging in het koppelvlak optreden in een testomgeving de nieuwe versie beschikbaar en 2 maanden vooraf in de productie-omgeving.</t>
  </si>
  <si>
    <t>III.04</t>
  </si>
  <si>
    <t xml:space="preserve">Het minimale beschikbaarheidspercentage exclusief tijd voor onderhoud is zowel binnen het vereiste service-window (8.00-17.30 uur op werkdagen) als buiten dit window is minimaal 99% over één maand. Indien deze waarde niet wordt behaald geldt de volgende boeteclausule: Per 0.1% overschrijding per maand 8 uur gratis consultancy bij te houden op een strippenkaart. </t>
  </si>
  <si>
    <t>III.05</t>
  </si>
  <si>
    <t>inschrijver draagt zorg voor het beheer en onderhoud van de informatiesystemen uit volgens het releasebeleid. Deze werkzaamheden vinden in de regel plaats buiten het service-window.</t>
  </si>
  <si>
    <t>III.06</t>
  </si>
  <si>
    <t>Voor overige verstoringen van het informatiesysteem dient binnen 24 uur een werkbare oplossing (eventueel workaround) beschikbaar te zijn.</t>
  </si>
  <si>
    <t>III.07</t>
  </si>
  <si>
    <t>Uw informatiesysteem gaat niet uit van supportwerkzaamheden uitgevoerd door de CHE-medewerkers.</t>
  </si>
  <si>
    <t>III.08</t>
  </si>
  <si>
    <t>Welke maximale responsetijd voor het opstarten van het systeem garandeert  inschrijver?</t>
  </si>
  <si>
    <t>III.09</t>
  </si>
  <si>
    <t>Welke maximale responsetijd voor het opstarten van schermen garandeert  inschrijver?</t>
  </si>
  <si>
    <t>III.10</t>
  </si>
  <si>
    <t>Welke maximale responsetijd voor het invoeren en controleren van invoer per veld garandeert  inschrijver?</t>
  </si>
  <si>
    <t>III.11</t>
  </si>
  <si>
    <t>Een actuele rapportage op bovenstaande SLA afspraken is te allen tijde opvraagbaar.</t>
  </si>
  <si>
    <t>III.12</t>
  </si>
  <si>
    <t>Elk kwartaal is een rapportage opvraagbaar ten aanzien van security issues en hoe deze zijn opgelost.</t>
  </si>
  <si>
    <t>III.13</t>
  </si>
  <si>
    <t xml:space="preserve">Bij storingen waarbij het volledige informatiesysteem onbeschikbaar is, garandeert de inschrijver dat het systeem maximaal binnen 6 uur weer beschikbaar is voor alle gebruikers. Er mag (conform PDC Afdeling Informatie CHE) maximaal 1 uur dataverlies optreden. </t>
  </si>
  <si>
    <t>III.14</t>
  </si>
  <si>
    <t xml:space="preserve">In geval van calamiteiten lost leverancier ook na werktijd de problemen op. </t>
  </si>
  <si>
    <t>Punten naar voorblad:</t>
  </si>
  <si>
    <t>IV Koppelingen</t>
  </si>
  <si>
    <t>Toelichting (Optioneel)</t>
  </si>
  <si>
    <t>IV.01</t>
  </si>
  <si>
    <t>Standaard koppeling met banken *)</t>
  </si>
  <si>
    <t xml:space="preserve">O.a. inlezen bankafschriften en verrichten van betalingen.
Geef aan welke banken uitgesloten zijn. </t>
  </si>
  <si>
    <t>IV.02</t>
  </si>
  <si>
    <t>Standaard koppeling met iDEAL, Multisafepay, Paypal etc. *)</t>
  </si>
  <si>
    <t>IV.03</t>
  </si>
  <si>
    <t>Koppeling met Projectmanagement Tool incl. urenverantwoording</t>
  </si>
  <si>
    <t>Of onderdeel applicatie</t>
  </si>
  <si>
    <t>IV.04</t>
  </si>
  <si>
    <t>Standaard koppeling  met standaard software met scan en ocr functionaliteit (bv Autoscan) *</t>
  </si>
  <si>
    <t>Voor scannen bonnen, papieren facturen e.d.</t>
  </si>
  <si>
    <t>IV.05</t>
  </si>
  <si>
    <t>Koppeling HR2Day - Projecten voor medewerkers ^)</t>
  </si>
  <si>
    <t>In HR2Day worden medewerkers vastgelegd. Deze worden ingelezen in de financiele applicatie voor urenverantwoording en toewijzing aan projecten. Het betreft:
- Medewerker
- Kostenplaats/afdeling</t>
  </si>
  <si>
    <t>Ja/Nee **)</t>
  </si>
  <si>
    <t>IV.06</t>
  </si>
  <si>
    <t>Koppeling Projecten naar HR2Day ^)</t>
  </si>
  <si>
    <t>Projectcodes en omschrijving worden ingelezen in HR2Day. Medewerkers kunnen declareren op projecten. Het betreft:
- Projectcode
- Projectomschrijving</t>
  </si>
  <si>
    <t>IV.07</t>
  </si>
  <si>
    <t>Koppeling HR2Day naar Projecten ^)</t>
  </si>
  <si>
    <t xml:space="preserve">Kosten van declaraties worden op juiste projecten geboekt. 
Medewerkers kan in declaratie op meerdere projecten boeken. Het betreft:
- Projectcode
- Medewerker
- Kostensoort
- Bedrag
Note: Alle boekingen in HR2Day die niet bestemd zijn voor projecten lopen via de salariskoppeling. </t>
  </si>
  <si>
    <t>IV.08</t>
  </si>
  <si>
    <t>Koppeling Xedule Roostermodule naar urenverantwoording ^)</t>
  </si>
  <si>
    <t>uren vanuit inzetplanning Xedule, worden daar waar het een project betreft, pro-forma ingevuld in de urenverantwoording.</t>
  </si>
  <si>
    <t>IV.09</t>
  </si>
  <si>
    <t>Koppeling Urenverantwoording naar Xedule Planmodule ^)</t>
  </si>
  <si>
    <t xml:space="preserve">Werkelijk geboekte uren worden ingelezen per medewerker in Xedule waarmee de planning wordt geactualiseerd. </t>
  </si>
  <si>
    <t>IV.10</t>
  </si>
  <si>
    <t>Koppelingmet Power BI ^)</t>
  </si>
  <si>
    <t>Voor benodigde data zie tabblad bijlage 1</t>
  </si>
  <si>
    <t>IV.11</t>
  </si>
  <si>
    <t>Koppeling met TEAMS</t>
  </si>
  <si>
    <t>Documenten in TEAMS kunnen vanuit applicatie middels link worden geopend.</t>
  </si>
  <si>
    <t>IV.12</t>
  </si>
  <si>
    <t>Koppeling Microsoft CRM naar Finance</t>
  </si>
  <si>
    <t>- Projecten: naam, start- en einddatum, projectcode
- Debiteuren (persoon): primaire e-mail, telefoonnummer, IBAN, achternaam, voorletters, tussenvoegsel, adres (straat, huisnummer, toevoeging, postcode, plaats)
- Debiteuren (bedrijf): Telefoon, accountnaam, IBAN, Zoeknaam, Postadres (straat, huisnummer, toevoeging, postcode, plaats), Factuuradres (straat, huisnummer, toevoeging, postcode, plaats), factuur e-mail.
- Facturen: debiteurnummer, factuurdatum, start- en einddatum event (voor het bepalen van transitorische periode), kostenplaats, naam factuur, projectnummer, grootboek, incasso, factuurproducten (naam, prijs, aantal, bedrag, BTW-tarief), periode, betreft, termijnen, incasso.</t>
  </si>
  <si>
    <t>IV.13</t>
  </si>
  <si>
    <t>Koppeling Finance naar CRM</t>
  </si>
  <si>
    <t>Factuurnummer, debiteurnummer</t>
  </si>
  <si>
    <t>IV.14</t>
  </si>
  <si>
    <t>Koppeling met Financial Forecasting</t>
  </si>
  <si>
    <t xml:space="preserve">Indien onderdeel van de applicatie dan 5 punten. </t>
  </si>
  <si>
    <t>IV.15</t>
  </si>
  <si>
    <t>Standaard koppeling  met iXBRL*</t>
  </si>
  <si>
    <t>Rapportage richting DUO/ Min OCW</t>
  </si>
  <si>
    <t>IV.16</t>
  </si>
  <si>
    <t>Standaard koppeling  met OSIRIS*</t>
  </si>
  <si>
    <t>Periodiek inlezen journaalposten voldoet.</t>
  </si>
  <si>
    <t>Toelichting</t>
  </si>
  <si>
    <t>* met standaard bedoelen we, dat alleen configuratie voor vereist is</t>
  </si>
  <si>
    <t>^ periodiek geautomatiseerd inlezen van een datafile voldoet</t>
  </si>
  <si>
    <t>Er zijn twee antwoorden mogelijk: 'Ja' - maximaal aantal punten en 'Nee' - 0 punten</t>
  </si>
  <si>
    <t xml:space="preserve">2. Implementatie </t>
  </si>
  <si>
    <r>
      <t xml:space="preserve">Hoe ziet inschrijver de implementatie? Welke fasering staat u voor en welke functionaliteiten worden wanneer in gebruik genomen? 
Hierbij geldt als eis dat de functionaliteiten en gegevens van accountview per 1-1-2026 in het systeem van inschrijver ondersteund worden.
De kernvraag is: hoe ontzorgt inschijver de opdrachtgever en hoe kan de implementatie met minimale risico's plaatsvinden.
</t>
    </r>
    <r>
      <rPr>
        <b/>
        <sz val="11"/>
        <color rgb="FF444444"/>
        <rFont val="Calibri"/>
      </rPr>
      <t xml:space="preserve">Zie ook de rolverdeling zoals beschreven in de aanbestedingsleidraad paragraaf 8.2 Rolverdeling </t>
    </r>
  </si>
  <si>
    <t>Naar prijzenblad Ja/Nee</t>
  </si>
  <si>
    <t>Aantal dagen</t>
  </si>
  <si>
    <t>Prijs (EUR)</t>
  </si>
  <si>
    <t>Inschrijver wordt gevraagd een concept projectplan als bijlage toe te voegen om de implementatie aanpak duidelijk te maken. 
In het plan zijn minimaal opgenomen onderstaande onderwerpen.</t>
  </si>
  <si>
    <t>2.1</t>
  </si>
  <si>
    <t>Implementatie basisprocessen financieel (Tab 4 t/m 4d)
- Aanpak van inrichting tot testen en livegang  
Inrichting basisprocessen: fixed price</t>
  </si>
  <si>
    <t>Deelprijs voor prijzenblad</t>
  </si>
  <si>
    <t>2.2</t>
  </si>
  <si>
    <t>Implementatie nieuwe processen: projecten en urenverantwoording (Tab 5 en 5a)
- Aanpak van inrichting tot testen en livegang 
- Rolverdeling opdrachtgever en inschrijver.
Inrichting projecten en urenverantwoording: Regiebasis = begrootte uren*tarief</t>
  </si>
  <si>
    <t>Indicatief, niet voor prijzenblad</t>
  </si>
  <si>
    <t>2.3</t>
  </si>
  <si>
    <r>
      <t xml:space="preserve">Realiseren van </t>
    </r>
    <r>
      <rPr>
        <b/>
        <u/>
        <sz val="11"/>
        <color rgb="FF000000"/>
        <rFont val="Calibri"/>
        <family val="2"/>
        <scheme val="minor"/>
      </rPr>
      <t xml:space="preserve">vereiste </t>
    </r>
    <r>
      <rPr>
        <sz val="11"/>
        <color rgb="FF000000"/>
        <rFont val="Calibri"/>
        <family val="2"/>
        <scheme val="minor"/>
      </rPr>
      <t>koppelingen (zie Tab IV):
Beschrijf tenminste:
- Wat is standaard aanwezig 
- Wat dient gerealiseerd te worden
- Welke rol ziet de inschrijver voor zichzelf
Inrichting koppelingen: fixed price</t>
    </r>
  </si>
  <si>
    <t>2.4</t>
  </si>
  <si>
    <t>Realiseren van gewenste koppelingen (zie Tab IV)
Beschrijf tenminste:
- Welke rol ziet de inschrijver voor zichzelf?
Realiseren koppelingen: Op regiebasis = begrootte uren * tarief</t>
  </si>
  <si>
    <t>2.5</t>
  </si>
  <si>
    <t>Opleiden van kerngebruikers en gebruikers middels train the trainer principe.
Beschrijf tenminste:
- Aanpak opleidingen
- Rolverdeling opdrachtgever en inschrijver
- Opleidingsmodules
Opleiden is fixed price</t>
  </si>
  <si>
    <t>2.6</t>
  </si>
  <si>
    <t>Datamigratie van accountview naar systeem aanbieder.- 
Situatie: Vanwege het gebruik van projecten zal de financiele structuur gewijzigd worden. 
Beschrijf tenminste:
- De impact van de nieuwe financiele structuur op de migratie. Scope: Kostenplaatsenstructuur blijft gelijk. Waar projecten oneigenlijk gebruikt worden komen kostendragers. Lopende projecten migreren. 
- Aanpak 
- Aanwezige tooling
- Inschrijver voert de migratie uit
- Opdrachtgever test en accepteert
Datamigratie: fixed price</t>
  </si>
  <si>
    <t>Totaalprijs (gaat naar prijzenblad)</t>
  </si>
  <si>
    <t>Totaal aantal dagen inzet inschrijver (indicatief)</t>
  </si>
  <si>
    <t>3. Self Service en gebruikersvriendelijkheid</t>
  </si>
  <si>
    <t>Max. score</t>
  </si>
  <si>
    <t xml:space="preserve">Workflow </t>
  </si>
  <si>
    <t>3.1</t>
  </si>
  <si>
    <t>Het systeem biedt de mogelijkheid om per rol (projectleider, manager, inkoper etc.) eigen workflows in te richten</t>
  </si>
  <si>
    <t>3.2</t>
  </si>
  <si>
    <t>Bij doorsturen van een taak vervalt de taak voor degene die deze heeft doorgestuurd.</t>
  </si>
  <si>
    <t>Ja/Nee *)</t>
  </si>
  <si>
    <t>3.3</t>
  </si>
  <si>
    <t>Overzicht van uit te voeren taken per gebruiker is aanwezig.</t>
  </si>
  <si>
    <t>3.4</t>
  </si>
  <si>
    <t>Indien taken zijn afgerond kunnen de bijbehorende documenten eenvoudig beheerd worden. (Archiveren, verwijderen, metadateren voor terugzoeken)</t>
  </si>
  <si>
    <t>3.5</t>
  </si>
  <si>
    <t>Het is mogelijk per vooraf in te stellen datum wijzigingen door te voeren in de organisatie en projectorganisatie en daarmee dat taken naar de nieuwe verantwoordelijke worden gerouteerd. Dit geldt minimaal voor:
- Inkoopfactuurcontrole
- Goedkeuren/controleren uren op projecten
- Interne verrekeningen</t>
  </si>
  <si>
    <t>3.6</t>
  </si>
  <si>
    <t>Vanuit een een taak kunnen nieuwe taken ontstaan. Het ene proces kan automatisch een volgend proces opstarten.</t>
  </si>
  <si>
    <t>3.7</t>
  </si>
  <si>
    <t>Digitaal ondertekenen van documenten is mogelijk voor een set zelf te kiezen documenten en ondertekenen maakt deel uit van de workflow.</t>
  </si>
  <si>
    <t>3.8</t>
  </si>
  <si>
    <t>Systeem bevat standaard workflows en bijbehorende formulieren als best practices. Deze kunnen klantgericht doorontwikkeld worden.</t>
  </si>
  <si>
    <t xml:space="preserve">Gebruikersvriendelijkheid </t>
  </si>
  <si>
    <t>3.9</t>
  </si>
  <si>
    <t xml:space="preserve">Bij invoer gegevens door de medewerker dwingt het systeem vaste formats af, om verrommelen en dubbele invoer van gegevens te voorkomen bij Projecten, Debiteuren, Crediteuren. 
Dit geldt voor de volgende velden:
Bedrijfsgegevens:
- Bedrijfsnaam
- KvK Nummer (Controle op dubbelingen en automatisch vullen KvK naam via koppeling)
- IBAN 
Gegevens contactpersoon:
- Achternaam  (Hoofdletter en kleine letters)
- tussenvoegsel (geen afkortingen)
- Voorletters en doopnamen
- Postcode (cijfers, spatie, letters)
- telefoonnummer (Controle op dubbelingen)
- e-mail (controle op dubbelingen)
</t>
  </si>
  <si>
    <t>Er zijn twee antwoorden mogelijk: 'Ja' - 10 punten en 'Nee' - 0 punten</t>
  </si>
  <si>
    <t>4. Boekhouding</t>
  </si>
  <si>
    <t>Vaste Activa</t>
  </si>
  <si>
    <t>4.1</t>
  </si>
  <si>
    <t>Het is mogelijk om vaste activa uniek te identificeren met typenummer en omschrijving.</t>
  </si>
  <si>
    <t>4.2</t>
  </si>
  <si>
    <t xml:space="preserve">Het is mogelijk om vaste activa 
- Uniek te clusteren. Bijvoordeeld: Activum Laptops met daaraan gekoppeld uniek gecodeerde laptops. 
- De locatie van het activum vast te leggen
- Aanvullende vrije velden vast te leggen om zelf nog indelingen te kunnen maken zoals bijv. het onderscheid in investeringen per gebouw. </t>
  </si>
  <si>
    <t>4.3</t>
  </si>
  <si>
    <t>Per activum kan een einddatum voor afschrijving worden ingevoerd</t>
  </si>
  <si>
    <t>4.4</t>
  </si>
  <si>
    <t>Er is een workflow waarin na verstrijken van de einddatum een actie kan worden ingegeven qua restwaarde en bestemming (vernietigen/verkopen e.d.)</t>
  </si>
  <si>
    <t>4.5</t>
  </si>
  <si>
    <t>Het is mogelijk automatisch de afschrijvingen te laten boeken voor de ingestelde periode.</t>
  </si>
  <si>
    <t>4.6</t>
  </si>
  <si>
    <t>Het is mogelijk een prognose van de afschrijvingslasten te laten bereken voor de zelf te kiezen aantal periodes.</t>
  </si>
  <si>
    <t>4.7</t>
  </si>
  <si>
    <t>Meerjaren onderhoudskosten kunnen vastgelegd worden en kunnen worden geindexeerd</t>
  </si>
  <si>
    <t>Verwerken Financiële transacties: Verwerken financiële transacties op de juiste entiteit, grootboekrekening, kostenplaats t.b.v. rapportages (o.a. jaarrekening)</t>
  </si>
  <si>
    <t>4.8</t>
  </si>
  <si>
    <t>Memoriaalboeking</t>
  </si>
  <si>
    <t>4.9</t>
  </si>
  <si>
    <t>Intercompany boekingen/interne doorbelastingen</t>
  </si>
  <si>
    <t>4.10</t>
  </si>
  <si>
    <t>Standaard exportfunctie naar MS Office</t>
  </si>
  <si>
    <t>4.11</t>
  </si>
  <si>
    <t>Rechtstreekse inzage in journaalposten is mogelijk</t>
  </si>
  <si>
    <t>Werken in periodes:</t>
  </si>
  <si>
    <t>4.12</t>
  </si>
  <si>
    <t>Meerdere boekjaren en specifieke periodes naast elkaar zetten in de schermen van de applicatie en onderling vergelijken is mogelijk</t>
  </si>
  <si>
    <t>4.13</t>
  </si>
  <si>
    <t>Werken in meerdere boekjaren is mogelijk</t>
  </si>
  <si>
    <t>4.14</t>
  </si>
  <si>
    <t>Boekjaar en academischjaar worden naast elkaar ondersteund</t>
  </si>
  <si>
    <t>4a Debiteuren</t>
  </si>
  <si>
    <t>Naar Voorblad</t>
  </si>
  <si>
    <t>Factureren Verkoop: Het creëren en registreren van een vordering</t>
  </si>
  <si>
    <t>4a.1</t>
  </si>
  <si>
    <t>Importfunctionaliteit CRM</t>
  </si>
  <si>
    <t>4a.2</t>
  </si>
  <si>
    <t>Automatische schedulingsmogelijkheid t.b.v. gegevensuitwisseling</t>
  </si>
  <si>
    <t>4a.3</t>
  </si>
  <si>
    <t>Creatie vordering per debiteur op basis van Importfunctie vordering vanuit CRM</t>
  </si>
  <si>
    <t>4a.4</t>
  </si>
  <si>
    <t>Rapportages: Saldilijst, ouderdomslijst</t>
  </si>
  <si>
    <t>Factureren aan derden: Het creëren en registreren van een vordering m.b.t. extern ( Voorbeeld: verhuur lokalen aan derden)</t>
  </si>
  <si>
    <t>4a.5</t>
  </si>
  <si>
    <t>Functionaliteit om digitale factuur te creëren en verzenden via e-mail en fysiek</t>
  </si>
  <si>
    <t>4a.6</t>
  </si>
  <si>
    <t>Creatie vordering per debiteur</t>
  </si>
  <si>
    <t>4a.7</t>
  </si>
  <si>
    <t>Upload functionaliteit om diverse type bestanden up te loaden en toe te voegen aan de betreffende debiteur</t>
  </si>
  <si>
    <t>4a.8</t>
  </si>
  <si>
    <t>Vrij invulveld in lay-out factuur (max 100 karakters)</t>
  </si>
  <si>
    <t>Debiteuren Beheer: Incasseren uitstaande vorderingen</t>
  </si>
  <si>
    <t>4a.9</t>
  </si>
  <si>
    <t>Het informatiesysteem moet meerdere behandelpaden (incassotrajecten) ondersteunen</t>
  </si>
  <si>
    <t>4a.10</t>
  </si>
  <si>
    <t>Het informatiesysteem moet betaalregelingen faciliteren</t>
  </si>
  <si>
    <t>4a.11</t>
  </si>
  <si>
    <t>Het informatiesysteem moet een aflettermodule bevatten</t>
  </si>
  <si>
    <t>4a.12</t>
  </si>
  <si>
    <t>Het informatiesysteem moet digitaal herinneringen en aanmaningen versturen via mail</t>
  </si>
  <si>
    <t>4a.13</t>
  </si>
  <si>
    <t>Het informatiesysteem moet digitaal herinneringen en aanmaningen versturen via sms, WhatsApp, etc</t>
  </si>
  <si>
    <t>4a.14</t>
  </si>
  <si>
    <t>Het informatiesysteem moet automatisch een incassodossier generen voor overdracht externe incassopartners</t>
  </si>
  <si>
    <t>4a.15</t>
  </si>
  <si>
    <t>Op het niveau van de debiteur moet een blokkade voor herinneren/ aanmanen gezet kunnen worden</t>
  </si>
  <si>
    <t>4a.16</t>
  </si>
  <si>
    <t>Het informatiesysteem moet een WIK (Wet Incasso Kosten)  brief kunnen genereren</t>
  </si>
  <si>
    <t>4b Crediteuren</t>
  </si>
  <si>
    <t>Verwerken Inkoopfacturen: Administratief vastleggen van inkoopfacturen incl. codering</t>
  </si>
  <si>
    <t>4b.1</t>
  </si>
  <si>
    <t>Digitaal inkoopfacturen kunnen ontvangen en inlezen waaronder UBL</t>
  </si>
  <si>
    <t>4b.2</t>
  </si>
  <si>
    <t>Inkoopfacturen kunnen boeken en coderen</t>
  </si>
  <si>
    <t>4b.3</t>
  </si>
  <si>
    <t>Uitsplitsen facturen over meerdere boekingsregels (dus verschillende kostenplaatsen) is mogelijk</t>
  </si>
  <si>
    <t>4b.4</t>
  </si>
  <si>
    <t>Het informatiesysteem moet de WKR ondersteunen</t>
  </si>
  <si>
    <t>4b.5</t>
  </si>
  <si>
    <t>Bij het boeken van facturen moet rekening gehouden worden met de Pro-Rata BTW regeling zoals die geldt voor het onderwijs</t>
  </si>
  <si>
    <t>Autoriseren Inkoopfacturen/ e-facturatie: Beoordelen of factuur wel of niet betaald mag worden</t>
  </si>
  <si>
    <t>4b.6</t>
  </si>
  <si>
    <t xml:space="preserve">e-facturatie sluit naadloos aan op de crediteurenadminstratie:
- Dezelfde informatie is beschikbaar
- Processturing o.b..v. 1x vastgelegde informatie zoals procuratie/mandaat </t>
  </si>
  <si>
    <t>4b.7</t>
  </si>
  <si>
    <t>Autorisatieworkflow en routering op minimaal op basis van kostenplaats en bedrag.</t>
  </si>
  <si>
    <t>4b.8</t>
  </si>
  <si>
    <t>Automatisch autoriseren van niet afwijkende periodieke facturen, systeem is zelflerend en vult gegevens aan de hand van vorige inkopen.</t>
  </si>
  <si>
    <t>4b.9</t>
  </si>
  <si>
    <t>Indien budgethouder niet tijdig autoriseert automatisch doorzetten naar volgende budgethouder</t>
  </si>
  <si>
    <t>4b.10</t>
  </si>
  <si>
    <t>Bij afkeur van de factuur moet verplicht een reden van afkeur opgegeven worden</t>
  </si>
  <si>
    <t>4b.11</t>
  </si>
  <si>
    <t xml:space="preserve">Autorisator kan opmerkingen toevoegen aan de inkoopfactuur. Het is mogelijk een vraag te stellen aan een collega buiten de workflow over de factuur, deze persoon hoeft geen autorisatie te hebben om goed te keuren. </t>
  </si>
  <si>
    <t>4b.12</t>
  </si>
  <si>
    <t>Rapportage: Werkvoorraad</t>
  </si>
  <si>
    <t>4b.13</t>
  </si>
  <si>
    <t>e- facturering. De volgende informatie kan worden ingezien per inkoopfactuur:
1  	Betaaldatum inkoopfactuur
2  	Goedkeuringsstatus
3  	Boekingsinformatie
4  	Makkelijk zoeken op/vergelijken met eerdere facturen van leverancier</t>
  </si>
  <si>
    <t>Verwerken bankmutaties: Administratief vastleggen van bankmutaties incl. codering</t>
  </si>
  <si>
    <t>4b.14</t>
  </si>
  <si>
    <t>Het elektronisch kunnen ontvangen en inlezen van bankafschriften met de meest gangbare formats</t>
  </si>
  <si>
    <t>4b.15</t>
  </si>
  <si>
    <t xml:space="preserve">Alle betalingen kunnen verzameld worden in één batch. Losse betalingen worden hiermee voorkomen. </t>
  </si>
  <si>
    <t>4b.16</t>
  </si>
  <si>
    <t>Digitale brievenbus functionaliteit tbv bankafschriften</t>
  </si>
  <si>
    <t>Verwerken Kassen: Het administratief vastleggen van kassen incl. codering</t>
  </si>
  <si>
    <t>4b.17</t>
  </si>
  <si>
    <t>Het administratief kunnen verwerken van kasmutaties op kasniveau</t>
  </si>
  <si>
    <t>4b.18</t>
  </si>
  <si>
    <t>Reminder budgethouders: als budgethouder binnen ingestelde tijd facturen niet behandelt krijgt budgethouder automatisch bericht</t>
  </si>
  <si>
    <t>4c Inkoop</t>
  </si>
  <si>
    <t>Contractmanagement</t>
  </si>
  <si>
    <t>4c.1</t>
  </si>
  <si>
    <t>Contractafspraken per leverancier kunnen vastgelegd worden. Minimaal wordt ondersteund: looptijd contract, prijsafspraken per dienst/levering, kortingsafspraken, afgesproken uurtarieven per rol/functie.</t>
  </si>
  <si>
    <t>4c.2</t>
  </si>
  <si>
    <t>CHE treedt op als penvoerder en verrekent subsidies/financiering met verschillende partijen. Systeem biedt de mogelijkheid samenwerkingscontracten vast te leggen. Dit leidt tot verplichtingenadministratie.</t>
  </si>
  <si>
    <t>4c.3</t>
  </si>
  <si>
    <t>Geautomatiseerde vroegtijdige signalering op verlopen van een contract wordt ondersteund. Signaal gaat naar de betreffende contracteigenaar.</t>
  </si>
  <si>
    <t>4c.4</t>
  </si>
  <si>
    <t>Contractdocumentatie kan gekoppeld worden aan contractinvoer in systeem.</t>
  </si>
  <si>
    <t>Leveranciersmanagement</t>
  </si>
  <si>
    <t>4c.5</t>
  </si>
  <si>
    <t>Toetsen contractuele afspraken met leveranciers. Daarnaast het digitaal beschikbaar hebben en houden van de leveranciers.</t>
  </si>
  <si>
    <t>Operationele inkoop</t>
  </si>
  <si>
    <t>4c.6</t>
  </si>
  <si>
    <t>Het inkoopproces wordt volledig ondersteund:
- Registratie documentatie aanbestedingen
- Registratie documentatie offertes
- Als optionele stap in het proces: Geleverde goederen/diensten als ontvangst boeken
- Factuurcontrole: check op inkoopcontact, inkooporder, geboekte levering</t>
  </si>
  <si>
    <t>4c.7</t>
  </si>
  <si>
    <t>Bestellingen moeten gedaan kunnen worden via webshops, door middel van vaste- en mobiele devices. Dit geldt ook voor de goedkeuring van de bestellingen en het invoeren van de prestatieverklaring/ goederenontvangst</t>
  </si>
  <si>
    <t>4c.8</t>
  </si>
  <si>
    <t>Er kan een rechtstreekse koppeling gemaakt worden naar een digitale catalogus van een leverancier</t>
  </si>
  <si>
    <t>4c.9</t>
  </si>
  <si>
    <t>Ontvangen facturen kunnen automatisch gematched worden met de prestatieverklaring/ goederenontvangst</t>
  </si>
  <si>
    <t>4c.10</t>
  </si>
  <si>
    <t>Projectinkoop en losse inkoop verlopen op dezelfde manier als andere inkoop. Bij contracten, offertes, inkooporders, ontvangsten en facturen zijn projecten een integraal onderdeel van de vastlegging en het proces.</t>
  </si>
  <si>
    <t>Tactische inkoop</t>
  </si>
  <si>
    <t>4c.11</t>
  </si>
  <si>
    <t>Verplichtingenregister: In het systeem kunnen inkoopverplichtingen zichtbaar gemaakt worden en worden gekoppeld aan het jaarplan (tabblad 4d Control). 
Verplichtingen zijn: inkoopcontracten met afnameschema's, inkoopopdrachten met toekomstige ontvangstdata, projecten met inkoopplanning.</t>
  </si>
  <si>
    <t>Rapportages</t>
  </si>
  <si>
    <t>4c.12</t>
  </si>
  <si>
    <t>Het informatiesysteem moet de binnen het inkoopproces gangbare rapportages kunnen genereren. Onder andere: Spendanalyse totale inkoopvolume, inkoopvolume inkoopgroepen, inkoopvolume inkooppakketten, inkoopvolume leveranciers, inkoopvolume regio analyse en inkoopvolume afdelingen/opleidingen.</t>
  </si>
  <si>
    <t>4d Control</t>
  </si>
  <si>
    <t>Samenstellen en Vastleggen budgetten</t>
  </si>
  <si>
    <t>4d.1</t>
  </si>
  <si>
    <t xml:space="preserve">Het informatiesysteem moet het samenstellen en vastleggen van een begroting op grootboekrekening en kostenplaats ondersteunen. </t>
  </si>
  <si>
    <t>4d.2</t>
  </si>
  <si>
    <t xml:space="preserve">Het systeem ondersteunt de cyclus: Jaarbegroting, Realisatie op jaarbegroting, prognose als wijziging op de jaarbegroting met consistentiechecks. 
</t>
  </si>
  <si>
    <t>4d.3</t>
  </si>
  <si>
    <t>Het informatiesysteem moet het samenstellen van een meerjarenbegroting ondersteunen. Dit door middel van het verhogen of verlagen van diverse parameters (bijvoorbeeld leerlingenaantal, Fte, etc.)</t>
  </si>
  <si>
    <t>4d.4</t>
  </si>
  <si>
    <t>Begroting, meerdere prognoses en realisatie moeten in fin.systeem naast elkaar kunnen staan, waarbij  transacties in begroting, prognoses en realisatie traceerbaar zijn en waarbij bij voorkeur met voorafgaande journaalposten helder gemaakt kan worden wat de impact is.</t>
  </si>
  <si>
    <t>4d.5</t>
  </si>
  <si>
    <t xml:space="preserve">Het systeem ondersteunt het maken van een prognose (of: latest estimate) door voorstellen te doen wat betreft de prognose voor de nog niet gerealiseerde periodes. Dat kan zijn: begroot bedrag, gemiddelde van afgelopen maanden of andere methoden aanhouden waarin de software voorziet. </t>
  </si>
  <si>
    <t>4d.6</t>
  </si>
  <si>
    <t xml:space="preserve">Het informatiesysteem moet rapportagemogelijkheden bieden die binnen het control werkveld gangbaar zijn. </t>
  </si>
  <si>
    <t>Periodiek Rapporteren Balans en V&amp;W: Faciliteren van stuurinformatie aan CVB, RvT en overige onderdelen van de CHE</t>
  </si>
  <si>
    <t>4d.7</t>
  </si>
  <si>
    <t>Data in rapportagetool wordt real time geüpdate</t>
  </si>
  <si>
    <t>4d.8</t>
  </si>
  <si>
    <t>Inlezen prognoses, budgetten en begrotingen vanuit excel is mogelijk.</t>
  </si>
  <si>
    <t>5. Projectmatig werken</t>
  </si>
  <si>
    <t>Projectmatig werken wordt binnen de CHE op 3 manieren ingezet:
- Op onderzoeksprojecten, in consortia als penvoerder of deelnemer en met diverse financieringsvormen
- Subsidietrajecten met de CHE als penvoerder voor overheidsprojecten. 
- Klantspecifiek onderwijs met onderwijsontwikkeling en uitvoering
- Interne projecten die geen omzet hebben
Een project kent meerdere fases. De volgende fases worden ondersteund door het systeem van de aanbieder:
- Begroting / Projectbudget op hoofdcomponenten
- Calculatie: Detaillering van kosten op kostensoorten en medewerkers, leveranciers
- Realisatie: Boeken kosten op de calculatiestructuur en op verschillende projectniveaus</t>
  </si>
  <si>
    <t>Algemene eisen en wensen projectmodule</t>
  </si>
  <si>
    <t>5.1</t>
  </si>
  <si>
    <t>Bij het boeken van kosten op projecten (zoals activiteiten, inkoopfacturen, declaraties en uren) dwingt het systeem af dat de kosten gekoppeld worden aan de begrote  posten (activiteiten/fases)</t>
  </si>
  <si>
    <t>5.2</t>
  </si>
  <si>
    <t>Vastlegging en inzicht op projectniveau is mogelijk (begroting/calculatie/actual)</t>
  </si>
  <si>
    <t>5.3</t>
  </si>
  <si>
    <t xml:space="preserve">Bij eenvoudige projecten is minimale vastlegging mogelijk zonder hinder van projecten waarvoor uitgebreide vastlegging nodig is. Beschrijf de voorzieningen in het systeem van aanbieder hoe deze schaalbaarheid wordt ondersteund. </t>
  </si>
  <si>
    <t>5.4</t>
  </si>
  <si>
    <t>Het is mogelijk om via een koppeling een project in te lezen en het projectnummer te gebruiken uit de applicatie die de projectgegevens aanlevert (CRM)</t>
  </si>
  <si>
    <t>5.5</t>
  </si>
  <si>
    <t>Naast de financiele voortgang en de voortgang in geboekte uren is het ook mogelijk de voortgang te rapporteren in vrije velden ten behoeve van individuele projecten en ten behoeve van overall statusoverzichten per projectcategorie (Onderzoeksprojecten, CHE voor professionals, Intern projecten)</t>
  </si>
  <si>
    <t>Onderzoeksprojecten (Combinatie eerste, tweede en derde geldstroom)</t>
  </si>
  <si>
    <t>5.6</t>
  </si>
  <si>
    <t>Verantwoording van de opbrengsten kan dmv aangeven van de projectvoortgang en dmv reservering in de tijd.</t>
  </si>
  <si>
    <t>5.7</t>
  </si>
  <si>
    <t>Het kunnen koppelen van projecten aan een bovenliggend meerjarenprogramma. Een onderzoeksprogramma kan meerdere jaren lopen. Binnen het programma kunnen meerdere projecten/initiatieven worden gestart met eigen lasten en baten verantwoording.</t>
  </si>
  <si>
    <t>5.8</t>
  </si>
  <si>
    <t xml:space="preserve">Het 'overerven' van raamafspraken vastgelegd op het meerjarenprogramma naar de individuele projecten:
- uurtarieven: indien er geen afwijkende tarieven op een project worden vasgelegd gelden de tarieven van het programma. 
- rapportages: consolidatie op programmaniveau van individuele projecten
</t>
  </si>
  <si>
    <t>5.9</t>
  </si>
  <si>
    <t xml:space="preserve">Administreren op programma- projecten en/of hoofd- en deelprojecten </t>
  </si>
  <si>
    <t>5.10</t>
  </si>
  <si>
    <t>Systeem biedt mogelijkheid om onderstaande gegevens vast te leggen en hierop te rapporteren zowel intern als naar subsidieverstrekkers:
- Subsidieverstrekker 
- Naam project 
- Projecttype (bijv. open, maatwerk, in company, private of publieke gelden).
- Afdeling (bijv. CHEvP, onderzoek), dit bepaalt de kostenplaats
- Opleidingstype (bijv. Post-hbo)
- Coördinator (persoon die aanspreekpunt is voor project)
- Organisatieonderdeel (bovenliggende opleiding)
- Projectnummer (mogelijk volgens vast format?)
- Looptijd (start-einddatum)
- Indien mogelijk gecategoriseerd als publiek, privaat of gemengd publiek/privaat 
- Middels vrije velden in de toekomst nog aanvullende metadata per project vast kunnen leggen.</t>
  </si>
  <si>
    <t>5.11</t>
  </si>
  <si>
    <t xml:space="preserve">In Euro’s per periode/schooljaar/kalenderjaar gedurende de looptijd (!): 
- Totale omvang project 
- Subsidie uren intern (incl. 'in kind' uren)
- Eigen bijdrage uren en out of pocket kosten intern 
- Subsidie uren partners in uren en 'out of pocket'
- Cofinanciering partners in uren en 'out of pocket' </t>
  </si>
  <si>
    <t>5.12</t>
  </si>
  <si>
    <t xml:space="preserve">Inzicht in: 
- Werkelijke uren per medewerker per maand (zo mogelijk per functie/activiteit) 
- Ruimte per medewerker in uren per functie/activiteit 
- Vrijval per periode 
- Balanspositie per periode </t>
  </si>
  <si>
    <t>5.13</t>
  </si>
  <si>
    <t xml:space="preserve">Beschrijf de mogelijkheden om geen dubbele informatie te hoeven in te voeren: Bijv. gekoppelde informatie (denk aan medewerkers, afdelingen, projecttypes e.d.) wordt de voorgestelde informatie in schermen van een nieuw vast te leggen project. </t>
  </si>
  <si>
    <t>5.14</t>
  </si>
  <si>
    <t>Beschrijf de mogelijkheden om projecten foutloos en efficient binnen de afgesproken standaarden/ afgesproken kaders vast te leggen: Het is bijv. mogelijk om templates/voorbeeld projecten vast te leggen en te gebruiken om nieuwe project vast te leggen.</t>
  </si>
  <si>
    <t>5.15</t>
  </si>
  <si>
    <t>Beschrijf de voorzieningen in het systeem dat projectbeheer verdeeld kan worden over meerdere rollen: Velden kunnen afgeschermd worden zodat afhankelijk van de beheerdersrol delen van informatie kunnen worden toegevoegd aan het project. (Financien legt de financiele inrichting vast, projectleider de projectorganisatie etc.)</t>
  </si>
  <si>
    <t>5.16</t>
  </si>
  <si>
    <t>Het is mogelijk om gedurende het project de kostenstructuur, kostencomponenten, terieven, projectleden te wijzigen en/of aan te vullen. Het systeem geeft ook inzichtelijke wijze weer wanneer welke wijzigingen hebben plaatsgehad.</t>
  </si>
  <si>
    <t>5.17</t>
  </si>
  <si>
    <t>Deel(verkoop)facturen en meerdere debiteuren per project zijn mogelijk.</t>
  </si>
  <si>
    <t>5.18</t>
  </si>
  <si>
    <r>
      <rPr>
        <b/>
        <sz val="11"/>
        <color rgb="FF000000"/>
        <rFont val="Calibri"/>
        <scheme val="minor"/>
      </rPr>
      <t xml:space="preserve">CHE voor Professionals
</t>
    </r>
    <r>
      <rPr>
        <sz val="11"/>
        <color rgb="FF000000"/>
        <rFont val="Calibri"/>
        <scheme val="minor"/>
      </rPr>
      <t>Het proces van offerte tot nacalculatie:
1. Begroting/Budgetcalcultatie met (uren*tarief + inkoop diensten + toeslagen overhead = kostprijs) * marge = offerteprijs 
2. Break Even berekening: aantal cursisten * prijs = kostprijs = minimaal aantal deelnemers
3. Genereren offerte o.b.v. kostprijs *  marge = offerteprijs
4. Opvolgen offerte en omzetten offerte naar verkooporder (Begroting wordt project)
5. Realisatie: boeken uren en andere kosten
6. Rapportage op marge aan de hand van werkelijke kosten en werkelijk aantal deelnemers.
Vraag: heeft de software van aanbieder standaard functionaliteit om beschreven proces te ondersteunen?  Ja/Nee</t>
    </r>
  </si>
  <si>
    <t>5.19</t>
  </si>
  <si>
    <t xml:space="preserve">Verantwoorden subsidies: Mogelijkheden tot koppelen aan rapportagevereisten jaarrekening (model G) </t>
  </si>
  <si>
    <t>5.20</t>
  </si>
  <si>
    <t xml:space="preserve">Beschrijf hoe verkoopfacturen kunnen worden aangemaakt op basis van geboekte uren. </t>
  </si>
  <si>
    <t>5a Urenverantwoording</t>
  </si>
  <si>
    <t>Urenverantwoorden dient een aantal doelen:
1. Bij klantspecifiek ontwikkelen van opleidingen goed beeld krijgen van de werkelijke kosten ten opzichte van de begrote kosten.
2. Bij opdrachten op regiebasis tegen werkelijk gemaakte uren en afgesproken tarieven facturen kunnen genereren
3. Bij mn. onderzoeksprojecten op basis van de verantwoorde uren subisidies laten vrijvallen
4. Bepalen van projectmarges</t>
  </si>
  <si>
    <t>5a.1</t>
  </si>
  <si>
    <t>Medewerker kan alleen uren boeken op kostenplaatsen/projecten waar de medewerker aan is gekoppeld. Geen toegang, dan niet zichtbaar.
Concreet: Projecten en afdelingen/kostenplaatsen.</t>
  </si>
  <si>
    <t>5a.2</t>
  </si>
  <si>
    <t xml:space="preserve">Systeem biedt mogelijkheid om uren in te voeren of te corrigeren in achterliggende periodes. Financiele correctie vindt in de volgende periode plaats. </t>
  </si>
  <si>
    <t>5a.3</t>
  </si>
  <si>
    <t xml:space="preserve">Het is mogelijk om externen uren te laten boeken. Ze kunnen eenvoudig uitgenodigd worden via een link/mail of op andere wijze. Externe is dan in staat persoonlijke gegevens toe te voegen. </t>
  </si>
  <si>
    <t>5a.4</t>
  </si>
  <si>
    <t>Context: 
1. Tarieven worden vooraf afgesproken of door subsidieverstrekker opgelegd. Het systeem moet de mogelijkheid hebben om afgesproken tarieven in te voeren en niet alleen vaste tarieven hanteren.
2. Tarieven moeten per medewerker per project kunnen wijzigen afhankelijk van de toegepaste tarieven per subsidieregeling.
Systeem koppelt uren aan de juiste tarieven. 
- Opslagen op uurtarieven in percentages
- Opslagen op uurtarieven in vaste bedragen
- Calcultatietarief
- Tarief daadwerkelijk ingezette medewerker
Eisen qua tarieven:
1. Afgesproken verkooptarief is per project of verkoopopdracht
2. Actuele kostprijstarief voor de betreffende periode
3. Tarief kan wijzigen per jaar of periode van een jaar</t>
  </si>
  <si>
    <t>5a.5</t>
  </si>
  <si>
    <t>Uurtarief voor de kosten/lasen kan berekend worden/bepaald worden aan de hand van de loonschaal uit HR2Day.</t>
  </si>
  <si>
    <t>Gebruikersvriendelijkheid</t>
  </si>
  <si>
    <t>5a.6</t>
  </si>
  <si>
    <t>Voorzieningen om eenvoudig uren in te voeren: minimaal aantal handelingen, informatie die bekend is wordt als default voorgesteld of automatisch gevuld.</t>
  </si>
  <si>
    <t>5a.7</t>
  </si>
  <si>
    <t>Uren kunnen via verschillende devices (laptop en smartphone) worden ingevoerd. Beschrijf hoe de gebruikersvriendelijk is gewaardborgd bij gebruik van de verschillende devices. (UI, beschikbaarheid gegevens, rapportages, workflow, signaleringen)</t>
  </si>
  <si>
    <t>5a.8</t>
  </si>
  <si>
    <t xml:space="preserve">Uren kunnen worden goedgekeurd door de projectleider of ander geautoriseerde persoon. </t>
  </si>
  <si>
    <t>5a.9</t>
  </si>
  <si>
    <t xml:space="preserve">Beschrijf hoe administratieve ondersteuners en/of projectleiders geautomatiseerd worden geholpen bij het compleet krijgen van de uuroverzichten: Bijvoorbeeld: Er zijn geautomatiseerde voorzieningen om medewerker te herinneren uren in de voeren. Beheerders kunnen eenvoudig maatregelen nemen om de verantwoording compleet te krijgen, signaleren, te rapporten. </t>
  </si>
  <si>
    <t>De Casussen</t>
  </si>
  <si>
    <t>Minimale en maximale variant</t>
  </si>
  <si>
    <t xml:space="preserve">De case bevat de meest uitgebreide en minst uitgebreide variant van een project met een aantal primaire financiele processen.
Case 1: Er wordt voor een klant een eendaagse cursus ontwikkeld. Het ontwikkelen gebeurt door eigen docenten, er wordt een vertaalbureau ingehuurd voor de redactie en opmaak van het lesmateriaal. 
Case 2: Een onderzoeksprogramma over meerdere jaren met meerdere projecten en meerdere betrokken lectoraten
</t>
  </si>
  <si>
    <t>Demopunten</t>
  </si>
  <si>
    <t>Demopunten presenteren na de casussen.</t>
  </si>
  <si>
    <t xml:space="preserve">Na het presenteren van de twee casussen worden de demopunten gepresenteerd. Hierbij kan teruggegrepen worden op de uitleg van de casussen. Echter het beoordelingsteam moet per punt in de gelegenheid gesteld worden om de demopunten duidelijk te krijgen ter beoordeling. </t>
  </si>
  <si>
    <t>Tijd</t>
  </si>
  <si>
    <t>Let op. Houd de focus op de case.</t>
  </si>
  <si>
    <t xml:space="preserve">De presentatie neemt maximaal 2 uur in beslag. Alle niet getoonde stappen worden gewaardeerd tegen 0 punten. Bedrijfspresentatie en algemene/aanvullende informatie worden niet meegenomen in de beoordeling. 
</t>
  </si>
  <si>
    <t>Aanpak demonstratie</t>
  </si>
  <si>
    <t>Implementatieperspectief</t>
  </si>
  <si>
    <t xml:space="preserve">Een informatiesysteem dient vooraf ingericht te zijn om te kunnen functioneren. Inschrijver toont de inrichting die gebruikt is voor het uitvoeren van de case. Denk aan uitgewerkte workflows, benodigde grootbroekrekeningen, kostenplaatsen etc.
 </t>
  </si>
  <si>
    <t>Beheerdersperspectief</t>
  </si>
  <si>
    <t xml:space="preserve">Inschrijver demonstreert de benodigde inrichting die nodig is voor uitvoering van de processen. Denk hierbij aan een nieuw project, een nieuwe leverancier, een projectorganisatie, toekennen van een project een een gebruikers voor het boeken van uren e.d.
</t>
  </si>
  <si>
    <t>Gebruikersperspectief</t>
  </si>
  <si>
    <t xml:space="preserve">Uitvoeren van mutaties en processen in het systeem. Het inrichten van een project, boeken van uren op een project, inkooporders boeken, maandafsluiting draaien etc.  
</t>
  </si>
  <si>
    <t xml:space="preserve">Definities: </t>
  </si>
  <si>
    <t>Tonen</t>
  </si>
  <si>
    <t>De mutatie hoeven niet gedemonstreerd te worden. Wel wordt de vastlegde informatie tijdens de demo getoond.</t>
  </si>
  <si>
    <t>Invoeren</t>
  </si>
  <si>
    <t>Het voorliggende proces hoeft niet getoond te worden. De gegevens worden wel ingevoerd tijdens de demonstratie.</t>
  </si>
  <si>
    <t>Afhandelen</t>
  </si>
  <si>
    <t>De activiteiten die behoren bij het te tonen proces worden vanaf het begin tot het einde in het systeem uitgevoerd.</t>
  </si>
  <si>
    <t>Puntentoekenning:</t>
  </si>
  <si>
    <t>Per functionaliteit wordt gevraagd deze danwel te tonen, danwel in het systeem uit te voeren. Onderstaand wordt weergegeven o.b.v. van welke criteria punten worden toegekend.</t>
  </si>
  <si>
    <t>Tonen functionaliteiten</t>
  </si>
  <si>
    <t>10 punten</t>
  </si>
  <si>
    <t>Tonen/Invoeren: Informatie kan worden vastgelegd zonder aanpassingen in de software
Informatie kan flexibel worden toegekend aan andere entiteiten bij wijzigingen in organisatie, proces, rapportages. Gebruikersvriendelijk, intuitief, flexibel.</t>
  </si>
  <si>
    <t>7 punten</t>
  </si>
  <si>
    <t>Tonen/Invoeren: Informatie kan worden vastgelegd zonder aanpassingen in de software
Informatie kan flexibel worden toegekend aan andere entiteiten bij wijzigingen in organisatie, proces, rapportages. Matig gebruikersvriendelijk, intuitief, flexibel</t>
  </si>
  <si>
    <t>5 punten</t>
  </si>
  <si>
    <t>Tonen/Invoeren: Informatie kan deels worden vastgelegd, deels moeten velden worden toegevoegd aan de software. informatie zit in vaste structuur en kan achteraf niet worden toegekend aan andere entiteiten.</t>
  </si>
  <si>
    <t>3 punten</t>
  </si>
  <si>
    <t>Tonen/Invoeren: Informatie kan deels worden vastgelegd. Maatwerk vereist.</t>
  </si>
  <si>
    <t>0 punten</t>
  </si>
  <si>
    <t xml:space="preserve">Tonen/invoeren: Scherm bestaat niet, relateren informatie kan niet, </t>
  </si>
  <si>
    <t>Afhandelen processen</t>
  </si>
  <si>
    <t>Afhandelen: Proces wordt door systeem ondersteund met geautomatiseerde acties/workflows en kan flexibel ingericht worden bij wijzigingen in organisatie en/of proces. Gebruikersvriendelijk, intuitief, flexibel.</t>
  </si>
  <si>
    <t>Afhandelen: Proces wordt door systeem ondersteund met geautomatiseerde acties/workflows en kan flexibel ingericht worden bij wijzigingen in organisatie en/of proces. Matig gebruikersvriendelijk, intuitief, flexibel.</t>
  </si>
  <si>
    <t>Afhandelen: Proces wordt door systeem ondersteund met geautomatiseerde acties/workflows en kan niet flexibel ingericht worden bij wijzigingen in organisatie en/of proces</t>
  </si>
  <si>
    <t>Afhandelen: Processtappen moeten handmatig worden uitgevoerd</t>
  </si>
  <si>
    <t>Afhandelen: Processtap wordt niet ondersteund</t>
  </si>
  <si>
    <t>Case 1: Verkoop van maatwerk trainingen</t>
  </si>
  <si>
    <t>Getoond ja/nee?</t>
  </si>
  <si>
    <t>Opmerking</t>
  </si>
  <si>
    <t>7.1</t>
  </si>
  <si>
    <t>Inrichting</t>
  </si>
  <si>
    <t>Tijdens de implementatie wordt het systeem ingericht. Toon de schermen die tijdens de implementatie moeten worden ingericht voor:
- Projecten
- Workflow
- Organisatie en projectorganisatie</t>
  </si>
  <si>
    <t>7.2</t>
  </si>
  <si>
    <t>Doelstelling</t>
  </si>
  <si>
    <t xml:space="preserve">Doel 1 is dat de deelnemers aan de demo begrijpen waar de informatie in het proces vastgelegd wordt en hoe de informatie in het proces gebruikt gaat worden.
Doel 2 is om de schaalbaarheid en efficiency van de software van de aanbieder te kunnen beoordelen. 
Kernvraag: kunnen kleine projecten met weinig handelingen opgezet worden en kunnen mutaties efficient geboekt worden in dezelfde omgeving die eveneens voor uitgebreide multi-level projecten wordt gebruikt. </t>
  </si>
  <si>
    <t>7.3</t>
  </si>
  <si>
    <t>De case</t>
  </si>
  <si>
    <t xml:space="preserve">Deze case laat afhandeling van een eenvoudig project zien waarbij een training klantspecifieke wordt ontwikkeld en daarna op locatie wordt gegeven. </t>
  </si>
  <si>
    <t>7.4</t>
  </si>
  <si>
    <t>Beheerdersrol</t>
  </si>
  <si>
    <t xml:space="preserve">Klant: Regio Ziekenhuis Gelderland
Cursus: Ontruimen wachtruimtes bij brand en calamiteiten
Begroting: ongeveer 2 dagen ontwikkelwerk en 1 dag lesgeven door docent tegen uurtarief o.b.v. regie
Projectleider: 3 uur projectleiding
Factuur: 
- Geven cursus op locatie vaste prijs van 1500 EUR
- Geboekte uren op het project * 95 EUR (verkooptarief van de docent en projectleider) = factuurbedrag
- Kostprijs uren is 65 EUR. 
- Voor het project is BTW 21% afdracht van toepassing
Uren op project geboekt door de docent goed te keuren door de projectleider. Uren geboekt door de projectleider goed te keuren door de manager
Leverancier: Taalbureau bv. factuur van 350 EUR excl. BTW. Factuur goed te keuren door projectleider.
Aanbieder voert tijdens de demo de projectgegevens in en toont daarmee aan dat de informatie gebruikersvriendelijk vastgelegd kan worden. </t>
  </si>
  <si>
    <t>7.5</t>
  </si>
  <si>
    <t>Projectorganisatie</t>
  </si>
  <si>
    <t xml:space="preserve">Voer de projectorganisatie in: (Organigram staat klaar)
Projectleider: Koos Oosterwijk koosterwijk@che.nl
Docent: Kees van Rijswijk cjvrijswijk@che.nl 
Manager: Marcel Abbas meabbas@che.nl
Adminstratief ondersteuner: aanbieder voert actie uit
Aanbieder toont vastgelegde projectdeelnemers en koppelt deze aan het project. Aanbieder autoriseert de projectdeelnemers voor de toebedeelde rol op het project.
</t>
  </si>
  <si>
    <t>7.6</t>
  </si>
  <si>
    <t>Offerte wordt opdracht</t>
  </si>
  <si>
    <t xml:space="preserve">Afhandelen: Klant geeft akkoord op de opdracht en de opdracht kan starten:
Ondersteuner: Offerte wordt verkooporder en zet project open voor mutaties
Projectleider ontvangt bericht </t>
  </si>
  <si>
    <t>7.7</t>
  </si>
  <si>
    <t xml:space="preserve">Uren </t>
  </si>
  <si>
    <t>Afhandelen: 
Projectleider en docent boeken uren op het project:
- Boek uren op het project 
- Toon dat alleen op de toegekende projecten te boeken is
- Toon de mogelijkheden voor het goedkeuren van geboekte uren (overzichtelijk/gebruikervriendelijk)
- Planning wordt zichtbaar of vooraf ingevulde uren</t>
  </si>
  <si>
    <t>7.8</t>
  </si>
  <si>
    <t>Inkoopfactuur</t>
  </si>
  <si>
    <t>Afhandelen: Inkoopfactuur komt via de mail binnen, wordt goedgekeurd door de projectleider en klaargezet voor betaling.
Voer proces van matchen en betalen uit
Inkoopopdracht en inkoopfactuur zijn bekend in het systeem en leiden tot automatische matching</t>
  </si>
  <si>
    <t>7.9</t>
  </si>
  <si>
    <t xml:space="preserve">Facturatie </t>
  </si>
  <si>
    <t xml:space="preserve">Afhandelen: 
Projectleider/accountmanager vraagt het rapport op met begroting, calcultatie en gefactureerde omzet en geeft akkoord om te factureren:
- Voer het proces van informatieophalen en dat projectleider akkoord geeft op versturen factuur
- Finance doet check op compleetheid en verstuurt factuur </t>
  </si>
  <si>
    <t>7.10</t>
  </si>
  <si>
    <t>Diensten zijn geleverd</t>
  </si>
  <si>
    <t>Tonen: 
- Project is gereed, kosten zijn geboekt.
- Controleer of alle mutaties verwerkt zijn
- Check op marge project
- Sluit het project</t>
  </si>
  <si>
    <t>7a.1</t>
  </si>
  <si>
    <t xml:space="preserve">Met Defensie is een meerjarenovereenkomst gesloten om op meerdere gebieden samen te werken. 
Hierbij is een viertal lectoraten betrokken waarvan we er twee noemen voor deze case:
1. Educatie
2. Gezondheidszorg
Met Defensie zijn meerdere onderzoekszwaartepunten afgesproken waarvan er twee worden gebruikt voor deze case:
1. Welzijn en zorg - Onderzoek naar preventie op ziekteverzuim
2. Bloeiende regio - In de regio's waar defensie kazernes heeft onderzoek naar impact op regio
Financiering:
Het financieren van het onderzoek gebeurt vanuit de 1e, 2e en 3e geldstroom geldstromen. </t>
  </si>
  <si>
    <t>7a.2</t>
  </si>
  <si>
    <t>Doel van deze case is het beoordelen van de samenhang en compleetheid van gegevens in het systeem voor de verschillende geldstromen van jaarplan en projectforecast tot concrete financiele transacties en (grootboek)mutaties</t>
  </si>
  <si>
    <t>7a.3</t>
  </si>
  <si>
    <t>Volgorde demo</t>
  </si>
  <si>
    <t xml:space="preserve">Het staat de aanbieder vrij om de volgorde van onderstaand proces naar eigen inzicht te presenteren. </t>
  </si>
  <si>
    <t>7a.4</t>
  </si>
  <si>
    <t>Beheerder:</t>
  </si>
  <si>
    <t xml:space="preserve">Toon de  projectstamgegevens:
Relatie: Defensie
Programma: Samenwerking Defensie - CHE 
Projecten gekoppeld aan het programma: 
1) Kiemproject Zorg en Welzijn 
2) Kiemproject Bloeiende regio
De kiemprojecten hebben 2 fases. De definitiefase en de realisatiefase. </t>
  </si>
  <si>
    <t>7a.5</t>
  </si>
  <si>
    <t>Gebruikers</t>
  </si>
  <si>
    <t>Toon de projectorganisatie in: 
Programmamanager: Kees van Rijswijk cjvrijswijk@che.nl 
Projectcoordinator Koos Oosterwijk koosterwijk@che.nl
Medewerker: Marcel Abbas meabbas@che.nl
Directeur lectoraat: Gerjanneke Koeslag gjkoeslag@che.nl</t>
  </si>
  <si>
    <t>7a.6</t>
  </si>
  <si>
    <t>Financial Forecasting
Omzet</t>
  </si>
  <si>
    <t xml:space="preserve">
</t>
  </si>
  <si>
    <t>7a.7</t>
  </si>
  <si>
    <t>Kosten</t>
  </si>
  <si>
    <t>7a.8</t>
  </si>
  <si>
    <t>Uitsplitising kosten</t>
  </si>
  <si>
    <t>7a.9</t>
  </si>
  <si>
    <t>1) Toon de forecast op programmaniveau (Kosten en baten)
2) Toon de forecast in de CHE Jaarprognose + inzage in realisatie
3) Start programma is 1-1-2025 en beoogde einddatum 31-12-2027. Toon de forecast per academisch jaar.</t>
  </si>
  <si>
    <t>7a.10</t>
  </si>
  <si>
    <t>Toon de forecast per maand, per kalenderjaar, per studiejaar, voor de looptijd van een project en voor de looptijd van het programma</t>
  </si>
  <si>
    <t>7a.11</t>
  </si>
  <si>
    <t>Opdracht</t>
  </si>
  <si>
    <t>Kiemproject 1 'Bloeiede regio' is goedgekeurd. Zet het project open voor financiele mutaties. Toon hierbij de procesondersteuning om te komen tot een actief project.</t>
  </si>
  <si>
    <t>7a.12</t>
  </si>
  <si>
    <t>Realisatie Q1 2025</t>
  </si>
  <si>
    <t xml:space="preserve">Zorg en Welsijn heeft begroot: 400 uur
Realisatie is 40 uur
Toon de inrichting van het project en toon hoe de kosten geboekt worden en de subsudie vrijvalt
</t>
  </si>
  <si>
    <t>7a.13</t>
  </si>
  <si>
    <t>Reservering</t>
  </si>
  <si>
    <t>Toon hoe het systeem omgaat met reservering als de werkelijke voortgang 7% is van de begrote bedragen.</t>
  </si>
  <si>
    <t>7a.14</t>
  </si>
  <si>
    <t>Indexering begrote kosten</t>
  </si>
  <si>
    <t xml:space="preserve">Index: 5% per jaar.
Benodigde uren voor lectoraat Zorg en Welzijn zie overzicht. Uren worden gelijk verdeeld over de cursusjaren behalve rond de zomervakantie: juni 50%, augustus 0% en september 75%. 
1) Toon dat geprognoticeerd kan worden op uren en tarieven met een index over de komende 3 jaar 
2) Toon hoe omgegaan wordt het inzetpatroon per studiejaar.
3) Toon  de forecast in kosten en baten per lectoraat
</t>
  </si>
  <si>
    <t>7a.15</t>
  </si>
  <si>
    <t>Verplichtingenregister</t>
  </si>
  <si>
    <t xml:space="preserve">Toon dat de verplichtingen voor de komende jaren meegenomen worden in de forecast. 2025: 5k en daarna jaarlijks 20k. </t>
  </si>
  <si>
    <t>7a.16</t>
  </si>
  <si>
    <t>Inrichten penvoerderschap</t>
  </si>
  <si>
    <t>Richt de structuur in waarbij CHE penvoerder is met een of meerdere partners
1) PartnerDeelCo
2) PartnerGeheelCo</t>
  </si>
  <si>
    <t>7a.17</t>
  </si>
  <si>
    <t>Contractpartijen</t>
  </si>
  <si>
    <t>Contractpartijen zijn voor de looptijd van het programma verbonden en krijgen jaarlijks een geprognoticeerd bedrag toegekend. Conditie is dat de verantwoording die nodig is ter onderbouwing van de uitkering, gekoppeld wordt aan de financiele mutatie.
1) Toon dat de projectverantwoording (documenten) gekoppeld kan worden
2) Doorstrorting: Ken de uikering toe aan contractpartij 'PartnerGeheelCo' PartnerDeelCo heeft factuur gestuurd van 40k
Toon verwerking en de boekingen</t>
  </si>
  <si>
    <t>7a.18</t>
  </si>
  <si>
    <t>Onderhanden werk</t>
  </si>
  <si>
    <t xml:space="preserve">Na doorstorten subsidie:
Er zijn uren nu én inkoopfacturen geboekt op het project:
1) Toon wat de onderhanden werk posities en de opbrengsten en kosten per periode. 
2) Verwerk een cao verhoging van 5% in juni 2025, zonder aanpassing van het verkooptarief. Tref een voorziening op het project, dus door een verlies te nemen.
</t>
  </si>
  <si>
    <t>7a.19</t>
  </si>
  <si>
    <t>Een project heeft een projectcoordinator met mandaat tot 3k voor goedkeuren van inkoopfacturen.
Boven de 3k akkordeert de projectcoordinator en de programmamanager. 
Bij afwezigheid van de programmamamanager akkordeert de directeur lectoraat.
Per project worden projectmedewerkers gekoppeld. Projectmedewerkers krijgen mogelijkheid om uren te boeken op het project tot de maximaal afgesproken inzet. Als de inzet hoger wordt geeft het systeem een melding.  
Toon de inrichting van het proces voor het programma en de twee kiemprojecten</t>
  </si>
  <si>
    <t>7a.20</t>
  </si>
  <si>
    <t>Extra doorbelasting</t>
  </si>
  <si>
    <t>Kosten zijn gestegen, na onderhandeling kunnen we 10k extra doorbelasten op het kiemproject naar subsidiepartner in 2025.
Toon de aanmaak van de factuur en de financiele mutaties</t>
  </si>
  <si>
    <t>7a.21</t>
  </si>
  <si>
    <t>Bijstellen begroting</t>
  </si>
  <si>
    <t>De begroting wordt bijgesteld op basis van nieuwe inzichten. Vorige versie blijft zichtbaar. De nieuwe versie komt in het jaarplan van het volgende jaar. Voor het huidige jaar blijft de begroting gelijk.</t>
  </si>
  <si>
    <t>7a.22</t>
  </si>
  <si>
    <t>Urenverantwoording</t>
  </si>
  <si>
    <t>Externen voeren uren voor vrijvallen subsidie zoals afgesproken.</t>
  </si>
  <si>
    <t>7a.23</t>
  </si>
  <si>
    <t>Inzet individuele medewerker</t>
  </si>
  <si>
    <t>7a.24</t>
  </si>
  <si>
    <t>Inhuur extern</t>
  </si>
  <si>
    <t>Invoer factuur externe leverancier voor een onverwachte uitgave(Aanbieder kan zelf een bestaande leverancier gebruiken uit eigen demo-omgeving) 
- Toon hoe de factuu op een post onvoorzien kan worden geboekt</t>
  </si>
  <si>
    <t>7a.25</t>
  </si>
  <si>
    <t>Uitkeren subsidiegelden</t>
  </si>
  <si>
    <t>Uitkeren op basis van de verantwoording. Grote bedragen (&gt; 25k worden gerapporteerd aan controller)
Er is overzicht op het project wanneer welke bedragen worden uitgekeerd</t>
  </si>
  <si>
    <t>7a.26</t>
  </si>
  <si>
    <t>Innen subsidiegelden</t>
  </si>
  <si>
    <t>Vastleggen tranches en melding na vervaldatum 
- Triggers om de verrekenen / geld op te halen bij de subsidieverstrekker</t>
  </si>
  <si>
    <t>7a.27</t>
  </si>
  <si>
    <t>Monitoren en bijsturen</t>
  </si>
  <si>
    <t>- Resultaten over academisch jaar en kalenderjaar, per rapportagemoment gedurende de looptijd (ook toekomst)
- Zicht op financiele voortgang en realisatie/planningsvoortgang
- Zijn de medewerkers bij met het schrijven van uren?
- Hoe verhouden de geschreven uren zich tot de begrote periode in de zelf gekozen periode per activiteit?
- Zicht op comsumptie van uren
- In kind vastlegging en rapportage per partner</t>
  </si>
  <si>
    <t>7a.28</t>
  </si>
  <si>
    <t>Wijzigen plannning</t>
  </si>
  <si>
    <t>Toon hoe een projectmanager uren in de begroting kan verschuiven wanneer een activiteit bijvoorbeeld vertraagd is of langer duurt dan verwacht.</t>
  </si>
  <si>
    <t>7a.29</t>
  </si>
  <si>
    <t>Organisatiewijziging</t>
  </si>
  <si>
    <t>De CHE is voornemens de lectoraten op termijn onder te brengen in een kenniscentrum. Tot dat moment loopt de financiering over de verschillende lectoraten. Daarna wijzigt de organisatie, dus de inrichting van het programma.</t>
  </si>
  <si>
    <t>7b Demonstratie functionaliteiten</t>
  </si>
  <si>
    <t>7b.1</t>
  </si>
  <si>
    <t>Toon de mogelijkheden voor workflows en dashboards creëren en aanpassen</t>
  </si>
  <si>
    <t>7b.2</t>
  </si>
  <si>
    <t xml:space="preserve">Toon de mogelijkheden voor: nieuwe gebruikers aanmaken, autorisatierollen creëren,  wijzigen en koppelen aan groepen en medewerkers.
</t>
  </si>
  <si>
    <t>7b.3</t>
  </si>
  <si>
    <t>Persoonlijke instellingen aanpassen en daarmee gebruikersgemak verhogen: alleen relevante info zichtbaar, vullen velden aan de hand van persoonlijke instellingen.
Toon dat per gebruiker persoonlijke instellingen kunnen worden gemaakt</t>
  </si>
  <si>
    <t>7b.4</t>
  </si>
  <si>
    <t>Toon de mogelijkheden voor rapportages aanpassen en aanmaken</t>
  </si>
  <si>
    <t>Procesondersteuning</t>
  </si>
  <si>
    <t>7b.5</t>
  </si>
  <si>
    <r>
      <rPr>
        <b/>
        <sz val="11"/>
        <color rgb="FF000000"/>
        <rFont val="Calibri"/>
        <scheme val="minor"/>
      </rPr>
      <t xml:space="preserve">Met terugwerkende kracht doorvoeren mutaties
</t>
    </r>
    <r>
      <rPr>
        <sz val="11"/>
        <color rgb="FF000000"/>
        <rFont val="Calibri"/>
        <scheme val="minor"/>
      </rPr>
      <t>Er zijn uren op het verkeerde project geboekt. Deze uren kunnen op een ander project geboekt worden.
- Voor periodes die nog niet zijn afgesloten
- Voor afgesloten periodes
Afhandelen: voer dit proces uit tijdens de demo</t>
    </r>
  </si>
  <si>
    <t>7b.6</t>
  </si>
  <si>
    <t>Bij het inlezen van externe files zoals loonmutaties biedt het systeem werkbare formats voor het inlezen van gegevens, procesondersteuning in de vorm van: processtatussen, foutrapporten/signaleringen en mogelijkheden om fouten op te lossen, workflows. 
Toon de functionele ondersteuning bij het inlezen van externe files.</t>
  </si>
  <si>
    <t>7b.7</t>
  </si>
  <si>
    <r>
      <rPr>
        <b/>
        <sz val="11"/>
        <color rgb="FF000000"/>
        <rFont val="Calibri"/>
        <scheme val="minor"/>
      </rPr>
      <t xml:space="preserve">Procesondersteuning projecten:
</t>
    </r>
    <r>
      <rPr>
        <sz val="11"/>
        <color rgb="FF000000"/>
        <rFont val="Calibri"/>
        <scheme val="minor"/>
      </rPr>
      <t>De CHE is penvoerder en ontvangt een lump sum subsidie. Meerdere partijen moeten uitbetaald worden. Hiervoor dienen de uitvoerende partijen hun verantwoording aan te leveren. Proces verloopt als volgt:
- Op een project worden de kosten en baten bijgehouden
- Verplichting naar uitvoerende partij wordt bevestigd (samenwerkingsovereenkomst)
- Verantwoording in gemaakte uren/kosten wordt opgevraagd bij de uitvoerende partij.
- Partijen reageren over het algemeen niet op de vraag om verantwoording. Middels workflow/signalering e.d. wordt het het opvraagproces geautomatiseerd. 
- Na verantwoording kan het uit te keren bedrag worden aangepast
- Vastgestelde bedrag wordt uitgekeerd
- Toon de grootboektransacties per periode voor uitbetaling derden, ontvangst subsidie, boeken uren, boeken omzet en verwerken declaraties en bij afsluiting van een project of fase
- Toon boekingen bij treffen van voorzieningen (bijv. 10% voortgang 3% omzet).
Toon hoe dit proces door het systeem kan worden ondersteund.</t>
    </r>
  </si>
  <si>
    <t>7b.8</t>
  </si>
  <si>
    <r>
      <rPr>
        <b/>
        <sz val="11"/>
        <color rgb="FF000000"/>
        <rFont val="Calibri"/>
        <scheme val="minor"/>
      </rPr>
      <t xml:space="preserve">Aanmaken nieuw boekjaar:
</t>
    </r>
    <r>
      <rPr>
        <sz val="11"/>
        <color rgb="FF000000"/>
        <rFont val="Calibri"/>
        <scheme val="minor"/>
      </rPr>
      <t>- Aanpassen meerjarenbegroting (activa)
- Budgetten invoeren/inlezen
- Budgetten verdelen over periodes 
- Baten invoeren 
Toon hoe informatie wordt ingelezen en verder bewerkt.</t>
    </r>
  </si>
  <si>
    <t>7b.9</t>
  </si>
  <si>
    <t xml:space="preserve">De organisatiestructuur, rollen, posities en teamleden zijn zeer eenvoudig aan te passen aan wijzigingen. De verantwoordelijken kunnen zelfstandig hun weg vinden in de voor hen nieuw procedures. 
Toon dat het systeem intuïtief is en van de gebruikers redelijkerwijs kan worden verwacht dat ze zonder ondersteuning van Functioneel beheer overzicht houden en hun taken kunnen uitvoeren. </t>
  </si>
  <si>
    <t>7b.10</t>
  </si>
  <si>
    <t>Systeem dient actief te signaleren op vrij in te vullen acties voor verlopen inkoopcontracten, acties voor innen subsidiegelden, verantwoorden uren.
Toon de mogelijkheden qua signalleringen</t>
  </si>
  <si>
    <t>Minimale dataset</t>
  </si>
  <si>
    <t>In de screenshot de huidige dataset - deze ontstaat door een combinatie van velden uit accountview die wordt aangevuld in het DWH (zie hiervoor bijlage 1)</t>
  </si>
  <si>
    <t>Velden die op dit moment worden aangevuld in het DWH - die we ondersteund willen zien door de bronapplicatie van aanbieder</t>
  </si>
  <si>
    <t>Legenda:</t>
  </si>
  <si>
    <t>Komt uit Accountview</t>
  </si>
  <si>
    <t>Wordt aangevuld in DWH</t>
  </si>
  <si>
    <t>Grootboekrekening</t>
  </si>
  <si>
    <t>Geldstromen</t>
  </si>
  <si>
    <t>BatenLasten</t>
  </si>
  <si>
    <t>voorbeeld 1</t>
  </si>
  <si>
    <t>1e Geldstroom</t>
  </si>
  <si>
    <t>Baten</t>
  </si>
  <si>
    <t>voorbeeld 2</t>
  </si>
  <si>
    <t>2e Geldstroom</t>
  </si>
  <si>
    <t>voorbeeld 3</t>
  </si>
  <si>
    <t>3e Geldstroom</t>
  </si>
  <si>
    <t>voorbeeld 4</t>
  </si>
  <si>
    <t>Lasten</t>
  </si>
  <si>
    <t>Kostenplaats</t>
  </si>
  <si>
    <t>KostenplaatsOmschrijving</t>
  </si>
  <si>
    <t>KostenplaatsExpertiseTeams</t>
  </si>
  <si>
    <t>KostenplaatsFinancieleRapportage</t>
  </si>
  <si>
    <t>KostenplaatsOpleidingDTO</t>
  </si>
  <si>
    <t>KostenplaatsOrganisatieOnderdeel</t>
  </si>
  <si>
    <t>KostenplaatsSubOrganisatieOnderdeel</t>
  </si>
  <si>
    <t>Taartpunt</t>
  </si>
  <si>
    <t>Directeur</t>
  </si>
  <si>
    <t>Verpleegkunde</t>
  </si>
  <si>
    <t>Opleidingen</t>
  </si>
  <si>
    <t>100 VPK</t>
  </si>
  <si>
    <t>Opl</t>
  </si>
  <si>
    <t>1a. Onderwijs</t>
  </si>
  <si>
    <t>naam</t>
  </si>
  <si>
    <t>Ondersteunend bureau CHEvP</t>
  </si>
  <si>
    <t>Ondersteunend bureau</t>
  </si>
  <si>
    <t>778 OB CHEvP</t>
  </si>
  <si>
    <t>Overige</t>
  </si>
  <si>
    <t>Ondersteunings opgaven</t>
  </si>
  <si>
    <t>CHEvP</t>
  </si>
  <si>
    <t>1c. CHEvP</t>
  </si>
  <si>
    <t>Directie/CvB</t>
  </si>
  <si>
    <t>CvB, HR &amp; Mobiliteit</t>
  </si>
  <si>
    <t>700 CvB</t>
  </si>
  <si>
    <t>CvB/HR/MOB</t>
  </si>
  <si>
    <t>2a. CvB incl smwkosten</t>
  </si>
  <si>
    <t>IM</t>
  </si>
  <si>
    <t>DSE</t>
  </si>
  <si>
    <t>758 DSE</t>
  </si>
  <si>
    <t>2b. DSE</t>
  </si>
  <si>
    <t>Projectcode</t>
  </si>
  <si>
    <t>Datum</t>
  </si>
  <si>
    <t>Bedrag</t>
  </si>
  <si>
    <t>TypeBedrag</t>
  </si>
  <si>
    <t>DatumWijziging</t>
  </si>
  <si>
    <t>OpmerkingWijziging</t>
  </si>
  <si>
    <t>20241201</t>
  </si>
  <si>
    <t>begroot</t>
  </si>
  <si>
    <t>20231110</t>
  </si>
  <si>
    <t>Gemiddelde 2020 t/m 2022</t>
  </si>
  <si>
    <t>Prognose</t>
  </si>
  <si>
    <t>20240522</t>
  </si>
  <si>
    <t>Meer FTE dan begroot</t>
  </si>
  <si>
    <t>20230101</t>
  </si>
  <si>
    <t>besluitCvB</t>
  </si>
  <si>
    <t>20230309</t>
  </si>
  <si>
    <t xml:space="preserve"> CvB besluit incl T0 prognose</t>
  </si>
  <si>
    <t>20241231</t>
  </si>
  <si>
    <t>BesluitCvB</t>
  </si>
  <si>
    <t>20240828</t>
  </si>
  <si>
    <t>Aanpassing begroting aan EDOC2</t>
  </si>
  <si>
    <t>Projectomschrijving</t>
  </si>
  <si>
    <t>Begindatum</t>
  </si>
  <si>
    <t>Einddatum</t>
  </si>
  <si>
    <t>GroeperingProjectcode</t>
  </si>
  <si>
    <t>SubGroeperingProjectcode</t>
  </si>
  <si>
    <t>Opdrachtgever</t>
  </si>
  <si>
    <t>Initiële einddatum</t>
  </si>
  <si>
    <t>Initieel budget Inleen uren</t>
  </si>
  <si>
    <t>Initieel budget Inleen kosten</t>
  </si>
  <si>
    <t>Initieel budget Overige kosten</t>
  </si>
  <si>
    <t>800-701</t>
  </si>
  <si>
    <t>Project Flex Educatie</t>
  </si>
  <si>
    <t>Gelabelde Rijksbijdrage</t>
  </si>
  <si>
    <t>Flex lerarenopleidingen</t>
  </si>
  <si>
    <t>MEILJ</t>
  </si>
  <si>
    <t>800-702</t>
  </si>
  <si>
    <t>Project FINASH (KO)</t>
  </si>
  <si>
    <t>Strategische Projecten</t>
  </si>
  <si>
    <t>CtB-Projecten</t>
  </si>
  <si>
    <t>VEZ</t>
  </si>
  <si>
    <t>810-099</t>
  </si>
  <si>
    <t>Overig Onderzoek</t>
  </si>
  <si>
    <t>Geen Specifiek Lectoraat</t>
  </si>
  <si>
    <t>1e geldstroom</t>
  </si>
  <si>
    <t>OEV</t>
  </si>
  <si>
    <t>850M412.23</t>
  </si>
  <si>
    <t>MTZW-RST-vervanging les RR</t>
  </si>
  <si>
    <t>CHEvP M&amp;O</t>
  </si>
  <si>
    <t>Minimaal benodigd om zicht te houden op projecten:</t>
  </si>
  <si>
    <t>Financiele gegevens Case 2</t>
  </si>
  <si>
    <t>Totaal kosten</t>
  </si>
  <si>
    <t>Uren (400 uur a 75 EUR)</t>
  </si>
  <si>
    <t>Totale omzet</t>
  </si>
  <si>
    <t>Totale kosten</t>
  </si>
  <si>
    <t>Programma:</t>
  </si>
  <si>
    <t>Out of pocket</t>
  </si>
  <si>
    <t>Doorstorten</t>
  </si>
  <si>
    <t>Omzetverdeling per jaar</t>
  </si>
  <si>
    <t>Kostenverdeling</t>
  </si>
  <si>
    <t>PartnerGeheelCo</t>
  </si>
  <si>
    <t>Lectoraten:</t>
  </si>
  <si>
    <t>PartnerDeelCo</t>
  </si>
  <si>
    <t>25% Co-financiering</t>
  </si>
  <si>
    <t>Educatie</t>
  </si>
  <si>
    <t>Zorg en Welzijn</t>
  </si>
  <si>
    <t>Bijlage 1 Programma van Eisen en Wensen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</si>
</sst>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413]d\ mmmm\ yyyy;@"/>
    <numFmt numFmtId="165" formatCode="0.0"/>
    <numFmt numFmtId="166" formatCode="0.000"/>
    <numFmt numFmtId="167" formatCode="&quot;€&quot;\ #,##0.00"/>
    <numFmt numFmtId="168" formatCode="_ * #,##0_ ;_ * \-#,##0_ ;_ * &quot;-&quot;??_ ;_ @_ "/>
    <numFmt numFmtId="169" formatCode="_ [$€-2]\ * #,##0.00_ ;_ [$€-2]\ * \-#,##0.00_ ;_ [$€-2]\ * &quot;-&quot;??_ ;_ @_ "/>
  </numFmts>
  <fonts count="45" x14ac:knownFonts="1">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u/>
      <sz val="11"/>
      <color theme="1"/>
      <name val="Calibri"/>
      <family val="2"/>
      <scheme val="minor"/>
    </font>
    <font>
      <sz val="10"/>
      <color rgb="FFFF0000"/>
      <name val="Calibri"/>
      <family val="2"/>
      <scheme val="minor"/>
    </font>
    <font>
      <sz val="10"/>
      <name val="Calibri"/>
      <family val="2"/>
      <scheme val="minor"/>
    </font>
    <font>
      <i/>
      <sz val="10"/>
      <color theme="1"/>
      <name val="Calibri"/>
      <family val="2"/>
      <scheme val="minor"/>
    </font>
    <font>
      <b/>
      <sz val="10"/>
      <color theme="0"/>
      <name val="Calibri"/>
      <family val="2"/>
      <scheme val="minor"/>
    </font>
    <font>
      <u/>
      <sz val="11"/>
      <color theme="10"/>
      <name val="Calibri"/>
      <family val="2"/>
      <scheme val="minor"/>
    </font>
    <font>
      <b/>
      <i/>
      <sz val="10"/>
      <color rgb="FFFF0000"/>
      <name val="Calibri"/>
      <family val="2"/>
      <scheme val="minor"/>
    </font>
    <font>
      <sz val="10"/>
      <name val="Arial"/>
      <family val="2"/>
    </font>
    <font>
      <b/>
      <sz val="10"/>
      <name val="Arial"/>
      <family val="2"/>
    </font>
    <font>
      <u/>
      <sz val="11"/>
      <color theme="0"/>
      <name val="Calibri"/>
      <family val="2"/>
      <scheme val="minor"/>
    </font>
    <font>
      <sz val="11"/>
      <name val="Calibri"/>
      <family val="2"/>
      <scheme val="minor"/>
    </font>
    <font>
      <sz val="11"/>
      <color rgb="FF000000"/>
      <name val="Calibri"/>
      <family val="2"/>
      <scheme val="minor"/>
    </font>
    <font>
      <sz val="11"/>
      <color rgb="FF7030A0"/>
      <name val="Calibri"/>
      <family val="2"/>
      <scheme val="minor"/>
    </font>
    <font>
      <sz val="11"/>
      <color rgb="FF000000"/>
      <name val="Calibri"/>
      <family val="2"/>
    </font>
    <font>
      <b/>
      <sz val="11"/>
      <name val="Calibri"/>
      <family val="2"/>
      <scheme val="minor"/>
    </font>
    <font>
      <sz val="11"/>
      <color rgb="FF201F1E"/>
      <name val="Calibri"/>
      <family val="2"/>
      <charset val="1"/>
    </font>
    <font>
      <sz val="11"/>
      <name val="Calibri"/>
      <family val="2"/>
    </font>
    <font>
      <b/>
      <sz val="11"/>
      <name val="Calibri"/>
      <family val="2"/>
    </font>
    <font>
      <sz val="11"/>
      <color rgb="FF444444"/>
      <name val="Calibri"/>
      <family val="2"/>
      <charset val="1"/>
    </font>
    <font>
      <b/>
      <sz val="11"/>
      <color rgb="FF404040"/>
      <name val="Calibri"/>
      <family val="2"/>
    </font>
    <font>
      <sz val="11"/>
      <color theme="1"/>
      <name val="Calibri"/>
      <family val="2"/>
      <scheme val="minor"/>
    </font>
    <font>
      <b/>
      <sz val="11"/>
      <color rgb="FF000000"/>
      <name val="Calibri"/>
      <family val="2"/>
    </font>
    <font>
      <b/>
      <sz val="11"/>
      <color rgb="FF000000"/>
      <name val="Calibri"/>
      <family val="2"/>
      <scheme val="minor"/>
    </font>
    <font>
      <sz val="11"/>
      <color rgb="FFFFFFFF"/>
      <name val="Calibri"/>
      <family val="2"/>
    </font>
    <font>
      <b/>
      <sz val="11"/>
      <color rgb="FFFF0000"/>
      <name val="Calibri"/>
      <family val="2"/>
    </font>
    <font>
      <b/>
      <u/>
      <sz val="11"/>
      <color rgb="FF000000"/>
      <name val="Calibri"/>
      <family val="2"/>
      <scheme val="minor"/>
    </font>
    <font>
      <sz val="12"/>
      <color rgb="FF000000"/>
      <name val="Roboto"/>
      <charset val="1"/>
    </font>
    <font>
      <sz val="11"/>
      <color rgb="FF000000"/>
      <name val="Calibri"/>
      <scheme val="minor"/>
    </font>
    <font>
      <sz val="11"/>
      <color rgb="FF404040"/>
      <name val="Calibri"/>
      <family val="2"/>
      <charset val="1"/>
    </font>
    <font>
      <sz val="11"/>
      <name val="Calibri"/>
    </font>
    <font>
      <sz val="11"/>
      <color rgb="FF000000"/>
      <name val="Calibri"/>
    </font>
    <font>
      <b/>
      <sz val="11"/>
      <color rgb="FF000000"/>
      <name val="Calibri"/>
      <scheme val="minor"/>
    </font>
    <font>
      <sz val="8"/>
      <name val="Calibri"/>
      <family val="2"/>
      <scheme val="minor"/>
    </font>
    <font>
      <sz val="7"/>
      <color theme="1"/>
      <name val="Segoe UI"/>
      <family val="2"/>
    </font>
    <font>
      <b/>
      <sz val="7"/>
      <color theme="1"/>
      <name val="Segoe UI"/>
      <family val="2"/>
    </font>
    <font>
      <sz val="11"/>
      <color rgb="FF000000"/>
      <name val="Calibri"/>
      <charset val="1"/>
    </font>
    <font>
      <sz val="11"/>
      <color rgb="FF242424"/>
      <name val="Aptos Narrow"/>
      <charset val="1"/>
    </font>
    <font>
      <b/>
      <sz val="11"/>
      <color rgb="FF242424"/>
      <name val="Aptos Narrow"/>
      <charset val="1"/>
    </font>
    <font>
      <sz val="11"/>
      <color rgb="FF444444"/>
      <name val="Calibri"/>
    </font>
    <font>
      <b/>
      <sz val="11"/>
      <color rgb="FF444444"/>
      <name val="Calibri"/>
    </font>
  </fonts>
  <fills count="20">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rgb="FFFF0000"/>
        <bgColor indexed="64"/>
      </patternFill>
    </fill>
    <fill>
      <patternFill patternType="solid">
        <fgColor theme="5" tint="-0.249977111117893"/>
        <bgColor indexed="64"/>
      </patternFill>
    </fill>
    <fill>
      <patternFill patternType="solid">
        <fgColor theme="4"/>
        <bgColor indexed="64"/>
      </patternFill>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D0CECE"/>
        <bgColor indexed="64"/>
      </patternFill>
    </fill>
    <fill>
      <patternFill patternType="solid">
        <fgColor rgb="FFDDEBF7"/>
        <bgColor rgb="FF000000"/>
      </patternFill>
    </fill>
    <fill>
      <patternFill patternType="solid">
        <fgColor rgb="FFFFFFFF"/>
        <bgColor rgb="FF000000"/>
      </patternFill>
    </fill>
    <fill>
      <patternFill patternType="solid">
        <fgColor theme="2" tint="-0.249977111117893"/>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39997558519241921"/>
        <bgColor indexed="64"/>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bottom/>
      <diagonal/>
    </border>
    <border>
      <left style="thin">
        <color rgb="FF000000"/>
      </left>
      <right style="thin">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diagonal/>
    </border>
    <border>
      <left style="medium">
        <color rgb="FF000000"/>
      </left>
      <right/>
      <top/>
      <bottom style="medium">
        <color rgb="FF000000"/>
      </bottom>
      <diagonal/>
    </border>
    <border>
      <left/>
      <right/>
      <top/>
      <bottom style="medium">
        <color rgb="FF000000"/>
      </bottom>
      <diagonal/>
    </border>
    <border>
      <left/>
      <right style="thin">
        <color indexed="64"/>
      </right>
      <top/>
      <bottom style="medium">
        <color rgb="FF000000"/>
      </bottom>
      <diagonal/>
    </border>
    <border>
      <left/>
      <right style="medium">
        <color rgb="FF000000"/>
      </right>
      <top/>
      <bottom style="medium">
        <color rgb="FF000000"/>
      </bottom>
      <diagonal/>
    </border>
    <border>
      <left/>
      <right/>
      <top style="thin">
        <color rgb="FF000000"/>
      </top>
      <bottom style="thin">
        <color rgb="FF000000"/>
      </bottom>
      <diagonal/>
    </border>
    <border>
      <left/>
      <right/>
      <top/>
      <bottom style="thin">
        <color indexed="64"/>
      </bottom>
      <diagonal/>
    </border>
    <border>
      <left style="thin">
        <color rgb="FF000000"/>
      </left>
      <right style="thin">
        <color rgb="FF000000"/>
      </right>
      <top/>
      <bottom style="thin">
        <color rgb="FF000000"/>
      </bottom>
      <diagonal/>
    </border>
    <border>
      <left style="thin">
        <color auto="1"/>
      </left>
      <right/>
      <top style="thin">
        <color auto="1"/>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0" fontId="10" fillId="0" borderId="0" applyNumberFormat="0" applyFill="0" applyBorder="0" applyAlignment="0" applyProtection="0"/>
    <xf numFmtId="9" fontId="25" fillId="0" borderId="0" applyFont="0" applyFill="0" applyBorder="0" applyAlignment="0" applyProtection="0"/>
    <xf numFmtId="43" fontId="25" fillId="0" borderId="0" applyFont="0" applyFill="0" applyBorder="0" applyAlignment="0" applyProtection="0"/>
  </cellStyleXfs>
  <cellXfs count="488">
    <xf numFmtId="0" fontId="0" fillId="0" borderId="0" xfId="0"/>
    <xf numFmtId="0" fontId="3" fillId="0" borderId="0" xfId="0" applyFont="1"/>
    <xf numFmtId="0" fontId="3" fillId="2" borderId="1" xfId="0" applyFont="1" applyFill="1" applyBorder="1"/>
    <xf numFmtId="0" fontId="3" fillId="2" borderId="2" xfId="0" applyFont="1" applyFill="1" applyBorder="1"/>
    <xf numFmtId="0" fontId="3" fillId="2" borderId="2" xfId="0" applyFont="1" applyFill="1" applyBorder="1" applyAlignment="1">
      <alignment horizontal="left" vertical="top"/>
    </xf>
    <xf numFmtId="0" fontId="0" fillId="2" borderId="3" xfId="0" applyFill="1" applyBorder="1"/>
    <xf numFmtId="0" fontId="3" fillId="2" borderId="4" xfId="0" applyFont="1" applyFill="1" applyBorder="1" applyAlignment="1">
      <alignment vertical="top"/>
    </xf>
    <xf numFmtId="0" fontId="3" fillId="2" borderId="0" xfId="0" applyFont="1" applyFill="1"/>
    <xf numFmtId="0" fontId="3" fillId="2" borderId="0" xfId="0" applyFont="1" applyFill="1" applyAlignment="1">
      <alignment horizontal="left" vertical="top"/>
    </xf>
    <xf numFmtId="0" fontId="4" fillId="2" borderId="0" xfId="0" applyFont="1" applyFill="1" applyAlignment="1">
      <alignment horizontal="left"/>
    </xf>
    <xf numFmtId="0" fontId="3" fillId="2" borderId="4" xfId="0" applyFont="1" applyFill="1" applyBorder="1"/>
    <xf numFmtId="0" fontId="0" fillId="2" borderId="0" xfId="0" applyFill="1"/>
    <xf numFmtId="0" fontId="6" fillId="2" borderId="0" xfId="0" applyFont="1" applyFill="1"/>
    <xf numFmtId="0" fontId="0" fillId="2" borderId="5" xfId="0" applyFill="1" applyBorder="1" applyAlignment="1">
      <alignment vertical="top"/>
    </xf>
    <xf numFmtId="0" fontId="4" fillId="2" borderId="0" xfId="0" applyFont="1" applyFill="1" applyAlignment="1">
      <alignment horizontal="left" vertical="center"/>
    </xf>
    <xf numFmtId="0" fontId="4" fillId="2" borderId="0" xfId="0" applyFont="1" applyFill="1"/>
    <xf numFmtId="164" fontId="3" fillId="3" borderId="9" xfId="0" applyNumberFormat="1" applyFont="1" applyFill="1" applyBorder="1" applyAlignment="1" applyProtection="1">
      <alignment horizontal="center" vertical="top"/>
      <protection locked="0"/>
    </xf>
    <xf numFmtId="0" fontId="8" fillId="2" borderId="0" xfId="0" applyFont="1" applyFill="1"/>
    <xf numFmtId="0" fontId="0" fillId="2" borderId="5" xfId="0" applyFill="1" applyBorder="1"/>
    <xf numFmtId="49" fontId="9" fillId="4" borderId="14" xfId="0" applyNumberFormat="1" applyFont="1" applyFill="1" applyBorder="1" applyAlignment="1">
      <alignment horizontal="center"/>
    </xf>
    <xf numFmtId="49" fontId="10" fillId="0" borderId="14" xfId="1" applyNumberFormat="1" applyBorder="1"/>
    <xf numFmtId="0" fontId="9" fillId="4" borderId="14" xfId="0" applyFont="1" applyFill="1" applyBorder="1" applyAlignment="1">
      <alignment horizontal="center"/>
    </xf>
    <xf numFmtId="0" fontId="10" fillId="0" borderId="14" xfId="1" applyBorder="1"/>
    <xf numFmtId="0" fontId="9" fillId="5" borderId="14" xfId="0" applyFont="1" applyFill="1" applyBorder="1" applyAlignment="1">
      <alignment horizontal="center"/>
    </xf>
    <xf numFmtId="0" fontId="9" fillId="6" borderId="14" xfId="0" applyFont="1" applyFill="1" applyBorder="1" applyAlignment="1">
      <alignment horizontal="center"/>
    </xf>
    <xf numFmtId="0" fontId="3" fillId="0" borderId="0" xfId="0" applyFont="1" applyAlignment="1">
      <alignment horizontal="center"/>
    </xf>
    <xf numFmtId="0" fontId="2" fillId="0" borderId="0" xfId="0" applyFont="1"/>
    <xf numFmtId="0" fontId="12" fillId="0" borderId="0" xfId="0" applyFont="1" applyAlignment="1">
      <alignment horizontal="left"/>
    </xf>
    <xf numFmtId="0" fontId="13" fillId="0" borderId="0" xfId="0" applyFont="1" applyAlignment="1">
      <alignment horizontal="left"/>
    </xf>
    <xf numFmtId="0" fontId="0" fillId="0" borderId="10" xfId="0" applyBorder="1"/>
    <xf numFmtId="0" fontId="0" fillId="4" borderId="15" xfId="0" applyFill="1" applyBorder="1" applyAlignment="1">
      <alignment vertical="center"/>
    </xf>
    <xf numFmtId="0" fontId="1" fillId="4" borderId="15" xfId="0" applyFont="1" applyFill="1" applyBorder="1" applyAlignment="1">
      <alignment vertical="center"/>
    </xf>
    <xf numFmtId="0" fontId="0" fillId="4" borderId="15" xfId="0" applyFill="1" applyBorder="1" applyAlignment="1">
      <alignment horizontal="center" vertical="center"/>
    </xf>
    <xf numFmtId="0" fontId="0" fillId="4" borderId="15" xfId="0" applyFill="1" applyBorder="1" applyAlignment="1" applyProtection="1">
      <alignment horizontal="center" vertical="center"/>
      <protection locked="0"/>
    </xf>
    <xf numFmtId="0" fontId="14" fillId="4" borderId="16" xfId="1" applyFont="1" applyFill="1" applyBorder="1" applyAlignment="1" applyProtection="1">
      <alignment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pplyProtection="1">
      <alignment horizontal="center" vertical="center"/>
      <protection locked="0"/>
    </xf>
    <xf numFmtId="0" fontId="2" fillId="3" borderId="9" xfId="0" applyFont="1" applyFill="1" applyBorder="1" applyAlignment="1">
      <alignment horizontal="center" vertical="center" wrapText="1"/>
    </xf>
    <xf numFmtId="0" fontId="2" fillId="3" borderId="9" xfId="0" applyFont="1" applyFill="1" applyBorder="1" applyAlignment="1">
      <alignment horizontal="center" vertical="center"/>
    </xf>
    <xf numFmtId="0" fontId="0" fillId="0" borderId="9" xfId="0" applyBorder="1" applyAlignment="1">
      <alignment horizontal="center" vertical="center" wrapText="1"/>
    </xf>
    <xf numFmtId="0" fontId="0" fillId="0" borderId="9" xfId="0" applyBorder="1" applyAlignment="1">
      <alignment horizontal="center" vertical="center"/>
    </xf>
    <xf numFmtId="0" fontId="0" fillId="0" borderId="9" xfId="0" applyBorder="1" applyAlignment="1" applyProtection="1">
      <alignment horizontal="center" vertical="center"/>
      <protection locked="0"/>
    </xf>
    <xf numFmtId="0" fontId="15" fillId="0" borderId="9" xfId="0" applyFont="1" applyBorder="1" applyAlignment="1">
      <alignment horizontal="center" vertical="center" wrapText="1"/>
    </xf>
    <xf numFmtId="0" fontId="0" fillId="0" borderId="17" xfId="0" applyBorder="1" applyAlignment="1">
      <alignment horizontal="left" vertical="center" wrapText="1"/>
    </xf>
    <xf numFmtId="0" fontId="15" fillId="0" borderId="17" xfId="0" applyFont="1" applyBorder="1" applyAlignment="1">
      <alignment horizontal="center" vertical="center" wrapText="1"/>
    </xf>
    <xf numFmtId="0" fontId="0" fillId="0" borderId="17" xfId="0" applyBorder="1" applyAlignment="1">
      <alignment horizontal="center" vertical="center" wrapText="1"/>
    </xf>
    <xf numFmtId="1" fontId="15" fillId="0" borderId="8" xfId="0" applyNumberFormat="1" applyFont="1" applyBorder="1" applyAlignment="1">
      <alignment horizontal="center" vertical="center"/>
    </xf>
    <xf numFmtId="0" fontId="15" fillId="0" borderId="9" xfId="0" applyFont="1" applyBorder="1" applyAlignment="1" applyProtection="1">
      <alignment horizontal="center" vertical="center" wrapText="1"/>
      <protection locked="0"/>
    </xf>
    <xf numFmtId="0" fontId="0" fillId="9" borderId="17" xfId="0" applyFill="1" applyBorder="1" applyAlignment="1">
      <alignment horizontal="left" vertical="center" wrapText="1"/>
    </xf>
    <xf numFmtId="0" fontId="15" fillId="0" borderId="9" xfId="0" applyFont="1" applyBorder="1" applyAlignment="1">
      <alignment horizontal="center" vertical="center"/>
    </xf>
    <xf numFmtId="1" fontId="15" fillId="0" borderId="9" xfId="0" applyNumberFormat="1" applyFont="1" applyBorder="1" applyAlignment="1">
      <alignment horizontal="center" vertical="center"/>
    </xf>
    <xf numFmtId="0" fontId="0" fillId="0" borderId="9" xfId="0" applyBorder="1" applyAlignment="1">
      <alignment vertical="center" wrapText="1"/>
    </xf>
    <xf numFmtId="0" fontId="0" fillId="10" borderId="0" xfId="0" applyFill="1" applyAlignment="1">
      <alignment vertical="center"/>
    </xf>
    <xf numFmtId="0" fontId="15" fillId="0" borderId="17" xfId="0" applyFont="1" applyBorder="1" applyAlignment="1">
      <alignment vertical="center" wrapText="1"/>
    </xf>
    <xf numFmtId="0" fontId="2" fillId="10" borderId="0" xfId="0" applyFont="1" applyFill="1" applyAlignment="1">
      <alignment horizontal="right" vertical="center"/>
    </xf>
    <xf numFmtId="1" fontId="2" fillId="10" borderId="0" xfId="0" applyNumberFormat="1" applyFont="1" applyFill="1" applyAlignment="1">
      <alignment horizontal="center" vertical="center"/>
    </xf>
    <xf numFmtId="0" fontId="0" fillId="10" borderId="0" xfId="0" applyFill="1" applyAlignment="1">
      <alignment horizontal="center" vertical="center"/>
    </xf>
    <xf numFmtId="0" fontId="0" fillId="4" borderId="0" xfId="0" applyFill="1" applyAlignment="1">
      <alignment vertical="center"/>
    </xf>
    <xf numFmtId="0" fontId="1" fillId="4" borderId="0" xfId="0" applyFont="1" applyFill="1" applyAlignment="1">
      <alignment vertical="center"/>
    </xf>
    <xf numFmtId="0" fontId="1" fillId="4" borderId="0" xfId="0" applyFont="1" applyFill="1" applyAlignment="1">
      <alignment horizontal="center" vertical="center"/>
    </xf>
    <xf numFmtId="0" fontId="1" fillId="4" borderId="0" xfId="0" applyFont="1" applyFill="1" applyAlignment="1" applyProtection="1">
      <alignment horizontal="center" vertical="center"/>
      <protection locked="0"/>
    </xf>
    <xf numFmtId="0" fontId="17" fillId="0" borderId="9" xfId="0" applyFont="1" applyBorder="1" applyAlignment="1">
      <alignment horizontal="center" vertical="center" wrapText="1"/>
    </xf>
    <xf numFmtId="0" fontId="0" fillId="0" borderId="8" xfId="0" applyBorder="1" applyAlignment="1">
      <alignment horizontal="center" vertical="center"/>
    </xf>
    <xf numFmtId="49" fontId="15" fillId="0" borderId="9" xfId="0" applyNumberFormat="1" applyFont="1" applyBorder="1" applyAlignment="1">
      <alignment horizontal="center" vertical="center" wrapText="1"/>
    </xf>
    <xf numFmtId="0" fontId="20" fillId="9" borderId="0" xfId="0" applyFont="1" applyFill="1"/>
    <xf numFmtId="0" fontId="15" fillId="0" borderId="0" xfId="0" applyFont="1" applyAlignment="1">
      <alignment vertical="center"/>
    </xf>
    <xf numFmtId="0" fontId="21" fillId="0" borderId="9" xfId="0" applyFont="1" applyBorder="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1" fillId="4" borderId="0" xfId="0" applyFont="1" applyFill="1" applyAlignment="1">
      <alignment horizontal="left" vertical="center"/>
    </xf>
    <xf numFmtId="0" fontId="14" fillId="4" borderId="16" xfId="1" applyFont="1" applyFill="1" applyBorder="1" applyAlignment="1" applyProtection="1">
      <alignment wrapText="1"/>
    </xf>
    <xf numFmtId="0" fontId="2" fillId="3" borderId="9" xfId="0" applyFont="1" applyFill="1" applyBorder="1" applyAlignment="1">
      <alignment horizontal="left" vertical="top" wrapText="1"/>
    </xf>
    <xf numFmtId="0" fontId="2" fillId="3" borderId="9" xfId="0" applyFont="1" applyFill="1" applyBorder="1" applyAlignment="1" applyProtection="1">
      <alignment horizontal="center" vertical="center" wrapText="1"/>
      <protection locked="0"/>
    </xf>
    <xf numFmtId="0" fontId="0" fillId="0" borderId="9" xfId="0" applyBorder="1" applyAlignment="1">
      <alignment horizontal="left" vertical="top" wrapText="1"/>
    </xf>
    <xf numFmtId="0" fontId="0" fillId="0" borderId="9" xfId="0" applyBorder="1" applyAlignment="1">
      <alignment wrapText="1"/>
    </xf>
    <xf numFmtId="0" fontId="0" fillId="0" borderId="9" xfId="0" applyBorder="1" applyAlignment="1">
      <alignment vertical="top" wrapText="1"/>
    </xf>
    <xf numFmtId="0" fontId="0" fillId="8" borderId="9" xfId="0" applyFill="1" applyBorder="1" applyAlignment="1">
      <alignment vertical="top" wrapText="1"/>
    </xf>
    <xf numFmtId="0" fontId="0" fillId="0" borderId="9" xfId="0" applyBorder="1" applyAlignment="1">
      <alignment horizontal="left" vertical="center"/>
    </xf>
    <xf numFmtId="0" fontId="2" fillId="0" borderId="9" xfId="0" applyFont="1" applyBorder="1" applyAlignment="1">
      <alignment horizontal="center" vertical="center"/>
    </xf>
    <xf numFmtId="0" fontId="15" fillId="0" borderId="0" xfId="0" applyFont="1" applyAlignment="1">
      <alignment horizontal="center" vertical="top"/>
    </xf>
    <xf numFmtId="0" fontId="18" fillId="0" borderId="0" xfId="0" applyFont="1"/>
    <xf numFmtId="0" fontId="0" fillId="0" borderId="17" xfId="0" applyBorder="1"/>
    <xf numFmtId="0" fontId="0" fillId="0" borderId="0" xfId="0" applyAlignment="1">
      <alignment horizontal="center"/>
    </xf>
    <xf numFmtId="0" fontId="1" fillId="9" borderId="0" xfId="0" applyFont="1" applyFill="1" applyAlignment="1">
      <alignment horizontal="center" vertical="top"/>
    </xf>
    <xf numFmtId="0" fontId="1" fillId="9" borderId="0" xfId="0" applyFont="1" applyFill="1" applyAlignment="1">
      <alignment horizontal="left" vertical="center"/>
    </xf>
    <xf numFmtId="0" fontId="1" fillId="9" borderId="0" xfId="0" applyFont="1" applyFill="1" applyAlignment="1" applyProtection="1">
      <alignment horizontal="center" vertical="center"/>
      <protection locked="0"/>
    </xf>
    <xf numFmtId="0" fontId="1" fillId="9" borderId="0" xfId="0" applyFont="1" applyFill="1" applyAlignment="1">
      <alignment horizontal="center" vertical="center"/>
    </xf>
    <xf numFmtId="0" fontId="14" fillId="9" borderId="0" xfId="1" applyFont="1" applyFill="1" applyBorder="1" applyAlignment="1" applyProtection="1">
      <alignment wrapText="1"/>
    </xf>
    <xf numFmtId="0" fontId="0" fillId="0" borderId="0" xfId="0" applyAlignment="1">
      <alignment horizontal="center" vertical="top"/>
    </xf>
    <xf numFmtId="0" fontId="2" fillId="3" borderId="9" xfId="0" applyFont="1" applyFill="1" applyBorder="1" applyAlignment="1">
      <alignment horizontal="center" vertical="top" wrapText="1"/>
    </xf>
    <xf numFmtId="1" fontId="15" fillId="0" borderId="16" xfId="0" applyNumberFormat="1" applyFont="1" applyBorder="1" applyAlignment="1">
      <alignment horizontal="center" vertical="center"/>
    </xf>
    <xf numFmtId="0" fontId="15" fillId="0" borderId="17" xfId="0" applyFont="1" applyBorder="1" applyAlignment="1">
      <alignment horizontal="left" vertical="center" wrapText="1"/>
    </xf>
    <xf numFmtId="1" fontId="15" fillId="0" borderId="17" xfId="0" applyNumberFormat="1" applyFont="1" applyBorder="1" applyAlignment="1">
      <alignment horizontal="center" vertical="center"/>
    </xf>
    <xf numFmtId="0" fontId="0" fillId="0" borderId="17" xfId="0" applyBorder="1" applyAlignment="1">
      <alignment wrapText="1"/>
    </xf>
    <xf numFmtId="0" fontId="1" fillId="6" borderId="0" xfId="0" applyFont="1" applyFill="1" applyAlignment="1">
      <alignment horizontal="center" vertical="top"/>
    </xf>
    <xf numFmtId="0" fontId="1" fillId="6" borderId="0" xfId="0" applyFont="1" applyFill="1" applyAlignment="1" applyProtection="1">
      <alignment horizontal="center" vertical="center"/>
      <protection locked="0"/>
    </xf>
    <xf numFmtId="0" fontId="1" fillId="6" borderId="0" xfId="0" applyFont="1" applyFill="1" applyAlignment="1">
      <alignment horizontal="center" vertical="center"/>
    </xf>
    <xf numFmtId="0" fontId="14" fillId="6" borderId="16" xfId="1" applyFont="1" applyFill="1" applyBorder="1" applyAlignment="1" applyProtection="1">
      <alignment wrapText="1"/>
    </xf>
    <xf numFmtId="0" fontId="0" fillId="0" borderId="9" xfId="0" applyBorder="1"/>
    <xf numFmtId="0" fontId="0" fillId="0" borderId="9" xfId="0" applyBorder="1" applyAlignment="1">
      <alignment horizontal="center"/>
    </xf>
    <xf numFmtId="0" fontId="1" fillId="5" borderId="0" xfId="0" applyFont="1" applyFill="1" applyAlignment="1">
      <alignment horizontal="left" vertical="center"/>
    </xf>
    <xf numFmtId="0" fontId="1" fillId="5" borderId="0" xfId="0" applyFont="1" applyFill="1" applyAlignment="1">
      <alignment horizontal="center" vertical="center"/>
    </xf>
    <xf numFmtId="0" fontId="1" fillId="5" borderId="0" xfId="0" applyFont="1" applyFill="1" applyAlignment="1" applyProtection="1">
      <alignment horizontal="center" vertical="center"/>
      <protection locked="0"/>
    </xf>
    <xf numFmtId="2" fontId="0" fillId="0" borderId="0" xfId="0" applyNumberFormat="1"/>
    <xf numFmtId="2" fontId="1" fillId="5" borderId="0" xfId="0" applyNumberFormat="1" applyFont="1" applyFill="1"/>
    <xf numFmtId="0" fontId="0" fillId="0" borderId="0" xfId="0" applyAlignment="1">
      <alignment vertical="top"/>
    </xf>
    <xf numFmtId="0" fontId="19" fillId="0" borderId="9" xfId="0" applyFont="1" applyBorder="1" applyAlignment="1">
      <alignment vertical="top" wrapText="1"/>
    </xf>
    <xf numFmtId="0" fontId="0" fillId="0" borderId="0" xfId="0" applyAlignment="1">
      <alignment vertical="top" wrapText="1"/>
    </xf>
    <xf numFmtId="0" fontId="0" fillId="9" borderId="9" xfId="0" applyFill="1" applyBorder="1" applyAlignment="1">
      <alignment vertical="top" wrapText="1"/>
    </xf>
    <xf numFmtId="2" fontId="19" fillId="0" borderId="9" xfId="0" applyNumberFormat="1" applyFont="1" applyBorder="1" applyAlignment="1">
      <alignment horizontal="right" vertical="top"/>
    </xf>
    <xf numFmtId="2" fontId="0" fillId="0" borderId="9" xfId="0" applyNumberFormat="1" applyBorder="1" applyAlignment="1">
      <alignment horizontal="right" vertical="top"/>
    </xf>
    <xf numFmtId="2" fontId="0" fillId="10" borderId="0" xfId="0" applyNumberFormat="1" applyFill="1" applyAlignment="1">
      <alignment vertical="center"/>
    </xf>
    <xf numFmtId="2" fontId="0" fillId="0" borderId="0" xfId="0" applyNumberFormat="1" applyAlignment="1">
      <alignment horizontal="right" vertical="top"/>
    </xf>
    <xf numFmtId="0" fontId="0" fillId="7" borderId="0" xfId="0" applyFill="1" applyAlignment="1">
      <alignment vertical="top"/>
    </xf>
    <xf numFmtId="0" fontId="16" fillId="0" borderId="0" xfId="0" applyFont="1"/>
    <xf numFmtId="0" fontId="2" fillId="11" borderId="0" xfId="0" applyFont="1" applyFill="1" applyAlignment="1">
      <alignment horizontal="center" vertical="center"/>
    </xf>
    <xf numFmtId="0" fontId="2" fillId="11" borderId="0" xfId="0" applyFont="1" applyFill="1" applyAlignment="1" applyProtection="1">
      <alignment horizontal="center" vertical="center"/>
      <protection locked="0"/>
    </xf>
    <xf numFmtId="0" fontId="9" fillId="11" borderId="14" xfId="0" applyFont="1" applyFill="1" applyBorder="1" applyAlignment="1">
      <alignment horizontal="center"/>
    </xf>
    <xf numFmtId="0" fontId="4" fillId="7" borderId="14" xfId="0" applyFont="1" applyFill="1" applyBorder="1" applyAlignment="1">
      <alignment horizontal="center"/>
    </xf>
    <xf numFmtId="0" fontId="19" fillId="0" borderId="9" xfId="0" applyFont="1" applyBorder="1" applyAlignment="1">
      <alignment horizontal="center" vertical="center"/>
    </xf>
    <xf numFmtId="0" fontId="19" fillId="0" borderId="9" xfId="0" applyFont="1" applyBorder="1" applyAlignment="1" applyProtection="1">
      <alignment horizontal="center" vertical="center"/>
      <protection locked="0"/>
    </xf>
    <xf numFmtId="0" fontId="0" fillId="11" borderId="0" xfId="0" applyFill="1" applyAlignment="1">
      <alignment horizontal="center" vertical="center"/>
    </xf>
    <xf numFmtId="2" fontId="0" fillId="11" borderId="0" xfId="0" applyNumberFormat="1" applyFill="1" applyAlignment="1">
      <alignment vertical="top"/>
    </xf>
    <xf numFmtId="0" fontId="0" fillId="0" borderId="0" xfId="0" applyAlignment="1">
      <alignment wrapText="1"/>
    </xf>
    <xf numFmtId="0" fontId="0" fillId="0" borderId="17" xfId="0" applyBorder="1" applyAlignment="1">
      <alignment horizontal="center" vertical="center"/>
    </xf>
    <xf numFmtId="0" fontId="0" fillId="9" borderId="0" xfId="0" applyFill="1"/>
    <xf numFmtId="9" fontId="3" fillId="0" borderId="4" xfId="0" applyNumberFormat="1" applyFont="1" applyBorder="1" applyAlignment="1">
      <alignment horizontal="center"/>
    </xf>
    <xf numFmtId="9" fontId="0" fillId="0" borderId="0" xfId="0" applyNumberFormat="1"/>
    <xf numFmtId="0" fontId="0" fillId="0" borderId="17" xfId="0" applyBorder="1" applyAlignment="1">
      <alignment vertical="center" wrapText="1"/>
    </xf>
    <xf numFmtId="0" fontId="2" fillId="3" borderId="13" xfId="0" applyFont="1" applyFill="1" applyBorder="1" applyAlignment="1">
      <alignment horizontal="center" vertical="center"/>
    </xf>
    <xf numFmtId="0" fontId="15" fillId="0" borderId="17" xfId="0" applyFont="1" applyBorder="1" applyAlignment="1">
      <alignment horizontal="center" vertical="center"/>
    </xf>
    <xf numFmtId="1" fontId="0" fillId="0" borderId="0" xfId="0" applyNumberFormat="1" applyAlignment="1">
      <alignment horizontal="center"/>
    </xf>
    <xf numFmtId="165" fontId="0" fillId="0" borderId="0" xfId="0" applyNumberFormat="1"/>
    <xf numFmtId="1" fontId="0" fillId="0" borderId="0" xfId="0" applyNumberFormat="1"/>
    <xf numFmtId="165" fontId="3" fillId="0" borderId="0" xfId="0" applyNumberFormat="1" applyFont="1"/>
    <xf numFmtId="165" fontId="12" fillId="0" borderId="0" xfId="0" applyNumberFormat="1" applyFont="1" applyAlignment="1">
      <alignment horizontal="left"/>
    </xf>
    <xf numFmtId="165" fontId="0" fillId="0" borderId="0" xfId="0" applyNumberFormat="1" applyAlignment="1">
      <alignment horizontal="center"/>
    </xf>
    <xf numFmtId="9" fontId="0" fillId="0" borderId="0" xfId="0" applyNumberFormat="1" applyAlignment="1">
      <alignment horizontal="center"/>
    </xf>
    <xf numFmtId="0" fontId="15" fillId="0" borderId="9" xfId="0" applyFont="1" applyBorder="1" applyAlignment="1">
      <alignment horizontal="left" vertical="top" wrapText="1"/>
    </xf>
    <xf numFmtId="0" fontId="0" fillId="0" borderId="17" xfId="0" applyBorder="1" applyAlignment="1">
      <alignment vertical="top" wrapText="1"/>
    </xf>
    <xf numFmtId="0" fontId="0" fillId="10" borderId="0" xfId="0" applyFill="1" applyAlignment="1">
      <alignment vertical="top"/>
    </xf>
    <xf numFmtId="0" fontId="4" fillId="0" borderId="17" xfId="0" applyFont="1" applyBorder="1"/>
    <xf numFmtId="165" fontId="0" fillId="0" borderId="17" xfId="0" applyNumberFormat="1" applyBorder="1" applyAlignment="1">
      <alignment horizontal="center"/>
    </xf>
    <xf numFmtId="0" fontId="7" fillId="0" borderId="20" xfId="0" applyFont="1" applyBorder="1" applyAlignment="1">
      <alignment horizontal="center" vertical="top"/>
    </xf>
    <xf numFmtId="1" fontId="3" fillId="0" borderId="12" xfId="0" applyNumberFormat="1" applyFont="1" applyBorder="1" applyAlignment="1">
      <alignment horizontal="center" vertical="center" wrapText="1"/>
    </xf>
    <xf numFmtId="0" fontId="3" fillId="0" borderId="12" xfId="0" applyFont="1" applyBorder="1" applyAlignment="1">
      <alignment horizontal="center" vertical="center" wrapText="1"/>
    </xf>
    <xf numFmtId="166" fontId="0" fillId="0" borderId="0" xfId="0" applyNumberFormat="1" applyAlignment="1">
      <alignment horizontal="center"/>
    </xf>
    <xf numFmtId="0" fontId="0" fillId="0" borderId="0" xfId="0" applyAlignment="1">
      <alignment horizontal="center" wrapText="1"/>
    </xf>
    <xf numFmtId="0" fontId="15" fillId="9" borderId="9" xfId="0" applyFont="1" applyFill="1" applyBorder="1" applyAlignment="1">
      <alignment horizontal="center" vertical="center"/>
    </xf>
    <xf numFmtId="0" fontId="15" fillId="9" borderId="9" xfId="0" applyFont="1" applyFill="1" applyBorder="1" applyAlignment="1">
      <alignment horizontal="center" vertical="center" wrapText="1"/>
    </xf>
    <xf numFmtId="0" fontId="2" fillId="11" borderId="0" xfId="0" applyFont="1" applyFill="1" applyAlignment="1">
      <alignment horizontal="left" vertical="top"/>
    </xf>
    <xf numFmtId="0" fontId="16" fillId="0" borderId="9" xfId="0" quotePrefix="1" applyFont="1" applyBorder="1" applyAlignment="1">
      <alignment vertical="top" wrapText="1"/>
    </xf>
    <xf numFmtId="0" fontId="23" fillId="9" borderId="0" xfId="0" applyFont="1" applyFill="1"/>
    <xf numFmtId="0" fontId="16" fillId="13" borderId="15" xfId="0" applyFont="1" applyFill="1" applyBorder="1" applyAlignment="1">
      <alignment horizontal="center" vertical="center"/>
    </xf>
    <xf numFmtId="0" fontId="16" fillId="13" borderId="15" xfId="0" applyFont="1" applyFill="1" applyBorder="1" applyAlignment="1" applyProtection="1">
      <alignment horizontal="center" vertical="center"/>
      <protection locked="0"/>
    </xf>
    <xf numFmtId="2" fontId="0" fillId="0" borderId="17" xfId="0" applyNumberFormat="1" applyBorder="1" applyAlignment="1">
      <alignment horizontal="right" vertical="top"/>
    </xf>
    <xf numFmtId="0" fontId="15" fillId="0" borderId="9" xfId="0" applyFont="1" applyBorder="1" applyAlignment="1" applyProtection="1">
      <alignment horizontal="center" vertical="center"/>
      <protection locked="0"/>
    </xf>
    <xf numFmtId="0" fontId="19" fillId="3" borderId="17" xfId="0" applyFont="1" applyFill="1" applyBorder="1" applyAlignment="1">
      <alignment horizontal="center" vertical="top"/>
    </xf>
    <xf numFmtId="0" fontId="19" fillId="0" borderId="17" xfId="0" applyFont="1" applyBorder="1" applyAlignment="1">
      <alignment horizontal="center" vertical="top"/>
    </xf>
    <xf numFmtId="0" fontId="0" fillId="0" borderId="17" xfId="0" applyBorder="1" applyAlignment="1">
      <alignment horizontal="center" vertical="top"/>
    </xf>
    <xf numFmtId="0" fontId="3" fillId="0" borderId="17" xfId="0" applyFont="1" applyBorder="1"/>
    <xf numFmtId="0" fontId="3" fillId="0" borderId="17" xfId="0" applyFont="1" applyBorder="1" applyAlignment="1">
      <alignment horizontal="center"/>
    </xf>
    <xf numFmtId="0" fontId="3" fillId="0" borderId="17" xfId="0" applyFont="1" applyBorder="1" applyAlignment="1">
      <alignment horizontal="center" vertical="top"/>
    </xf>
    <xf numFmtId="0" fontId="9" fillId="4" borderId="19" xfId="0" applyFont="1" applyFill="1" applyBorder="1" applyAlignment="1">
      <alignment horizontal="center"/>
    </xf>
    <xf numFmtId="0" fontId="3" fillId="0" borderId="21" xfId="0" applyFont="1" applyBorder="1"/>
    <xf numFmtId="0" fontId="3" fillId="0" borderId="22" xfId="0" applyFont="1" applyBorder="1"/>
    <xf numFmtId="0" fontId="3" fillId="0" borderId="22" xfId="0" applyFont="1" applyBorder="1" applyAlignment="1">
      <alignment horizontal="center"/>
    </xf>
    <xf numFmtId="0" fontId="3" fillId="0" borderId="22" xfId="0" applyFont="1" applyBorder="1" applyAlignment="1">
      <alignment horizontal="left" vertical="top"/>
    </xf>
    <xf numFmtId="0" fontId="0" fillId="0" borderId="23" xfId="0" applyBorder="1"/>
    <xf numFmtId="0" fontId="3" fillId="0" borderId="24" xfId="0" applyFont="1" applyBorder="1"/>
    <xf numFmtId="0" fontId="0" fillId="0" borderId="25" xfId="0" applyBorder="1"/>
    <xf numFmtId="9" fontId="3" fillId="0" borderId="26" xfId="0" applyNumberFormat="1" applyFont="1" applyBorder="1" applyAlignment="1">
      <alignment horizontal="center"/>
    </xf>
    <xf numFmtId="0" fontId="11" fillId="0" borderId="0" xfId="0" applyFont="1"/>
    <xf numFmtId="9" fontId="3" fillId="0" borderId="24" xfId="2" applyFont="1" applyBorder="1" applyAlignment="1">
      <alignment horizontal="center"/>
    </xf>
    <xf numFmtId="0" fontId="3" fillId="0" borderId="24" xfId="0" applyFont="1" applyBorder="1" applyAlignment="1">
      <alignment horizontal="center"/>
    </xf>
    <xf numFmtId="0" fontId="6" fillId="0" borderId="0" xfId="0" applyFont="1"/>
    <xf numFmtId="0" fontId="0" fillId="0" borderId="24" xfId="0" applyBorder="1"/>
    <xf numFmtId="1" fontId="0" fillId="0" borderId="0" xfId="0" applyNumberFormat="1" applyAlignment="1">
      <alignment horizontal="center" vertical="center"/>
    </xf>
    <xf numFmtId="0" fontId="6" fillId="0" borderId="0" xfId="0" applyFont="1" applyAlignment="1">
      <alignment horizontal="left" vertical="top" wrapText="1"/>
    </xf>
    <xf numFmtId="9" fontId="3" fillId="0" borderId="24" xfId="0" applyNumberFormat="1" applyFont="1" applyBorder="1" applyAlignment="1">
      <alignment horizontal="center"/>
    </xf>
    <xf numFmtId="0" fontId="0" fillId="0" borderId="24" xfId="0" applyBorder="1" applyAlignment="1">
      <alignment horizontal="center"/>
    </xf>
    <xf numFmtId="9" fontId="0" fillId="0" borderId="27" xfId="2" applyFont="1" applyBorder="1" applyAlignment="1">
      <alignment horizontal="center"/>
    </xf>
    <xf numFmtId="0" fontId="0" fillId="0" borderId="28" xfId="0" applyBorder="1"/>
    <xf numFmtId="0" fontId="10" fillId="0" borderId="29" xfId="1" applyFill="1" applyBorder="1"/>
    <xf numFmtId="165" fontId="3" fillId="0" borderId="28" xfId="0" applyNumberFormat="1" applyFont="1" applyBorder="1" applyAlignment="1">
      <alignment horizontal="center"/>
    </xf>
    <xf numFmtId="0" fontId="3" fillId="0" borderId="28" xfId="0" applyFont="1" applyBorder="1" applyAlignment="1">
      <alignment horizontal="left" vertical="top"/>
    </xf>
    <xf numFmtId="0" fontId="3" fillId="0" borderId="28" xfId="0" applyFont="1" applyBorder="1"/>
    <xf numFmtId="0" fontId="0" fillId="0" borderId="30" xfId="0" applyBorder="1"/>
    <xf numFmtId="0" fontId="3" fillId="2" borderId="0" xfId="0" applyFont="1" applyFill="1" applyAlignment="1">
      <alignment horizontal="center"/>
    </xf>
    <xf numFmtId="0" fontId="28" fillId="0" borderId="0" xfId="0" applyFont="1"/>
    <xf numFmtId="0" fontId="21" fillId="0" borderId="0" xfId="0" applyFont="1"/>
    <xf numFmtId="0" fontId="21" fillId="0" borderId="32" xfId="0" applyFont="1" applyBorder="1"/>
    <xf numFmtId="0" fontId="21" fillId="0" borderId="32" xfId="0" applyFont="1" applyBorder="1" applyAlignment="1">
      <alignment wrapText="1"/>
    </xf>
    <xf numFmtId="0" fontId="22" fillId="0" borderId="0" xfId="0" applyFont="1"/>
    <xf numFmtId="0" fontId="22" fillId="14" borderId="9" xfId="0" applyFont="1" applyFill="1" applyBorder="1"/>
    <xf numFmtId="0" fontId="22" fillId="0" borderId="9" xfId="0" applyFont="1" applyBorder="1"/>
    <xf numFmtId="0" fontId="21" fillId="0" borderId="0" xfId="0" applyFont="1" applyAlignment="1">
      <alignment wrapText="1"/>
    </xf>
    <xf numFmtId="0" fontId="21" fillId="0" borderId="9" xfId="0" applyFont="1" applyBorder="1" applyAlignment="1">
      <alignment wrapText="1"/>
    </xf>
    <xf numFmtId="0" fontId="22" fillId="0" borderId="9" xfId="0" applyFont="1" applyBorder="1" applyAlignment="1">
      <alignment wrapText="1"/>
    </xf>
    <xf numFmtId="0" fontId="22" fillId="14" borderId="9" xfId="0" applyFont="1" applyFill="1" applyBorder="1" applyAlignment="1">
      <alignment wrapText="1"/>
    </xf>
    <xf numFmtId="0" fontId="18" fillId="0" borderId="9" xfId="0" applyFont="1" applyBorder="1" applyAlignment="1">
      <alignment wrapText="1"/>
    </xf>
    <xf numFmtId="0" fontId="21" fillId="0" borderId="6" xfId="0" applyFont="1" applyBorder="1" applyAlignment="1">
      <alignment wrapText="1"/>
    </xf>
    <xf numFmtId="0" fontId="18" fillId="0" borderId="15" xfId="0" applyFont="1" applyBorder="1" applyAlignment="1">
      <alignment wrapText="1"/>
    </xf>
    <xf numFmtId="0" fontId="2" fillId="3" borderId="18" xfId="0" applyFont="1" applyFill="1" applyBorder="1" applyAlignment="1">
      <alignment horizontal="left" vertical="top" wrapText="1"/>
    </xf>
    <xf numFmtId="0" fontId="26" fillId="0" borderId="9" xfId="0" applyFont="1" applyBorder="1" applyAlignment="1">
      <alignment wrapText="1"/>
    </xf>
    <xf numFmtId="49" fontId="15" fillId="0" borderId="0" xfId="0" applyNumberFormat="1" applyFont="1" applyAlignment="1">
      <alignment horizontal="left" vertical="center" wrapText="1"/>
    </xf>
    <xf numFmtId="49" fontId="1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0" fontId="1" fillId="4" borderId="0" xfId="0" applyFont="1" applyFill="1" applyAlignment="1">
      <alignment vertical="top"/>
    </xf>
    <xf numFmtId="0" fontId="1" fillId="4" borderId="0" xfId="0" applyFont="1" applyFill="1" applyAlignment="1">
      <alignment horizontal="left" vertical="top"/>
    </xf>
    <xf numFmtId="0" fontId="1" fillId="4" borderId="0" xfId="0" applyFont="1" applyFill="1" applyAlignment="1">
      <alignment horizontal="center" vertical="top"/>
    </xf>
    <xf numFmtId="0" fontId="1" fillId="4" borderId="0" xfId="0" applyFont="1" applyFill="1" applyAlignment="1" applyProtection="1">
      <alignment horizontal="center" vertical="top"/>
      <protection locked="0"/>
    </xf>
    <xf numFmtId="0" fontId="14" fillId="4" borderId="16" xfId="1" applyFont="1" applyFill="1" applyBorder="1" applyAlignment="1" applyProtection="1">
      <alignment vertical="top" wrapText="1"/>
    </xf>
    <xf numFmtId="0" fontId="2" fillId="3" borderId="18" xfId="0" applyFont="1" applyFill="1" applyBorder="1" applyAlignment="1">
      <alignment horizontal="center" vertical="top" wrapText="1"/>
    </xf>
    <xf numFmtId="0" fontId="2" fillId="3" borderId="18" xfId="0" applyFont="1" applyFill="1" applyBorder="1" applyAlignment="1">
      <alignment horizontal="center" vertical="top"/>
    </xf>
    <xf numFmtId="0" fontId="2" fillId="3" borderId="18" xfId="0" applyFont="1" applyFill="1" applyBorder="1" applyAlignment="1" applyProtection="1">
      <alignment horizontal="center" vertical="top" wrapText="1"/>
      <protection locked="0"/>
    </xf>
    <xf numFmtId="0" fontId="0" fillId="9" borderId="0" xfId="0" applyFill="1" applyAlignment="1">
      <alignment vertical="top"/>
    </xf>
    <xf numFmtId="0" fontId="18" fillId="9" borderId="17" xfId="0" applyFont="1" applyFill="1" applyBorder="1" applyAlignment="1">
      <alignment vertical="top" wrapText="1"/>
    </xf>
    <xf numFmtId="0" fontId="0" fillId="0" borderId="0" xfId="0" applyAlignment="1" applyProtection="1">
      <alignment horizontal="center" vertical="top"/>
      <protection locked="0"/>
    </xf>
    <xf numFmtId="0" fontId="15" fillId="0" borderId="0" xfId="0" applyFont="1" applyAlignment="1">
      <alignment horizontal="left" vertical="top"/>
    </xf>
    <xf numFmtId="0" fontId="33" fillId="9" borderId="0" xfId="0" applyFont="1" applyFill="1" applyAlignment="1">
      <alignment wrapText="1"/>
    </xf>
    <xf numFmtId="0" fontId="2" fillId="3" borderId="18" xfId="0" applyFont="1" applyFill="1" applyBorder="1" applyAlignment="1">
      <alignment vertical="top" wrapText="1"/>
    </xf>
    <xf numFmtId="0" fontId="0" fillId="0" borderId="17" xfId="0" applyBorder="1" applyAlignment="1">
      <alignment vertical="top"/>
    </xf>
    <xf numFmtId="0" fontId="26" fillId="14" borderId="13" xfId="0" applyFont="1" applyFill="1" applyBorder="1"/>
    <xf numFmtId="0" fontId="26" fillId="14" borderId="13" xfId="0" applyFont="1" applyFill="1" applyBorder="1" applyAlignment="1">
      <alignment wrapText="1"/>
    </xf>
    <xf numFmtId="0" fontId="2" fillId="7" borderId="0" xfId="0" applyFont="1" applyFill="1" applyAlignment="1">
      <alignment horizontal="left" vertical="top"/>
    </xf>
    <xf numFmtId="0" fontId="2" fillId="7" borderId="0" xfId="0" applyFont="1" applyFill="1" applyAlignment="1">
      <alignment horizontal="center" vertical="top"/>
    </xf>
    <xf numFmtId="0" fontId="2" fillId="7" borderId="0" xfId="0" applyFont="1" applyFill="1" applyAlignment="1" applyProtection="1">
      <alignment horizontal="center" vertical="top"/>
      <protection locked="0"/>
    </xf>
    <xf numFmtId="2" fontId="0" fillId="10" borderId="0" xfId="0" applyNumberFormat="1" applyFill="1" applyAlignment="1">
      <alignment vertical="top"/>
    </xf>
    <xf numFmtId="0" fontId="0" fillId="10" borderId="0" xfId="0" applyFill="1" applyAlignment="1">
      <alignment horizontal="center" vertical="top"/>
    </xf>
    <xf numFmtId="1" fontId="2" fillId="10" borderId="0" xfId="0" applyNumberFormat="1" applyFont="1" applyFill="1" applyAlignment="1">
      <alignment horizontal="center" vertical="top"/>
    </xf>
    <xf numFmtId="0" fontId="33" fillId="9" borderId="0" xfId="0" applyFont="1" applyFill="1" applyAlignment="1">
      <alignment vertical="top" wrapText="1"/>
    </xf>
    <xf numFmtId="0" fontId="19" fillId="3" borderId="17" xfId="0" applyFont="1" applyFill="1" applyBorder="1" applyAlignment="1">
      <alignment vertical="top" wrapText="1"/>
    </xf>
    <xf numFmtId="0" fontId="19" fillId="3" borderId="17" xfId="0" applyFont="1" applyFill="1" applyBorder="1" applyAlignment="1" applyProtection="1">
      <alignment horizontal="center" vertical="top"/>
      <protection locked="0"/>
    </xf>
    <xf numFmtId="0" fontId="19" fillId="0" borderId="17" xfId="0" applyFont="1" applyBorder="1" applyAlignment="1">
      <alignment vertical="top" wrapText="1"/>
    </xf>
    <xf numFmtId="0" fontId="19" fillId="0" borderId="17" xfId="0" applyFont="1" applyBorder="1" applyAlignment="1" applyProtection="1">
      <alignment horizontal="center" vertical="top"/>
      <protection locked="0"/>
    </xf>
    <xf numFmtId="0" fontId="18" fillId="9" borderId="17" xfId="0" applyFont="1" applyFill="1" applyBorder="1" applyAlignment="1">
      <alignment vertical="top"/>
    </xf>
    <xf numFmtId="0" fontId="0" fillId="9" borderId="17" xfId="0" applyFill="1" applyBorder="1" applyAlignment="1">
      <alignment vertical="top"/>
    </xf>
    <xf numFmtId="0" fontId="0" fillId="0" borderId="17" xfId="0" applyBorder="1" applyAlignment="1">
      <alignment horizontal="left" vertical="top" wrapText="1"/>
    </xf>
    <xf numFmtId="0" fontId="0" fillId="0" borderId="0" xfId="0" applyAlignment="1">
      <alignment horizontal="right" vertical="top"/>
    </xf>
    <xf numFmtId="0" fontId="2" fillId="10" borderId="0" xfId="0" applyFont="1" applyFill="1" applyAlignment="1">
      <alignment horizontal="right" vertical="top"/>
    </xf>
    <xf numFmtId="0" fontId="2" fillId="0" borderId="17" xfId="0" applyFont="1" applyBorder="1"/>
    <xf numFmtId="0" fontId="22" fillId="14" borderId="14" xfId="0" applyFont="1" applyFill="1" applyBorder="1" applyAlignment="1">
      <alignment wrapText="1"/>
    </xf>
    <xf numFmtId="0" fontId="22" fillId="14" borderId="14" xfId="0" applyFont="1" applyFill="1" applyBorder="1"/>
    <xf numFmtId="0" fontId="18" fillId="16" borderId="0" xfId="0" applyFont="1" applyFill="1"/>
    <xf numFmtId="0" fontId="18" fillId="16" borderId="0" xfId="0" applyFont="1" applyFill="1" applyAlignment="1">
      <alignment wrapText="1"/>
    </xf>
    <xf numFmtId="0" fontId="26" fillId="14" borderId="13" xfId="0" applyFont="1" applyFill="1" applyBorder="1" applyAlignment="1">
      <alignment horizontal="center" vertical="center"/>
    </xf>
    <xf numFmtId="0" fontId="26" fillId="14" borderId="9" xfId="0" applyFont="1" applyFill="1" applyBorder="1" applyAlignment="1">
      <alignment horizontal="center" vertical="center"/>
    </xf>
    <xf numFmtId="0" fontId="18"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26" fillId="0" borderId="11" xfId="0" applyFont="1" applyBorder="1" applyAlignment="1">
      <alignment horizontal="center" vertical="center" wrapText="1"/>
    </xf>
    <xf numFmtId="0" fontId="18" fillId="0" borderId="11" xfId="0" applyFont="1" applyBorder="1" applyAlignment="1">
      <alignment horizontal="center" vertical="center" wrapText="1"/>
    </xf>
    <xf numFmtId="0" fontId="26" fillId="0" borderId="9" xfId="0" applyFont="1" applyBorder="1" applyAlignment="1">
      <alignment horizontal="center" vertical="center" wrapText="1"/>
    </xf>
    <xf numFmtId="0" fontId="26" fillId="0" borderId="0" xfId="0" applyFont="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center" vertical="center"/>
    </xf>
    <xf numFmtId="0" fontId="18" fillId="16" borderId="0" xfId="0" applyFont="1" applyFill="1" applyAlignment="1">
      <alignment horizontal="center" vertical="center" wrapText="1"/>
    </xf>
    <xf numFmtId="0" fontId="26" fillId="16" borderId="0" xfId="0" applyFont="1" applyFill="1" applyAlignment="1">
      <alignment horizontal="center" vertical="center" wrapText="1"/>
    </xf>
    <xf numFmtId="165" fontId="4" fillId="0" borderId="0" xfId="0" applyNumberFormat="1" applyFont="1" applyAlignment="1">
      <alignment horizontal="center" vertical="top"/>
    </xf>
    <xf numFmtId="0" fontId="4" fillId="0" borderId="0" xfId="0" applyFont="1" applyAlignment="1">
      <alignment horizontal="center" vertical="top"/>
    </xf>
    <xf numFmtId="0" fontId="10" fillId="0" borderId="0" xfId="1" applyBorder="1"/>
    <xf numFmtId="0" fontId="2" fillId="0" borderId="0" xfId="0" applyFont="1" applyAlignment="1">
      <alignment vertical="top" wrapText="1"/>
    </xf>
    <xf numFmtId="0" fontId="31" fillId="0" borderId="0" xfId="0" applyFont="1" applyAlignment="1">
      <alignment vertical="top" wrapText="1" readingOrder="1"/>
    </xf>
    <xf numFmtId="44" fontId="15" fillId="0" borderId="9" xfId="0" applyNumberFormat="1" applyFont="1" applyBorder="1" applyAlignment="1">
      <alignment horizontal="center" vertical="center" wrapText="1"/>
    </xf>
    <xf numFmtId="167" fontId="0" fillId="10" borderId="0" xfId="0" applyNumberFormat="1" applyFill="1" applyAlignment="1">
      <alignment horizontal="center" vertical="center"/>
    </xf>
    <xf numFmtId="1" fontId="0" fillId="10" borderId="0" xfId="0" applyNumberFormat="1" applyFill="1" applyAlignment="1">
      <alignment horizontal="center" vertical="center"/>
    </xf>
    <xf numFmtId="44" fontId="15" fillId="0" borderId="11" xfId="0" applyNumberFormat="1" applyFont="1" applyBorder="1" applyAlignment="1">
      <alignment horizontal="center" vertical="center" wrapText="1"/>
    </xf>
    <xf numFmtId="0" fontId="0" fillId="0" borderId="9" xfId="0" applyBorder="1" applyAlignment="1">
      <alignment horizontal="center" vertical="top"/>
    </xf>
    <xf numFmtId="0" fontId="10" fillId="8" borderId="14" xfId="1" applyFill="1" applyBorder="1"/>
    <xf numFmtId="0" fontId="26" fillId="0" borderId="9" xfId="0" applyFont="1" applyBorder="1" applyAlignment="1">
      <alignment horizontal="center"/>
    </xf>
    <xf numFmtId="0" fontId="18" fillId="0" borderId="9" xfId="0" applyFont="1" applyBorder="1" applyAlignment="1">
      <alignment horizontal="center" wrapText="1"/>
    </xf>
    <xf numFmtId="0" fontId="18" fillId="0" borderId="9" xfId="0" applyFont="1" applyBorder="1" applyAlignment="1">
      <alignment horizontal="center"/>
    </xf>
    <xf numFmtId="0" fontId="21" fillId="0" borderId="9" xfId="0" applyFont="1" applyBorder="1" applyAlignment="1">
      <alignment horizontal="center" vertical="center"/>
    </xf>
    <xf numFmtId="0" fontId="22" fillId="14" borderId="9" xfId="0" applyFont="1" applyFill="1" applyBorder="1" applyAlignment="1">
      <alignment vertical="center"/>
    </xf>
    <xf numFmtId="0" fontId="22" fillId="0" borderId="9" xfId="0" applyFont="1" applyBorder="1" applyAlignment="1">
      <alignment vertical="center"/>
    </xf>
    <xf numFmtId="0" fontId="21" fillId="0" borderId="0" xfId="0" applyFont="1" applyAlignment="1">
      <alignment horizontal="center" vertical="center"/>
    </xf>
    <xf numFmtId="0" fontId="22" fillId="14" borderId="9" xfId="0" applyFont="1" applyFill="1" applyBorder="1" applyAlignment="1">
      <alignment horizontal="center" vertical="center"/>
    </xf>
    <xf numFmtId="0" fontId="22" fillId="0" borderId="9" xfId="0" applyFont="1" applyBorder="1" applyAlignment="1">
      <alignment horizontal="center" vertical="center"/>
    </xf>
    <xf numFmtId="0" fontId="18" fillId="0" borderId="9" xfId="0" applyFont="1" applyBorder="1" applyAlignment="1">
      <alignment horizontal="center" vertical="center"/>
    </xf>
    <xf numFmtId="0" fontId="21" fillId="0" borderId="8" xfId="0" applyFont="1" applyBorder="1" applyAlignment="1">
      <alignment horizontal="center" vertical="center"/>
    </xf>
    <xf numFmtId="0" fontId="22" fillId="0" borderId="9" xfId="0" applyFont="1" applyBorder="1" applyAlignment="1">
      <alignment horizontal="center" vertical="center" wrapText="1"/>
    </xf>
    <xf numFmtId="0" fontId="21" fillId="0" borderId="0" xfId="0" applyFont="1" applyAlignment="1">
      <alignment horizontal="center" vertical="center" wrapText="1"/>
    </xf>
    <xf numFmtId="0" fontId="21" fillId="0" borderId="32" xfId="0" applyFont="1" applyBorder="1" applyAlignment="1">
      <alignment vertical="center"/>
    </xf>
    <xf numFmtId="0" fontId="21" fillId="0" borderId="32" xfId="0" applyFont="1" applyBorder="1" applyAlignment="1">
      <alignment horizontal="center" vertical="center"/>
    </xf>
    <xf numFmtId="0" fontId="22" fillId="14" borderId="11" xfId="0" applyFont="1" applyFill="1" applyBorder="1" applyAlignment="1">
      <alignment horizontal="center" vertical="center"/>
    </xf>
    <xf numFmtId="0" fontId="18" fillId="0" borderId="9" xfId="0" applyFont="1" applyBorder="1" applyAlignment="1">
      <alignment horizontal="center" vertical="center" wrapText="1"/>
    </xf>
    <xf numFmtId="0" fontId="22" fillId="14" borderId="13" xfId="0" applyFont="1" applyFill="1" applyBorder="1"/>
    <xf numFmtId="0" fontId="2" fillId="0" borderId="9" xfId="0" applyFont="1" applyBorder="1"/>
    <xf numFmtId="0" fontId="0" fillId="0" borderId="9" xfId="0" applyBorder="1" applyAlignment="1">
      <alignment horizontal="left" wrapText="1"/>
    </xf>
    <xf numFmtId="0" fontId="34" fillId="0" borderId="9" xfId="0" applyFont="1" applyBorder="1" applyAlignment="1">
      <alignment horizontal="center" vertical="center"/>
    </xf>
    <xf numFmtId="0" fontId="33" fillId="9" borderId="9" xfId="0" applyFont="1" applyFill="1" applyBorder="1" applyAlignment="1">
      <alignment vertical="top" wrapText="1"/>
    </xf>
    <xf numFmtId="0" fontId="29" fillId="0" borderId="9" xfId="0" applyFont="1" applyBorder="1" applyAlignment="1">
      <alignment horizontal="center" vertical="center" wrapText="1"/>
    </xf>
    <xf numFmtId="0" fontId="22" fillId="0" borderId="9" xfId="0" applyFont="1" applyBorder="1" applyAlignment="1">
      <alignment vertical="top" wrapText="1"/>
    </xf>
    <xf numFmtId="0" fontId="21" fillId="0" borderId="9" xfId="0" applyFont="1" applyBorder="1" applyAlignment="1">
      <alignment vertical="top" wrapText="1"/>
    </xf>
    <xf numFmtId="0" fontId="18" fillId="0" borderId="9" xfId="0" applyFont="1" applyBorder="1" applyAlignment="1">
      <alignment vertical="top" wrapText="1"/>
    </xf>
    <xf numFmtId="2" fontId="19" fillId="3" borderId="13" xfId="0" applyNumberFormat="1" applyFont="1" applyFill="1" applyBorder="1" applyAlignment="1">
      <alignment horizontal="right" vertical="top"/>
    </xf>
    <xf numFmtId="0" fontId="19" fillId="3" borderId="13" xfId="0" applyFont="1" applyFill="1" applyBorder="1" applyAlignment="1">
      <alignment vertical="top" wrapText="1"/>
    </xf>
    <xf numFmtId="0" fontId="19" fillId="3" borderId="13" xfId="0" applyFont="1" applyFill="1" applyBorder="1" applyAlignment="1">
      <alignment horizontal="center" vertical="center"/>
    </xf>
    <xf numFmtId="0" fontId="19" fillId="3" borderId="34" xfId="0" applyFont="1" applyFill="1" applyBorder="1" applyAlignment="1" applyProtection="1">
      <alignment horizontal="center" vertical="center"/>
      <protection locked="0"/>
    </xf>
    <xf numFmtId="0" fontId="19" fillId="3" borderId="18" xfId="0" applyFont="1" applyFill="1" applyBorder="1" applyAlignment="1">
      <alignment horizontal="center" vertical="center"/>
    </xf>
    <xf numFmtId="0" fontId="22" fillId="0" borderId="0" xfId="0" applyFont="1" applyAlignment="1">
      <alignment horizontal="center" vertical="center" wrapText="1"/>
    </xf>
    <xf numFmtId="2" fontId="19" fillId="3" borderId="18" xfId="0" applyNumberFormat="1" applyFont="1" applyFill="1" applyBorder="1" applyAlignment="1">
      <alignment horizontal="right" vertical="top"/>
    </xf>
    <xf numFmtId="0" fontId="19" fillId="3" borderId="18" xfId="0" applyFont="1" applyFill="1" applyBorder="1" applyAlignment="1">
      <alignment vertical="top" wrapText="1"/>
    </xf>
    <xf numFmtId="0" fontId="19" fillId="3" borderId="18" xfId="0" applyFont="1" applyFill="1" applyBorder="1" applyAlignment="1">
      <alignment horizontal="center" vertical="top"/>
    </xf>
    <xf numFmtId="0" fontId="19" fillId="3" borderId="18" xfId="0" applyFont="1" applyFill="1" applyBorder="1" applyAlignment="1" applyProtection="1">
      <alignment horizontal="center" vertical="top"/>
      <protection locked="0"/>
    </xf>
    <xf numFmtId="0" fontId="2" fillId="0" borderId="9" xfId="0" applyFont="1" applyBorder="1" applyAlignment="1">
      <alignment vertical="top"/>
    </xf>
    <xf numFmtId="1" fontId="0" fillId="0" borderId="9" xfId="0" applyNumberFormat="1" applyBorder="1" applyAlignment="1">
      <alignment horizontal="center" vertical="center"/>
    </xf>
    <xf numFmtId="0" fontId="18" fillId="8" borderId="9" xfId="0" applyFont="1" applyFill="1" applyBorder="1" applyAlignment="1">
      <alignment horizontal="center" vertical="center" wrapText="1"/>
    </xf>
    <xf numFmtId="0" fontId="35" fillId="0" borderId="9" xfId="0" applyFont="1" applyBorder="1" applyAlignment="1">
      <alignment vertical="top" wrapText="1"/>
    </xf>
    <xf numFmtId="0" fontId="0" fillId="0" borderId="9" xfId="0" applyBorder="1" applyAlignment="1">
      <alignment vertical="top"/>
    </xf>
    <xf numFmtId="0" fontId="32" fillId="0" borderId="9" xfId="0" applyFont="1" applyBorder="1" applyAlignment="1">
      <alignment vertical="top" wrapText="1"/>
    </xf>
    <xf numFmtId="0" fontId="9" fillId="8" borderId="0" xfId="0" applyFont="1" applyFill="1" applyAlignment="1">
      <alignment horizontal="center"/>
    </xf>
    <xf numFmtId="0" fontId="9" fillId="8" borderId="35" xfId="0" applyFont="1" applyFill="1" applyBorder="1" applyAlignment="1">
      <alignment horizontal="center"/>
    </xf>
    <xf numFmtId="0" fontId="10" fillId="0" borderId="36" xfId="1" applyBorder="1"/>
    <xf numFmtId="1" fontId="3" fillId="0" borderId="0" xfId="0" applyNumberFormat="1" applyFont="1" applyAlignment="1">
      <alignment horizontal="center" vertical="center" wrapText="1"/>
    </xf>
    <xf numFmtId="0" fontId="18" fillId="9" borderId="17" xfId="0" applyFont="1" applyFill="1" applyBorder="1" applyAlignment="1">
      <alignment horizontal="left" vertical="top" wrapText="1"/>
    </xf>
    <xf numFmtId="0" fontId="19" fillId="0" borderId="17" xfId="0" applyFont="1" applyBorder="1" applyAlignment="1">
      <alignment horizontal="center" vertical="center"/>
    </xf>
    <xf numFmtId="0" fontId="26" fillId="9" borderId="17" xfId="0" applyFont="1" applyFill="1" applyBorder="1" applyAlignment="1">
      <alignment vertical="top"/>
    </xf>
    <xf numFmtId="0" fontId="27" fillId="13" borderId="15" xfId="0" applyFont="1" applyFill="1" applyBorder="1" applyAlignment="1">
      <alignment vertical="top"/>
    </xf>
    <xf numFmtId="0" fontId="10" fillId="0" borderId="9" xfId="1" applyBorder="1" applyAlignment="1">
      <alignment horizontal="left" vertical="top" wrapText="1"/>
    </xf>
    <xf numFmtId="0" fontId="2" fillId="0" borderId="9" xfId="0" applyFont="1" applyBorder="1" applyAlignment="1">
      <alignment vertical="top" wrapText="1"/>
    </xf>
    <xf numFmtId="0" fontId="0" fillId="0" borderId="39" xfId="0" applyBorder="1"/>
    <xf numFmtId="0" fontId="10" fillId="0" borderId="36" xfId="1" applyFill="1" applyBorder="1"/>
    <xf numFmtId="165" fontId="4" fillId="0" borderId="36" xfId="0" applyNumberFormat="1" applyFont="1" applyBorder="1" applyAlignment="1">
      <alignment horizontal="center" vertical="top"/>
    </xf>
    <xf numFmtId="165" fontId="4" fillId="0" borderId="40" xfId="0" applyNumberFormat="1" applyFont="1" applyBorder="1" applyAlignment="1">
      <alignment horizontal="center" vertical="top"/>
    </xf>
    <xf numFmtId="0" fontId="4" fillId="12" borderId="34" xfId="0" applyFont="1" applyFill="1" applyBorder="1" applyAlignment="1">
      <alignment horizontal="center"/>
    </xf>
    <xf numFmtId="0" fontId="10" fillId="0" borderId="15" xfId="1" applyBorder="1"/>
    <xf numFmtId="0" fontId="7" fillId="0" borderId="16" xfId="0" applyFont="1" applyBorder="1" applyAlignment="1">
      <alignment horizontal="center" vertical="center"/>
    </xf>
    <xf numFmtId="0" fontId="4" fillId="12" borderId="12" xfId="0" applyFont="1" applyFill="1" applyBorder="1" applyAlignment="1">
      <alignment horizontal="center"/>
    </xf>
    <xf numFmtId="0" fontId="0" fillId="0" borderId="19" xfId="0" applyBorder="1" applyAlignment="1">
      <alignment horizontal="center" vertical="center"/>
    </xf>
    <xf numFmtId="0" fontId="7" fillId="0" borderId="19" xfId="0" applyFont="1" applyBorder="1" applyAlignment="1">
      <alignment horizontal="center" vertical="top"/>
    </xf>
    <xf numFmtId="1" fontId="2" fillId="0" borderId="37" xfId="0" applyNumberFormat="1" applyFont="1" applyBorder="1" applyAlignment="1">
      <alignment horizontal="center" vertical="center"/>
    </xf>
    <xf numFmtId="1" fontId="2" fillId="0" borderId="38" xfId="0" applyNumberFormat="1" applyFont="1" applyBorder="1" applyAlignment="1">
      <alignment horizontal="center" vertical="center"/>
    </xf>
    <xf numFmtId="0" fontId="0" fillId="17" borderId="0" xfId="0" applyFill="1"/>
    <xf numFmtId="0" fontId="0" fillId="18" borderId="0" xfId="0" applyFill="1"/>
    <xf numFmtId="0" fontId="0" fillId="0" borderId="34" xfId="0" applyBorder="1"/>
    <xf numFmtId="0" fontId="0" fillId="17" borderId="15" xfId="0" applyFill="1" applyBorder="1"/>
    <xf numFmtId="0" fontId="0" fillId="18" borderId="15" xfId="0" applyFill="1" applyBorder="1"/>
    <xf numFmtId="0" fontId="0" fillId="18" borderId="16" xfId="0" applyFill="1" applyBorder="1"/>
    <xf numFmtId="0" fontId="0" fillId="0" borderId="12" xfId="0" applyBorder="1"/>
    <xf numFmtId="0" fontId="0" fillId="0" borderId="19" xfId="0" applyBorder="1"/>
    <xf numFmtId="0" fontId="0" fillId="0" borderId="41" xfId="0" applyBorder="1"/>
    <xf numFmtId="0" fontId="0" fillId="0" borderId="32" xfId="0" applyBorder="1"/>
    <xf numFmtId="0" fontId="0" fillId="0" borderId="42" xfId="0" applyBorder="1"/>
    <xf numFmtId="168" fontId="0" fillId="18" borderId="16" xfId="3" applyNumberFormat="1" applyFont="1" applyFill="1" applyBorder="1"/>
    <xf numFmtId="14" fontId="0" fillId="0" borderId="0" xfId="0" applyNumberFormat="1"/>
    <xf numFmtId="168" fontId="0" fillId="0" borderId="0" xfId="3" applyNumberFormat="1" applyFont="1" applyBorder="1"/>
    <xf numFmtId="168" fontId="0" fillId="0" borderId="0" xfId="0" applyNumberFormat="1"/>
    <xf numFmtId="168" fontId="0" fillId="0" borderId="19" xfId="3" applyNumberFormat="1" applyFont="1" applyBorder="1"/>
    <xf numFmtId="14" fontId="0" fillId="0" borderId="32" xfId="0" applyNumberFormat="1" applyBorder="1"/>
    <xf numFmtId="168" fontId="0" fillId="0" borderId="32" xfId="3" applyNumberFormat="1" applyFont="1" applyBorder="1"/>
    <xf numFmtId="168" fontId="0" fillId="0" borderId="32" xfId="0" applyNumberFormat="1" applyBorder="1"/>
    <xf numFmtId="168" fontId="0" fillId="0" borderId="42" xfId="3" applyNumberFormat="1" applyFont="1" applyBorder="1"/>
    <xf numFmtId="0" fontId="0" fillId="0" borderId="15" xfId="0" applyBorder="1"/>
    <xf numFmtId="0" fontId="0" fillId="0" borderId="16" xfId="0" applyBorder="1"/>
    <xf numFmtId="0" fontId="18" fillId="8" borderId="9" xfId="0" applyFont="1" applyFill="1" applyBorder="1" applyAlignment="1">
      <alignment vertical="top" wrapText="1"/>
    </xf>
    <xf numFmtId="0" fontId="0" fillId="8" borderId="9" xfId="0" applyFill="1" applyBorder="1" applyAlignment="1">
      <alignment horizontal="center" vertical="center"/>
    </xf>
    <xf numFmtId="0" fontId="2" fillId="19" borderId="43" xfId="0" applyFont="1" applyFill="1" applyBorder="1"/>
    <xf numFmtId="0" fontId="2" fillId="3" borderId="17" xfId="0" applyFont="1" applyFill="1" applyBorder="1" applyAlignment="1">
      <alignment vertical="center"/>
    </xf>
    <xf numFmtId="0" fontId="2" fillId="3" borderId="17" xfId="0" applyFont="1" applyFill="1" applyBorder="1" applyAlignment="1">
      <alignment vertical="center" wrapText="1"/>
    </xf>
    <xf numFmtId="0" fontId="2" fillId="3" borderId="17" xfId="0" applyFont="1" applyFill="1" applyBorder="1" applyAlignment="1">
      <alignment horizontal="center" vertical="center" wrapText="1"/>
    </xf>
    <xf numFmtId="0" fontId="2" fillId="3" borderId="17" xfId="0" applyFont="1" applyFill="1" applyBorder="1" applyAlignment="1">
      <alignment horizontal="center" vertical="center"/>
    </xf>
    <xf numFmtId="0" fontId="2" fillId="3" borderId="17" xfId="0" applyFont="1" applyFill="1" applyBorder="1" applyAlignment="1" applyProtection="1">
      <alignment horizontal="center" vertical="center"/>
      <protection locked="0"/>
    </xf>
    <xf numFmtId="0" fontId="0" fillId="0" borderId="17" xfId="0" applyBorder="1" applyAlignment="1" applyProtection="1">
      <alignment horizontal="center" vertical="center"/>
      <protection locked="0"/>
    </xf>
    <xf numFmtId="49" fontId="15" fillId="0" borderId="17" xfId="0" applyNumberFormat="1" applyFont="1" applyBorder="1" applyAlignment="1">
      <alignment horizontal="left" vertical="center" wrapText="1"/>
    </xf>
    <xf numFmtId="0" fontId="2" fillId="0" borderId="17" xfId="0" applyFont="1" applyBorder="1" applyAlignment="1">
      <alignment horizontal="center" vertical="center" wrapText="1"/>
    </xf>
    <xf numFmtId="0" fontId="0" fillId="8" borderId="17" xfId="0" applyFill="1" applyBorder="1" applyAlignment="1">
      <alignment horizontal="left" vertical="center" wrapText="1"/>
    </xf>
    <xf numFmtId="49" fontId="15" fillId="9" borderId="17" xfId="0" applyNumberFormat="1" applyFont="1" applyFill="1" applyBorder="1" applyAlignment="1">
      <alignment horizontal="left" vertical="center" wrapText="1"/>
    </xf>
    <xf numFmtId="0" fontId="17" fillId="0" borderId="17" xfId="0" applyFont="1" applyBorder="1" applyAlignment="1">
      <alignment horizontal="center" vertical="center" wrapText="1"/>
    </xf>
    <xf numFmtId="0" fontId="0" fillId="0" borderId="17" xfId="0" applyBorder="1" applyAlignment="1">
      <alignment vertical="center"/>
    </xf>
    <xf numFmtId="49" fontId="15" fillId="0" borderId="17" xfId="0" applyNumberFormat="1" applyFont="1" applyBorder="1" applyAlignment="1">
      <alignment horizontal="center" vertical="center" wrapText="1"/>
    </xf>
    <xf numFmtId="0" fontId="16" fillId="0" borderId="17" xfId="0" applyFont="1" applyBorder="1" applyAlignment="1">
      <alignment horizontal="center" vertical="center" wrapText="1"/>
    </xf>
    <xf numFmtId="49" fontId="17" fillId="0" borderId="17" xfId="0" applyNumberFormat="1" applyFont="1" applyBorder="1" applyAlignment="1">
      <alignment horizontal="center" vertical="center" wrapText="1"/>
    </xf>
    <xf numFmtId="0" fontId="15" fillId="9" borderId="17" xfId="0" applyFont="1" applyFill="1" applyBorder="1" applyAlignment="1">
      <alignment horizontal="left" vertical="center" wrapText="1"/>
    </xf>
    <xf numFmtId="0" fontId="18" fillId="0" borderId="17" xfId="0" applyFont="1" applyBorder="1" applyAlignment="1">
      <alignment vertical="center" wrapText="1"/>
    </xf>
    <xf numFmtId="0" fontId="21" fillId="0" borderId="17" xfId="0" applyFont="1" applyBorder="1" applyAlignment="1">
      <alignment vertical="center" wrapText="1"/>
    </xf>
    <xf numFmtId="0" fontId="21" fillId="0" borderId="17" xfId="0" applyFont="1" applyBorder="1" applyAlignment="1">
      <alignment horizontal="center" vertical="center" wrapText="1"/>
    </xf>
    <xf numFmtId="0" fontId="16" fillId="0" borderId="17" xfId="0" applyFont="1" applyBorder="1" applyAlignment="1">
      <alignment horizontal="left" vertical="center" wrapText="1"/>
    </xf>
    <xf numFmtId="49" fontId="16" fillId="0" borderId="17" xfId="0" applyNumberFormat="1" applyFont="1" applyBorder="1" applyAlignment="1">
      <alignment horizontal="left" vertical="center" wrapText="1"/>
    </xf>
    <xf numFmtId="0" fontId="15" fillId="9" borderId="17" xfId="0" applyFont="1" applyFill="1" applyBorder="1" applyAlignment="1">
      <alignment vertical="center" wrapText="1"/>
    </xf>
    <xf numFmtId="49" fontId="0" fillId="0" borderId="17" xfId="0" applyNumberFormat="1" applyBorder="1" applyAlignment="1">
      <alignment horizontal="left" vertical="center" wrapText="1"/>
    </xf>
    <xf numFmtId="49" fontId="15" fillId="8" borderId="17" xfId="0" applyNumberFormat="1" applyFont="1" applyFill="1" applyBorder="1" applyAlignment="1">
      <alignment horizontal="left" vertical="center" wrapText="1"/>
    </xf>
    <xf numFmtId="0" fontId="2" fillId="3" borderId="13" xfId="0" applyFont="1" applyFill="1" applyBorder="1" applyAlignment="1">
      <alignment vertical="center"/>
    </xf>
    <xf numFmtId="0" fontId="2" fillId="3" borderId="13" xfId="0" applyFont="1" applyFill="1" applyBorder="1" applyAlignment="1">
      <alignment vertical="center" wrapText="1"/>
    </xf>
    <xf numFmtId="0" fontId="2" fillId="3" borderId="13" xfId="0" applyFont="1" applyFill="1" applyBorder="1" applyAlignment="1" applyProtection="1">
      <alignment horizontal="center" vertical="center"/>
      <protection locked="0"/>
    </xf>
    <xf numFmtId="0" fontId="1" fillId="4" borderId="0" xfId="0" applyFont="1" applyFill="1" applyAlignment="1">
      <alignment vertical="top" wrapText="1"/>
    </xf>
    <xf numFmtId="0" fontId="18" fillId="15" borderId="0" xfId="0" applyFont="1" applyFill="1" applyAlignment="1">
      <alignment vertical="top" wrapText="1"/>
    </xf>
    <xf numFmtId="0" fontId="3" fillId="19" borderId="44" xfId="0" applyFont="1" applyFill="1" applyBorder="1"/>
    <xf numFmtId="0" fontId="3" fillId="19" borderId="45" xfId="0" applyFont="1" applyFill="1" applyBorder="1"/>
    <xf numFmtId="0" fontId="2" fillId="0" borderId="31" xfId="0" applyFont="1" applyBorder="1" applyAlignment="1">
      <alignment vertical="center" wrapText="1"/>
    </xf>
    <xf numFmtId="0" fontId="1" fillId="6" borderId="0" xfId="0" applyFont="1" applyFill="1" applyAlignment="1">
      <alignment horizontal="left" vertical="center"/>
    </xf>
    <xf numFmtId="0" fontId="2" fillId="3" borderId="9" xfId="0" applyFont="1" applyFill="1" applyBorder="1" applyAlignment="1">
      <alignment horizontal="left" vertical="center" wrapText="1"/>
    </xf>
    <xf numFmtId="0" fontId="16" fillId="0" borderId="9" xfId="0" applyFont="1" applyBorder="1" applyAlignment="1">
      <alignment horizontal="left" vertical="center" wrapText="1"/>
    </xf>
    <xf numFmtId="0" fontId="18" fillId="0" borderId="9" xfId="0" applyFont="1" applyBorder="1" applyAlignment="1">
      <alignment horizontal="left" vertical="center" wrapText="1"/>
    </xf>
    <xf numFmtId="0" fontId="7" fillId="0" borderId="0" xfId="0" applyFont="1" applyAlignment="1">
      <alignment horizontal="left" vertical="top" wrapText="1"/>
    </xf>
    <xf numFmtId="0" fontId="32" fillId="0" borderId="17" xfId="0" applyFont="1" applyBorder="1" applyAlignment="1">
      <alignment vertical="top" wrapText="1"/>
    </xf>
    <xf numFmtId="0" fontId="38" fillId="0" borderId="0" xfId="0" applyFont="1" applyAlignment="1">
      <alignment vertical="center"/>
    </xf>
    <xf numFmtId="0" fontId="39" fillId="0" borderId="0" xfId="0" applyFont="1" applyAlignment="1">
      <alignment vertical="center"/>
    </xf>
    <xf numFmtId="0" fontId="0" fillId="0" borderId="9" xfId="0" applyBorder="1" applyAlignment="1">
      <alignment horizontal="center" vertical="top" wrapText="1"/>
    </xf>
    <xf numFmtId="0" fontId="0" fillId="0" borderId="9" xfId="0" applyBorder="1" applyAlignment="1" applyProtection="1">
      <alignment horizontal="center" vertical="top"/>
      <protection locked="0"/>
    </xf>
    <xf numFmtId="0" fontId="0" fillId="9" borderId="9" xfId="0" applyFill="1" applyBorder="1" applyAlignment="1">
      <alignment horizontal="center" vertical="top" wrapText="1"/>
    </xf>
    <xf numFmtId="0" fontId="0" fillId="9" borderId="9" xfId="0" applyFill="1" applyBorder="1" applyAlignment="1" applyProtection="1">
      <alignment horizontal="center" vertical="top"/>
      <protection locked="0"/>
    </xf>
    <xf numFmtId="0" fontId="0" fillId="9" borderId="9" xfId="0" applyFill="1" applyBorder="1" applyAlignment="1">
      <alignment vertical="top"/>
    </xf>
    <xf numFmtId="0" fontId="32" fillId="8" borderId="9" xfId="0" applyFont="1" applyFill="1" applyBorder="1" applyAlignment="1">
      <alignment horizontal="left" vertical="top" wrapText="1"/>
    </xf>
    <xf numFmtId="0" fontId="18" fillId="9" borderId="9" xfId="0" applyFont="1" applyFill="1" applyBorder="1" applyAlignment="1">
      <alignment vertical="top" wrapText="1"/>
    </xf>
    <xf numFmtId="1" fontId="15" fillId="9" borderId="9" xfId="0" applyNumberFormat="1" applyFont="1" applyFill="1" applyBorder="1" applyAlignment="1">
      <alignment horizontal="center" vertical="top"/>
    </xf>
    <xf numFmtId="0" fontId="15" fillId="9" borderId="9" xfId="0" applyFont="1" applyFill="1" applyBorder="1" applyAlignment="1">
      <alignment horizontal="center" vertical="top"/>
    </xf>
    <xf numFmtId="0" fontId="15" fillId="9" borderId="9" xfId="0" applyFont="1" applyFill="1" applyBorder="1" applyAlignment="1">
      <alignment horizontal="center" vertical="top" wrapText="1"/>
    </xf>
    <xf numFmtId="0" fontId="0" fillId="8" borderId="9" xfId="0" quotePrefix="1" applyFill="1" applyBorder="1" applyAlignment="1">
      <alignment vertical="top" wrapText="1"/>
    </xf>
    <xf numFmtId="0" fontId="18" fillId="15" borderId="9" xfId="0" applyFont="1" applyFill="1" applyBorder="1" applyAlignment="1">
      <alignment vertical="top" wrapText="1"/>
    </xf>
    <xf numFmtId="0" fontId="0" fillId="0" borderId="33" xfId="0" applyBorder="1" applyAlignment="1">
      <alignment horizontal="center" vertical="center"/>
    </xf>
    <xf numFmtId="2" fontId="15" fillId="0" borderId="0" xfId="0" quotePrefix="1" applyNumberFormat="1" applyFont="1" applyAlignment="1">
      <alignment horizontal="center" vertical="center" wrapText="1"/>
    </xf>
    <xf numFmtId="0" fontId="15" fillId="0" borderId="0" xfId="0" applyFont="1" applyAlignment="1">
      <alignment horizontal="center" vertical="center"/>
    </xf>
    <xf numFmtId="1" fontId="15" fillId="0" borderId="0" xfId="0" applyNumberFormat="1" applyFont="1" applyAlignment="1">
      <alignment horizontal="center" vertical="center"/>
    </xf>
    <xf numFmtId="2" fontId="19" fillId="3" borderId="18" xfId="0" applyNumberFormat="1" applyFont="1" applyFill="1" applyBorder="1"/>
    <xf numFmtId="0" fontId="19" fillId="3" borderId="16" xfId="0" applyFont="1" applyFill="1" applyBorder="1" applyAlignment="1">
      <alignment wrapText="1"/>
    </xf>
    <xf numFmtId="0" fontId="2" fillId="3" borderId="13" xfId="0" applyFont="1" applyFill="1" applyBorder="1" applyAlignment="1" applyProtection="1">
      <alignment horizontal="center" vertical="center" wrapText="1"/>
      <protection locked="0"/>
    </xf>
    <xf numFmtId="2" fontId="0" fillId="0" borderId="9" xfId="0" applyNumberFormat="1" applyBorder="1"/>
    <xf numFmtId="49" fontId="19" fillId="0" borderId="9" xfId="0" applyNumberFormat="1" applyFont="1" applyBorder="1" applyAlignment="1">
      <alignment horizontal="left" vertical="center" wrapText="1"/>
    </xf>
    <xf numFmtId="1" fontId="15" fillId="0" borderId="9" xfId="0" quotePrefix="1" applyNumberFormat="1" applyFont="1" applyBorder="1" applyAlignment="1">
      <alignment horizontal="center" vertical="center" wrapText="1"/>
    </xf>
    <xf numFmtId="49" fontId="15" fillId="0" borderId="9" xfId="0" applyNumberFormat="1" applyFont="1" applyBorder="1" applyAlignment="1">
      <alignment horizontal="left" vertical="center" wrapText="1"/>
    </xf>
    <xf numFmtId="0" fontId="21" fillId="0" borderId="9" xfId="0" applyFont="1" applyBorder="1" applyAlignment="1">
      <alignment horizontal="center"/>
    </xf>
    <xf numFmtId="0" fontId="0" fillId="9" borderId="9" xfId="0" applyFill="1" applyBorder="1" applyAlignment="1">
      <alignment wrapText="1"/>
    </xf>
    <xf numFmtId="0" fontId="0" fillId="9" borderId="9" xfId="0" applyFill="1" applyBorder="1" applyAlignment="1">
      <alignment horizontal="center"/>
    </xf>
    <xf numFmtId="0" fontId="0" fillId="0" borderId="9" xfId="0" applyBorder="1" applyAlignment="1">
      <alignment vertical="center"/>
    </xf>
    <xf numFmtId="0" fontId="2" fillId="0" borderId="17" xfId="0" applyFont="1" applyBorder="1" applyAlignment="1">
      <alignment vertical="top"/>
    </xf>
    <xf numFmtId="0" fontId="2" fillId="0" borderId="17" xfId="0" applyFont="1" applyBorder="1" applyAlignment="1">
      <alignment vertical="top" wrapText="1"/>
    </xf>
    <xf numFmtId="0" fontId="2" fillId="19" borderId="46" xfId="0" applyFont="1" applyFill="1" applyBorder="1"/>
    <xf numFmtId="1" fontId="3" fillId="0" borderId="18" xfId="0" applyNumberFormat="1" applyFont="1" applyBorder="1" applyAlignment="1">
      <alignment horizontal="center" vertical="center" wrapText="1"/>
    </xf>
    <xf numFmtId="1" fontId="3" fillId="0" borderId="20" xfId="0" applyNumberFormat="1" applyFont="1" applyBorder="1" applyAlignment="1">
      <alignment horizontal="center" vertical="center" wrapText="1"/>
    </xf>
    <xf numFmtId="0" fontId="4" fillId="12" borderId="47" xfId="0" applyFont="1" applyFill="1" applyBorder="1" applyAlignment="1">
      <alignment horizontal="center"/>
    </xf>
    <xf numFmtId="0" fontId="10" fillId="0" borderId="48" xfId="1" applyBorder="1"/>
    <xf numFmtId="1" fontId="4" fillId="0" borderId="49" xfId="0" applyNumberFormat="1" applyFont="1" applyBorder="1" applyAlignment="1">
      <alignment horizontal="center" vertical="center" wrapText="1"/>
    </xf>
    <xf numFmtId="1" fontId="4" fillId="0" borderId="50" xfId="0" applyNumberFormat="1" applyFont="1" applyBorder="1" applyAlignment="1">
      <alignment horizontal="center" vertical="center" wrapText="1"/>
    </xf>
    <xf numFmtId="0" fontId="22" fillId="14" borderId="14" xfId="0" applyFont="1" applyFill="1" applyBorder="1" applyAlignment="1">
      <alignment horizontal="center" vertical="center"/>
    </xf>
    <xf numFmtId="0" fontId="40" fillId="0" borderId="0" xfId="0" applyFont="1" applyAlignment="1">
      <alignment wrapText="1"/>
    </xf>
    <xf numFmtId="169" fontId="0" fillId="0" borderId="17" xfId="0" applyNumberFormat="1" applyBorder="1"/>
    <xf numFmtId="169" fontId="0" fillId="0" borderId="17" xfId="0" applyNumberFormat="1" applyBorder="1" applyAlignment="1">
      <alignment horizontal="right"/>
    </xf>
    <xf numFmtId="0" fontId="40" fillId="9" borderId="0" xfId="0" applyFont="1" applyFill="1"/>
    <xf numFmtId="0" fontId="0" fillId="0" borderId="17" xfId="0" applyBorder="1" applyAlignment="1">
      <alignment horizontal="right"/>
    </xf>
    <xf numFmtId="0" fontId="0" fillId="0" borderId="17" xfId="0" applyBorder="1" applyAlignment="1">
      <alignment horizontal="center"/>
    </xf>
    <xf numFmtId="169" fontId="0" fillId="7" borderId="17" xfId="0" applyNumberFormat="1" applyFill="1" applyBorder="1"/>
    <xf numFmtId="0" fontId="0" fillId="7" borderId="17" xfId="0" applyFill="1" applyBorder="1"/>
    <xf numFmtId="0" fontId="2" fillId="0" borderId="0" xfId="0" applyFont="1" applyAlignment="1">
      <alignment horizontal="center" vertical="center"/>
    </xf>
    <xf numFmtId="2" fontId="16" fillId="13" borderId="15" xfId="0" applyNumberFormat="1" applyFont="1" applyFill="1" applyBorder="1" applyAlignment="1">
      <alignment horizontal="center" vertical="center"/>
    </xf>
    <xf numFmtId="2" fontId="0" fillId="10" borderId="0" xfId="0" applyNumberFormat="1" applyFill="1" applyAlignment="1">
      <alignment horizontal="center" vertical="center"/>
    </xf>
    <xf numFmtId="0" fontId="0" fillId="0" borderId="11" xfId="0" applyBorder="1" applyAlignment="1">
      <alignment horizontal="center" vertical="center"/>
    </xf>
    <xf numFmtId="0" fontId="0" fillId="0" borderId="17" xfId="0" quotePrefix="1" applyBorder="1" applyAlignment="1">
      <alignment vertical="top" wrapText="1"/>
    </xf>
    <xf numFmtId="0" fontId="41" fillId="0" borderId="17" xfId="0" applyFont="1" applyBorder="1" applyAlignment="1">
      <alignment wrapText="1"/>
    </xf>
    <xf numFmtId="2" fontId="16" fillId="13" borderId="0" xfId="0" applyNumberFormat="1" applyFont="1" applyFill="1" applyAlignment="1">
      <alignment vertical="center"/>
    </xf>
    <xf numFmtId="0" fontId="19" fillId="3" borderId="17" xfId="0" applyFont="1" applyFill="1" applyBorder="1" applyAlignment="1">
      <alignment horizontal="center" vertical="center"/>
    </xf>
    <xf numFmtId="0" fontId="42" fillId="0" borderId="17" xfId="0" applyFont="1" applyBorder="1" applyAlignment="1">
      <alignment vertical="top"/>
    </xf>
    <xf numFmtId="0" fontId="2" fillId="0" borderId="8" xfId="0" applyFont="1" applyBorder="1" applyAlignment="1">
      <alignment vertical="top"/>
    </xf>
    <xf numFmtId="1" fontId="0" fillId="0" borderId="13" xfId="0" applyNumberFormat="1" applyBorder="1" applyAlignment="1">
      <alignment horizontal="center" vertical="center"/>
    </xf>
    <xf numFmtId="1" fontId="0" fillId="0" borderId="11" xfId="0" applyNumberFormat="1" applyBorder="1" applyAlignment="1">
      <alignment horizontal="center" vertical="center"/>
    </xf>
    <xf numFmtId="0" fontId="18" fillId="0" borderId="17" xfId="0" applyFont="1" applyBorder="1"/>
    <xf numFmtId="0" fontId="19" fillId="3" borderId="17" xfId="0" applyFont="1" applyFill="1" applyBorder="1" applyAlignment="1" applyProtection="1">
      <alignment horizontal="center" vertical="center"/>
      <protection locked="0"/>
    </xf>
    <xf numFmtId="0" fontId="2" fillId="0" borderId="17" xfId="0" applyFont="1" applyBorder="1" applyAlignment="1">
      <alignment horizontal="center" vertical="center"/>
    </xf>
    <xf numFmtId="0" fontId="10" fillId="0" borderId="17" xfId="1" applyBorder="1" applyAlignment="1">
      <alignment horizontal="center" vertical="center" wrapText="1"/>
    </xf>
    <xf numFmtId="0" fontId="41" fillId="0" borderId="17" xfId="0" applyFont="1" applyBorder="1" applyAlignment="1">
      <alignment vertical="top" wrapText="1"/>
    </xf>
    <xf numFmtId="0" fontId="40" fillId="0" borderId="17" xfId="0" applyFont="1" applyBorder="1" applyAlignment="1">
      <alignment horizontal="left" vertical="top" wrapText="1"/>
    </xf>
    <xf numFmtId="0" fontId="0" fillId="0" borderId="17" xfId="0" quotePrefix="1" applyBorder="1" applyAlignment="1">
      <alignment horizontal="center" vertical="center"/>
    </xf>
    <xf numFmtId="0" fontId="19" fillId="0" borderId="11" xfId="0" applyFont="1" applyBorder="1" applyAlignment="1">
      <alignment horizontal="center" vertical="center"/>
    </xf>
    <xf numFmtId="0" fontId="24" fillId="0" borderId="9" xfId="0" applyFont="1" applyBorder="1" applyAlignment="1">
      <alignment vertical="top" wrapText="1"/>
    </xf>
    <xf numFmtId="0" fontId="0" fillId="0" borderId="51" xfId="0" applyBorder="1" applyAlignment="1">
      <alignment horizontal="center" vertical="center"/>
    </xf>
    <xf numFmtId="0" fontId="18" fillId="0" borderId="11" xfId="0" applyFont="1" applyBorder="1" applyAlignment="1">
      <alignment vertical="top" wrapText="1"/>
    </xf>
    <xf numFmtId="0" fontId="0" fillId="0" borderId="18" xfId="0" applyBorder="1" applyAlignment="1">
      <alignment horizontal="left" wrapText="1"/>
    </xf>
    <xf numFmtId="0" fontId="3" fillId="2" borderId="0" xfId="0" applyFont="1" applyFill="1" applyAlignment="1">
      <alignment horizontal="left" vertical="top" wrapText="1"/>
    </xf>
    <xf numFmtId="0" fontId="0" fillId="0" borderId="0" xfId="0" applyAlignment="1">
      <alignment wrapText="1"/>
    </xf>
    <xf numFmtId="0" fontId="7" fillId="19" borderId="43" xfId="0" applyFont="1" applyFill="1" applyBorder="1" applyAlignment="1">
      <alignment horizontal="left" vertical="center" wrapText="1"/>
    </xf>
    <xf numFmtId="0" fontId="0" fillId="19" borderId="45" xfId="0" applyFill="1" applyBorder="1" applyAlignment="1">
      <alignment horizontal="left" vertical="center" wrapText="1"/>
    </xf>
    <xf numFmtId="0" fontId="7" fillId="19" borderId="43" xfId="0" applyFont="1" applyFill="1" applyBorder="1" applyAlignment="1">
      <alignment horizontal="left" vertical="top" wrapText="1"/>
    </xf>
    <xf numFmtId="0" fontId="0" fillId="19" borderId="44" xfId="0" applyFill="1" applyBorder="1" applyAlignment="1">
      <alignment wrapText="1"/>
    </xf>
    <xf numFmtId="0" fontId="0" fillId="19" borderId="45" xfId="0" applyFill="1" applyBorder="1" applyAlignment="1">
      <alignment wrapText="1"/>
    </xf>
    <xf numFmtId="0" fontId="3" fillId="3" borderId="6" xfId="0" applyFont="1" applyFill="1" applyBorder="1" applyAlignment="1" applyProtection="1">
      <alignment horizontal="left" vertical="top"/>
      <protection locked="0"/>
    </xf>
    <xf numFmtId="0" fontId="3" fillId="3" borderId="7" xfId="0" applyFont="1" applyFill="1" applyBorder="1" applyAlignment="1" applyProtection="1">
      <alignment horizontal="left" vertical="top"/>
      <protection locked="0"/>
    </xf>
    <xf numFmtId="0" fontId="3" fillId="3" borderId="8" xfId="0" applyFont="1" applyFill="1" applyBorder="1" applyAlignment="1" applyProtection="1">
      <alignment horizontal="left" vertical="top"/>
      <protection locked="0"/>
    </xf>
    <xf numFmtId="0" fontId="43" fillId="9" borderId="17" xfId="0" applyFont="1" applyFill="1" applyBorder="1" applyAlignment="1">
      <alignment horizontal="left" vertical="top" wrapText="1"/>
    </xf>
    <xf numFmtId="0" fontId="23" fillId="9" borderId="17" xfId="0" applyFont="1" applyFill="1" applyBorder="1" applyAlignment="1">
      <alignment horizontal="left" vertical="top" wrapText="1"/>
    </xf>
    <xf numFmtId="0" fontId="18" fillId="0" borderId="17" xfId="0" applyFont="1" applyBorder="1" applyAlignment="1">
      <alignment vertical="top" wrapText="1"/>
    </xf>
    <xf numFmtId="0" fontId="0" fillId="0" borderId="0" xfId="0" applyAlignment="1">
      <alignment horizontal="left" vertical="top" wrapText="1"/>
    </xf>
    <xf numFmtId="0" fontId="27" fillId="13" borderId="0" xfId="0" applyFont="1" applyFill="1" applyAlignment="1">
      <alignment vertical="top"/>
    </xf>
    <xf numFmtId="0" fontId="0" fillId="0" borderId="51" xfId="0" applyBorder="1" applyAlignment="1">
      <alignment horizontal="center"/>
    </xf>
    <xf numFmtId="0" fontId="0" fillId="0" borderId="31" xfId="0" applyBorder="1" applyAlignment="1">
      <alignment horizontal="center"/>
    </xf>
    <xf numFmtId="0" fontId="0" fillId="0" borderId="52" xfId="0" applyBorder="1" applyAlignment="1">
      <alignment horizontal="center"/>
    </xf>
  </cellXfs>
  <cellStyles count="4">
    <cellStyle name="Hyperlink" xfId="1" builtinId="8"/>
    <cellStyle name="Komma" xfId="3"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1.xml"/></Relationships>
</file>

<file path=xl/documenttasks/documenttask1.xml><?xml version="1.0" encoding="utf-8"?>
<Tasks xmlns="http://schemas.microsoft.com/office/tasks/2019/documenttasks">
  <Task id="{B391229C-F67A-48EA-BACA-B241638C3225}">
    <Anchor>
      <Comment id="{91F5EA45-B42B-40E3-A8F0-B24B896DC448}"/>
    </Anchor>
    <History>
      <Event time="2024-12-03T14:01:18.50" id="{F98D3BE9-D306-43FE-A888-1F776B7A2E2B}">
        <Attribution userId="S::koosterwijk@che.nl::9da5500c-530b-4303-ab09-9f5fe4c4e223" userName="Oosterwijk, Koos" userProvider="AD"/>
        <Anchor>
          <Comment id="{91F5EA45-B42B-40E3-A8F0-B24B896DC448}"/>
        </Anchor>
        <Create/>
      </Event>
      <Event time="2024-12-03T14:01:18.50" id="{1821C6EB-EDF0-4E33-B2AE-FF407F072ABB}">
        <Attribution userId="S::koosterwijk@che.nl::9da5500c-530b-4303-ab09-9f5fe4c4e223" userName="Oosterwijk, Koos" userProvider="AD"/>
        <Anchor>
          <Comment id="{91F5EA45-B42B-40E3-A8F0-B24B896DC448}"/>
        </Anchor>
        <Assign userId="S::gjkoeslag@che.nl::924d4871-4433-4a6b-b6c7-f4b0e540a6c3" userName="Koeslag, Gerjanneke" userProvider="AD"/>
      </Event>
      <Event time="2024-12-03T14:01:18.50" id="{CA9FB03C-5A3F-4315-BA82-06468A621DE5}">
        <Attribution userId="S::koosterwijk@che.nl::9da5500c-530b-4303-ab09-9f5fe4c4e223" userName="Oosterwijk, Koos" userProvider="AD"/>
        <Anchor>
          <Comment id="{91F5EA45-B42B-40E3-A8F0-B24B896DC448}"/>
        </Anchor>
        <SetTitle title="@Koeslag, Gerjanneke Hoe Gerjanneke, Het lukt me niet om qua punten goed uit te komen en de weging die hoort bij de functionaliteiten in stand te houden. Ik heb er nu een factor tussengezet. Is dat oke voor jou?"/>
      </Event>
    </History>
  </Task>
  <Task id="{C7F677AC-5E8E-435C-96C9-37791757957A}">
    <Anchor>
      <Comment id="{077CCB12-EC13-4FE7-855F-89908CE3BBBE}"/>
    </Anchor>
    <History>
      <Event time="2024-12-03T14:01:18.50" id="{F98D3BE9-D306-43FE-A888-1F776B7A2E2B}">
        <Attribution userId="S::koosterwijk@che.nl::9da5500c-530b-4303-ab09-9f5fe4c4e223" userName="Oosterwijk, Koos" userProvider="AD"/>
        <Anchor>
          <Comment id="{077CCB12-EC13-4FE7-855F-89908CE3BBBE}"/>
        </Anchor>
        <Create/>
      </Event>
      <Event time="2024-12-03T14:01:18.50" id="{1821C6EB-EDF0-4E33-B2AE-FF407F072ABB}">
        <Attribution userId="S::koosterwijk@che.nl::9da5500c-530b-4303-ab09-9f5fe4c4e223" userName="Oosterwijk, Koos" userProvider="AD"/>
        <Anchor>
          <Comment id="{077CCB12-EC13-4FE7-855F-89908CE3BBBE}"/>
        </Anchor>
        <Assign userId="S::gjkoeslag@che.nl::924d4871-4433-4a6b-b6c7-f4b0e540a6c3" userName="Koeslag, Gerjanneke" userProvider="AD"/>
      </Event>
      <Event time="2024-12-03T14:01:18.50" id="{CA9FB03C-5A3F-4315-BA82-06468A621DE5}">
        <Attribution userId="S::koosterwijk@che.nl::9da5500c-530b-4303-ab09-9f5fe4c4e223" userName="Oosterwijk, Koos" userProvider="AD"/>
        <Anchor>
          <Comment id="{077CCB12-EC13-4FE7-855F-89908CE3BBBE}"/>
        </Anchor>
        <SetTitle title="@Koeslag, Gerjanneke Hoe Gerjanneke, Het lukt me niet om qua punten goed uit te komen en de weging die hoort bij de functionaliteiten in stand te houden. Ik heb er nu een factor tussengezet. Is dat oke voor jou?"/>
      </Event>
    </History>
  </Task>
</Tasks>
</file>

<file path=xl/documenttasks/documenttask2.xml><?xml version="1.0" encoding="utf-8"?>
<Tasks xmlns="http://schemas.microsoft.com/office/tasks/2019/documenttasks">
  <Task id="{7A9809B4-C638-4DB9-9AAC-C6975E545306}">
    <Anchor>
      <Comment id="{FA247051-E76A-4627-ADAD-9FC20C2AD8DC}"/>
    </Anchor>
    <History>
      <Event time="2024-11-18T08:30:15.07" id="{F58197C6-E229-4B8D-A478-8A7E0B27AAAC}">
        <Attribution userId="S::koosterwijk@che.nl::9da5500c-530b-4303-ab09-9f5fe4c4e223" userName="Oosterwijk, Koos" userProvider="AD"/>
        <Anchor>
          <Comment id="{FA247051-E76A-4627-ADAD-9FC20C2AD8DC}"/>
        </Anchor>
        <Create/>
      </Event>
      <Event time="2024-11-18T08:30:15.07" id="{41EB208B-D863-4460-856D-6559E424EB7A}">
        <Attribution userId="S::koosterwijk@che.nl::9da5500c-530b-4303-ab09-9f5fe4c4e223" userName="Oosterwijk, Koos" userProvider="AD"/>
        <Anchor>
          <Comment id="{FA247051-E76A-4627-ADAD-9FC20C2AD8DC}"/>
        </Anchor>
        <Assign userId="S::cjvrijswijk@che.nl::66f9ccbe-0cd3-4301-aa29-2a6cac0d218c" userName="Rijswijk van, Kees" userProvider="AD"/>
      </Event>
      <Event time="2024-11-18T08:30:15.07" id="{E86877C4-4AE5-4409-AAB9-37F6708A9A4E}">
        <Attribution userId="S::koosterwijk@che.nl::9da5500c-530b-4303-ab09-9f5fe4c4e223" userName="Oosterwijk, Koos" userProvider="AD"/>
        <Anchor>
          <Comment id="{FA247051-E76A-4627-ADAD-9FC20C2AD8DC}"/>
        </Anchor>
        <SetTitle title="@Rijswijk van, Kees Hoi Kees, zou je dit tabblad willen checken en evt. aanvullen?"/>
      </Event>
    </History>
  </Task>
</Tasks>
</file>

<file path=xl/documenttasks/documenttask3.xml><?xml version="1.0" encoding="utf-8"?>
<Tasks xmlns="http://schemas.microsoft.com/office/tasks/2019/documenttasks">
  <Task id="{90E60DBD-0945-4610-8BE5-80D8CE7A96D2}">
    <Anchor>
      <Comment id="{BCE48688-B293-4B2C-A832-30E3A14468BE}"/>
    </Anchor>
    <History>
      <Event time="2024-11-04T12:22:55.29" id="{E3D3180E-68F5-44FA-AA2D-5F536073C1DA}">
        <Attribution userId="S::koosterwijk@che.nl::9da5500c-530b-4303-ab09-9f5fe4c4e223" userName="Oosterwijk, Koos" userProvider="AD"/>
        <Anchor>
          <Comment id="{BCE48688-B293-4B2C-A832-30E3A14468BE}"/>
        </Anchor>
        <Create/>
      </Event>
      <Event time="2024-11-04T12:22:55.29" id="{1EB0F3BE-CA6D-4C96-A54B-B98A51E6847F}">
        <Attribution userId="S::koosterwijk@che.nl::9da5500c-530b-4303-ab09-9f5fe4c4e223" userName="Oosterwijk, Koos" userProvider="AD"/>
        <Anchor>
          <Comment id="{BCE48688-B293-4B2C-A832-30E3A14468BE}"/>
        </Anchor>
        <Assign userId="S::mlkroon@che.nl::e9b954d0-94fe-4cb7-a14e-8a8feaf1f199" userName="Kroon - Roor, Marlien" userProvider="AD"/>
      </Event>
      <Event time="2024-11-04T12:22:55.29" id="{F96318AA-441D-4AFF-AF0B-C492BE9DEDE0}">
        <Attribution userId="S::koosterwijk@che.nl::9da5500c-530b-4303-ab09-9f5fe4c4e223" userName="Oosterwijk, Koos" userProvider="AD"/>
        <Anchor>
          <Comment id="{BCE48688-B293-4B2C-A832-30E3A14468BE}"/>
        </Anchor>
        <SetTitle title="@Kroon - Roor, Marlien Hoi Marlien, zou je hier de minimale dataset neer willen zetten? alvast bedankt!"/>
      </Event>
    </History>
  </Task>
</Task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9525</xdr:colOff>
      <xdr:row>27</xdr:row>
      <xdr:rowOff>0</xdr:rowOff>
    </xdr:to>
    <xdr:sp macro="" textlink="">
      <xdr:nvSpPr>
        <xdr:cNvPr id="5134" name="AutoShape 14">
          <a:extLst>
            <a:ext uri="{FF2B5EF4-FFF2-40B4-BE49-F238E27FC236}">
              <a16:creationId xmlns:a16="http://schemas.microsoft.com/office/drawing/2014/main" id="{A62DB865-257B-1DD9-0A77-F3FF7EA7F6CF}"/>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2</xdr:col>
      <xdr:colOff>4572000</xdr:colOff>
      <xdr:row>7</xdr:row>
      <xdr:rowOff>1695450</xdr:rowOff>
    </xdr:to>
    <xdr:pic>
      <xdr:nvPicPr>
        <xdr:cNvPr id="5" name="Afbeelding 4">
          <a:extLst>
            <a:ext uri="{FF2B5EF4-FFF2-40B4-BE49-F238E27FC236}">
              <a16:creationId xmlns:a16="http://schemas.microsoft.com/office/drawing/2014/main" id="{85C26A79-52E1-3D23-C566-7F56B4B89DAB}"/>
            </a:ext>
          </a:extLst>
        </xdr:cNvPr>
        <xdr:cNvPicPr>
          <a:picLocks noChangeAspect="1"/>
        </xdr:cNvPicPr>
      </xdr:nvPicPr>
      <xdr:blipFill>
        <a:blip xmlns:r="http://schemas.openxmlformats.org/officeDocument/2006/relationships" r:embed="rId1"/>
        <a:stretch>
          <a:fillRect/>
        </a:stretch>
      </xdr:blipFill>
      <xdr:spPr>
        <a:xfrm>
          <a:off x="1647825" y="5800725"/>
          <a:ext cx="4572000" cy="1695450"/>
        </a:xfrm>
        <a:prstGeom prst="rect">
          <a:avLst/>
        </a:prstGeom>
      </xdr:spPr>
    </xdr:pic>
    <xdr:clientData/>
  </xdr:twoCellAnchor>
  <xdr:twoCellAnchor editAs="oneCell">
    <xdr:from>
      <xdr:col>2</xdr:col>
      <xdr:colOff>0</xdr:colOff>
      <xdr:row>8</xdr:row>
      <xdr:rowOff>0</xdr:rowOff>
    </xdr:from>
    <xdr:to>
      <xdr:col>2</xdr:col>
      <xdr:colOff>4572000</xdr:colOff>
      <xdr:row>8</xdr:row>
      <xdr:rowOff>1676400</xdr:rowOff>
    </xdr:to>
    <xdr:pic>
      <xdr:nvPicPr>
        <xdr:cNvPr id="13" name="Afbeelding 12">
          <a:extLst>
            <a:ext uri="{FF2B5EF4-FFF2-40B4-BE49-F238E27FC236}">
              <a16:creationId xmlns:a16="http://schemas.microsoft.com/office/drawing/2014/main" id="{CA3BA2CD-1DE8-3DEA-F170-F786A0A5E5F1}"/>
            </a:ext>
            <a:ext uri="{147F2762-F138-4A5C-976F-8EAC2B608ADB}">
              <a16:predDERef xmlns:a16="http://schemas.microsoft.com/office/drawing/2014/main" pred="{85C26A79-52E1-3D23-C566-7F56B4B89DAB}"/>
            </a:ext>
          </a:extLst>
        </xdr:cNvPr>
        <xdr:cNvPicPr>
          <a:picLocks noChangeAspect="1"/>
        </xdr:cNvPicPr>
      </xdr:nvPicPr>
      <xdr:blipFill>
        <a:blip xmlns:r="http://schemas.openxmlformats.org/officeDocument/2006/relationships" r:embed="rId2"/>
        <a:stretch>
          <a:fillRect/>
        </a:stretch>
      </xdr:blipFill>
      <xdr:spPr>
        <a:xfrm>
          <a:off x="2533650" y="8991600"/>
          <a:ext cx="4572000" cy="1676400"/>
        </a:xfrm>
        <a:prstGeom prst="rect">
          <a:avLst/>
        </a:prstGeom>
      </xdr:spPr>
    </xdr:pic>
    <xdr:clientData/>
  </xdr:twoCellAnchor>
  <xdr:twoCellAnchor editAs="oneCell">
    <xdr:from>
      <xdr:col>2</xdr:col>
      <xdr:colOff>0</xdr:colOff>
      <xdr:row>9</xdr:row>
      <xdr:rowOff>0</xdr:rowOff>
    </xdr:from>
    <xdr:to>
      <xdr:col>2</xdr:col>
      <xdr:colOff>4057650</xdr:colOff>
      <xdr:row>9</xdr:row>
      <xdr:rowOff>2028825</xdr:rowOff>
    </xdr:to>
    <xdr:pic>
      <xdr:nvPicPr>
        <xdr:cNvPr id="14" name="Afbeelding 13">
          <a:extLst>
            <a:ext uri="{FF2B5EF4-FFF2-40B4-BE49-F238E27FC236}">
              <a16:creationId xmlns:a16="http://schemas.microsoft.com/office/drawing/2014/main" id="{72867506-7BD6-70C8-ECCD-C760AD1171D7}"/>
            </a:ext>
            <a:ext uri="{147F2762-F138-4A5C-976F-8EAC2B608ADB}">
              <a16:predDERef xmlns:a16="http://schemas.microsoft.com/office/drawing/2014/main" pred="{CA3BA2CD-1DE8-3DEA-F170-F786A0A5E5F1}"/>
            </a:ext>
          </a:extLst>
        </xdr:cNvPr>
        <xdr:cNvPicPr>
          <a:picLocks noChangeAspect="1"/>
        </xdr:cNvPicPr>
      </xdr:nvPicPr>
      <xdr:blipFill>
        <a:blip xmlns:r="http://schemas.openxmlformats.org/officeDocument/2006/relationships" r:embed="rId3"/>
        <a:stretch>
          <a:fillRect/>
        </a:stretch>
      </xdr:blipFill>
      <xdr:spPr>
        <a:xfrm>
          <a:off x="2533650" y="10820400"/>
          <a:ext cx="4057650" cy="20288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28575</xdr:colOff>
      <xdr:row>4</xdr:row>
      <xdr:rowOff>158750</xdr:rowOff>
    </xdr:from>
    <xdr:to>
      <xdr:col>17</xdr:col>
      <xdr:colOff>97046</xdr:colOff>
      <xdr:row>63</xdr:row>
      <xdr:rowOff>153916</xdr:rowOff>
    </xdr:to>
    <xdr:pic>
      <xdr:nvPicPr>
        <xdr:cNvPr id="17" name="Afbeelding 6">
          <a:extLst>
            <a:ext uri="{FF2B5EF4-FFF2-40B4-BE49-F238E27FC236}">
              <a16:creationId xmlns:a16="http://schemas.microsoft.com/office/drawing/2014/main" id="{D17F18A8-6D91-2212-D11F-1FB02694FADB}"/>
            </a:ext>
          </a:extLst>
        </xdr:cNvPr>
        <xdr:cNvPicPr>
          <a:picLocks noChangeAspect="1"/>
        </xdr:cNvPicPr>
      </xdr:nvPicPr>
      <xdr:blipFill>
        <a:blip xmlns:r="http://schemas.openxmlformats.org/officeDocument/2006/relationships" r:embed="rId1"/>
        <a:stretch>
          <a:fillRect/>
        </a:stretch>
      </xdr:blipFill>
      <xdr:spPr>
        <a:xfrm>
          <a:off x="638175" y="895350"/>
          <a:ext cx="12870071" cy="108600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31</xdr:row>
      <xdr:rowOff>104775</xdr:rowOff>
    </xdr:from>
    <xdr:to>
      <xdr:col>8</xdr:col>
      <xdr:colOff>1059507</xdr:colOff>
      <xdr:row>42</xdr:row>
      <xdr:rowOff>117760</xdr:rowOff>
    </xdr:to>
    <xdr:pic>
      <xdr:nvPicPr>
        <xdr:cNvPr id="4" name="Afbeelding 1">
          <a:extLst>
            <a:ext uri="{FF2B5EF4-FFF2-40B4-BE49-F238E27FC236}">
              <a16:creationId xmlns:a16="http://schemas.microsoft.com/office/drawing/2014/main" id="{FA6F7431-47D2-5AE9-FDA2-C0A893AF1C88}"/>
            </a:ext>
          </a:extLst>
        </xdr:cNvPr>
        <xdr:cNvPicPr>
          <a:picLocks noChangeAspect="1"/>
        </xdr:cNvPicPr>
      </xdr:nvPicPr>
      <xdr:blipFill>
        <a:blip xmlns:r="http://schemas.openxmlformats.org/officeDocument/2006/relationships" r:embed="rId1"/>
        <a:stretch>
          <a:fillRect/>
        </a:stretch>
      </xdr:blipFill>
      <xdr:spPr>
        <a:xfrm>
          <a:off x="0" y="6581775"/>
          <a:ext cx="15994707" cy="203863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Kroon - Roor, Marlien" id="{53441728-C5FB-4F66-859E-41C3F91CFE36}" userId="mlkroon@che.nl" providerId="PeoplePicker"/>
  <person displayName="Koeslag, Gerjanneke" id="{964F893B-B213-48CC-9B71-36EF3241D406}" userId="gjkoeslag@che.nl" providerId="PeoplePicker"/>
  <person displayName="Rijswijk van, Kees" id="{AE16F77E-BC79-43BA-BD94-F7F50D2C13CF}" userId="cjvrijswijk@che.nl" providerId="PeoplePicker"/>
  <person displayName="Oosterwijk, Koos" id="{018157D8-EA96-4B3D-99EE-09A5285686F5}" userId="koosterwijk@che.nl" providerId="PeoplePicker"/>
  <person displayName="Dijk van, Gerco" id="{1C51A9B8-81CB-48A1-AE93-34B862967793}" userId="S::gvdijk@che.nl::3ee6e1dc-e92d-45d5-abdd-fadd4f62a00a" providerId="AD"/>
  <person displayName="Koeslag, Gerjanneke" id="{489553EB-541C-482C-A920-4DE3043779A7}" userId="S::gjkoeslag@che.nl::924d4871-4433-4a6b-b6c7-f4b0e540a6c3" providerId="AD"/>
  <person displayName="Oosterwijk, Koos" id="{CE814563-A220-40F4-B556-045FD4EA5A61}" userId="S::koosterwijk@che.nl::9da5500c-530b-4303-ab09-9f5fe4c4e22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29" dT="2024-12-03T14:01:18.50" personId="{CE814563-A220-40F4-B556-045FD4EA5A61}" id="{077CCB12-EC13-4FE7-855F-89908CE3BBBE}">
    <text>@Koeslag, Gerjanneke Hoe Gerjanneke, Het lukt me niet om qua punten goed uit te komen en de weging die hoort bij de functionaliteiten in stand te houden. Ik heb er nu een factor tussengezet. Is dat oke voor jou?</text>
    <mentions>
      <mention mentionpersonId="{964F893B-B213-48CC-9B71-36EF3241D406}" mentionId="{D98E3325-5784-4B4E-8031-090BAE944CF6}" startIndex="0" length="20"/>
    </mentions>
  </threadedComment>
  <threadedComment ref="J29" dT="2024-12-03T15:10:33.94" personId="{489553EB-541C-482C-A920-4DE3043779A7}" id="{6FD07B92-7213-4C17-81A1-1DBC405BB010}" parentId="{077CCB12-EC13-4FE7-855F-89908CE3BBBE}">
    <text>@Oosterwijk, Koos het totaal moet 350 punten zijn. Graag aanpassen en tevens de factor.</text>
    <mentions>
      <mention mentionpersonId="{018157D8-EA96-4B3D-99EE-09A5285686F5}" mentionId="{A6DB6D40-404D-49F6-820C-EF0E88721CD7}" startIndex="0" length="17"/>
    </mentions>
  </threadedComment>
  <threadedComment ref="J34" dT="2024-12-03T14:01:18.50" personId="{CE814563-A220-40F4-B556-045FD4EA5A61}" id="{91F5EA45-B42B-40E3-A8F0-B24B896DC448}">
    <text>@Koeslag, Gerjanneke Hoe Gerjanneke, Het lukt me niet om qua punten goed uit te komen en de weging die hoort bij de functionaliteiten in stand te houden. Ik heb er nu een factor tussengezet. Is dat oke voor jou?</text>
    <mentions>
      <mention mentionpersonId="{964F893B-B213-48CC-9B71-36EF3241D406}" mentionId="{DAC1E15F-317D-4190-90B4-E90B3955187F}" startIndex="0" length="20"/>
    </mentions>
  </threadedComment>
  <threadedComment ref="J34" dT="2024-12-03T15:10:33.94" personId="{489553EB-541C-482C-A920-4DE3043779A7}" id="{F4BACDC4-2DEE-4793-B736-41494A946062}" parentId="{91F5EA45-B42B-40E3-A8F0-B24B896DC448}">
    <text>@Oosterwijk, Koos het totaal moet 350 punten zijn. Graag aanpassen en tevens de factor.</text>
    <mentions>
      <mention mentionpersonId="{018157D8-EA96-4B3D-99EE-09A5285686F5}" mentionId="{5D874FDC-35B2-4A0F-8680-00CFF9739E3C}" startIndex="0" length="17"/>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B1" dT="2024-11-18T08:30:15.16" personId="{CE814563-A220-40F4-B556-045FD4EA5A61}" id="{FA247051-E76A-4627-ADAD-9FC20C2AD8DC}">
    <text>@Rijswijk van, Kees Hoi Kees, zou je dit tabblad willen checken en evt. aanvullen?</text>
    <mentions>
      <mention mentionpersonId="{AE16F77E-BC79-43BA-BD94-F7F50D2C13CF}" mentionId="{25002D22-B1B3-4BC3-8F34-825E2C191F1A}" startIndex="0" length="19"/>
    </mentions>
  </threadedComment>
</ThreadedComments>
</file>

<file path=xl/threadedComments/threadedComment3.xml><?xml version="1.0" encoding="utf-8"?>
<ThreadedComments xmlns="http://schemas.microsoft.com/office/spreadsheetml/2018/threadedcomments" xmlns:x="http://schemas.openxmlformats.org/spreadsheetml/2006/main">
  <threadedComment ref="B2" dT="2024-11-04T12:22:55.36" personId="{CE814563-A220-40F4-B556-045FD4EA5A61}" id="{BCE48688-B293-4B2C-A832-30E3A14468BE}">
    <text>@Kroon - Roor, Marlien  Hoi Marlien, zou je hier de minimale dataset neer willen zetten? alvast bedankt!</text>
    <mentions>
      <mention mentionpersonId="{53441728-C5FB-4F66-859E-41C3F91CFE36}" mentionId="{F2BCC4AC-1C25-4B25-A224-5A1A0F97AE01}" startIndex="0" length="22"/>
    </mentions>
  </threadedComment>
  <threadedComment ref="B2" dT="2024-11-28T11:10:12.58" personId="{1C51A9B8-81CB-48A1-AE93-34B862967793}" id="{EA3288F5-3A26-4794-89A2-218264ABC1EC}" parentId="{BCE48688-B293-4B2C-A832-30E3A14468BE}">
    <text xml:space="preserve">Vrije velden nog aan toevoegen?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 Id="rId4" Type="http://schemas.microsoft.com/office/2019/04/relationships/documenttask" Target="../documenttasks/documenttask2.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 Id="rId5" Type="http://schemas.microsoft.com/office/2019/04/relationships/documenttask" Target="../documenttasks/documenttask3.xml"/><Relationship Id="rId4" Type="http://schemas.microsoft.com/office/2017/10/relationships/threadedComment" Target="../threadedComments/threadedComment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9"/>
  <sheetViews>
    <sheetView tabSelected="1" topLeftCell="C1" workbookViewId="0">
      <selection activeCell="N14" sqref="N14"/>
    </sheetView>
  </sheetViews>
  <sheetFormatPr defaultColWidth="9.140625" defaultRowHeight="15" x14ac:dyDescent="0.25"/>
  <cols>
    <col min="1" max="1" width="1.85546875" customWidth="1"/>
    <col min="3" max="3" width="5.28515625" customWidth="1"/>
    <col min="4" max="4" width="21.7109375" customWidth="1"/>
    <col min="5" max="5" width="17.85546875" bestFit="1" customWidth="1"/>
    <col min="6" max="6" width="24.140625" bestFit="1" customWidth="1"/>
    <col min="7" max="8" width="1.85546875" customWidth="1"/>
    <col min="9" max="9" width="6.7109375" customWidth="1"/>
    <col min="10" max="10" width="105.42578125" customWidth="1"/>
  </cols>
  <sheetData>
    <row r="1" spans="1:10" ht="25.5" customHeight="1" thickBot="1" x14ac:dyDescent="0.3">
      <c r="C1" s="26" t="s">
        <v>920</v>
      </c>
    </row>
    <row r="2" spans="1:10" x14ac:dyDescent="0.25">
      <c r="A2" s="1"/>
      <c r="B2" s="2"/>
      <c r="C2" s="3"/>
      <c r="D2" s="3"/>
      <c r="E2" s="3"/>
      <c r="F2" s="4"/>
      <c r="G2" s="3"/>
      <c r="H2" s="3"/>
      <c r="I2" s="3"/>
      <c r="J2" s="5"/>
    </row>
    <row r="3" spans="1:10" ht="28.9" customHeight="1" x14ac:dyDescent="0.25">
      <c r="A3" s="1"/>
      <c r="B3" s="6" t="s">
        <v>0</v>
      </c>
      <c r="C3" s="7"/>
      <c r="D3" s="470" t="s">
        <v>1</v>
      </c>
      <c r="E3" s="471"/>
      <c r="F3" s="471"/>
      <c r="G3" s="8"/>
      <c r="H3" s="8"/>
      <c r="I3" s="9" t="s">
        <v>2</v>
      </c>
      <c r="J3" s="472" t="s">
        <v>3</v>
      </c>
    </row>
    <row r="4" spans="1:10" ht="15" customHeight="1" x14ac:dyDescent="0.25">
      <c r="A4" s="1"/>
      <c r="B4" s="10"/>
      <c r="C4" s="7"/>
      <c r="D4" s="471"/>
      <c r="E4" s="471"/>
      <c r="F4" s="471"/>
      <c r="G4" s="7"/>
      <c r="H4" s="7"/>
      <c r="I4" s="11"/>
      <c r="J4" s="473"/>
    </row>
    <row r="5" spans="1:10" x14ac:dyDescent="0.25">
      <c r="A5" s="1"/>
      <c r="B5" s="10"/>
      <c r="C5" s="7"/>
      <c r="D5" s="7" t="s">
        <v>4</v>
      </c>
      <c r="E5" s="7"/>
      <c r="F5" s="8"/>
      <c r="G5" s="7"/>
      <c r="H5" s="7"/>
      <c r="I5" s="12"/>
      <c r="J5" s="13"/>
    </row>
    <row r="6" spans="1:10" x14ac:dyDescent="0.25">
      <c r="A6" s="1"/>
      <c r="B6" s="10"/>
      <c r="C6" s="7"/>
      <c r="D6" s="7"/>
      <c r="E6" s="7"/>
      <c r="F6" s="8"/>
      <c r="G6" s="7"/>
      <c r="H6" s="7"/>
      <c r="I6" s="14" t="s">
        <v>5</v>
      </c>
      <c r="J6" s="474" t="s">
        <v>6</v>
      </c>
    </row>
    <row r="7" spans="1:10" x14ac:dyDescent="0.25">
      <c r="A7" s="1"/>
      <c r="B7" s="10"/>
      <c r="C7" s="7"/>
      <c r="D7" s="15" t="s">
        <v>7</v>
      </c>
      <c r="E7" s="477"/>
      <c r="F7" s="478"/>
      <c r="G7" s="479"/>
      <c r="H7" s="8"/>
      <c r="I7" s="12"/>
      <c r="J7" s="475"/>
    </row>
    <row r="8" spans="1:10" x14ac:dyDescent="0.25">
      <c r="A8" s="1"/>
      <c r="B8" s="10"/>
      <c r="C8" s="7"/>
      <c r="D8" s="15" t="s">
        <v>8</v>
      </c>
      <c r="E8" s="477"/>
      <c r="F8" s="478"/>
      <c r="G8" s="479"/>
      <c r="H8" s="8"/>
      <c r="I8" s="12"/>
      <c r="J8" s="475"/>
    </row>
    <row r="9" spans="1:10" x14ac:dyDescent="0.25">
      <c r="A9" s="1"/>
      <c r="B9" s="10"/>
      <c r="C9" s="7"/>
      <c r="D9" s="15" t="s">
        <v>9</v>
      </c>
      <c r="E9" s="477"/>
      <c r="F9" s="478"/>
      <c r="G9" s="479"/>
      <c r="H9" s="8"/>
      <c r="I9" s="11"/>
      <c r="J9" s="475"/>
    </row>
    <row r="10" spans="1:10" x14ac:dyDescent="0.25">
      <c r="A10" s="1"/>
      <c r="B10" s="10"/>
      <c r="C10" s="7"/>
      <c r="D10" s="15"/>
      <c r="E10" s="7"/>
      <c r="F10" s="7"/>
      <c r="G10" s="7"/>
      <c r="H10" s="7"/>
      <c r="I10" s="12"/>
      <c r="J10" s="476"/>
    </row>
    <row r="11" spans="1:10" x14ac:dyDescent="0.25">
      <c r="A11" s="1"/>
      <c r="B11" s="10"/>
      <c r="C11" s="7"/>
      <c r="D11" s="15" t="s">
        <v>10</v>
      </c>
      <c r="E11" s="16"/>
      <c r="F11" s="17"/>
      <c r="G11" s="7"/>
      <c r="H11" s="7"/>
      <c r="I11" s="7"/>
      <c r="J11" s="18"/>
    </row>
    <row r="12" spans="1:10" x14ac:dyDescent="0.25">
      <c r="A12" s="1"/>
      <c r="B12" s="10"/>
      <c r="C12" s="7"/>
      <c r="D12" s="7"/>
      <c r="E12" s="191"/>
      <c r="F12" s="8"/>
      <c r="G12" s="7"/>
      <c r="H12" s="7"/>
      <c r="I12" s="7"/>
      <c r="J12" s="18"/>
    </row>
    <row r="13" spans="1:10" x14ac:dyDescent="0.25">
      <c r="A13" s="1"/>
      <c r="B13" s="167"/>
      <c r="C13" s="168"/>
      <c r="D13" s="168"/>
      <c r="E13" s="169"/>
      <c r="F13" s="170"/>
      <c r="G13" s="168"/>
      <c r="H13" s="168"/>
      <c r="I13" s="168"/>
      <c r="J13" s="171"/>
    </row>
    <row r="14" spans="1:10" x14ac:dyDescent="0.25">
      <c r="A14" s="1"/>
      <c r="B14" s="172"/>
      <c r="C14" s="163"/>
      <c r="D14" s="163" t="s">
        <v>11</v>
      </c>
      <c r="E14" s="164" t="s">
        <v>12</v>
      </c>
      <c r="F14" s="165" t="s">
        <v>13</v>
      </c>
      <c r="G14" s="1"/>
      <c r="H14" s="1"/>
      <c r="I14" s="1"/>
      <c r="J14" s="360" t="s">
        <v>14</v>
      </c>
    </row>
    <row r="15" spans="1:10" x14ac:dyDescent="0.25">
      <c r="A15" s="1"/>
      <c r="B15" s="174"/>
      <c r="C15" s="166" t="s">
        <v>15</v>
      </c>
      <c r="D15" s="22" t="s">
        <v>16</v>
      </c>
      <c r="E15" s="147" t="s">
        <v>17</v>
      </c>
      <c r="F15" s="146" t="s">
        <v>17</v>
      </c>
      <c r="G15" s="175"/>
      <c r="H15" s="175"/>
      <c r="J15" s="390" t="s">
        <v>18</v>
      </c>
    </row>
    <row r="16" spans="1:10" x14ac:dyDescent="0.25">
      <c r="A16" s="1"/>
      <c r="B16" s="176"/>
      <c r="C16" s="19" t="s">
        <v>19</v>
      </c>
      <c r="D16" s="20" t="s">
        <v>20</v>
      </c>
      <c r="E16" s="147" t="s">
        <v>17</v>
      </c>
      <c r="F16" s="146" t="s">
        <v>17</v>
      </c>
      <c r="G16" s="175"/>
      <c r="H16" s="175"/>
      <c r="J16" s="390" t="s">
        <v>21</v>
      </c>
    </row>
    <row r="17" spans="1:10" x14ac:dyDescent="0.25">
      <c r="A17" s="1"/>
      <c r="B17" s="177"/>
      <c r="C17" s="21" t="s">
        <v>22</v>
      </c>
      <c r="D17" s="22" t="s">
        <v>23</v>
      </c>
      <c r="E17" s="147">
        <f>'III SLA'!E19</f>
        <v>15</v>
      </c>
      <c r="F17" s="146">
        <f>'III SLA'!G19</f>
        <v>0</v>
      </c>
      <c r="G17" s="175"/>
      <c r="H17" s="175"/>
      <c r="J17" s="390" t="s">
        <v>24</v>
      </c>
    </row>
    <row r="18" spans="1:10" x14ac:dyDescent="0.25">
      <c r="A18" s="1"/>
      <c r="B18" s="177"/>
      <c r="C18" s="21" t="s">
        <v>25</v>
      </c>
      <c r="D18" s="22" t="s">
        <v>26</v>
      </c>
      <c r="E18" s="147">
        <f>'IV Koppelingen'!F21</f>
        <v>60</v>
      </c>
      <c r="F18" s="146">
        <f>'IV Koppelingen'!H21</f>
        <v>0</v>
      </c>
      <c r="G18" s="175"/>
      <c r="H18" s="175"/>
      <c r="J18" s="391" t="s">
        <v>27</v>
      </c>
    </row>
    <row r="19" spans="1:10" ht="15.75" thickBot="1" x14ac:dyDescent="0.3">
      <c r="A19" s="1"/>
      <c r="B19" s="177"/>
      <c r="C19" s="21" t="s">
        <v>28</v>
      </c>
      <c r="D19" s="22" t="s">
        <v>29</v>
      </c>
      <c r="E19" s="148" t="s">
        <v>17</v>
      </c>
      <c r="F19" s="146" t="s">
        <v>17</v>
      </c>
      <c r="G19" s="175"/>
      <c r="H19" s="175"/>
      <c r="J19" s="173"/>
    </row>
    <row r="20" spans="1:10" ht="15.75" thickBot="1" x14ac:dyDescent="0.3">
      <c r="A20" s="1"/>
      <c r="B20" s="177"/>
      <c r="C20" s="24">
        <v>2</v>
      </c>
      <c r="D20" s="22" t="s">
        <v>30</v>
      </c>
      <c r="E20" s="147" t="s">
        <v>17</v>
      </c>
      <c r="F20" s="146" t="s">
        <v>17</v>
      </c>
      <c r="G20" s="175"/>
      <c r="H20" s="175"/>
      <c r="J20" s="430" t="s">
        <v>31</v>
      </c>
    </row>
    <row r="21" spans="1:10" x14ac:dyDescent="0.25">
      <c r="A21" s="1"/>
      <c r="B21" s="177"/>
      <c r="C21" s="120">
        <v>3</v>
      </c>
      <c r="D21" s="271" t="s">
        <v>32</v>
      </c>
      <c r="E21" s="147">
        <f>'3 Digitale verwerking'!E16</f>
        <v>60</v>
      </c>
      <c r="F21" s="146">
        <f>'3 Digitale verwerking'!G16</f>
        <v>0</v>
      </c>
      <c r="G21" s="175"/>
      <c r="H21" s="175"/>
      <c r="J21" s="173"/>
    </row>
    <row r="22" spans="1:10" ht="18.600000000000001" customHeight="1" x14ac:dyDescent="0.25">
      <c r="A22" s="1"/>
      <c r="B22" s="177"/>
      <c r="C22" s="23">
        <v>4</v>
      </c>
      <c r="D22" s="22" t="s">
        <v>33</v>
      </c>
      <c r="E22" s="147">
        <f>'4 Boekhouding'!E22</f>
        <v>100</v>
      </c>
      <c r="F22" s="146">
        <f>'4 Boekhouding'!G22</f>
        <v>0</v>
      </c>
      <c r="G22" s="175"/>
      <c r="H22" s="175"/>
      <c r="J22" s="173"/>
    </row>
    <row r="23" spans="1:10" ht="18.600000000000001" customHeight="1" x14ac:dyDescent="0.25">
      <c r="A23" s="1"/>
      <c r="B23" s="177"/>
      <c r="C23" s="23" t="s">
        <v>34</v>
      </c>
      <c r="D23" s="22" t="s">
        <v>35</v>
      </c>
      <c r="E23" s="147">
        <f>'4a Debiteuren'!E24</f>
        <v>40</v>
      </c>
      <c r="F23" s="146">
        <f>'4a Debiteuren'!G24</f>
        <v>0</v>
      </c>
      <c r="G23" s="175"/>
      <c r="H23" s="175"/>
      <c r="J23" s="173"/>
    </row>
    <row r="24" spans="1:10" ht="18.600000000000001" customHeight="1" x14ac:dyDescent="0.25">
      <c r="A24" s="1"/>
      <c r="B24" s="177"/>
      <c r="C24" s="23" t="s">
        <v>36</v>
      </c>
      <c r="D24" s="22" t="s">
        <v>37</v>
      </c>
      <c r="E24" s="147">
        <f>'4b Crediteuren'!E28</f>
        <v>50</v>
      </c>
      <c r="F24" s="146">
        <f>'4b Crediteuren'!G28</f>
        <v>0</v>
      </c>
      <c r="G24" s="175"/>
      <c r="H24" s="175"/>
      <c r="J24" s="173"/>
    </row>
    <row r="25" spans="1:10" ht="18.600000000000001" customHeight="1" x14ac:dyDescent="0.25">
      <c r="A25" s="1"/>
      <c r="B25" s="177"/>
      <c r="C25" s="23" t="s">
        <v>38</v>
      </c>
      <c r="D25" s="22" t="s">
        <v>39</v>
      </c>
      <c r="E25" s="147">
        <f>'4c Inkoop'!E23</f>
        <v>45</v>
      </c>
      <c r="F25" s="146">
        <f>'4c Inkoop'!G23</f>
        <v>0</v>
      </c>
      <c r="G25" s="175"/>
      <c r="H25" s="175"/>
      <c r="J25" s="173"/>
    </row>
    <row r="26" spans="1:10" ht="18.600000000000001" customHeight="1" x14ac:dyDescent="0.25">
      <c r="A26" s="1"/>
      <c r="B26" s="177"/>
      <c r="C26" s="23" t="s">
        <v>40</v>
      </c>
      <c r="D26" s="22" t="s">
        <v>41</v>
      </c>
      <c r="E26" s="147">
        <f>'4d Control'!E15</f>
        <v>70</v>
      </c>
      <c r="F26" s="146">
        <f>'4d Control'!G15</f>
        <v>0</v>
      </c>
      <c r="G26" s="175"/>
      <c r="H26" s="175"/>
      <c r="J26" s="173"/>
    </row>
    <row r="27" spans="1:10" x14ac:dyDescent="0.25">
      <c r="A27" s="1"/>
      <c r="B27" s="177"/>
      <c r="C27" s="121">
        <v>5</v>
      </c>
      <c r="D27" s="22" t="s">
        <v>42</v>
      </c>
      <c r="E27" s="147">
        <f>'5 Projecten'!E29</f>
        <v>110</v>
      </c>
      <c r="F27" s="146">
        <f>'5 Projecten'!G29</f>
        <v>0</v>
      </c>
      <c r="G27" s="175"/>
      <c r="H27" s="175"/>
      <c r="J27" s="173"/>
    </row>
    <row r="28" spans="1:10" x14ac:dyDescent="0.25">
      <c r="A28" s="1"/>
      <c r="B28" s="177"/>
      <c r="C28" s="121" t="s">
        <v>43</v>
      </c>
      <c r="D28" s="22" t="s">
        <v>44</v>
      </c>
      <c r="E28" s="147">
        <f>'5a Uren'!E18</f>
        <v>60</v>
      </c>
      <c r="F28" s="146">
        <f>'5a Uren'!G18</f>
        <v>0</v>
      </c>
      <c r="G28" s="175"/>
      <c r="H28" s="175"/>
      <c r="I28" s="178"/>
      <c r="J28" s="173"/>
    </row>
    <row r="29" spans="1:10" ht="15.75" thickBot="1" x14ac:dyDescent="0.3">
      <c r="A29" s="1"/>
      <c r="B29" s="179"/>
      <c r="C29" s="315"/>
      <c r="D29" s="316" t="s">
        <v>45</v>
      </c>
      <c r="E29" s="334">
        <f>SUM(E17:E28)/1.525</f>
        <v>400</v>
      </c>
      <c r="F29" s="335">
        <f>SUM(F17:F28)/I29</f>
        <v>0</v>
      </c>
      <c r="G29" s="175"/>
      <c r="H29" s="175"/>
      <c r="I29" s="397">
        <f>610/400</f>
        <v>1.5249999999999999</v>
      </c>
      <c r="J29" s="173" t="s">
        <v>46</v>
      </c>
    </row>
    <row r="30" spans="1:10" x14ac:dyDescent="0.25">
      <c r="A30" s="1"/>
      <c r="B30" s="179"/>
      <c r="C30" s="314"/>
      <c r="D30" s="22"/>
      <c r="E30" s="180"/>
      <c r="F30" s="180"/>
      <c r="G30" s="175"/>
      <c r="H30" s="175"/>
      <c r="I30" s="397"/>
      <c r="J30" s="173"/>
    </row>
    <row r="31" spans="1:10" x14ac:dyDescent="0.25">
      <c r="A31" s="1"/>
      <c r="B31" s="176"/>
      <c r="C31" s="328">
        <v>7</v>
      </c>
      <c r="D31" s="329" t="s">
        <v>47</v>
      </c>
      <c r="E31" s="431">
        <f>'7 Case 1'!E15</f>
        <v>70</v>
      </c>
      <c r="F31" s="330">
        <f>'7 Case 1'!G15</f>
        <v>0</v>
      </c>
      <c r="G31" s="175"/>
      <c r="H31" s="175"/>
      <c r="I31" s="397"/>
      <c r="J31" s="173"/>
    </row>
    <row r="32" spans="1:10" x14ac:dyDescent="0.25">
      <c r="A32" s="1"/>
      <c r="B32" s="182"/>
      <c r="C32" s="331" t="s">
        <v>48</v>
      </c>
      <c r="D32" s="263" t="s">
        <v>49</v>
      </c>
      <c r="E32" s="432">
        <f>'7a Case 2'!E33</f>
        <v>220</v>
      </c>
      <c r="F32" s="332">
        <f>'7a Case 2'!G33</f>
        <v>0</v>
      </c>
      <c r="G32" s="175"/>
      <c r="H32" s="175"/>
      <c r="I32" s="397"/>
      <c r="J32" s="173"/>
    </row>
    <row r="33" spans="1:10" ht="15.75" thickBot="1" x14ac:dyDescent="0.3">
      <c r="A33" s="1"/>
      <c r="B33" s="182"/>
      <c r="C33" s="331" t="s">
        <v>50</v>
      </c>
      <c r="D33" s="263" t="s">
        <v>51</v>
      </c>
      <c r="E33" s="432">
        <f>'7b Demopunten'!D16</f>
        <v>100</v>
      </c>
      <c r="F33" s="333">
        <f>'7b Demopunten'!F16</f>
        <v>0</v>
      </c>
      <c r="G33" s="175"/>
      <c r="H33" s="175"/>
      <c r="I33" s="397"/>
      <c r="J33" s="173"/>
    </row>
    <row r="34" spans="1:10" ht="15.75" thickBot="1" x14ac:dyDescent="0.3">
      <c r="A34" s="1"/>
      <c r="B34" s="182"/>
      <c r="C34" s="433"/>
      <c r="D34" s="434" t="s">
        <v>52</v>
      </c>
      <c r="E34" s="435">
        <f>SUM(E31:E33)/I34</f>
        <v>350</v>
      </c>
      <c r="F34" s="436">
        <f>SUM(F31:F33)/I34</f>
        <v>0</v>
      </c>
      <c r="G34" s="175"/>
      <c r="H34" s="175"/>
      <c r="I34" s="397">
        <f>390/350</f>
        <v>1.1142857142857143</v>
      </c>
      <c r="J34" s="173" t="s">
        <v>53</v>
      </c>
    </row>
    <row r="35" spans="1:10" ht="15.75" thickBot="1" x14ac:dyDescent="0.3">
      <c r="A35" s="1"/>
      <c r="B35" s="182"/>
      <c r="C35" s="263"/>
      <c r="D35" s="263"/>
      <c r="E35" s="317"/>
      <c r="F35" s="317"/>
      <c r="G35" s="175"/>
      <c r="H35" s="175"/>
      <c r="I35" s="181"/>
      <c r="J35" s="173"/>
    </row>
    <row r="36" spans="1:10" ht="15.75" thickBot="1" x14ac:dyDescent="0.3">
      <c r="A36" s="1"/>
      <c r="B36" s="183"/>
      <c r="C36" s="324"/>
      <c r="D36" s="325" t="s">
        <v>54</v>
      </c>
      <c r="E36" s="326">
        <f>E34+E29</f>
        <v>750</v>
      </c>
      <c r="F36" s="327">
        <f>F34+F29</f>
        <v>0</v>
      </c>
      <c r="G36" s="1"/>
      <c r="H36" s="1"/>
      <c r="I36" s="1"/>
      <c r="J36" s="173"/>
    </row>
    <row r="37" spans="1:10" x14ac:dyDescent="0.25">
      <c r="A37" s="1"/>
      <c r="B37" s="183"/>
      <c r="E37" s="261"/>
      <c r="F37" s="262"/>
      <c r="G37" s="1"/>
      <c r="H37" s="1"/>
      <c r="I37" s="1"/>
      <c r="J37" s="173"/>
    </row>
    <row r="38" spans="1:10" ht="15.75" thickBot="1" x14ac:dyDescent="0.3">
      <c r="A38" s="1"/>
      <c r="B38" s="184"/>
      <c r="C38" s="185"/>
      <c r="D38" s="186"/>
      <c r="E38" s="187"/>
      <c r="F38" s="188"/>
      <c r="G38" s="189"/>
      <c r="H38" s="189"/>
      <c r="I38" s="189"/>
      <c r="J38" s="190"/>
    </row>
    <row r="39" spans="1:10" hidden="1" x14ac:dyDescent="0.25">
      <c r="A39" s="1"/>
      <c r="B39" s="1"/>
      <c r="C39" s="1"/>
      <c r="D39" s="1"/>
      <c r="E39" s="137"/>
      <c r="F39" s="1"/>
      <c r="G39" s="1"/>
      <c r="H39" s="1"/>
      <c r="I39" s="1"/>
    </row>
    <row r="40" spans="1:10" hidden="1" x14ac:dyDescent="0.25">
      <c r="D40" s="26" t="s">
        <v>55</v>
      </c>
      <c r="E40" s="135"/>
    </row>
    <row r="41" spans="1:10" hidden="1" x14ac:dyDescent="0.25">
      <c r="E41" s="135"/>
    </row>
    <row r="42" spans="1:10" hidden="1" x14ac:dyDescent="0.25">
      <c r="D42" s="26" t="s">
        <v>56</v>
      </c>
      <c r="E42" s="135"/>
    </row>
    <row r="43" spans="1:10" hidden="1" x14ac:dyDescent="0.25">
      <c r="D43" s="27" t="s">
        <v>57</v>
      </c>
      <c r="E43" s="138">
        <v>1</v>
      </c>
    </row>
    <row r="44" spans="1:10" hidden="1" x14ac:dyDescent="0.25">
      <c r="D44" s="27" t="s">
        <v>58</v>
      </c>
      <c r="E44" s="138">
        <v>0</v>
      </c>
    </row>
    <row r="45" spans="1:10" hidden="1" x14ac:dyDescent="0.25">
      <c r="E45" s="135"/>
    </row>
    <row r="46" spans="1:10" hidden="1" x14ac:dyDescent="0.25">
      <c r="D46" s="28" t="s">
        <v>2</v>
      </c>
      <c r="E46" s="138"/>
    </row>
    <row r="47" spans="1:10" hidden="1" x14ac:dyDescent="0.25">
      <c r="D47" s="27" t="s">
        <v>59</v>
      </c>
      <c r="E47" s="138"/>
    </row>
    <row r="48" spans="1:10" hidden="1" x14ac:dyDescent="0.25">
      <c r="D48" t="s">
        <v>60</v>
      </c>
      <c r="E48" s="138"/>
    </row>
    <row r="49" spans="2:10" hidden="1" x14ac:dyDescent="0.25">
      <c r="B49" s="29"/>
      <c r="C49" s="29"/>
      <c r="E49" s="135"/>
      <c r="G49" s="29"/>
      <c r="H49" s="29"/>
      <c r="I49" s="29"/>
      <c r="J49" s="29"/>
    </row>
    <row r="50" spans="2:10" hidden="1" x14ac:dyDescent="0.25">
      <c r="B50" s="129">
        <v>0.3</v>
      </c>
      <c r="C50" s="25"/>
      <c r="D50" s="144" t="s">
        <v>61</v>
      </c>
      <c r="E50" s="145">
        <f>E54</f>
        <v>321.42857142857144</v>
      </c>
      <c r="F50" s="84"/>
    </row>
    <row r="51" spans="2:10" hidden="1" x14ac:dyDescent="0.25">
      <c r="E51" s="139">
        <f>SUM(E36:E50)</f>
        <v>1072.4285714285716</v>
      </c>
    </row>
    <row r="52" spans="2:10" hidden="1" x14ac:dyDescent="0.25">
      <c r="E52" s="139"/>
    </row>
    <row r="53" spans="2:10" ht="30" hidden="1" x14ac:dyDescent="0.25">
      <c r="B53" s="130"/>
      <c r="D53" s="85" t="s">
        <v>62</v>
      </c>
      <c r="E53" s="150" t="s">
        <v>63</v>
      </c>
      <c r="F53" t="s">
        <v>64</v>
      </c>
      <c r="I53" s="85" t="s">
        <v>65</v>
      </c>
    </row>
    <row r="54" spans="2:10" hidden="1" x14ac:dyDescent="0.25">
      <c r="B54" t="s">
        <v>61</v>
      </c>
      <c r="D54" s="85">
        <v>300</v>
      </c>
      <c r="E54" s="134">
        <f>D54*E59</f>
        <v>321.42857142857144</v>
      </c>
      <c r="F54" s="134">
        <f>E50</f>
        <v>321.42857142857144</v>
      </c>
      <c r="I54" s="140">
        <f>E50/E51</f>
        <v>0.29972026108964966</v>
      </c>
    </row>
    <row r="55" spans="2:10" hidden="1" x14ac:dyDescent="0.25">
      <c r="B55" t="s">
        <v>66</v>
      </c>
      <c r="D55" s="85">
        <v>450</v>
      </c>
      <c r="E55" s="134">
        <f>D55*E59</f>
        <v>482.14285714285711</v>
      </c>
      <c r="F55" s="134" t="e">
        <f>#REF!+#REF!+#REF!+E28+E27+E22+E20+E17</f>
        <v>#REF!</v>
      </c>
      <c r="I55" s="140" t="e">
        <f>(E17+#REF!+#REF!+#REF!+E28+E27+E22+E20)/E57</f>
        <v>#REF!</v>
      </c>
    </row>
    <row r="56" spans="2:10" hidden="1" x14ac:dyDescent="0.25">
      <c r="B56" t="s">
        <v>51</v>
      </c>
      <c r="D56" s="85">
        <v>250</v>
      </c>
      <c r="E56" s="134">
        <f>D56*E59</f>
        <v>267.85714285714283</v>
      </c>
      <c r="F56" s="134">
        <f>E33+E31</f>
        <v>170</v>
      </c>
      <c r="I56" s="140">
        <f>(E33+E31)/E51</f>
        <v>0.15851871586519248</v>
      </c>
    </row>
    <row r="57" spans="2:10" hidden="1" x14ac:dyDescent="0.25">
      <c r="B57" t="s">
        <v>67</v>
      </c>
      <c r="D57" s="134">
        <f>SUM(D54:D56)</f>
        <v>1000</v>
      </c>
      <c r="E57" s="134">
        <f>SUM(E54:E56)</f>
        <v>1071.4285714285713</v>
      </c>
      <c r="F57" s="134" t="e">
        <f>SUM(F54:F56)</f>
        <v>#REF!</v>
      </c>
      <c r="I57" s="140" t="e">
        <f>SUM(I54:I56)</f>
        <v>#REF!</v>
      </c>
    </row>
    <row r="58" spans="2:10" hidden="1" x14ac:dyDescent="0.25">
      <c r="D58" s="136"/>
      <c r="E58" s="136"/>
      <c r="F58" s="136"/>
    </row>
    <row r="59" spans="2:10" hidden="1" x14ac:dyDescent="0.25">
      <c r="B59" t="s">
        <v>68</v>
      </c>
      <c r="E59" s="149">
        <f>E36/700</f>
        <v>1.0714285714285714</v>
      </c>
    </row>
  </sheetData>
  <mergeCells count="6">
    <mergeCell ref="D3:F4"/>
    <mergeCell ref="J3:J4"/>
    <mergeCell ref="J6:J10"/>
    <mergeCell ref="E7:G7"/>
    <mergeCell ref="E8:G8"/>
    <mergeCell ref="E9:G9"/>
  </mergeCell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08C17-6C6C-460E-A3E4-56CBE34A4675}">
  <sheetPr>
    <tabColor rgb="FFC00000"/>
  </sheetPr>
  <dimension ref="A1:G30"/>
  <sheetViews>
    <sheetView topLeftCell="A5" workbookViewId="0">
      <selection activeCell="K18" sqref="K18"/>
    </sheetView>
  </sheetViews>
  <sheetFormatPr defaultRowHeight="15" customHeight="1" x14ac:dyDescent="0.25"/>
  <cols>
    <col min="1" max="1" width="8.7109375" style="35"/>
    <col min="2" max="2" width="68.85546875" customWidth="1"/>
    <col min="3" max="5" width="8.7109375" style="36"/>
    <col min="6" max="6" width="28.140625" style="36" customWidth="1"/>
    <col min="7" max="7" width="17" style="36" customWidth="1"/>
  </cols>
  <sheetData>
    <row r="1" spans="1:7" x14ac:dyDescent="0.25">
      <c r="A1" s="103"/>
      <c r="B1" s="103" t="s">
        <v>474</v>
      </c>
      <c r="C1" s="103"/>
      <c r="D1" s="103"/>
      <c r="E1" s="103"/>
      <c r="F1" s="103"/>
      <c r="G1" s="103" t="s">
        <v>438</v>
      </c>
    </row>
    <row r="2" spans="1:7" x14ac:dyDescent="0.25">
      <c r="A2" s="285"/>
      <c r="B2" s="194"/>
      <c r="C2" s="286"/>
      <c r="D2" s="286"/>
      <c r="E2" s="286"/>
      <c r="F2" s="286"/>
      <c r="G2" s="278"/>
    </row>
    <row r="3" spans="1:7" x14ac:dyDescent="0.25">
      <c r="A3" s="276" t="s">
        <v>70</v>
      </c>
      <c r="B3" s="202" t="s">
        <v>71</v>
      </c>
      <c r="C3" s="287" t="s">
        <v>2</v>
      </c>
      <c r="D3" s="287" t="s">
        <v>5</v>
      </c>
      <c r="E3" s="287" t="s">
        <v>72</v>
      </c>
      <c r="F3" s="287" t="s">
        <v>73</v>
      </c>
      <c r="G3" s="279" t="s">
        <v>74</v>
      </c>
    </row>
    <row r="4" spans="1:7" ht="30" x14ac:dyDescent="0.25">
      <c r="A4" s="277"/>
      <c r="B4" s="295" t="s">
        <v>475</v>
      </c>
      <c r="C4" s="280"/>
      <c r="D4" s="280"/>
      <c r="E4" s="280"/>
      <c r="F4" s="280"/>
      <c r="G4" s="280"/>
    </row>
    <row r="5" spans="1:7" x14ac:dyDescent="0.25">
      <c r="A5" s="67" t="s">
        <v>476</v>
      </c>
      <c r="B5" s="296" t="s">
        <v>477</v>
      </c>
      <c r="C5" s="67" t="s">
        <v>2</v>
      </c>
      <c r="D5" s="67"/>
      <c r="E5" s="67"/>
      <c r="F5" s="281" t="s">
        <v>77</v>
      </c>
      <c r="G5" s="67"/>
    </row>
    <row r="6" spans="1:7" x14ac:dyDescent="0.25">
      <c r="A6" s="67" t="s">
        <v>478</v>
      </c>
      <c r="B6" s="296" t="s">
        <v>479</v>
      </c>
      <c r="C6" s="67" t="s">
        <v>2</v>
      </c>
      <c r="D6" s="67"/>
      <c r="E6" s="67"/>
      <c r="F6" s="281" t="s">
        <v>77</v>
      </c>
      <c r="G6" s="67"/>
    </row>
    <row r="7" spans="1:7" ht="30" x14ac:dyDescent="0.25">
      <c r="A7" s="67" t="s">
        <v>480</v>
      </c>
      <c r="B7" s="296" t="s">
        <v>481</v>
      </c>
      <c r="C7" s="67"/>
      <c r="D7" s="275" t="s">
        <v>5</v>
      </c>
      <c r="E7" s="275">
        <v>5</v>
      </c>
      <c r="F7" s="41" t="s">
        <v>388</v>
      </c>
      <c r="G7" s="67"/>
    </row>
    <row r="8" spans="1:7" x14ac:dyDescent="0.25">
      <c r="A8" s="67" t="s">
        <v>482</v>
      </c>
      <c r="B8" s="296" t="s">
        <v>483</v>
      </c>
      <c r="C8" s="67" t="s">
        <v>2</v>
      </c>
      <c r="D8" s="67"/>
      <c r="E8" s="67"/>
      <c r="F8" s="281" t="s">
        <v>77</v>
      </c>
      <c r="G8" s="67"/>
    </row>
    <row r="9" spans="1:7" ht="30" x14ac:dyDescent="0.25">
      <c r="A9" s="67" t="s">
        <v>484</v>
      </c>
      <c r="B9" s="296" t="s">
        <v>485</v>
      </c>
      <c r="C9" s="67"/>
      <c r="D9" s="275" t="s">
        <v>5</v>
      </c>
      <c r="E9" s="275">
        <v>5</v>
      </c>
      <c r="F9" s="41" t="s">
        <v>388</v>
      </c>
      <c r="G9" s="67"/>
    </row>
    <row r="10" spans="1:7" ht="30" x14ac:dyDescent="0.25">
      <c r="A10" s="427"/>
      <c r="B10" s="295" t="s">
        <v>486</v>
      </c>
      <c r="C10" s="283"/>
      <c r="D10" s="283"/>
      <c r="E10" s="283"/>
      <c r="F10" s="283"/>
      <c r="G10" s="283"/>
    </row>
    <row r="11" spans="1:7" ht="45" x14ac:dyDescent="0.25">
      <c r="A11" s="67" t="s">
        <v>487</v>
      </c>
      <c r="B11" s="296" t="s">
        <v>488</v>
      </c>
      <c r="C11" s="283"/>
      <c r="D11" s="275" t="s">
        <v>5</v>
      </c>
      <c r="E11" s="275">
        <v>5</v>
      </c>
      <c r="F11" s="67"/>
      <c r="G11" s="283"/>
    </row>
    <row r="12" spans="1:7" ht="30" x14ac:dyDescent="0.25">
      <c r="A12" s="67" t="s">
        <v>489</v>
      </c>
      <c r="B12" s="296" t="s">
        <v>490</v>
      </c>
      <c r="C12" s="67" t="s">
        <v>2</v>
      </c>
      <c r="D12" s="67"/>
      <c r="E12" s="67"/>
      <c r="F12" s="281" t="s">
        <v>77</v>
      </c>
      <c r="G12" s="67"/>
    </row>
    <row r="13" spans="1:7" ht="30" x14ac:dyDescent="0.25">
      <c r="A13" s="67" t="s">
        <v>491</v>
      </c>
      <c r="B13" s="296" t="s">
        <v>492</v>
      </c>
      <c r="C13" s="67"/>
      <c r="D13" s="275" t="s">
        <v>5</v>
      </c>
      <c r="E13" s="275">
        <v>5</v>
      </c>
      <c r="F13" s="67"/>
      <c r="G13" s="67"/>
    </row>
    <row r="14" spans="1:7" ht="30" x14ac:dyDescent="0.25">
      <c r="A14" s="67" t="s">
        <v>493</v>
      </c>
      <c r="B14" s="296" t="s">
        <v>494</v>
      </c>
      <c r="C14" s="67"/>
      <c r="D14" s="275" t="s">
        <v>5</v>
      </c>
      <c r="E14" s="275">
        <v>5</v>
      </c>
      <c r="F14" s="41" t="s">
        <v>388</v>
      </c>
      <c r="G14" s="67"/>
    </row>
    <row r="15" spans="1:7" ht="30" x14ac:dyDescent="0.25">
      <c r="A15" s="67" t="s">
        <v>495</v>
      </c>
      <c r="B15" s="296" t="s">
        <v>496</v>
      </c>
      <c r="C15" s="67" t="s">
        <v>2</v>
      </c>
      <c r="D15" s="275"/>
      <c r="E15" s="275"/>
      <c r="F15" s="41"/>
      <c r="G15" s="67"/>
    </row>
    <row r="16" spans="1:7" ht="60" x14ac:dyDescent="0.25">
      <c r="A16" s="67" t="s">
        <v>497</v>
      </c>
      <c r="B16" s="296" t="s">
        <v>498</v>
      </c>
      <c r="C16" s="67"/>
      <c r="D16" s="275" t="s">
        <v>5</v>
      </c>
      <c r="E16" s="275">
        <v>5</v>
      </c>
      <c r="F16" s="41" t="s">
        <v>388</v>
      </c>
      <c r="G16" s="67"/>
    </row>
    <row r="17" spans="1:7" x14ac:dyDescent="0.25">
      <c r="A17" s="67" t="s">
        <v>499</v>
      </c>
      <c r="B17" s="296" t="s">
        <v>500</v>
      </c>
      <c r="C17" s="67" t="s">
        <v>2</v>
      </c>
      <c r="D17" s="67"/>
      <c r="E17" s="67"/>
      <c r="F17" s="281" t="s">
        <v>77</v>
      </c>
      <c r="G17" s="67"/>
    </row>
    <row r="18" spans="1:7" ht="90" x14ac:dyDescent="0.25">
      <c r="A18" s="67" t="s">
        <v>501</v>
      </c>
      <c r="B18" s="293" t="s">
        <v>502</v>
      </c>
      <c r="C18" s="67"/>
      <c r="D18" s="67" t="s">
        <v>5</v>
      </c>
      <c r="E18" s="67">
        <v>5</v>
      </c>
      <c r="F18" s="281"/>
      <c r="G18" s="67"/>
    </row>
    <row r="19" spans="1:7" ht="30" x14ac:dyDescent="0.25">
      <c r="A19" s="427"/>
      <c r="B19" s="295" t="s">
        <v>503</v>
      </c>
      <c r="C19" s="283"/>
      <c r="D19" s="283"/>
      <c r="E19" s="283"/>
      <c r="F19" s="283"/>
      <c r="G19" s="283"/>
    </row>
    <row r="20" spans="1:7" ht="30" x14ac:dyDescent="0.25">
      <c r="A20" s="67" t="s">
        <v>504</v>
      </c>
      <c r="B20" s="296" t="s">
        <v>505</v>
      </c>
      <c r="C20" s="67" t="s">
        <v>2</v>
      </c>
      <c r="D20" s="67"/>
      <c r="E20" s="67"/>
      <c r="F20" s="281" t="s">
        <v>77</v>
      </c>
      <c r="G20" s="67"/>
    </row>
    <row r="21" spans="1:7" ht="30" x14ac:dyDescent="0.25">
      <c r="A21" s="67" t="s">
        <v>506</v>
      </c>
      <c r="B21" s="296" t="s">
        <v>507</v>
      </c>
      <c r="C21" s="67"/>
      <c r="D21" s="288" t="s">
        <v>5</v>
      </c>
      <c r="E21" s="275">
        <v>5</v>
      </c>
      <c r="F21" s="67"/>
      <c r="G21" s="67"/>
    </row>
    <row r="22" spans="1:7" x14ac:dyDescent="0.25">
      <c r="A22" s="67" t="s">
        <v>508</v>
      </c>
      <c r="B22" s="297" t="s">
        <v>509</v>
      </c>
      <c r="C22" s="67"/>
      <c r="D22" s="288" t="s">
        <v>5</v>
      </c>
      <c r="E22" s="275">
        <v>5</v>
      </c>
      <c r="F22" s="67"/>
      <c r="G22" s="67"/>
    </row>
    <row r="23" spans="1:7" x14ac:dyDescent="0.25">
      <c r="A23" s="427"/>
      <c r="B23" s="295" t="s">
        <v>510</v>
      </c>
      <c r="C23" s="283"/>
      <c r="D23" s="294"/>
      <c r="E23" s="283"/>
      <c r="F23" s="283"/>
      <c r="G23" s="283"/>
    </row>
    <row r="24" spans="1:7" x14ac:dyDescent="0.25">
      <c r="A24" s="67" t="s">
        <v>511</v>
      </c>
      <c r="B24" s="296" t="s">
        <v>512</v>
      </c>
      <c r="C24" s="67"/>
      <c r="D24" s="67" t="s">
        <v>5</v>
      </c>
      <c r="E24" s="275">
        <v>5</v>
      </c>
      <c r="F24" s="67"/>
      <c r="G24" s="67"/>
    </row>
    <row r="25" spans="1:7" ht="30" x14ac:dyDescent="0.25">
      <c r="A25" s="67" t="s">
        <v>513</v>
      </c>
      <c r="B25" s="293" t="s">
        <v>514</v>
      </c>
      <c r="C25" s="41"/>
      <c r="D25" s="41" t="s">
        <v>5</v>
      </c>
      <c r="E25" s="41">
        <v>5</v>
      </c>
      <c r="F25" s="41"/>
      <c r="G25" s="41"/>
    </row>
    <row r="26" spans="1:7" x14ac:dyDescent="0.25">
      <c r="B26" s="110"/>
    </row>
    <row r="28" spans="1:7" x14ac:dyDescent="0.25">
      <c r="A28" s="143"/>
      <c r="B28" s="143"/>
      <c r="C28" s="57"/>
      <c r="D28" s="55" t="s">
        <v>304</v>
      </c>
      <c r="E28" s="56">
        <f>SUM(E9:E26)</f>
        <v>50</v>
      </c>
      <c r="F28" s="57"/>
      <c r="G28" s="57">
        <f>SUM(G2:G26)</f>
        <v>0</v>
      </c>
    </row>
    <row r="30" spans="1:7" x14ac:dyDescent="0.25">
      <c r="A30" t="s">
        <v>388</v>
      </c>
      <c r="B30" t="s">
        <v>358</v>
      </c>
    </row>
  </sheetData>
  <phoneticPr fontId="37" type="noConversion"/>
  <hyperlinks>
    <hyperlink ref="G1" location="Voorblad!A1" display="Naar Voorblad" xr:uid="{1EA0D162-DB30-4B85-A835-913CDC0AB619}"/>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1F63C-AFCF-46A8-BE08-03BA50676DEF}">
  <sheetPr>
    <tabColor rgb="FFC00000"/>
  </sheetPr>
  <dimension ref="A1:H25"/>
  <sheetViews>
    <sheetView workbookViewId="0">
      <selection activeCell="G14" sqref="G14"/>
    </sheetView>
  </sheetViews>
  <sheetFormatPr defaultRowHeight="15" customHeight="1" x14ac:dyDescent="0.25"/>
  <cols>
    <col min="2" max="2" width="61" customWidth="1"/>
    <col min="5" max="5" width="10.140625" bestFit="1" customWidth="1"/>
    <col min="6" max="6" width="33.28515625" customWidth="1"/>
    <col min="7" max="7" width="19.42578125" customWidth="1"/>
  </cols>
  <sheetData>
    <row r="1" spans="1:8" x14ac:dyDescent="0.25">
      <c r="A1" s="103"/>
      <c r="B1" s="103" t="s">
        <v>515</v>
      </c>
      <c r="C1" s="103"/>
      <c r="D1" s="103"/>
      <c r="E1" s="103"/>
      <c r="F1" s="103"/>
      <c r="G1" s="103" t="s">
        <v>438</v>
      </c>
      <c r="H1" s="192"/>
    </row>
    <row r="2" spans="1:8" x14ac:dyDescent="0.25">
      <c r="A2" s="194"/>
      <c r="B2" s="195"/>
      <c r="C2" s="194"/>
      <c r="D2" s="194"/>
      <c r="E2" s="194"/>
      <c r="F2" s="194"/>
      <c r="G2" s="193"/>
      <c r="H2" s="193"/>
    </row>
    <row r="3" spans="1:8" x14ac:dyDescent="0.25">
      <c r="A3" s="246" t="s">
        <v>70</v>
      </c>
      <c r="B3" s="245" t="s">
        <v>71</v>
      </c>
      <c r="C3" s="246" t="s">
        <v>2</v>
      </c>
      <c r="D3" s="246" t="s">
        <v>5</v>
      </c>
      <c r="E3" s="246" t="s">
        <v>72</v>
      </c>
      <c r="F3" s="437" t="s">
        <v>73</v>
      </c>
      <c r="G3" s="289" t="s">
        <v>74</v>
      </c>
      <c r="H3" s="193"/>
    </row>
    <row r="4" spans="1:8" x14ac:dyDescent="0.25">
      <c r="A4" s="198"/>
      <c r="B4" s="290" t="s">
        <v>516</v>
      </c>
      <c r="C4" s="280"/>
      <c r="D4" s="280"/>
      <c r="E4" s="280"/>
      <c r="F4" s="280"/>
      <c r="G4" s="280"/>
      <c r="H4" s="193"/>
    </row>
    <row r="5" spans="1:8" ht="45" customHeight="1" x14ac:dyDescent="0.25">
      <c r="A5" s="275" t="s">
        <v>517</v>
      </c>
      <c r="B5" s="291" t="s">
        <v>518</v>
      </c>
      <c r="C5" s="292"/>
      <c r="D5" s="275" t="s">
        <v>5</v>
      </c>
      <c r="E5" s="275">
        <v>5</v>
      </c>
      <c r="F5" s="280"/>
      <c r="G5" s="280"/>
      <c r="H5" s="193"/>
    </row>
    <row r="6" spans="1:8" ht="60" x14ac:dyDescent="0.25">
      <c r="A6" s="275" t="s">
        <v>519</v>
      </c>
      <c r="B6" s="291" t="s">
        <v>520</v>
      </c>
      <c r="C6" s="280"/>
      <c r="D6" s="275" t="s">
        <v>5</v>
      </c>
      <c r="E6" s="275">
        <v>5</v>
      </c>
      <c r="F6" s="280"/>
      <c r="G6" s="280"/>
      <c r="H6" s="193"/>
    </row>
    <row r="7" spans="1:8" ht="30.95" customHeight="1" x14ac:dyDescent="0.25">
      <c r="A7" s="275" t="s">
        <v>521</v>
      </c>
      <c r="B7" s="200" t="s">
        <v>522</v>
      </c>
      <c r="C7" s="292"/>
      <c r="D7" s="275" t="s">
        <v>5</v>
      </c>
      <c r="E7" s="275">
        <v>5</v>
      </c>
      <c r="F7" s="41" t="s">
        <v>388</v>
      </c>
      <c r="G7" s="280"/>
      <c r="H7" s="193"/>
    </row>
    <row r="8" spans="1:8" ht="30" x14ac:dyDescent="0.25">
      <c r="A8" s="275" t="s">
        <v>523</v>
      </c>
      <c r="B8" s="200" t="s">
        <v>524</v>
      </c>
      <c r="C8" s="67"/>
      <c r="D8" s="67" t="s">
        <v>5</v>
      </c>
      <c r="E8" s="67">
        <v>5</v>
      </c>
      <c r="F8" s="41" t="s">
        <v>388</v>
      </c>
      <c r="G8" s="67"/>
      <c r="H8" s="193"/>
    </row>
    <row r="9" spans="1:8" x14ac:dyDescent="0.25">
      <c r="A9" s="101"/>
      <c r="B9" s="201" t="s">
        <v>525</v>
      </c>
      <c r="C9" s="67"/>
      <c r="D9" s="67"/>
      <c r="E9" s="67"/>
      <c r="F9" s="281"/>
      <c r="G9" s="67"/>
      <c r="H9" s="193"/>
    </row>
    <row r="10" spans="1:8" ht="30" x14ac:dyDescent="0.25">
      <c r="A10" s="275" t="s">
        <v>526</v>
      </c>
      <c r="B10" s="200" t="s">
        <v>527</v>
      </c>
      <c r="C10" s="283"/>
      <c r="D10" s="67" t="s">
        <v>5</v>
      </c>
      <c r="E10" s="67">
        <v>5</v>
      </c>
      <c r="F10" s="283"/>
      <c r="G10" s="283"/>
      <c r="H10" s="196"/>
    </row>
    <row r="11" spans="1:8" x14ac:dyDescent="0.25">
      <c r="A11" s="101"/>
      <c r="B11" s="201" t="s">
        <v>528</v>
      </c>
      <c r="C11" s="67"/>
      <c r="D11" s="67"/>
      <c r="E11" s="67"/>
      <c r="F11" s="281"/>
      <c r="G11" s="67"/>
      <c r="H11" s="193"/>
    </row>
    <row r="12" spans="1:8" ht="105" x14ac:dyDescent="0.25">
      <c r="A12" s="275" t="s">
        <v>529</v>
      </c>
      <c r="B12" s="200" t="s">
        <v>530</v>
      </c>
      <c r="C12" s="67" t="s">
        <v>2</v>
      </c>
      <c r="D12" s="283"/>
      <c r="E12" s="283"/>
      <c r="F12" s="283"/>
      <c r="G12" s="283"/>
      <c r="H12" s="196"/>
    </row>
    <row r="13" spans="1:8" ht="60" x14ac:dyDescent="0.25">
      <c r="A13" s="275" t="s">
        <v>531</v>
      </c>
      <c r="B13" s="200" t="s">
        <v>532</v>
      </c>
      <c r="C13" s="67"/>
      <c r="D13" s="67" t="s">
        <v>5</v>
      </c>
      <c r="E13" s="67">
        <v>5</v>
      </c>
      <c r="F13" s="281"/>
      <c r="G13" s="67"/>
      <c r="H13" s="193"/>
    </row>
    <row r="14" spans="1:8" ht="30" x14ac:dyDescent="0.25">
      <c r="A14" s="275" t="s">
        <v>533</v>
      </c>
      <c r="B14" s="200" t="s">
        <v>534</v>
      </c>
      <c r="C14" s="67"/>
      <c r="D14" s="275" t="s">
        <v>5</v>
      </c>
      <c r="E14" s="275">
        <v>5</v>
      </c>
      <c r="F14" s="41" t="s">
        <v>388</v>
      </c>
      <c r="G14" s="67"/>
      <c r="H14" s="193"/>
    </row>
    <row r="15" spans="1:8" ht="30" x14ac:dyDescent="0.25">
      <c r="A15" s="275" t="s">
        <v>535</v>
      </c>
      <c r="B15" s="200" t="s">
        <v>536</v>
      </c>
      <c r="C15" s="67" t="s">
        <v>2</v>
      </c>
      <c r="D15" s="67"/>
      <c r="E15" s="67"/>
      <c r="F15" s="281" t="s">
        <v>77</v>
      </c>
      <c r="G15" s="67"/>
      <c r="H15" s="193"/>
    </row>
    <row r="16" spans="1:8" x14ac:dyDescent="0.25">
      <c r="A16" s="101"/>
      <c r="B16" s="201" t="s">
        <v>42</v>
      </c>
      <c r="C16" s="67"/>
      <c r="D16" s="67"/>
      <c r="E16" s="67"/>
      <c r="F16" s="281"/>
      <c r="G16" s="67"/>
      <c r="H16" s="193"/>
    </row>
    <row r="17" spans="1:8" ht="60" x14ac:dyDescent="0.25">
      <c r="A17" s="275" t="s">
        <v>537</v>
      </c>
      <c r="B17" s="200" t="s">
        <v>538</v>
      </c>
      <c r="C17" s="67" t="s">
        <v>2</v>
      </c>
      <c r="D17" s="67"/>
      <c r="E17" s="67"/>
      <c r="F17" s="281" t="s">
        <v>77</v>
      </c>
      <c r="G17" s="67"/>
      <c r="H17" s="193"/>
    </row>
    <row r="18" spans="1:8" x14ac:dyDescent="0.25">
      <c r="A18" s="101"/>
      <c r="B18" s="201" t="s">
        <v>539</v>
      </c>
      <c r="C18" s="283"/>
      <c r="D18" s="283"/>
      <c r="E18" s="283"/>
      <c r="F18" s="283"/>
      <c r="G18" s="283"/>
      <c r="H18" s="196"/>
    </row>
    <row r="19" spans="1:8" ht="90" x14ac:dyDescent="0.25">
      <c r="A19" s="275" t="s">
        <v>540</v>
      </c>
      <c r="B19" s="200" t="s">
        <v>541</v>
      </c>
      <c r="C19" s="67"/>
      <c r="D19" s="67" t="s">
        <v>5</v>
      </c>
      <c r="E19" s="67">
        <v>5</v>
      </c>
      <c r="F19" s="281"/>
      <c r="G19" s="67"/>
      <c r="H19" s="193"/>
    </row>
    <row r="20" spans="1:8" x14ac:dyDescent="0.25">
      <c r="A20" s="101"/>
      <c r="B20" s="201" t="s">
        <v>542</v>
      </c>
      <c r="C20" s="283"/>
      <c r="D20" s="283"/>
      <c r="E20" s="283"/>
      <c r="F20" s="283"/>
      <c r="G20" s="283"/>
      <c r="H20" s="196"/>
    </row>
    <row r="21" spans="1:8" ht="90" x14ac:dyDescent="0.25">
      <c r="A21" s="275" t="s">
        <v>543</v>
      </c>
      <c r="B21" s="200" t="s">
        <v>544</v>
      </c>
      <c r="C21" s="67"/>
      <c r="D21" s="67" t="s">
        <v>5</v>
      </c>
      <c r="E21" s="67">
        <v>5</v>
      </c>
      <c r="F21" s="281"/>
      <c r="G21" s="67"/>
      <c r="H21" s="193"/>
    </row>
    <row r="22" spans="1:8" x14ac:dyDescent="0.25">
      <c r="A22" s="193"/>
      <c r="B22" s="199"/>
      <c r="C22" s="199"/>
      <c r="D22" s="199"/>
      <c r="E22" s="199"/>
      <c r="F22" s="199"/>
      <c r="G22" s="199"/>
      <c r="H22" s="193"/>
    </row>
    <row r="23" spans="1:8" x14ac:dyDescent="0.25">
      <c r="A23" s="193"/>
      <c r="B23" s="143"/>
      <c r="C23" s="232"/>
      <c r="D23" s="243" t="s">
        <v>304</v>
      </c>
      <c r="E23" s="233">
        <f>SUM(E3:E22)</f>
        <v>45</v>
      </c>
      <c r="F23" s="143"/>
      <c r="G23" s="232">
        <f>SUM(G3:G22)</f>
        <v>0</v>
      </c>
      <c r="H23" s="193"/>
    </row>
    <row r="25" spans="1:8" x14ac:dyDescent="0.25">
      <c r="A25" t="s">
        <v>388</v>
      </c>
      <c r="B25" t="s">
        <v>358</v>
      </c>
    </row>
  </sheetData>
  <phoneticPr fontId="37" type="noConversion"/>
  <hyperlinks>
    <hyperlink ref="G1" location="Voorblad!A1" display="Naar Voorblad" xr:uid="{93401E45-431A-4DFD-A0BE-88A5E0460E68}"/>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70CAF-A8AD-4C32-B2F7-8173E33385B6}">
  <sheetPr>
    <tabColor rgb="FFC00000"/>
  </sheetPr>
  <dimension ref="A1:G17"/>
  <sheetViews>
    <sheetView workbookViewId="0"/>
  </sheetViews>
  <sheetFormatPr defaultRowHeight="15" customHeight="1" x14ac:dyDescent="0.25"/>
  <cols>
    <col min="2" max="2" width="57" customWidth="1"/>
    <col min="3" max="4" width="8.7109375" style="36"/>
    <col min="5" max="5" width="13.85546875" style="36" customWidth="1"/>
    <col min="6" max="6" width="35.28515625" style="36" customWidth="1"/>
    <col min="7" max="7" width="21.140625" style="36" customWidth="1"/>
  </cols>
  <sheetData>
    <row r="1" spans="1:7" x14ac:dyDescent="0.25">
      <c r="A1" s="103"/>
      <c r="B1" s="103" t="s">
        <v>545</v>
      </c>
      <c r="C1" s="103"/>
      <c r="D1" s="103"/>
      <c r="E1" s="103"/>
      <c r="F1" s="103"/>
      <c r="G1" s="103" t="s">
        <v>438</v>
      </c>
    </row>
    <row r="2" spans="1:7" x14ac:dyDescent="0.25">
      <c r="A2" s="193"/>
      <c r="B2" s="199"/>
      <c r="C2" s="278"/>
      <c r="D2" s="278"/>
      <c r="E2" s="278"/>
      <c r="F2" s="278"/>
      <c r="G2" s="278"/>
    </row>
    <row r="3" spans="1:7" x14ac:dyDescent="0.25">
      <c r="A3" s="197" t="s">
        <v>70</v>
      </c>
      <c r="B3" s="202" t="s">
        <v>71</v>
      </c>
      <c r="C3" s="279" t="s">
        <v>2</v>
      </c>
      <c r="D3" s="279" t="s">
        <v>5</v>
      </c>
      <c r="E3" s="279" t="s">
        <v>382</v>
      </c>
      <c r="F3" s="279" t="s">
        <v>73</v>
      </c>
      <c r="G3" s="279" t="s">
        <v>74</v>
      </c>
    </row>
    <row r="4" spans="1:7" ht="17.25" customHeight="1" x14ac:dyDescent="0.25">
      <c r="A4" s="198"/>
      <c r="B4" s="201" t="s">
        <v>546</v>
      </c>
      <c r="C4" s="280"/>
      <c r="D4" s="280"/>
      <c r="E4" s="280"/>
      <c r="F4" s="280"/>
      <c r="G4" s="280"/>
    </row>
    <row r="5" spans="1:7" ht="45" x14ac:dyDescent="0.25">
      <c r="A5" s="67" t="s">
        <v>547</v>
      </c>
      <c r="B5" s="296" t="s">
        <v>548</v>
      </c>
      <c r="C5" s="275"/>
      <c r="D5" s="275" t="s">
        <v>5</v>
      </c>
      <c r="E5" s="275">
        <v>10</v>
      </c>
      <c r="F5" s="67"/>
      <c r="G5" s="67">
        <v>0</v>
      </c>
    </row>
    <row r="6" spans="1:7" ht="60" x14ac:dyDescent="0.25">
      <c r="A6" s="67" t="s">
        <v>549</v>
      </c>
      <c r="B6" s="296" t="s">
        <v>550</v>
      </c>
      <c r="C6" s="275"/>
      <c r="D6" s="275" t="s">
        <v>5</v>
      </c>
      <c r="E6" s="275">
        <v>10</v>
      </c>
      <c r="F6" s="67"/>
      <c r="G6" s="67">
        <v>0</v>
      </c>
    </row>
    <row r="7" spans="1:7" ht="60" x14ac:dyDescent="0.25">
      <c r="A7" s="67" t="s">
        <v>551</v>
      </c>
      <c r="B7" s="296" t="s">
        <v>552</v>
      </c>
      <c r="C7" s="275"/>
      <c r="D7" s="275" t="s">
        <v>5</v>
      </c>
      <c r="E7" s="275">
        <v>10</v>
      </c>
      <c r="F7" s="67"/>
      <c r="G7" s="67">
        <v>0</v>
      </c>
    </row>
    <row r="8" spans="1:7" ht="75" x14ac:dyDescent="0.25">
      <c r="A8" s="67" t="s">
        <v>553</v>
      </c>
      <c r="B8" s="296" t="s">
        <v>554</v>
      </c>
      <c r="C8" s="275"/>
      <c r="D8" s="275" t="s">
        <v>5</v>
      </c>
      <c r="E8" s="275">
        <v>10</v>
      </c>
      <c r="F8" s="67"/>
      <c r="G8" s="67">
        <v>0</v>
      </c>
    </row>
    <row r="9" spans="1:7" ht="75" x14ac:dyDescent="0.25">
      <c r="A9" s="67" t="s">
        <v>555</v>
      </c>
      <c r="B9" s="296" t="s">
        <v>556</v>
      </c>
      <c r="C9" s="275"/>
      <c r="D9" s="275" t="s">
        <v>5</v>
      </c>
      <c r="E9" s="275">
        <v>10</v>
      </c>
      <c r="F9" s="67"/>
      <c r="G9" s="67">
        <v>0</v>
      </c>
    </row>
    <row r="10" spans="1:7" ht="30" x14ac:dyDescent="0.25">
      <c r="A10" s="67" t="s">
        <v>557</v>
      </c>
      <c r="B10" s="296" t="s">
        <v>558</v>
      </c>
      <c r="C10" s="275" t="s">
        <v>2</v>
      </c>
      <c r="D10" s="275"/>
      <c r="E10" s="275"/>
      <c r="F10" s="281" t="s">
        <v>77</v>
      </c>
      <c r="G10" s="67"/>
    </row>
    <row r="11" spans="1:7" ht="45" x14ac:dyDescent="0.25">
      <c r="A11" s="67"/>
      <c r="B11" s="295" t="s">
        <v>559</v>
      </c>
      <c r="C11" s="275"/>
      <c r="D11" s="275"/>
      <c r="E11" s="275"/>
      <c r="F11" s="67"/>
      <c r="G11" s="67"/>
    </row>
    <row r="12" spans="1:7" x14ac:dyDescent="0.25">
      <c r="A12" s="67" t="s">
        <v>560</v>
      </c>
      <c r="B12" s="296" t="s">
        <v>561</v>
      </c>
      <c r="C12" s="275"/>
      <c r="D12" s="275" t="s">
        <v>5</v>
      </c>
      <c r="E12" s="275">
        <v>10</v>
      </c>
      <c r="F12" s="127" t="s">
        <v>388</v>
      </c>
      <c r="G12" s="67">
        <v>0</v>
      </c>
    </row>
    <row r="13" spans="1:7" ht="30" x14ac:dyDescent="0.25">
      <c r="A13" s="67" t="s">
        <v>562</v>
      </c>
      <c r="B13" s="296" t="s">
        <v>563</v>
      </c>
      <c r="C13" s="275"/>
      <c r="D13" s="275" t="s">
        <v>5</v>
      </c>
      <c r="E13" s="275">
        <v>10</v>
      </c>
      <c r="F13" s="67"/>
      <c r="G13" s="67">
        <v>0</v>
      </c>
    </row>
    <row r="14" spans="1:7" x14ac:dyDescent="0.25">
      <c r="A14" s="193"/>
      <c r="B14" s="199"/>
      <c r="C14" s="284"/>
      <c r="D14" s="303"/>
      <c r="E14" s="303"/>
      <c r="F14" s="284"/>
      <c r="G14" s="303"/>
    </row>
    <row r="15" spans="1:7" x14ac:dyDescent="0.25">
      <c r="B15" s="143"/>
      <c r="C15" s="57"/>
      <c r="D15" s="55" t="s">
        <v>304</v>
      </c>
      <c r="E15" s="56">
        <f>SUM(E3:E13)</f>
        <v>70</v>
      </c>
      <c r="F15" s="57"/>
      <c r="G15" s="57">
        <f>SUM(G3:G13)</f>
        <v>0</v>
      </c>
    </row>
    <row r="17" spans="1:2" x14ac:dyDescent="0.25">
      <c r="A17" s="36" t="s">
        <v>388</v>
      </c>
      <c r="B17" t="s">
        <v>358</v>
      </c>
    </row>
  </sheetData>
  <phoneticPr fontId="37" type="noConversion"/>
  <hyperlinks>
    <hyperlink ref="G1" location="Voorblad!A1" display="Naar Voorblad" xr:uid="{E5976015-43D3-4D49-A555-C242B94E9654}"/>
  </hyperlink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G49"/>
  <sheetViews>
    <sheetView workbookViewId="0">
      <selection activeCell="C13" sqref="C13"/>
    </sheetView>
  </sheetViews>
  <sheetFormatPr defaultColWidth="69.28515625" defaultRowHeight="15" customHeight="1" x14ac:dyDescent="0.25"/>
  <cols>
    <col min="1" max="1" width="8.7109375" style="115" customWidth="1"/>
    <col min="2" max="2" width="80" style="108" customWidth="1"/>
    <col min="3" max="3" width="6.140625" style="91" bestFit="1" customWidth="1"/>
    <col min="4" max="4" width="8.85546875" style="91" bestFit="1" customWidth="1"/>
    <col min="5" max="5" width="10.5703125" style="91" customWidth="1"/>
    <col min="6" max="6" width="30.140625" style="108" customWidth="1"/>
    <col min="7" max="7" width="18.85546875" style="108" customWidth="1"/>
    <col min="8" max="8" width="10.42578125" style="108" customWidth="1"/>
    <col min="9" max="16384" width="69.28515625" style="108"/>
  </cols>
  <sheetData>
    <row r="1" spans="1:7" x14ac:dyDescent="0.25">
      <c r="A1" s="116"/>
      <c r="B1" s="228" t="s">
        <v>564</v>
      </c>
      <c r="C1" s="229"/>
      <c r="D1" s="229"/>
      <c r="E1" s="229"/>
      <c r="F1" s="230"/>
      <c r="G1" s="116"/>
    </row>
    <row r="2" spans="1:7" x14ac:dyDescent="0.25"/>
    <row r="3" spans="1:7" ht="137.25" customHeight="1" x14ac:dyDescent="0.25">
      <c r="A3" s="158"/>
      <c r="B3" s="482" t="s">
        <v>565</v>
      </c>
      <c r="C3" s="482"/>
      <c r="D3" s="482"/>
      <c r="E3" s="482"/>
      <c r="F3" s="482"/>
      <c r="G3" s="482"/>
    </row>
    <row r="4" spans="1:7" x14ac:dyDescent="0.25">
      <c r="A4" s="158"/>
      <c r="B4" s="225"/>
      <c r="C4" s="162"/>
      <c r="D4" s="162"/>
      <c r="E4" s="162"/>
      <c r="F4" s="225"/>
      <c r="G4" s="225"/>
    </row>
    <row r="5" spans="1:7" x14ac:dyDescent="0.25">
      <c r="A5" s="304" t="s">
        <v>70</v>
      </c>
      <c r="B5" s="305" t="s">
        <v>71</v>
      </c>
      <c r="C5" s="306" t="s">
        <v>2</v>
      </c>
      <c r="D5" s="306" t="s">
        <v>5</v>
      </c>
      <c r="E5" s="306" t="s">
        <v>382</v>
      </c>
      <c r="F5" s="307" t="s">
        <v>73</v>
      </c>
      <c r="G5" s="306" t="s">
        <v>74</v>
      </c>
    </row>
    <row r="6" spans="1:7" ht="20.25" customHeight="1" x14ac:dyDescent="0.25">
      <c r="A6" s="113"/>
      <c r="B6" s="308" t="s">
        <v>566</v>
      </c>
      <c r="C6" s="41"/>
      <c r="D6" s="41"/>
      <c r="E6" s="41"/>
      <c r="F6" s="41"/>
      <c r="G6" s="41"/>
    </row>
    <row r="7" spans="1:7" ht="45" x14ac:dyDescent="0.25">
      <c r="A7" s="309" t="s">
        <v>567</v>
      </c>
      <c r="B7" s="78" t="s">
        <v>568</v>
      </c>
      <c r="C7" s="359" t="s">
        <v>2</v>
      </c>
      <c r="D7" s="41"/>
      <c r="E7" s="41"/>
      <c r="F7" s="41" t="s">
        <v>77</v>
      </c>
      <c r="G7" s="41"/>
    </row>
    <row r="8" spans="1:7" x14ac:dyDescent="0.25">
      <c r="A8" s="309" t="s">
        <v>569</v>
      </c>
      <c r="B8" s="297" t="s">
        <v>570</v>
      </c>
      <c r="C8" s="41" t="s">
        <v>2</v>
      </c>
      <c r="D8" s="41"/>
      <c r="E8" s="41"/>
      <c r="F8" s="41" t="s">
        <v>77</v>
      </c>
      <c r="G8" s="41"/>
    </row>
    <row r="9" spans="1:7" ht="44.25" customHeight="1" x14ac:dyDescent="0.25">
      <c r="A9" s="309" t="s">
        <v>571</v>
      </c>
      <c r="B9" s="358" t="s">
        <v>572</v>
      </c>
      <c r="C9" s="41"/>
      <c r="D9" s="41" t="s">
        <v>5</v>
      </c>
      <c r="E9" s="41">
        <v>10</v>
      </c>
      <c r="F9" s="41"/>
      <c r="G9" s="41"/>
    </row>
    <row r="10" spans="1:7" ht="31.5" customHeight="1" x14ac:dyDescent="0.25">
      <c r="A10" s="309" t="s">
        <v>573</v>
      </c>
      <c r="B10" s="297" t="s">
        <v>574</v>
      </c>
      <c r="C10" s="41"/>
      <c r="D10" s="41" t="s">
        <v>5</v>
      </c>
      <c r="E10" s="41">
        <v>10</v>
      </c>
      <c r="F10" s="41"/>
      <c r="G10" s="41"/>
    </row>
    <row r="11" spans="1:7" ht="60.95" customHeight="1" x14ac:dyDescent="0.25">
      <c r="A11" s="456" t="s">
        <v>575</v>
      </c>
      <c r="B11" s="297" t="s">
        <v>576</v>
      </c>
      <c r="C11" s="41"/>
      <c r="D11" s="41" t="s">
        <v>5</v>
      </c>
      <c r="E11" s="41">
        <v>10</v>
      </c>
      <c r="F11" s="41"/>
      <c r="G11" s="41"/>
    </row>
    <row r="12" spans="1:7" ht="23.25" customHeight="1" x14ac:dyDescent="0.25">
      <c r="A12" s="158"/>
      <c r="B12" s="455" t="s">
        <v>577</v>
      </c>
      <c r="C12" s="41"/>
      <c r="D12" s="41"/>
      <c r="E12" s="41"/>
      <c r="F12" s="41"/>
      <c r="G12" s="41"/>
    </row>
    <row r="13" spans="1:7" ht="34.5" customHeight="1" x14ac:dyDescent="0.25">
      <c r="A13" s="457" t="s">
        <v>578</v>
      </c>
      <c r="B13" s="78" t="s">
        <v>579</v>
      </c>
      <c r="C13" s="41"/>
      <c r="D13" s="41" t="s">
        <v>5</v>
      </c>
      <c r="E13" s="41">
        <v>10</v>
      </c>
      <c r="F13" s="41"/>
      <c r="G13" s="41"/>
    </row>
    <row r="14" spans="1:7" ht="52.5" customHeight="1" x14ac:dyDescent="0.25">
      <c r="A14" s="309" t="s">
        <v>580</v>
      </c>
      <c r="B14" s="78" t="s">
        <v>581</v>
      </c>
      <c r="C14" s="41" t="s">
        <v>2</v>
      </c>
      <c r="D14" s="41"/>
      <c r="E14" s="41"/>
      <c r="F14" s="41" t="s">
        <v>77</v>
      </c>
      <c r="G14" s="41"/>
    </row>
    <row r="15" spans="1:7" ht="74.45" customHeight="1" x14ac:dyDescent="0.25">
      <c r="A15" s="309" t="s">
        <v>582</v>
      </c>
      <c r="B15" s="78" t="s">
        <v>583</v>
      </c>
      <c r="C15" s="41"/>
      <c r="D15" s="41" t="s">
        <v>5</v>
      </c>
      <c r="E15" s="41">
        <v>10</v>
      </c>
      <c r="F15" s="41"/>
      <c r="G15" s="41"/>
    </row>
    <row r="16" spans="1:7" x14ac:dyDescent="0.25">
      <c r="A16" s="309" t="s">
        <v>584</v>
      </c>
      <c r="B16" s="297" t="s">
        <v>585</v>
      </c>
      <c r="C16" s="310" t="s">
        <v>2</v>
      </c>
      <c r="D16" s="288"/>
      <c r="E16" s="288"/>
      <c r="F16" s="281" t="s">
        <v>77</v>
      </c>
      <c r="G16" s="41"/>
    </row>
    <row r="17" spans="1:7" ht="225" customHeight="1" x14ac:dyDescent="0.25">
      <c r="A17" s="309" t="s">
        <v>586</v>
      </c>
      <c r="B17" s="297" t="s">
        <v>587</v>
      </c>
      <c r="C17" s="288" t="s">
        <v>2</v>
      </c>
      <c r="D17" s="288"/>
      <c r="E17" s="288"/>
      <c r="F17" s="281" t="s">
        <v>77</v>
      </c>
      <c r="G17" s="41"/>
    </row>
    <row r="18" spans="1:7" ht="109.5" customHeight="1" x14ac:dyDescent="0.25">
      <c r="A18" s="309" t="s">
        <v>588</v>
      </c>
      <c r="B18" s="311" t="s">
        <v>589</v>
      </c>
      <c r="C18" s="288" t="s">
        <v>2</v>
      </c>
      <c r="D18" s="288"/>
      <c r="E18" s="288"/>
      <c r="F18" s="41" t="s">
        <v>77</v>
      </c>
      <c r="G18" s="41"/>
    </row>
    <row r="19" spans="1:7" ht="81" customHeight="1" x14ac:dyDescent="0.25">
      <c r="A19" s="309" t="s">
        <v>590</v>
      </c>
      <c r="B19" s="311" t="s">
        <v>591</v>
      </c>
      <c r="C19" s="288" t="s">
        <v>2</v>
      </c>
      <c r="D19" s="288"/>
      <c r="E19" s="288"/>
      <c r="F19" s="41" t="s">
        <v>77</v>
      </c>
      <c r="G19" s="41"/>
    </row>
    <row r="20" spans="1:7" ht="55.5" customHeight="1" x14ac:dyDescent="0.25">
      <c r="A20" s="309" t="s">
        <v>592</v>
      </c>
      <c r="B20" s="78" t="s">
        <v>593</v>
      </c>
      <c r="C20" s="41"/>
      <c r="D20" s="41" t="s">
        <v>5</v>
      </c>
      <c r="E20" s="41">
        <v>10</v>
      </c>
      <c r="F20" s="41"/>
      <c r="G20" s="41"/>
    </row>
    <row r="21" spans="1:7" ht="63.75" customHeight="1" x14ac:dyDescent="0.25">
      <c r="A21" s="309" t="s">
        <v>594</v>
      </c>
      <c r="B21" s="78" t="s">
        <v>595</v>
      </c>
      <c r="C21" s="41"/>
      <c r="D21" s="41" t="s">
        <v>5</v>
      </c>
      <c r="E21" s="41">
        <v>10</v>
      </c>
      <c r="F21" s="41"/>
      <c r="G21" s="41"/>
    </row>
    <row r="22" spans="1:7" ht="65.25" customHeight="1" x14ac:dyDescent="0.25">
      <c r="A22" s="309" t="s">
        <v>596</v>
      </c>
      <c r="B22" s="78" t="s">
        <v>597</v>
      </c>
      <c r="C22" s="41"/>
      <c r="D22" s="41" t="s">
        <v>5</v>
      </c>
      <c r="E22" s="41">
        <v>10</v>
      </c>
      <c r="F22" s="41"/>
      <c r="G22" s="41"/>
    </row>
    <row r="23" spans="1:7" ht="65.25" customHeight="1" x14ac:dyDescent="0.25">
      <c r="A23" s="309" t="s">
        <v>598</v>
      </c>
      <c r="B23" s="78" t="s">
        <v>599</v>
      </c>
      <c r="C23" s="41" t="s">
        <v>2</v>
      </c>
      <c r="D23" s="41"/>
      <c r="E23" s="41"/>
      <c r="F23" s="41"/>
      <c r="G23" s="41"/>
    </row>
    <row r="24" spans="1:7" x14ac:dyDescent="0.25">
      <c r="A24" s="309" t="s">
        <v>600</v>
      </c>
      <c r="B24" s="312" t="s">
        <v>601</v>
      </c>
      <c r="C24" s="41" t="s">
        <v>2</v>
      </c>
      <c r="D24" s="41"/>
      <c r="E24" s="41"/>
      <c r="F24" s="41" t="s">
        <v>77</v>
      </c>
      <c r="G24" s="41"/>
    </row>
    <row r="25" spans="1:7" ht="210" x14ac:dyDescent="0.25">
      <c r="A25" s="309" t="s">
        <v>602</v>
      </c>
      <c r="B25" s="313" t="s">
        <v>603</v>
      </c>
      <c r="C25" s="41"/>
      <c r="D25" s="41" t="s">
        <v>5</v>
      </c>
      <c r="E25" s="41">
        <v>10</v>
      </c>
      <c r="F25" s="41" t="s">
        <v>388</v>
      </c>
      <c r="G25" s="41"/>
    </row>
    <row r="26" spans="1:7" ht="36.950000000000003" customHeight="1" x14ac:dyDescent="0.25">
      <c r="A26" s="309" t="s">
        <v>604</v>
      </c>
      <c r="B26" s="313" t="s">
        <v>605</v>
      </c>
      <c r="C26" s="41"/>
      <c r="D26" s="41" t="s">
        <v>5</v>
      </c>
      <c r="E26" s="41">
        <v>10</v>
      </c>
      <c r="F26" s="41"/>
      <c r="G26" s="288"/>
    </row>
    <row r="27" spans="1:7" ht="30" x14ac:dyDescent="0.25">
      <c r="A27" s="309" t="s">
        <v>606</v>
      </c>
      <c r="B27" s="77" t="s">
        <v>607</v>
      </c>
      <c r="C27" s="41"/>
      <c r="D27" s="41" t="s">
        <v>5</v>
      </c>
      <c r="E27" s="41">
        <v>10</v>
      </c>
      <c r="F27" s="41"/>
      <c r="G27" s="288"/>
    </row>
    <row r="28" spans="1:7" x14ac:dyDescent="0.25">
      <c r="A28" s="180"/>
      <c r="B28" s="126"/>
      <c r="C28" s="36"/>
      <c r="D28" s="36"/>
      <c r="E28" s="36"/>
      <c r="F28" s="36"/>
      <c r="G28" s="257"/>
    </row>
    <row r="29" spans="1:7" ht="12.75" customHeight="1" x14ac:dyDescent="0.25">
      <c r="A29" s="231"/>
      <c r="B29" s="143"/>
      <c r="C29" s="232"/>
      <c r="D29" s="243" t="s">
        <v>304</v>
      </c>
      <c r="E29" s="233">
        <f>SUM(E1:E27)</f>
        <v>110</v>
      </c>
      <c r="F29" s="143"/>
      <c r="G29" s="232">
        <f>SUM(G6:G27)</f>
        <v>0</v>
      </c>
    </row>
    <row r="30" spans="1:7" x14ac:dyDescent="0.25">
      <c r="A30" s="108"/>
    </row>
    <row r="31" spans="1:7" x14ac:dyDescent="0.25">
      <c r="A31" s="127" t="s">
        <v>388</v>
      </c>
      <c r="B31" t="s">
        <v>358</v>
      </c>
    </row>
    <row r="39" spans="2:2" x14ac:dyDescent="0.25">
      <c r="B39" s="234"/>
    </row>
    <row r="40" spans="2:2" x14ac:dyDescent="0.25">
      <c r="B40" s="234"/>
    </row>
    <row r="41" spans="2:2" x14ac:dyDescent="0.25">
      <c r="B41" s="234"/>
    </row>
    <row r="42" spans="2:2" x14ac:dyDescent="0.25"/>
    <row r="43" spans="2:2" x14ac:dyDescent="0.25"/>
    <row r="44" spans="2:2" x14ac:dyDescent="0.25">
      <c r="B44" s="115"/>
    </row>
    <row r="45" spans="2:2" x14ac:dyDescent="0.25">
      <c r="B45" s="115"/>
    </row>
    <row r="46" spans="2:2" x14ac:dyDescent="0.25">
      <c r="B46" s="115"/>
    </row>
    <row r="47" spans="2:2" x14ac:dyDescent="0.25">
      <c r="B47" s="115"/>
    </row>
    <row r="48" spans="2:2" x14ac:dyDescent="0.25">
      <c r="B48" s="115"/>
    </row>
    <row r="49" x14ac:dyDescent="0.25"/>
  </sheetData>
  <mergeCells count="1">
    <mergeCell ref="B3:G3"/>
  </mergeCells>
  <phoneticPr fontId="37" type="noConversion"/>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C060B-689A-4516-8A96-78A2240C8213}">
  <sheetPr>
    <tabColor rgb="FFFFFF00"/>
  </sheetPr>
  <dimension ref="A1:G20"/>
  <sheetViews>
    <sheetView topLeftCell="A10" workbookViewId="0">
      <selection activeCell="B9" sqref="B9"/>
    </sheetView>
  </sheetViews>
  <sheetFormatPr defaultRowHeight="15" customHeight="1" x14ac:dyDescent="0.25"/>
  <cols>
    <col min="2" max="2" width="59.5703125" customWidth="1"/>
    <col min="6" max="6" width="24.28515625" customWidth="1"/>
    <col min="7" max="7" width="17.7109375" customWidth="1"/>
  </cols>
  <sheetData>
    <row r="1" spans="1:7" x14ac:dyDescent="0.25">
      <c r="A1" s="228"/>
      <c r="B1" s="228" t="s">
        <v>608</v>
      </c>
      <c r="C1" s="228"/>
      <c r="D1" s="228"/>
      <c r="E1" s="228"/>
      <c r="F1" s="228"/>
      <c r="G1" s="228" t="s">
        <v>438</v>
      </c>
    </row>
    <row r="2" spans="1:7" x14ac:dyDescent="0.25">
      <c r="A2" s="83"/>
      <c r="B2" s="83"/>
      <c r="C2" s="83"/>
      <c r="D2" s="83"/>
      <c r="E2" s="83"/>
      <c r="F2" s="83"/>
      <c r="G2" s="83"/>
    </row>
    <row r="3" spans="1:7" ht="84" customHeight="1" x14ac:dyDescent="0.25">
      <c r="A3" s="458"/>
      <c r="B3" s="482" t="s">
        <v>609</v>
      </c>
      <c r="C3" s="482"/>
      <c r="D3" s="482"/>
      <c r="E3" s="482"/>
      <c r="F3" s="482"/>
      <c r="G3" s="482"/>
    </row>
    <row r="4" spans="1:7" x14ac:dyDescent="0.25">
      <c r="A4" s="83"/>
      <c r="B4" s="83"/>
      <c r="C4" s="83"/>
      <c r="D4" s="83"/>
      <c r="E4" s="83"/>
      <c r="F4" s="83"/>
      <c r="G4" s="83"/>
    </row>
    <row r="5" spans="1:7" x14ac:dyDescent="0.25">
      <c r="A5" s="83"/>
      <c r="B5" s="83"/>
      <c r="C5" s="83"/>
      <c r="D5" s="83"/>
      <c r="E5" s="83"/>
      <c r="F5" s="83"/>
      <c r="G5" s="83"/>
    </row>
    <row r="6" spans="1:7" x14ac:dyDescent="0.25">
      <c r="A6" s="226" t="s">
        <v>70</v>
      </c>
      <c r="B6" s="227" t="s">
        <v>71</v>
      </c>
      <c r="C6" s="249" t="s">
        <v>2</v>
      </c>
      <c r="D6" s="249" t="s">
        <v>5</v>
      </c>
      <c r="E6" s="249" t="s">
        <v>382</v>
      </c>
      <c r="F6" s="249" t="s">
        <v>73</v>
      </c>
      <c r="G6" s="250" t="s">
        <v>74</v>
      </c>
    </row>
    <row r="7" spans="1:7" ht="60" x14ac:dyDescent="0.25">
      <c r="A7" s="127" t="s">
        <v>610</v>
      </c>
      <c r="B7" s="96" t="s">
        <v>611</v>
      </c>
      <c r="C7" s="127"/>
      <c r="D7" s="127" t="s">
        <v>5</v>
      </c>
      <c r="E7" s="127">
        <v>10</v>
      </c>
      <c r="F7" s="127" t="s">
        <v>388</v>
      </c>
      <c r="G7" s="251"/>
    </row>
    <row r="8" spans="1:7" ht="45" x14ac:dyDescent="0.25">
      <c r="A8" s="127" t="s">
        <v>612</v>
      </c>
      <c r="B8" s="96" t="s">
        <v>613</v>
      </c>
      <c r="C8" s="127" t="s">
        <v>2</v>
      </c>
      <c r="D8" s="127"/>
      <c r="E8" s="127"/>
      <c r="F8" s="127"/>
      <c r="G8" s="251"/>
    </row>
    <row r="9" spans="1:7" ht="60" x14ac:dyDescent="0.25">
      <c r="A9" s="127" t="s">
        <v>614</v>
      </c>
      <c r="B9" s="142" t="s">
        <v>615</v>
      </c>
      <c r="C9" s="127"/>
      <c r="D9" s="127" t="s">
        <v>5</v>
      </c>
      <c r="E9" s="127">
        <v>10</v>
      </c>
      <c r="F9" s="127" t="s">
        <v>388</v>
      </c>
      <c r="G9" s="252"/>
    </row>
    <row r="10" spans="1:7" ht="285" x14ac:dyDescent="0.25">
      <c r="A10" s="127" t="s">
        <v>616</v>
      </c>
      <c r="B10" s="131" t="s">
        <v>617</v>
      </c>
      <c r="C10" s="127" t="s">
        <v>2</v>
      </c>
      <c r="D10" s="127"/>
      <c r="E10" s="127" t="s">
        <v>77</v>
      </c>
      <c r="F10" s="127"/>
      <c r="G10" s="251"/>
    </row>
    <row r="11" spans="1:7" ht="30" x14ac:dyDescent="0.25">
      <c r="A11" s="127" t="s">
        <v>618</v>
      </c>
      <c r="B11" s="96" t="s">
        <v>619</v>
      </c>
      <c r="C11" s="127"/>
      <c r="D11" s="127" t="s">
        <v>5</v>
      </c>
      <c r="E11" s="127">
        <v>10</v>
      </c>
      <c r="F11" s="127" t="s">
        <v>388</v>
      </c>
      <c r="G11" s="252"/>
    </row>
    <row r="12" spans="1:7" x14ac:dyDescent="0.25">
      <c r="A12" s="127"/>
      <c r="B12" s="244" t="s">
        <v>620</v>
      </c>
      <c r="C12" s="127"/>
      <c r="D12" s="127"/>
      <c r="E12" s="127"/>
      <c r="F12" s="127"/>
      <c r="G12" s="251"/>
    </row>
    <row r="13" spans="1:7" ht="45" x14ac:dyDescent="0.25">
      <c r="A13" s="127" t="s">
        <v>621</v>
      </c>
      <c r="B13" s="96" t="s">
        <v>622</v>
      </c>
      <c r="C13" s="127"/>
      <c r="D13" s="127" t="s">
        <v>5</v>
      </c>
      <c r="E13" s="127">
        <v>10</v>
      </c>
      <c r="F13" s="127" t="s">
        <v>388</v>
      </c>
      <c r="G13" s="251"/>
    </row>
    <row r="14" spans="1:7" ht="75" x14ac:dyDescent="0.25">
      <c r="A14" s="127" t="s">
        <v>623</v>
      </c>
      <c r="B14" s="469" t="s">
        <v>624</v>
      </c>
      <c r="C14" s="127"/>
      <c r="D14" s="127" t="s">
        <v>5</v>
      </c>
      <c r="E14" s="127">
        <v>5</v>
      </c>
      <c r="F14" s="127" t="s">
        <v>388</v>
      </c>
      <c r="G14" s="251"/>
    </row>
    <row r="15" spans="1:7" ht="30" x14ac:dyDescent="0.25">
      <c r="A15" s="467" t="s">
        <v>625</v>
      </c>
      <c r="B15" s="77" t="s">
        <v>626</v>
      </c>
      <c r="C15" s="253"/>
      <c r="D15" s="254" t="s">
        <v>5</v>
      </c>
      <c r="E15" s="127">
        <v>5</v>
      </c>
      <c r="F15" s="127" t="s">
        <v>388</v>
      </c>
      <c r="G15" s="255"/>
    </row>
    <row r="16" spans="1:7" ht="105" x14ac:dyDescent="0.25">
      <c r="A16" s="127" t="s">
        <v>627</v>
      </c>
      <c r="B16" s="468" t="s">
        <v>628</v>
      </c>
      <c r="C16" s="253"/>
      <c r="D16" s="254" t="s">
        <v>5</v>
      </c>
      <c r="E16" s="127">
        <v>10</v>
      </c>
      <c r="F16" s="127"/>
      <c r="G16" s="255"/>
    </row>
    <row r="17" spans="1:7" x14ac:dyDescent="0.25">
      <c r="A17" s="83"/>
      <c r="B17" s="205"/>
      <c r="C17" s="256"/>
      <c r="D17" s="257"/>
      <c r="E17" s="257"/>
      <c r="F17" s="257"/>
      <c r="G17" s="258"/>
    </row>
    <row r="18" spans="1:7" x14ac:dyDescent="0.25">
      <c r="A18" s="247"/>
      <c r="B18" s="248"/>
      <c r="C18" s="259"/>
      <c r="D18" s="260" t="s">
        <v>67</v>
      </c>
      <c r="E18" s="260">
        <f>SUM(E7:E17)</f>
        <v>60</v>
      </c>
      <c r="F18" s="259"/>
      <c r="G18" s="260">
        <v>0</v>
      </c>
    </row>
    <row r="20" spans="1:7" x14ac:dyDescent="0.25">
      <c r="A20" s="127" t="s">
        <v>388</v>
      </c>
      <c r="B20" t="s">
        <v>358</v>
      </c>
    </row>
  </sheetData>
  <mergeCells count="1">
    <mergeCell ref="B3:G3"/>
  </mergeCells>
  <phoneticPr fontId="37" type="noConversion"/>
  <hyperlinks>
    <hyperlink ref="G1" location="Voorblad!A1" display="Naar Voorblad" xr:uid="{5AA47348-6FC0-45AC-9AB0-5716AF723611}"/>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C61C8-783A-45DD-8E35-BDBF7DBA8AE0}">
  <dimension ref="A2:C34"/>
  <sheetViews>
    <sheetView topLeftCell="R1" workbookViewId="0"/>
  </sheetViews>
  <sheetFormatPr defaultRowHeight="15" x14ac:dyDescent="0.25"/>
  <cols>
    <col min="1" max="1" width="25.140625" style="108" customWidth="1"/>
    <col min="2" max="2" width="24.42578125" style="110" customWidth="1"/>
    <col min="3" max="3" width="79.42578125" style="110" customWidth="1"/>
  </cols>
  <sheetData>
    <row r="2" spans="1:3" ht="120" x14ac:dyDescent="0.25">
      <c r="A2" s="428" t="s">
        <v>629</v>
      </c>
      <c r="B2" s="142" t="s">
        <v>630</v>
      </c>
      <c r="C2" s="142" t="s">
        <v>631</v>
      </c>
    </row>
    <row r="3" spans="1:3" ht="68.25" customHeight="1" x14ac:dyDescent="0.25">
      <c r="A3" s="428" t="s">
        <v>632</v>
      </c>
      <c r="B3" s="142" t="s">
        <v>633</v>
      </c>
      <c r="C3" s="142" t="s">
        <v>634</v>
      </c>
    </row>
    <row r="4" spans="1:3" ht="60" x14ac:dyDescent="0.25">
      <c r="A4" s="429" t="s">
        <v>635</v>
      </c>
      <c r="B4" s="429" t="s">
        <v>636</v>
      </c>
      <c r="C4" s="142" t="s">
        <v>637</v>
      </c>
    </row>
    <row r="5" spans="1:3" ht="60" x14ac:dyDescent="0.25">
      <c r="A5" s="428" t="s">
        <v>638</v>
      </c>
      <c r="B5" s="142" t="s">
        <v>639</v>
      </c>
      <c r="C5" s="142" t="s">
        <v>640</v>
      </c>
    </row>
    <row r="6" spans="1:3" ht="48.95" customHeight="1" x14ac:dyDescent="0.25">
      <c r="A6" s="225"/>
      <c r="B6" s="142" t="s">
        <v>641</v>
      </c>
      <c r="C6" s="142" t="s">
        <v>642</v>
      </c>
    </row>
    <row r="7" spans="1:3" ht="45" x14ac:dyDescent="0.25">
      <c r="A7" s="225"/>
      <c r="B7" s="142" t="s">
        <v>643</v>
      </c>
      <c r="C7" s="142" t="s">
        <v>644</v>
      </c>
    </row>
    <row r="8" spans="1:3" x14ac:dyDescent="0.25">
      <c r="A8" s="225"/>
      <c r="B8" s="142"/>
      <c r="C8" s="142"/>
    </row>
    <row r="9" spans="1:3" ht="30" x14ac:dyDescent="0.25">
      <c r="A9" s="428" t="s">
        <v>645</v>
      </c>
      <c r="B9" s="142" t="s">
        <v>646</v>
      </c>
      <c r="C9" s="142" t="s">
        <v>647</v>
      </c>
    </row>
    <row r="10" spans="1:3" ht="30" x14ac:dyDescent="0.25">
      <c r="A10" s="225"/>
      <c r="B10" s="142" t="s">
        <v>648</v>
      </c>
      <c r="C10" s="142" t="s">
        <v>649</v>
      </c>
    </row>
    <row r="11" spans="1:3" ht="30" x14ac:dyDescent="0.25">
      <c r="A11" s="225"/>
      <c r="B11" s="142" t="s">
        <v>650</v>
      </c>
      <c r="C11" s="142" t="s">
        <v>651</v>
      </c>
    </row>
    <row r="12" spans="1:3" x14ac:dyDescent="0.25">
      <c r="A12" s="225"/>
      <c r="B12" s="142"/>
      <c r="C12" s="142"/>
    </row>
    <row r="13" spans="1:3" ht="45" x14ac:dyDescent="0.25">
      <c r="A13" s="454" t="s">
        <v>652</v>
      </c>
      <c r="B13" s="142"/>
      <c r="C13" s="142" t="s">
        <v>653</v>
      </c>
    </row>
    <row r="14" spans="1:3" ht="60" x14ac:dyDescent="0.25">
      <c r="A14" s="225" t="s">
        <v>654</v>
      </c>
      <c r="B14" s="142" t="s">
        <v>655</v>
      </c>
      <c r="C14" s="142" t="s">
        <v>656</v>
      </c>
    </row>
    <row r="15" spans="1:3" ht="60" x14ac:dyDescent="0.25">
      <c r="A15" s="428"/>
      <c r="B15" s="142" t="s">
        <v>657</v>
      </c>
      <c r="C15" s="142" t="s">
        <v>658</v>
      </c>
    </row>
    <row r="16" spans="1:3" ht="45.75" customHeight="1" x14ac:dyDescent="0.25">
      <c r="A16" s="225"/>
      <c r="B16" s="142" t="s">
        <v>659</v>
      </c>
      <c r="C16" s="142" t="s">
        <v>660</v>
      </c>
    </row>
    <row r="17" spans="1:3" ht="20.25" customHeight="1" x14ac:dyDescent="0.25">
      <c r="A17" s="225"/>
      <c r="B17" s="142" t="s">
        <v>661</v>
      </c>
      <c r="C17" s="142" t="s">
        <v>662</v>
      </c>
    </row>
    <row r="18" spans="1:3" x14ac:dyDescent="0.25">
      <c r="A18" s="225"/>
      <c r="B18" s="142" t="s">
        <v>663</v>
      </c>
      <c r="C18" s="142" t="s">
        <v>664</v>
      </c>
    </row>
    <row r="19" spans="1:3" x14ac:dyDescent="0.25">
      <c r="A19" s="225"/>
      <c r="B19" s="142"/>
      <c r="C19" s="142"/>
    </row>
    <row r="20" spans="1:3" ht="45" x14ac:dyDescent="0.25">
      <c r="A20" s="225" t="s">
        <v>665</v>
      </c>
      <c r="B20" s="142" t="s">
        <v>655</v>
      </c>
      <c r="C20" s="142" t="s">
        <v>666</v>
      </c>
    </row>
    <row r="21" spans="1:3" ht="45" x14ac:dyDescent="0.25">
      <c r="A21" s="225"/>
      <c r="B21" s="142" t="s">
        <v>657</v>
      </c>
      <c r="C21" s="142" t="s">
        <v>667</v>
      </c>
    </row>
    <row r="22" spans="1:3" ht="33" customHeight="1" x14ac:dyDescent="0.25">
      <c r="A22" s="225"/>
      <c r="B22" s="142" t="s">
        <v>659</v>
      </c>
      <c r="C22" s="142" t="s">
        <v>668</v>
      </c>
    </row>
    <row r="23" spans="1:3" ht="19.5" customHeight="1" x14ac:dyDescent="0.25">
      <c r="A23" s="225"/>
      <c r="B23" s="142" t="s">
        <v>661</v>
      </c>
      <c r="C23" s="142" t="s">
        <v>669</v>
      </c>
    </row>
    <row r="24" spans="1:3" x14ac:dyDescent="0.25">
      <c r="A24" s="225"/>
      <c r="B24" s="142" t="s">
        <v>663</v>
      </c>
      <c r="C24" s="142" t="s">
        <v>670</v>
      </c>
    </row>
    <row r="29" spans="1:3" ht="15.75" x14ac:dyDescent="0.25">
      <c r="A29" s="265"/>
    </row>
    <row r="31" spans="1:3" ht="15.75" x14ac:dyDescent="0.25">
      <c r="A31" s="265"/>
    </row>
    <row r="34" spans="1:1" ht="15.75" x14ac:dyDescent="0.25">
      <c r="A34" s="265"/>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A6A6A6"/>
  </sheetPr>
  <dimension ref="A1:G23"/>
  <sheetViews>
    <sheetView workbookViewId="0"/>
  </sheetViews>
  <sheetFormatPr defaultColWidth="8.7109375" defaultRowHeight="15" customHeight="1" x14ac:dyDescent="0.25"/>
  <cols>
    <col min="1" max="1" width="10.140625" style="446" customWidth="1"/>
    <col min="2" max="2" width="23.5703125" style="446" customWidth="1"/>
    <col min="3" max="3" width="88.42578125" style="110" customWidth="1"/>
    <col min="4" max="4" width="15.140625" style="110" bestFit="1" customWidth="1"/>
    <col min="5" max="5" width="9.85546875" bestFit="1" customWidth="1"/>
    <col min="6" max="6" width="10.140625" bestFit="1" customWidth="1"/>
    <col min="7" max="7" width="16" bestFit="1" customWidth="1"/>
  </cols>
  <sheetData>
    <row r="1" spans="1:7" x14ac:dyDescent="0.25">
      <c r="A1" s="447"/>
      <c r="B1" s="447"/>
      <c r="C1" s="321" t="s">
        <v>671</v>
      </c>
      <c r="D1" s="321"/>
      <c r="E1" s="156"/>
      <c r="F1" s="156"/>
      <c r="G1" s="156"/>
    </row>
    <row r="2" spans="1:7" x14ac:dyDescent="0.25">
      <c r="A2" s="302"/>
      <c r="B2" s="302"/>
      <c r="C2" s="305" t="s">
        <v>71</v>
      </c>
      <c r="D2" s="306" t="s">
        <v>672</v>
      </c>
      <c r="E2" s="302" t="s">
        <v>382</v>
      </c>
      <c r="F2" s="307" t="s">
        <v>673</v>
      </c>
      <c r="G2" s="306" t="s">
        <v>74</v>
      </c>
    </row>
    <row r="3" spans="1:7" x14ac:dyDescent="0.25">
      <c r="A3" s="81"/>
      <c r="B3" s="81"/>
      <c r="C3" s="323"/>
      <c r="D3" s="323"/>
      <c r="E3" s="101"/>
      <c r="F3" s="101"/>
      <c r="G3" s="101"/>
    </row>
    <row r="4" spans="1:7" ht="75" x14ac:dyDescent="0.25">
      <c r="A4" s="41" t="s">
        <v>674</v>
      </c>
      <c r="B4" s="81" t="s">
        <v>675</v>
      </c>
      <c r="C4" s="78" t="s">
        <v>676</v>
      </c>
      <c r="D4" s="40" t="s">
        <v>77</v>
      </c>
      <c r="E4" s="78"/>
      <c r="F4" s="78"/>
      <c r="G4" s="101"/>
    </row>
    <row r="5" spans="1:7" ht="90" customHeight="1" x14ac:dyDescent="0.25">
      <c r="A5" s="41" t="s">
        <v>677</v>
      </c>
      <c r="B5" s="81" t="s">
        <v>678</v>
      </c>
      <c r="C5" s="438" t="s">
        <v>679</v>
      </c>
      <c r="D5" s="40" t="s">
        <v>77</v>
      </c>
      <c r="E5" s="78"/>
      <c r="F5" s="78"/>
      <c r="G5" s="101"/>
    </row>
    <row r="6" spans="1:7" ht="46.5" customHeight="1" x14ac:dyDescent="0.25">
      <c r="A6" s="41" t="s">
        <v>680</v>
      </c>
      <c r="B6" s="81" t="s">
        <v>681</v>
      </c>
      <c r="C6" s="78" t="s">
        <v>682</v>
      </c>
      <c r="D6" s="40" t="s">
        <v>77</v>
      </c>
      <c r="E6" s="78"/>
      <c r="F6" s="78"/>
      <c r="G6" s="101"/>
    </row>
    <row r="7" spans="1:7" ht="222.95" customHeight="1" x14ac:dyDescent="0.25">
      <c r="A7" s="41" t="s">
        <v>683</v>
      </c>
      <c r="B7" s="81" t="s">
        <v>684</v>
      </c>
      <c r="C7" s="76" t="s">
        <v>685</v>
      </c>
      <c r="D7" s="78"/>
      <c r="E7" s="41">
        <v>10</v>
      </c>
      <c r="F7" s="101"/>
      <c r="G7" s="101"/>
    </row>
    <row r="8" spans="1:7" ht="126.95" customHeight="1" x14ac:dyDescent="0.25">
      <c r="A8" s="41" t="s">
        <v>686</v>
      </c>
      <c r="B8" s="81" t="s">
        <v>687</v>
      </c>
      <c r="C8" s="78" t="s">
        <v>688</v>
      </c>
      <c r="D8" s="78"/>
      <c r="E8" s="41">
        <v>10</v>
      </c>
      <c r="F8" s="101"/>
      <c r="G8" s="101"/>
    </row>
    <row r="9" spans="1:7" ht="47.1" customHeight="1" x14ac:dyDescent="0.25">
      <c r="A9" s="41" t="s">
        <v>689</v>
      </c>
      <c r="B9" s="81" t="s">
        <v>690</v>
      </c>
      <c r="C9" s="78" t="s">
        <v>691</v>
      </c>
      <c r="D9" s="78"/>
      <c r="E9" s="41">
        <v>10</v>
      </c>
      <c r="F9" s="76"/>
      <c r="G9" s="101"/>
    </row>
    <row r="10" spans="1:7" ht="105" x14ac:dyDescent="0.25">
      <c r="A10" s="41" t="s">
        <v>692</v>
      </c>
      <c r="B10" s="81" t="s">
        <v>693</v>
      </c>
      <c r="C10" s="76" t="s">
        <v>694</v>
      </c>
      <c r="D10" s="76"/>
      <c r="E10" s="41">
        <v>10</v>
      </c>
      <c r="F10" s="76"/>
      <c r="G10" s="101"/>
    </row>
    <row r="11" spans="1:7" ht="75" x14ac:dyDescent="0.25">
      <c r="A11" s="41" t="s">
        <v>695</v>
      </c>
      <c r="B11" s="81" t="s">
        <v>696</v>
      </c>
      <c r="C11" s="76" t="s">
        <v>697</v>
      </c>
      <c r="D11" s="76"/>
      <c r="E11" s="41">
        <v>10</v>
      </c>
      <c r="F11" s="101"/>
      <c r="G11" s="101"/>
    </row>
    <row r="12" spans="1:7" ht="90" x14ac:dyDescent="0.25">
      <c r="A12" s="41" t="s">
        <v>698</v>
      </c>
      <c r="B12" s="81" t="s">
        <v>699</v>
      </c>
      <c r="C12" s="76" t="s">
        <v>700</v>
      </c>
      <c r="D12" s="76"/>
      <c r="E12" s="41">
        <v>10</v>
      </c>
      <c r="F12" s="101"/>
      <c r="G12" s="101"/>
    </row>
    <row r="13" spans="1:7" ht="82.5" customHeight="1" x14ac:dyDescent="0.25">
      <c r="A13" s="41" t="s">
        <v>701</v>
      </c>
      <c r="B13" s="81" t="s">
        <v>702</v>
      </c>
      <c r="C13" s="76" t="s">
        <v>703</v>
      </c>
      <c r="D13" s="76"/>
      <c r="E13" s="41">
        <v>10</v>
      </c>
      <c r="F13" s="101"/>
      <c r="G13" s="101"/>
    </row>
    <row r="14" spans="1:7" x14ac:dyDescent="0.25">
      <c r="A14" s="81"/>
      <c r="B14" s="81"/>
      <c r="C14" s="76"/>
      <c r="D14" s="76"/>
      <c r="E14" s="322"/>
      <c r="F14" s="101"/>
      <c r="G14" s="101"/>
    </row>
    <row r="15" spans="1:7" x14ac:dyDescent="0.25">
      <c r="A15" s="448"/>
      <c r="B15" s="448"/>
      <c r="C15" s="243" t="s">
        <v>304</v>
      </c>
      <c r="D15" s="243"/>
      <c r="E15" s="233">
        <f>SUM(E7:E13)</f>
        <v>70</v>
      </c>
      <c r="F15" s="143"/>
      <c r="G15" s="232">
        <f>SUM(G6:G14)</f>
        <v>0</v>
      </c>
    </row>
    <row r="16" spans="1:7" ht="53.1" customHeight="1" x14ac:dyDescent="0.25">
      <c r="C16" s="483"/>
      <c r="D16" s="483"/>
      <c r="E16" s="483"/>
      <c r="F16" s="483"/>
    </row>
    <row r="17" spans="3:4" x14ac:dyDescent="0.25"/>
    <row r="18" spans="3:4" x14ac:dyDescent="0.25">
      <c r="C18" s="264"/>
      <c r="D18" s="264"/>
    </row>
    <row r="19" spans="3:4" x14ac:dyDescent="0.25"/>
    <row r="20" spans="3:4" x14ac:dyDescent="0.25"/>
    <row r="21" spans="3:4" x14ac:dyDescent="0.25"/>
    <row r="22" spans="3:4" x14ac:dyDescent="0.25"/>
    <row r="23" spans="3:4" x14ac:dyDescent="0.25"/>
  </sheetData>
  <mergeCells count="1">
    <mergeCell ref="C16:F1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25508-9B8B-4C1E-9144-57E420FCF9AE}">
  <sheetPr>
    <tabColor theme="0" tint="-0.34998626667073579"/>
  </sheetPr>
  <dimension ref="A1:G33"/>
  <sheetViews>
    <sheetView topLeftCell="A21" workbookViewId="0"/>
  </sheetViews>
  <sheetFormatPr defaultRowHeight="15" x14ac:dyDescent="0.25"/>
  <cols>
    <col min="1" max="1" width="9.28515625" style="36" customWidth="1"/>
    <col min="2" max="2" width="18.7109375" style="36" customWidth="1"/>
    <col min="3" max="3" width="81.28515625" style="108" customWidth="1"/>
    <col min="4" max="4" width="13.85546875" style="36" customWidth="1"/>
    <col min="5" max="5" width="15.5703125" style="36" customWidth="1"/>
    <col min="6" max="6" width="21.140625" style="36" customWidth="1"/>
    <col min="7" max="7" width="16.7109375" style="36" customWidth="1"/>
    <col min="8" max="16384" width="9.140625" style="108"/>
  </cols>
  <sheetData>
    <row r="1" spans="1:7" x14ac:dyDescent="0.25">
      <c r="A1" s="447"/>
      <c r="B1" s="447"/>
      <c r="C1" s="321" t="s">
        <v>49</v>
      </c>
      <c r="D1" s="156"/>
      <c r="E1" s="156"/>
      <c r="F1" s="156"/>
      <c r="G1" s="157"/>
    </row>
    <row r="2" spans="1:7" x14ac:dyDescent="0.25">
      <c r="A2" s="453"/>
      <c r="B2" s="453"/>
      <c r="C2" s="235" t="s">
        <v>71</v>
      </c>
      <c r="D2" s="453" t="s">
        <v>672</v>
      </c>
      <c r="E2" s="453" t="s">
        <v>382</v>
      </c>
      <c r="F2" s="459" t="s">
        <v>673</v>
      </c>
      <c r="G2" s="453" t="s">
        <v>74</v>
      </c>
    </row>
    <row r="3" spans="1:7" ht="202.5" customHeight="1" x14ac:dyDescent="0.25">
      <c r="A3" s="127" t="s">
        <v>704</v>
      </c>
      <c r="B3" s="460" t="s">
        <v>681</v>
      </c>
      <c r="C3" s="142" t="s">
        <v>705</v>
      </c>
      <c r="D3" s="46" t="s">
        <v>77</v>
      </c>
      <c r="E3" s="46"/>
      <c r="F3" s="127"/>
      <c r="G3" s="127"/>
    </row>
    <row r="4" spans="1:7" ht="45" x14ac:dyDescent="0.25">
      <c r="A4" s="127" t="s">
        <v>706</v>
      </c>
      <c r="B4" s="460" t="s">
        <v>678</v>
      </c>
      <c r="C4" s="142" t="s">
        <v>707</v>
      </c>
      <c r="D4" s="46" t="s">
        <v>77</v>
      </c>
      <c r="E4" s="46"/>
      <c r="F4" s="127"/>
      <c r="G4" s="127"/>
    </row>
    <row r="5" spans="1:7" ht="30" x14ac:dyDescent="0.25">
      <c r="A5" s="127" t="s">
        <v>708</v>
      </c>
      <c r="B5" s="460" t="s">
        <v>709</v>
      </c>
      <c r="C5" s="142" t="s">
        <v>710</v>
      </c>
      <c r="D5" s="46" t="s">
        <v>77</v>
      </c>
      <c r="E5" s="46"/>
      <c r="F5" s="127"/>
      <c r="G5" s="127"/>
    </row>
    <row r="6" spans="1:7" ht="120" x14ac:dyDescent="0.25">
      <c r="A6" s="127" t="s">
        <v>711</v>
      </c>
      <c r="B6" s="460" t="s">
        <v>712</v>
      </c>
      <c r="C6" s="241" t="s">
        <v>713</v>
      </c>
      <c r="D6" s="46"/>
      <c r="E6" s="46">
        <v>10</v>
      </c>
      <c r="F6" s="127"/>
      <c r="G6" s="127"/>
    </row>
    <row r="7" spans="1:7" ht="75" x14ac:dyDescent="0.25">
      <c r="A7" s="127" t="s">
        <v>714</v>
      </c>
      <c r="B7" s="460" t="s">
        <v>715</v>
      </c>
      <c r="C7" s="142" t="s">
        <v>716</v>
      </c>
      <c r="D7" s="461"/>
      <c r="E7" s="127">
        <v>10</v>
      </c>
      <c r="F7" s="127"/>
      <c r="G7" s="127"/>
    </row>
    <row r="8" spans="1:7" ht="144" customHeight="1" x14ac:dyDescent="0.25">
      <c r="A8" s="127" t="s">
        <v>717</v>
      </c>
      <c r="B8" s="368" t="s">
        <v>718</v>
      </c>
      <c r="C8" s="142" t="s">
        <v>719</v>
      </c>
      <c r="D8" s="127" t="s">
        <v>77</v>
      </c>
      <c r="E8" s="127"/>
      <c r="F8" s="127"/>
      <c r="G8" s="127"/>
    </row>
    <row r="9" spans="1:7" ht="144" customHeight="1" x14ac:dyDescent="0.25">
      <c r="A9" s="127" t="s">
        <v>720</v>
      </c>
      <c r="B9" s="460" t="s">
        <v>721</v>
      </c>
      <c r="C9" s="142"/>
      <c r="D9" s="127" t="s">
        <v>77</v>
      </c>
      <c r="E9" s="127"/>
      <c r="F9" s="127"/>
      <c r="G9" s="127"/>
    </row>
    <row r="10" spans="1:7" ht="170.25" customHeight="1" x14ac:dyDescent="0.25">
      <c r="A10" s="127" t="s">
        <v>722</v>
      </c>
      <c r="B10" s="460" t="s">
        <v>723</v>
      </c>
      <c r="C10" s="142"/>
      <c r="D10" s="127" t="s">
        <v>77</v>
      </c>
      <c r="E10" s="127"/>
      <c r="F10" s="127"/>
      <c r="G10" s="127"/>
    </row>
    <row r="11" spans="1:7" ht="73.5" customHeight="1" x14ac:dyDescent="0.25">
      <c r="A11" s="127" t="s">
        <v>724</v>
      </c>
      <c r="B11" s="460"/>
      <c r="C11" s="142" t="s">
        <v>725</v>
      </c>
      <c r="D11" s="127"/>
      <c r="E11" s="127">
        <v>10</v>
      </c>
      <c r="F11" s="127"/>
      <c r="G11" s="127"/>
    </row>
    <row r="12" spans="1:7" ht="40.5" customHeight="1" x14ac:dyDescent="0.25">
      <c r="A12" s="127" t="s">
        <v>726</v>
      </c>
      <c r="B12" s="460"/>
      <c r="C12" s="142" t="s">
        <v>727</v>
      </c>
      <c r="D12" s="127"/>
      <c r="E12" s="127">
        <v>10</v>
      </c>
      <c r="F12" s="127"/>
      <c r="G12" s="127"/>
    </row>
    <row r="13" spans="1:7" ht="30" x14ac:dyDescent="0.25">
      <c r="A13" s="127" t="s">
        <v>728</v>
      </c>
      <c r="B13" s="460" t="s">
        <v>729</v>
      </c>
      <c r="C13" s="142" t="s">
        <v>730</v>
      </c>
      <c r="D13" s="127"/>
      <c r="E13" s="127">
        <v>10</v>
      </c>
      <c r="F13" s="127"/>
      <c r="G13" s="127"/>
    </row>
    <row r="14" spans="1:7" ht="69.75" customHeight="1" x14ac:dyDescent="0.25">
      <c r="A14" s="127" t="s">
        <v>731</v>
      </c>
      <c r="B14" s="368" t="s">
        <v>732</v>
      </c>
      <c r="C14" s="142" t="s">
        <v>733</v>
      </c>
      <c r="D14" s="127"/>
      <c r="E14" s="127">
        <v>10</v>
      </c>
      <c r="F14" s="127"/>
      <c r="G14" s="127"/>
    </row>
    <row r="15" spans="1:7" ht="44.25" customHeight="1" x14ac:dyDescent="0.25">
      <c r="A15" s="127" t="s">
        <v>734</v>
      </c>
      <c r="B15" s="460" t="s">
        <v>735</v>
      </c>
      <c r="C15" s="462" t="s">
        <v>736</v>
      </c>
      <c r="D15" s="127"/>
      <c r="E15" s="127">
        <v>10</v>
      </c>
      <c r="F15" s="127"/>
      <c r="G15" s="127"/>
    </row>
    <row r="16" spans="1:7" ht="117.75" customHeight="1" x14ac:dyDescent="0.25">
      <c r="A16" s="127" t="s">
        <v>737</v>
      </c>
      <c r="B16" s="460" t="s">
        <v>738</v>
      </c>
      <c r="C16" s="398" t="s">
        <v>739</v>
      </c>
      <c r="D16" s="127"/>
      <c r="E16" s="127">
        <v>10</v>
      </c>
      <c r="F16" s="127"/>
      <c r="G16" s="127"/>
    </row>
    <row r="17" spans="1:7" ht="42" customHeight="1" x14ac:dyDescent="0.25">
      <c r="A17" s="127" t="s">
        <v>740</v>
      </c>
      <c r="B17" s="460" t="s">
        <v>741</v>
      </c>
      <c r="C17" s="398" t="s">
        <v>742</v>
      </c>
      <c r="D17" s="127"/>
      <c r="E17" s="127">
        <v>10</v>
      </c>
      <c r="F17" s="127"/>
      <c r="G17" s="127"/>
    </row>
    <row r="18" spans="1:7" ht="45" x14ac:dyDescent="0.25">
      <c r="A18" s="127" t="s">
        <v>743</v>
      </c>
      <c r="B18" s="460" t="s">
        <v>744</v>
      </c>
      <c r="C18" s="142" t="s">
        <v>745</v>
      </c>
      <c r="D18" s="127"/>
      <c r="E18" s="127">
        <v>10</v>
      </c>
      <c r="F18" s="127"/>
      <c r="G18" s="127"/>
    </row>
    <row r="19" spans="1:7" ht="114" customHeight="1" x14ac:dyDescent="0.25">
      <c r="A19" s="127" t="s">
        <v>746</v>
      </c>
      <c r="B19" s="460" t="s">
        <v>747</v>
      </c>
      <c r="C19" s="463" t="s">
        <v>748</v>
      </c>
      <c r="D19" s="127"/>
      <c r="E19" s="127">
        <v>10</v>
      </c>
      <c r="F19" s="127"/>
      <c r="G19" s="127"/>
    </row>
    <row r="20" spans="1:7" ht="90" x14ac:dyDescent="0.25">
      <c r="A20" s="127" t="s">
        <v>749</v>
      </c>
      <c r="B20" s="460" t="s">
        <v>750</v>
      </c>
      <c r="C20" s="463" t="s">
        <v>751</v>
      </c>
      <c r="D20" s="461"/>
      <c r="E20" s="46">
        <v>10</v>
      </c>
      <c r="F20" s="127"/>
      <c r="G20" s="127"/>
    </row>
    <row r="21" spans="1:7" ht="120" x14ac:dyDescent="0.25">
      <c r="A21" s="127" t="s">
        <v>752</v>
      </c>
      <c r="B21" s="460" t="s">
        <v>687</v>
      </c>
      <c r="C21" s="241" t="s">
        <v>753</v>
      </c>
      <c r="D21" s="461"/>
      <c r="E21" s="46">
        <v>10</v>
      </c>
      <c r="F21" s="127"/>
      <c r="G21" s="127"/>
    </row>
    <row r="22" spans="1:7" ht="45" x14ac:dyDescent="0.25">
      <c r="A22" s="127" t="s">
        <v>754</v>
      </c>
      <c r="B22" s="460" t="s">
        <v>755</v>
      </c>
      <c r="C22" s="241" t="s">
        <v>756</v>
      </c>
      <c r="D22" s="461"/>
      <c r="E22" s="127">
        <v>10</v>
      </c>
      <c r="F22" s="127"/>
      <c r="G22" s="127"/>
    </row>
    <row r="23" spans="1:7" ht="45" x14ac:dyDescent="0.25">
      <c r="A23" s="127" t="s">
        <v>757</v>
      </c>
      <c r="B23" s="460" t="s">
        <v>758</v>
      </c>
      <c r="C23" s="398" t="s">
        <v>759</v>
      </c>
      <c r="D23" s="127"/>
      <c r="E23" s="127">
        <v>10</v>
      </c>
      <c r="F23" s="127"/>
      <c r="G23" s="127"/>
    </row>
    <row r="24" spans="1:7" x14ac:dyDescent="0.25">
      <c r="A24" s="127" t="s">
        <v>760</v>
      </c>
      <c r="B24" s="460" t="s">
        <v>761</v>
      </c>
      <c r="C24" s="142" t="s">
        <v>762</v>
      </c>
      <c r="D24" s="127"/>
      <c r="E24" s="127">
        <v>10</v>
      </c>
      <c r="F24" s="127"/>
      <c r="G24" s="127"/>
    </row>
    <row r="25" spans="1:7" x14ac:dyDescent="0.25">
      <c r="A25" s="127" t="s">
        <v>763</v>
      </c>
      <c r="B25" s="460" t="s">
        <v>764</v>
      </c>
      <c r="C25" s="142" t="s">
        <v>762</v>
      </c>
      <c r="D25" s="127"/>
      <c r="E25" s="127">
        <v>10</v>
      </c>
      <c r="F25" s="127"/>
      <c r="G25" s="127"/>
    </row>
    <row r="26" spans="1:7" ht="45" x14ac:dyDescent="0.25">
      <c r="A26" s="127" t="s">
        <v>765</v>
      </c>
      <c r="B26" s="460" t="s">
        <v>766</v>
      </c>
      <c r="C26" s="142" t="s">
        <v>767</v>
      </c>
      <c r="D26" s="127"/>
      <c r="E26" s="127">
        <v>10</v>
      </c>
      <c r="F26" s="127"/>
      <c r="G26" s="127"/>
    </row>
    <row r="27" spans="1:7" ht="45" x14ac:dyDescent="0.25">
      <c r="A27" s="127" t="s">
        <v>768</v>
      </c>
      <c r="B27" s="460" t="s">
        <v>769</v>
      </c>
      <c r="C27" s="142" t="s">
        <v>770</v>
      </c>
      <c r="D27" s="127"/>
      <c r="E27" s="127">
        <v>10</v>
      </c>
      <c r="F27" s="127"/>
      <c r="G27" s="127"/>
    </row>
    <row r="28" spans="1:7" ht="30" x14ac:dyDescent="0.25">
      <c r="A28" s="127" t="s">
        <v>771</v>
      </c>
      <c r="B28" s="460" t="s">
        <v>772</v>
      </c>
      <c r="C28" s="142" t="s">
        <v>773</v>
      </c>
      <c r="D28" s="127"/>
      <c r="E28" s="464">
        <v>10</v>
      </c>
      <c r="F28" s="127"/>
      <c r="G28" s="127"/>
    </row>
    <row r="29" spans="1:7" ht="120" x14ac:dyDescent="0.25">
      <c r="A29" s="127" t="s">
        <v>774</v>
      </c>
      <c r="B29" s="460" t="s">
        <v>775</v>
      </c>
      <c r="C29" s="450" t="s">
        <v>776</v>
      </c>
      <c r="D29" s="127"/>
      <c r="E29" s="127">
        <v>10</v>
      </c>
      <c r="F29" s="127"/>
      <c r="G29" s="127"/>
    </row>
    <row r="30" spans="1:7" ht="30" x14ac:dyDescent="0.25">
      <c r="A30" s="127" t="s">
        <v>777</v>
      </c>
      <c r="B30" s="460" t="s">
        <v>778</v>
      </c>
      <c r="C30" s="451" t="s">
        <v>779</v>
      </c>
      <c r="D30" s="127"/>
      <c r="E30" s="127"/>
      <c r="F30" s="127"/>
      <c r="G30" s="127"/>
    </row>
    <row r="31" spans="1:7" ht="45" x14ac:dyDescent="0.25">
      <c r="A31" s="127" t="s">
        <v>780</v>
      </c>
      <c r="B31" s="460" t="s">
        <v>781</v>
      </c>
      <c r="C31" s="142" t="s">
        <v>782</v>
      </c>
      <c r="D31" s="127"/>
      <c r="E31" s="127">
        <v>10</v>
      </c>
      <c r="F31" s="127"/>
      <c r="G31" s="127"/>
    </row>
    <row r="32" spans="1:7" x14ac:dyDescent="0.25">
      <c r="B32" s="449"/>
      <c r="D32" s="449"/>
      <c r="E32" s="449"/>
      <c r="F32" s="449"/>
      <c r="G32" s="449"/>
    </row>
    <row r="33" spans="1:7" x14ac:dyDescent="0.25">
      <c r="A33" s="448"/>
      <c r="B33" s="448"/>
      <c r="C33" s="143"/>
      <c r="D33" s="55" t="s">
        <v>304</v>
      </c>
      <c r="E33" s="56">
        <f>SUM(E3:E31)</f>
        <v>220</v>
      </c>
      <c r="F33" s="57"/>
      <c r="G33" s="57">
        <f>SUM(G3:G29)</f>
        <v>0</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A6A6A6"/>
  </sheetPr>
  <dimension ref="A1:F16"/>
  <sheetViews>
    <sheetView topLeftCell="A11" workbookViewId="0">
      <selection activeCell="A2" sqref="A2"/>
    </sheetView>
  </sheetViews>
  <sheetFormatPr defaultColWidth="8.7109375" defaultRowHeight="15" x14ac:dyDescent="0.25"/>
  <cols>
    <col min="1" max="1" width="8.7109375" style="36"/>
    <col min="2" max="2" width="101.42578125" style="108" customWidth="1"/>
    <col min="3" max="3" width="16.42578125" style="108" bestFit="1" customWidth="1"/>
    <col min="4" max="4" width="12.42578125" style="108" bestFit="1" customWidth="1"/>
    <col min="5" max="5" width="25" style="108" customWidth="1"/>
    <col min="6" max="6" width="17.5703125" style="108" bestFit="1" customWidth="1"/>
    <col min="7" max="7" width="11.140625" style="108" bestFit="1" customWidth="1"/>
    <col min="8" max="16384" width="8.7109375" style="108"/>
  </cols>
  <sheetData>
    <row r="1" spans="1:6" x14ac:dyDescent="0.25">
      <c r="A1" s="452"/>
      <c r="B1" s="484" t="s">
        <v>783</v>
      </c>
      <c r="C1" s="484"/>
      <c r="D1" s="484"/>
      <c r="E1" s="484"/>
      <c r="F1" s="484"/>
    </row>
    <row r="2" spans="1:6" x14ac:dyDescent="0.25">
      <c r="A2" s="453" t="s">
        <v>70</v>
      </c>
      <c r="B2" s="235" t="s">
        <v>71</v>
      </c>
      <c r="C2" s="160" t="s">
        <v>672</v>
      </c>
      <c r="D2" s="160" t="s">
        <v>382</v>
      </c>
      <c r="E2" s="236" t="s">
        <v>673</v>
      </c>
      <c r="F2" s="160" t="s">
        <v>74</v>
      </c>
    </row>
    <row r="3" spans="1:6" x14ac:dyDescent="0.25">
      <c r="A3" s="319"/>
      <c r="B3" s="237" t="s">
        <v>223</v>
      </c>
      <c r="C3" s="161"/>
      <c r="D3" s="319"/>
      <c r="E3" s="238"/>
      <c r="F3" s="161"/>
    </row>
    <row r="4" spans="1:6" x14ac:dyDescent="0.25">
      <c r="A4" s="127" t="s">
        <v>784</v>
      </c>
      <c r="B4" s="239" t="s">
        <v>785</v>
      </c>
      <c r="C4" s="240"/>
      <c r="D4" s="127">
        <v>10</v>
      </c>
      <c r="E4" s="225"/>
      <c r="F4" s="225"/>
    </row>
    <row r="5" spans="1:6" ht="39.75" customHeight="1" x14ac:dyDescent="0.25">
      <c r="A5" s="127" t="s">
        <v>786</v>
      </c>
      <c r="B5" s="220" t="s">
        <v>787</v>
      </c>
      <c r="C5" s="240"/>
      <c r="D5" s="127">
        <v>10</v>
      </c>
      <c r="E5" s="225"/>
      <c r="F5" s="225"/>
    </row>
    <row r="6" spans="1:6" ht="51" customHeight="1" x14ac:dyDescent="0.25">
      <c r="A6" s="127" t="s">
        <v>788</v>
      </c>
      <c r="B6" s="318" t="s">
        <v>789</v>
      </c>
      <c r="C6" s="225"/>
      <c r="D6" s="127">
        <v>10</v>
      </c>
      <c r="E6" s="225"/>
      <c r="F6" s="225"/>
    </row>
    <row r="7" spans="1:6" x14ac:dyDescent="0.25">
      <c r="A7" s="127" t="s">
        <v>790</v>
      </c>
      <c r="B7" s="239" t="s">
        <v>791</v>
      </c>
      <c r="C7" s="225"/>
      <c r="D7" s="127">
        <v>10</v>
      </c>
      <c r="E7" s="225"/>
      <c r="F7" s="225"/>
    </row>
    <row r="8" spans="1:6" x14ac:dyDescent="0.25">
      <c r="B8" s="320" t="s">
        <v>792</v>
      </c>
      <c r="C8" s="225"/>
      <c r="D8" s="127"/>
      <c r="E8" s="225"/>
      <c r="F8" s="225"/>
    </row>
    <row r="9" spans="1:6" ht="81" customHeight="1" x14ac:dyDescent="0.25">
      <c r="A9" s="127" t="s">
        <v>793</v>
      </c>
      <c r="B9" s="398" t="s">
        <v>794</v>
      </c>
      <c r="C9" s="241"/>
      <c r="D9" s="127">
        <v>10</v>
      </c>
      <c r="E9" s="225"/>
      <c r="F9" s="225"/>
    </row>
    <row r="10" spans="1:6" ht="66" customHeight="1" x14ac:dyDescent="0.25">
      <c r="A10" s="127" t="s">
        <v>795</v>
      </c>
      <c r="B10" s="142" t="s">
        <v>796</v>
      </c>
      <c r="C10" s="241"/>
      <c r="D10" s="127">
        <v>10</v>
      </c>
      <c r="E10" s="225"/>
      <c r="F10" s="225"/>
    </row>
    <row r="11" spans="1:6" ht="231" customHeight="1" x14ac:dyDescent="0.25">
      <c r="A11" s="127" t="s">
        <v>797</v>
      </c>
      <c r="B11" s="398" t="s">
        <v>798</v>
      </c>
      <c r="C11" s="241"/>
      <c r="D11" s="127">
        <v>10</v>
      </c>
      <c r="E11" s="225"/>
      <c r="F11" s="225"/>
    </row>
    <row r="12" spans="1:6" ht="90" x14ac:dyDescent="0.25">
      <c r="A12" s="127" t="s">
        <v>799</v>
      </c>
      <c r="B12" s="398" t="s">
        <v>800</v>
      </c>
      <c r="C12" s="241"/>
      <c r="D12" s="127">
        <v>10</v>
      </c>
      <c r="E12" s="225"/>
      <c r="F12" s="225"/>
    </row>
    <row r="13" spans="1:6" ht="64.5" customHeight="1" x14ac:dyDescent="0.25">
      <c r="A13" s="127" t="s">
        <v>801</v>
      </c>
      <c r="B13" s="142" t="s">
        <v>802</v>
      </c>
      <c r="C13" s="241"/>
      <c r="D13" s="127">
        <v>10</v>
      </c>
      <c r="E13" s="225"/>
      <c r="F13" s="225"/>
    </row>
    <row r="14" spans="1:6" ht="45" x14ac:dyDescent="0.25">
      <c r="A14" s="127" t="s">
        <v>803</v>
      </c>
      <c r="B14" s="142" t="s">
        <v>804</v>
      </c>
      <c r="C14" s="241"/>
      <c r="D14" s="127">
        <v>10</v>
      </c>
      <c r="E14" s="225"/>
      <c r="F14" s="225"/>
    </row>
    <row r="15" spans="1:6" x14ac:dyDescent="0.25">
      <c r="C15" s="242"/>
    </row>
    <row r="16" spans="1:6" x14ac:dyDescent="0.25">
      <c r="A16" s="448"/>
      <c r="B16" s="143"/>
      <c r="C16" s="243" t="s">
        <v>304</v>
      </c>
      <c r="D16" s="233">
        <f>SUM(D3:D15)</f>
        <v>100</v>
      </c>
      <c r="E16" s="143"/>
      <c r="F16" s="232">
        <f>SUM(F4:F14)</f>
        <v>0</v>
      </c>
    </row>
  </sheetData>
  <mergeCells count="1">
    <mergeCell ref="B1:F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F871F-97B6-486C-A1D2-AD3CF9428864}">
  <sheetPr>
    <tabColor rgb="FF7030A0"/>
  </sheetPr>
  <dimension ref="B2:B4"/>
  <sheetViews>
    <sheetView topLeftCell="B2" workbookViewId="0">
      <selection activeCell="B2" sqref="B2"/>
    </sheetView>
  </sheetViews>
  <sheetFormatPr defaultRowHeight="15" x14ac:dyDescent="0.25"/>
  <cols>
    <col min="2" max="2" width="25.85546875" bestFit="1" customWidth="1"/>
    <col min="3" max="3" width="12.85546875" bestFit="1" customWidth="1"/>
    <col min="4" max="4" width="31.140625" bestFit="1" customWidth="1"/>
  </cols>
  <sheetData>
    <row r="2" spans="2:2" x14ac:dyDescent="0.25">
      <c r="B2" t="s">
        <v>805</v>
      </c>
    </row>
    <row r="4" spans="2:2" x14ac:dyDescent="0.25">
      <c r="B4" t="s">
        <v>806</v>
      </c>
    </row>
  </sheetData>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J26"/>
  <sheetViews>
    <sheetView topLeftCell="A15" workbookViewId="0"/>
  </sheetViews>
  <sheetFormatPr defaultColWidth="8.7109375" defaultRowHeight="15" customHeight="1" x14ac:dyDescent="0.25"/>
  <cols>
    <col min="1" max="1" width="8.7109375" style="35"/>
    <col min="2" max="2" width="55.42578125" style="35" bestFit="1" customWidth="1"/>
    <col min="3" max="4" width="8.7109375" style="35"/>
    <col min="5" max="5" width="9.42578125" style="35" bestFit="1" customWidth="1"/>
    <col min="6" max="6" width="9.28515625" style="35" bestFit="1" customWidth="1"/>
    <col min="7" max="7" width="16" style="35" bestFit="1" customWidth="1"/>
    <col min="8" max="16384" width="8.7109375" style="35"/>
  </cols>
  <sheetData>
    <row r="1" spans="1:7" x14ac:dyDescent="0.25">
      <c r="A1" s="30"/>
      <c r="B1" s="31" t="s">
        <v>69</v>
      </c>
      <c r="C1" s="32"/>
      <c r="D1" s="32"/>
      <c r="E1" s="32"/>
      <c r="F1" s="33"/>
      <c r="G1" s="34"/>
    </row>
    <row r="2" spans="1:7" x14ac:dyDescent="0.25">
      <c r="C2" s="36"/>
      <c r="D2" s="36"/>
      <c r="E2" s="36"/>
      <c r="F2" s="37"/>
      <c r="G2" s="36"/>
    </row>
    <row r="3" spans="1:7" x14ac:dyDescent="0.25">
      <c r="A3" s="361" t="s">
        <v>70</v>
      </c>
      <c r="B3" s="362" t="s">
        <v>71</v>
      </c>
      <c r="C3" s="363" t="s">
        <v>2</v>
      </c>
      <c r="D3" s="364" t="s">
        <v>5</v>
      </c>
      <c r="E3" s="364" t="s">
        <v>72</v>
      </c>
      <c r="F3" s="365" t="s">
        <v>73</v>
      </c>
      <c r="G3" s="364" t="s">
        <v>74</v>
      </c>
    </row>
    <row r="4" spans="1:7" ht="30" x14ac:dyDescent="0.25">
      <c r="A4" s="46" t="s">
        <v>75</v>
      </c>
      <c r="B4" s="44" t="s">
        <v>76</v>
      </c>
      <c r="C4" s="46" t="s">
        <v>2</v>
      </c>
      <c r="D4" s="127"/>
      <c r="E4" s="127"/>
      <c r="F4" s="366" t="s">
        <v>77</v>
      </c>
      <c r="G4" s="46"/>
    </row>
    <row r="5" spans="1:7" ht="30" x14ac:dyDescent="0.25">
      <c r="A5" s="46" t="s">
        <v>78</v>
      </c>
      <c r="B5" s="44" t="s">
        <v>79</v>
      </c>
      <c r="C5" s="46" t="s">
        <v>80</v>
      </c>
      <c r="D5" s="127"/>
      <c r="E5" s="127"/>
      <c r="F5" s="366" t="s">
        <v>77</v>
      </c>
      <c r="G5" s="46"/>
    </row>
    <row r="6" spans="1:7" x14ac:dyDescent="0.25">
      <c r="A6" s="46" t="s">
        <v>81</v>
      </c>
      <c r="B6" s="94" t="s">
        <v>82</v>
      </c>
      <c r="C6" s="46" t="s">
        <v>80</v>
      </c>
      <c r="D6" s="127"/>
      <c r="E6" s="127"/>
      <c r="F6" s="366" t="s">
        <v>77</v>
      </c>
      <c r="G6" s="46"/>
    </row>
    <row r="7" spans="1:7" x14ac:dyDescent="0.25">
      <c r="A7" s="46" t="s">
        <v>83</v>
      </c>
      <c r="B7" s="94" t="s">
        <v>84</v>
      </c>
      <c r="C7" s="46" t="s">
        <v>80</v>
      </c>
      <c r="D7" s="127"/>
      <c r="E7" s="127"/>
      <c r="F7" s="366" t="s">
        <v>77</v>
      </c>
      <c r="G7" s="46"/>
    </row>
    <row r="8" spans="1:7" ht="30" x14ac:dyDescent="0.25">
      <c r="A8" s="46" t="s">
        <v>85</v>
      </c>
      <c r="B8" s="367" t="s">
        <v>86</v>
      </c>
      <c r="C8" s="46" t="s">
        <v>80</v>
      </c>
      <c r="D8" s="127"/>
      <c r="E8" s="127"/>
      <c r="F8" s="366" t="s">
        <v>77</v>
      </c>
      <c r="G8" s="368"/>
    </row>
    <row r="9" spans="1:7" ht="75" x14ac:dyDescent="0.25">
      <c r="A9" s="46" t="s">
        <v>87</v>
      </c>
      <c r="B9" s="94" t="s">
        <v>88</v>
      </c>
      <c r="C9" s="45" t="s">
        <v>2</v>
      </c>
      <c r="D9" s="127"/>
      <c r="E9" s="127"/>
      <c r="F9" s="366" t="s">
        <v>77</v>
      </c>
      <c r="G9" s="46"/>
    </row>
    <row r="10" spans="1:7" ht="30" x14ac:dyDescent="0.25">
      <c r="A10" s="46" t="s">
        <v>89</v>
      </c>
      <c r="B10" s="44" t="s">
        <v>90</v>
      </c>
      <c r="C10" s="46" t="s">
        <v>80</v>
      </c>
      <c r="D10" s="127"/>
      <c r="E10" s="127"/>
      <c r="F10" s="366" t="s">
        <v>77</v>
      </c>
      <c r="G10" s="46"/>
    </row>
    <row r="11" spans="1:7" ht="60" x14ac:dyDescent="0.25">
      <c r="A11" s="46" t="s">
        <v>91</v>
      </c>
      <c r="B11" s="369" t="s">
        <v>92</v>
      </c>
      <c r="C11" s="46" t="s">
        <v>2</v>
      </c>
      <c r="D11" s="127"/>
      <c r="E11" s="127"/>
      <c r="F11" s="366" t="s">
        <v>77</v>
      </c>
      <c r="G11" s="46"/>
    </row>
    <row r="12" spans="1:7" ht="45" x14ac:dyDescent="0.25">
      <c r="A12" s="46" t="s">
        <v>93</v>
      </c>
      <c r="B12" s="369" t="s">
        <v>94</v>
      </c>
      <c r="C12" s="46" t="s">
        <v>2</v>
      </c>
      <c r="D12" s="127"/>
      <c r="E12" s="127"/>
      <c r="F12" s="366" t="s">
        <v>77</v>
      </c>
      <c r="G12" s="127"/>
    </row>
    <row r="13" spans="1:7" ht="60" x14ac:dyDescent="0.25">
      <c r="A13" s="46" t="s">
        <v>95</v>
      </c>
      <c r="B13" s="44" t="s">
        <v>96</v>
      </c>
      <c r="C13" s="46" t="s">
        <v>2</v>
      </c>
      <c r="D13" s="127"/>
      <c r="E13" s="127"/>
      <c r="F13" s="366" t="s">
        <v>77</v>
      </c>
      <c r="G13" s="127"/>
    </row>
    <row r="14" spans="1:7" ht="45" x14ac:dyDescent="0.25">
      <c r="A14" s="46" t="s">
        <v>97</v>
      </c>
      <c r="B14" s="44" t="s">
        <v>98</v>
      </c>
      <c r="C14" s="46" t="s">
        <v>2</v>
      </c>
      <c r="D14" s="127"/>
      <c r="E14" s="127"/>
      <c r="F14" s="366" t="s">
        <v>77</v>
      </c>
      <c r="G14" s="127"/>
    </row>
    <row r="15" spans="1:7" ht="90" x14ac:dyDescent="0.25">
      <c r="A15" s="46" t="s">
        <v>99</v>
      </c>
      <c r="B15" s="44" t="s">
        <v>100</v>
      </c>
      <c r="C15" s="46" t="s">
        <v>2</v>
      </c>
      <c r="D15" s="127"/>
      <c r="E15" s="127"/>
      <c r="F15" s="366" t="s">
        <v>77</v>
      </c>
      <c r="G15" s="127"/>
    </row>
    <row r="16" spans="1:7" x14ac:dyDescent="0.25">
      <c r="A16" s="46" t="s">
        <v>101</v>
      </c>
      <c r="B16" s="44" t="s">
        <v>102</v>
      </c>
      <c r="C16" s="45" t="s">
        <v>80</v>
      </c>
      <c r="D16" s="45"/>
      <c r="E16" s="45"/>
      <c r="F16" s="366" t="s">
        <v>77</v>
      </c>
      <c r="G16" s="46"/>
    </row>
    <row r="17" spans="1:10" ht="30" x14ac:dyDescent="0.25">
      <c r="A17" s="46" t="s">
        <v>103</v>
      </c>
      <c r="B17" s="44" t="s">
        <v>104</v>
      </c>
      <c r="C17" s="45" t="s">
        <v>80</v>
      </c>
      <c r="D17" s="45"/>
      <c r="E17" s="45"/>
      <c r="F17" s="366" t="s">
        <v>77</v>
      </c>
      <c r="G17" s="46"/>
    </row>
    <row r="18" spans="1:10" ht="45" x14ac:dyDescent="0.25">
      <c r="A18" s="46" t="s">
        <v>105</v>
      </c>
      <c r="B18" s="49" t="s">
        <v>106</v>
      </c>
      <c r="C18" s="45" t="s">
        <v>80</v>
      </c>
      <c r="D18" s="45"/>
      <c r="E18" s="45"/>
      <c r="F18" s="366" t="s">
        <v>77</v>
      </c>
      <c r="G18" s="46"/>
    </row>
    <row r="19" spans="1:10" ht="105" x14ac:dyDescent="0.25">
      <c r="A19" s="46" t="s">
        <v>107</v>
      </c>
      <c r="B19" s="49" t="s">
        <v>108</v>
      </c>
      <c r="C19" s="45" t="s">
        <v>80</v>
      </c>
      <c r="D19" s="45"/>
      <c r="E19" s="45"/>
      <c r="F19" s="366" t="s">
        <v>77</v>
      </c>
      <c r="G19" s="46"/>
    </row>
    <row r="20" spans="1:10" ht="60" x14ac:dyDescent="0.25">
      <c r="A20" s="46" t="s">
        <v>109</v>
      </c>
      <c r="B20" s="49" t="s">
        <v>110</v>
      </c>
      <c r="C20" s="45" t="s">
        <v>80</v>
      </c>
      <c r="D20" s="45"/>
      <c r="E20" s="45"/>
      <c r="F20" s="366" t="s">
        <v>77</v>
      </c>
      <c r="G20" s="46"/>
    </row>
    <row r="21" spans="1:10" ht="30" x14ac:dyDescent="0.25">
      <c r="A21" s="46" t="s">
        <v>111</v>
      </c>
      <c r="B21" s="44" t="s">
        <v>112</v>
      </c>
      <c r="C21" s="45" t="s">
        <v>2</v>
      </c>
      <c r="D21" s="133"/>
      <c r="E21" s="95"/>
      <c r="F21" s="366" t="s">
        <v>77</v>
      </c>
      <c r="G21" s="45"/>
    </row>
    <row r="22" spans="1:10" ht="30" x14ac:dyDescent="0.25">
      <c r="A22" s="46" t="s">
        <v>113</v>
      </c>
      <c r="B22" s="370" t="s">
        <v>114</v>
      </c>
      <c r="C22" s="45" t="s">
        <v>2</v>
      </c>
      <c r="D22" s="133"/>
      <c r="E22" s="95"/>
      <c r="F22" s="366" t="s">
        <v>77</v>
      </c>
      <c r="G22" s="133"/>
    </row>
    <row r="23" spans="1:10" ht="60" x14ac:dyDescent="0.25">
      <c r="A23" s="46" t="s">
        <v>115</v>
      </c>
      <c r="B23" s="370" t="s">
        <v>116</v>
      </c>
      <c r="C23" s="45" t="s">
        <v>2</v>
      </c>
      <c r="D23" s="133"/>
      <c r="E23" s="95"/>
      <c r="F23" s="366" t="s">
        <v>77</v>
      </c>
      <c r="G23" s="133"/>
    </row>
    <row r="24" spans="1:10" ht="30" x14ac:dyDescent="0.25">
      <c r="A24" s="46" t="s">
        <v>117</v>
      </c>
      <c r="B24" s="370" t="s">
        <v>118</v>
      </c>
      <c r="C24" s="127" t="s">
        <v>80</v>
      </c>
      <c r="D24" s="127"/>
      <c r="E24" s="127"/>
      <c r="F24" s="366" t="s">
        <v>77</v>
      </c>
      <c r="G24" s="127"/>
      <c r="J24" s="70"/>
    </row>
    <row r="25" spans="1:10" ht="30" x14ac:dyDescent="0.25">
      <c r="A25" s="46" t="s">
        <v>119</v>
      </c>
      <c r="B25" s="370" t="s">
        <v>120</v>
      </c>
      <c r="C25" s="127" t="s">
        <v>80</v>
      </c>
      <c r="D25" s="127"/>
      <c r="E25" s="127"/>
      <c r="F25" s="366" t="s">
        <v>77</v>
      </c>
      <c r="G25" s="127"/>
      <c r="J25" s="70"/>
    </row>
    <row r="26" spans="1:10" ht="60" x14ac:dyDescent="0.25">
      <c r="A26" s="46" t="s">
        <v>121</v>
      </c>
      <c r="B26" s="370" t="s">
        <v>122</v>
      </c>
      <c r="C26" s="127" t="s">
        <v>80</v>
      </c>
      <c r="D26" s="127"/>
      <c r="E26" s="127"/>
      <c r="F26" s="366" t="s">
        <v>77</v>
      </c>
      <c r="G26" s="127"/>
    </row>
  </sheetData>
  <phoneticPr fontId="37" type="noConversion"/>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5C9B2-B8EE-4A9C-AC02-D99075086F6D}">
  <sheetPr>
    <tabColor rgb="FF7030A0"/>
  </sheetPr>
  <dimension ref="A1:L43"/>
  <sheetViews>
    <sheetView showGridLines="0" workbookViewId="0"/>
  </sheetViews>
  <sheetFormatPr defaultRowHeight="15" x14ac:dyDescent="0.25"/>
  <cols>
    <col min="1" max="1" width="10.7109375" bestFit="1" customWidth="1"/>
    <col min="2" max="2" width="28.28515625" bestFit="1" customWidth="1"/>
    <col min="3" max="3" width="33.42578125" bestFit="1" customWidth="1"/>
    <col min="4" max="4" width="24.85546875" bestFit="1" customWidth="1"/>
    <col min="5" max="5" width="29.85546875" bestFit="1" customWidth="1"/>
    <col min="6" max="6" width="23.28515625" bestFit="1" customWidth="1"/>
    <col min="7" max="7" width="30.140625" bestFit="1" customWidth="1"/>
    <col min="8" max="8" width="33.42578125" bestFit="1" customWidth="1"/>
    <col min="9" max="9" width="28.7109375" bestFit="1" customWidth="1"/>
    <col min="10" max="10" width="23" bestFit="1" customWidth="1"/>
    <col min="11" max="11" width="24.5703125" bestFit="1" customWidth="1"/>
    <col min="12" max="12" width="25.85546875" bestFit="1" customWidth="1"/>
  </cols>
  <sheetData>
    <row r="1" spans="1:10" x14ac:dyDescent="0.25">
      <c r="B1" s="26" t="s">
        <v>807</v>
      </c>
    </row>
    <row r="3" spans="1:10" x14ac:dyDescent="0.25">
      <c r="A3" t="s">
        <v>808</v>
      </c>
      <c r="B3" s="336" t="s">
        <v>809</v>
      </c>
      <c r="C3" s="337" t="s">
        <v>810</v>
      </c>
    </row>
    <row r="5" spans="1:10" x14ac:dyDescent="0.25">
      <c r="A5" s="338"/>
      <c r="B5" s="339" t="s">
        <v>811</v>
      </c>
      <c r="C5" s="340" t="s">
        <v>812</v>
      </c>
      <c r="D5" s="341" t="s">
        <v>813</v>
      </c>
    </row>
    <row r="6" spans="1:10" x14ac:dyDescent="0.25">
      <c r="A6" s="342" t="s">
        <v>814</v>
      </c>
      <c r="B6">
        <v>8018</v>
      </c>
      <c r="C6" t="s">
        <v>815</v>
      </c>
      <c r="D6" s="343" t="s">
        <v>816</v>
      </c>
    </row>
    <row r="7" spans="1:10" x14ac:dyDescent="0.25">
      <c r="A7" s="342" t="s">
        <v>817</v>
      </c>
      <c r="B7">
        <v>8896</v>
      </c>
      <c r="C7" t="s">
        <v>818</v>
      </c>
      <c r="D7" s="343" t="s">
        <v>816</v>
      </c>
    </row>
    <row r="8" spans="1:10" x14ac:dyDescent="0.25">
      <c r="A8" s="342" t="s">
        <v>819</v>
      </c>
      <c r="B8">
        <v>8882</v>
      </c>
      <c r="C8" t="s">
        <v>820</v>
      </c>
      <c r="D8" s="343" t="s">
        <v>816</v>
      </c>
    </row>
    <row r="9" spans="1:10" x14ac:dyDescent="0.25">
      <c r="A9" s="344" t="s">
        <v>821</v>
      </c>
      <c r="B9" s="345">
        <v>4001</v>
      </c>
      <c r="C9" s="345" t="s">
        <v>721</v>
      </c>
      <c r="D9" s="346" t="s">
        <v>822</v>
      </c>
    </row>
    <row r="11" spans="1:10" x14ac:dyDescent="0.25">
      <c r="A11" s="338"/>
      <c r="B11" s="339" t="s">
        <v>823</v>
      </c>
      <c r="C11" s="339" t="s">
        <v>824</v>
      </c>
      <c r="D11" s="340" t="s">
        <v>825</v>
      </c>
      <c r="E11" s="340" t="s">
        <v>826</v>
      </c>
      <c r="F11" s="340" t="s">
        <v>827</v>
      </c>
      <c r="G11" s="340" t="s">
        <v>828</v>
      </c>
      <c r="H11" s="340" t="s">
        <v>829</v>
      </c>
      <c r="I11" s="340" t="s">
        <v>830</v>
      </c>
      <c r="J11" s="341" t="s">
        <v>831</v>
      </c>
    </row>
    <row r="12" spans="1:10" x14ac:dyDescent="0.25">
      <c r="A12" s="342" t="s">
        <v>814</v>
      </c>
      <c r="B12">
        <v>100</v>
      </c>
      <c r="C12" t="s">
        <v>832</v>
      </c>
      <c r="D12" t="s">
        <v>833</v>
      </c>
      <c r="E12" t="s">
        <v>834</v>
      </c>
      <c r="F12" t="s">
        <v>833</v>
      </c>
      <c r="G12" t="s">
        <v>833</v>
      </c>
      <c r="H12" t="s">
        <v>835</v>
      </c>
      <c r="I12" t="s">
        <v>836</v>
      </c>
      <c r="J12" s="343" t="s">
        <v>837</v>
      </c>
    </row>
    <row r="13" spans="1:10" x14ac:dyDescent="0.25">
      <c r="A13" s="342" t="s">
        <v>817</v>
      </c>
      <c r="B13">
        <v>778</v>
      </c>
      <c r="C13" t="s">
        <v>838</v>
      </c>
      <c r="D13" t="s">
        <v>839</v>
      </c>
      <c r="E13" t="s">
        <v>840</v>
      </c>
      <c r="F13" t="s">
        <v>841</v>
      </c>
      <c r="G13" t="s">
        <v>842</v>
      </c>
      <c r="H13" t="s">
        <v>843</v>
      </c>
      <c r="I13" t="s">
        <v>844</v>
      </c>
      <c r="J13" s="343" t="s">
        <v>837</v>
      </c>
    </row>
    <row r="14" spans="1:10" x14ac:dyDescent="0.25">
      <c r="A14" s="342" t="s">
        <v>819</v>
      </c>
      <c r="B14">
        <v>700</v>
      </c>
      <c r="C14" t="s">
        <v>845</v>
      </c>
      <c r="D14" t="s">
        <v>846</v>
      </c>
      <c r="E14" t="s">
        <v>847</v>
      </c>
      <c r="F14" t="s">
        <v>841</v>
      </c>
      <c r="G14" t="s">
        <v>842</v>
      </c>
      <c r="H14" t="s">
        <v>848</v>
      </c>
      <c r="I14" t="s">
        <v>849</v>
      </c>
      <c r="J14" s="343" t="s">
        <v>837</v>
      </c>
    </row>
    <row r="15" spans="1:10" x14ac:dyDescent="0.25">
      <c r="A15" s="344" t="s">
        <v>821</v>
      </c>
      <c r="B15" s="345">
        <v>745</v>
      </c>
      <c r="C15" s="345" t="s">
        <v>850</v>
      </c>
      <c r="D15" s="345" t="s">
        <v>851</v>
      </c>
      <c r="E15" s="345" t="s">
        <v>852</v>
      </c>
      <c r="F15" s="345" t="s">
        <v>841</v>
      </c>
      <c r="G15" s="345" t="s">
        <v>842</v>
      </c>
      <c r="H15" s="345" t="s">
        <v>851</v>
      </c>
      <c r="I15" s="345" t="s">
        <v>853</v>
      </c>
      <c r="J15" s="346" t="s">
        <v>837</v>
      </c>
    </row>
    <row r="18" spans="1:12" x14ac:dyDescent="0.25">
      <c r="A18" s="338"/>
      <c r="B18" s="340" t="s">
        <v>823</v>
      </c>
      <c r="C18" s="340" t="s">
        <v>811</v>
      </c>
      <c r="D18" s="340" t="s">
        <v>854</v>
      </c>
      <c r="E18" s="340" t="s">
        <v>855</v>
      </c>
      <c r="F18" s="340" t="s">
        <v>856</v>
      </c>
      <c r="G18" s="340" t="s">
        <v>857</v>
      </c>
      <c r="H18" s="340" t="s">
        <v>858</v>
      </c>
      <c r="I18" s="341" t="s">
        <v>859</v>
      </c>
    </row>
    <row r="19" spans="1:12" x14ac:dyDescent="0.25">
      <c r="A19" s="342" t="s">
        <v>814</v>
      </c>
      <c r="B19">
        <v>100</v>
      </c>
      <c r="C19">
        <v>4011</v>
      </c>
      <c r="E19" t="s">
        <v>860</v>
      </c>
      <c r="F19">
        <v>-1666.67</v>
      </c>
      <c r="G19" t="s">
        <v>861</v>
      </c>
      <c r="H19" t="s">
        <v>862</v>
      </c>
      <c r="I19" s="343" t="s">
        <v>863</v>
      </c>
    </row>
    <row r="20" spans="1:12" x14ac:dyDescent="0.25">
      <c r="A20" s="342" t="s">
        <v>817</v>
      </c>
      <c r="B20">
        <v>100</v>
      </c>
      <c r="C20">
        <v>4100</v>
      </c>
      <c r="E20" t="s">
        <v>860</v>
      </c>
      <c r="F20">
        <v>12250</v>
      </c>
      <c r="G20" t="s">
        <v>864</v>
      </c>
      <c r="H20" t="s">
        <v>865</v>
      </c>
      <c r="I20" s="343" t="s">
        <v>866</v>
      </c>
    </row>
    <row r="21" spans="1:12" x14ac:dyDescent="0.25">
      <c r="A21" s="342" t="s">
        <v>819</v>
      </c>
      <c r="B21">
        <v>100</v>
      </c>
      <c r="C21">
        <v>4100</v>
      </c>
      <c r="E21" t="s">
        <v>867</v>
      </c>
      <c r="F21">
        <v>-1375</v>
      </c>
      <c r="G21" t="s">
        <v>868</v>
      </c>
      <c r="H21" t="s">
        <v>869</v>
      </c>
      <c r="I21" s="343" t="s">
        <v>870</v>
      </c>
    </row>
    <row r="22" spans="1:12" x14ac:dyDescent="0.25">
      <c r="A22" s="344" t="s">
        <v>821</v>
      </c>
      <c r="B22" s="345">
        <v>100</v>
      </c>
      <c r="C22" s="345">
        <v>5000</v>
      </c>
      <c r="D22" s="345"/>
      <c r="E22" s="345" t="s">
        <v>871</v>
      </c>
      <c r="F22" s="345">
        <v>-3565.8</v>
      </c>
      <c r="G22" s="345" t="s">
        <v>872</v>
      </c>
      <c r="H22" s="345" t="s">
        <v>873</v>
      </c>
      <c r="I22" s="346" t="s">
        <v>874</v>
      </c>
    </row>
    <row r="25" spans="1:12" x14ac:dyDescent="0.25">
      <c r="A25" s="338"/>
      <c r="B25" s="339" t="s">
        <v>854</v>
      </c>
      <c r="C25" s="339" t="s">
        <v>875</v>
      </c>
      <c r="D25" s="339" t="s">
        <v>876</v>
      </c>
      <c r="E25" s="339" t="s">
        <v>877</v>
      </c>
      <c r="F25" s="340" t="s">
        <v>878</v>
      </c>
      <c r="G25" s="340" t="s">
        <v>879</v>
      </c>
      <c r="H25" s="340" t="s">
        <v>880</v>
      </c>
      <c r="I25" s="340" t="s">
        <v>881</v>
      </c>
      <c r="J25" s="340" t="s">
        <v>882</v>
      </c>
      <c r="K25" s="340" t="s">
        <v>883</v>
      </c>
      <c r="L25" s="347" t="s">
        <v>884</v>
      </c>
    </row>
    <row r="26" spans="1:12" x14ac:dyDescent="0.25">
      <c r="A26" s="342" t="s">
        <v>814</v>
      </c>
      <c r="B26" t="s">
        <v>885</v>
      </c>
      <c r="C26" t="s">
        <v>886</v>
      </c>
      <c r="D26" s="348">
        <v>44927</v>
      </c>
      <c r="E26" s="348">
        <v>401768</v>
      </c>
      <c r="F26" t="s">
        <v>887</v>
      </c>
      <c r="G26" t="s">
        <v>888</v>
      </c>
      <c r="H26" t="s">
        <v>889</v>
      </c>
      <c r="I26" s="348">
        <v>46022</v>
      </c>
      <c r="J26" s="349">
        <v>2500</v>
      </c>
      <c r="K26" s="350">
        <f>J26*85</f>
        <v>212500</v>
      </c>
      <c r="L26" s="351">
        <v>10000</v>
      </c>
    </row>
    <row r="27" spans="1:12" x14ac:dyDescent="0.25">
      <c r="A27" s="342" t="s">
        <v>817</v>
      </c>
      <c r="B27" t="s">
        <v>890</v>
      </c>
      <c r="C27" t="s">
        <v>891</v>
      </c>
      <c r="D27" s="348">
        <v>45292</v>
      </c>
      <c r="E27" s="348">
        <v>45657</v>
      </c>
      <c r="F27" t="s">
        <v>892</v>
      </c>
      <c r="G27" t="s">
        <v>893</v>
      </c>
      <c r="H27" t="s">
        <v>894</v>
      </c>
      <c r="I27" s="348">
        <v>45657</v>
      </c>
      <c r="J27" s="349">
        <v>5000</v>
      </c>
      <c r="K27" s="350">
        <f>J27*85</f>
        <v>425000</v>
      </c>
      <c r="L27" s="351">
        <v>5000</v>
      </c>
    </row>
    <row r="28" spans="1:12" x14ac:dyDescent="0.25">
      <c r="A28" s="342" t="s">
        <v>819</v>
      </c>
      <c r="B28" t="s">
        <v>895</v>
      </c>
      <c r="C28" t="s">
        <v>896</v>
      </c>
      <c r="D28" s="348">
        <v>43983</v>
      </c>
      <c r="E28" s="348">
        <v>401768</v>
      </c>
      <c r="F28" t="s">
        <v>897</v>
      </c>
      <c r="G28" t="s">
        <v>898</v>
      </c>
      <c r="H28" t="s">
        <v>899</v>
      </c>
      <c r="I28" s="348"/>
      <c r="J28" s="349"/>
      <c r="K28" s="350"/>
      <c r="L28" s="351"/>
    </row>
    <row r="29" spans="1:12" x14ac:dyDescent="0.25">
      <c r="A29" s="344" t="s">
        <v>821</v>
      </c>
      <c r="B29" s="345" t="s">
        <v>900</v>
      </c>
      <c r="C29" s="345" t="s">
        <v>901</v>
      </c>
      <c r="D29" s="352">
        <v>45139</v>
      </c>
      <c r="E29" s="352">
        <v>45291</v>
      </c>
      <c r="F29" s="345" t="s">
        <v>902</v>
      </c>
      <c r="G29" s="345"/>
      <c r="H29" s="345"/>
      <c r="I29" s="352">
        <v>45291</v>
      </c>
      <c r="J29" s="353">
        <v>1000</v>
      </c>
      <c r="K29" s="354">
        <f>J29*85</f>
        <v>85000</v>
      </c>
      <c r="L29" s="355">
        <v>0</v>
      </c>
    </row>
    <row r="31" spans="1:12" x14ac:dyDescent="0.25">
      <c r="A31" s="338"/>
      <c r="B31" s="356" t="s">
        <v>903</v>
      </c>
      <c r="C31" s="356"/>
      <c r="D31" s="356"/>
      <c r="E31" s="356"/>
      <c r="F31" s="356"/>
      <c r="G31" s="356"/>
      <c r="H31" s="356"/>
      <c r="I31" s="357"/>
    </row>
    <row r="32" spans="1:12" x14ac:dyDescent="0.25">
      <c r="A32" s="342"/>
      <c r="I32" s="343"/>
    </row>
    <row r="33" spans="1:9" x14ac:dyDescent="0.25">
      <c r="A33" s="342"/>
      <c r="I33" s="343"/>
    </row>
    <row r="34" spans="1:9" x14ac:dyDescent="0.25">
      <c r="A34" s="342"/>
      <c r="I34" s="343"/>
    </row>
    <row r="35" spans="1:9" x14ac:dyDescent="0.25">
      <c r="A35" s="342"/>
      <c r="I35" s="343"/>
    </row>
    <row r="36" spans="1:9" x14ac:dyDescent="0.25">
      <c r="A36" s="342"/>
      <c r="I36" s="343"/>
    </row>
    <row r="37" spans="1:9" x14ac:dyDescent="0.25">
      <c r="A37" s="342"/>
      <c r="I37" s="343"/>
    </row>
    <row r="38" spans="1:9" x14ac:dyDescent="0.25">
      <c r="A38" s="342"/>
      <c r="I38" s="343"/>
    </row>
    <row r="39" spans="1:9" x14ac:dyDescent="0.25">
      <c r="A39" s="342"/>
      <c r="I39" s="343"/>
    </row>
    <row r="40" spans="1:9" x14ac:dyDescent="0.25">
      <c r="A40" s="342"/>
      <c r="I40" s="343"/>
    </row>
    <row r="41" spans="1:9" x14ac:dyDescent="0.25">
      <c r="A41" s="342"/>
      <c r="I41" s="343"/>
    </row>
    <row r="42" spans="1:9" x14ac:dyDescent="0.25">
      <c r="A42" s="342"/>
      <c r="I42" s="343"/>
    </row>
    <row r="43" spans="1:9" x14ac:dyDescent="0.25">
      <c r="A43" s="344"/>
      <c r="B43" s="345"/>
      <c r="C43" s="345"/>
      <c r="D43" s="345"/>
      <c r="E43" s="345"/>
      <c r="F43" s="345"/>
      <c r="G43" s="345"/>
      <c r="H43" s="345"/>
      <c r="I43" s="346"/>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6BF47-F3DC-40FF-A4B8-9474F968D016}">
  <dimension ref="B2:P20"/>
  <sheetViews>
    <sheetView topLeftCell="E1" workbookViewId="0">
      <selection activeCell="F3" sqref="F3"/>
    </sheetView>
  </sheetViews>
  <sheetFormatPr defaultRowHeight="15" x14ac:dyDescent="0.25"/>
  <cols>
    <col min="2" max="2" width="16.28515625" customWidth="1"/>
    <col min="3" max="3" width="15.28515625" bestFit="1" customWidth="1"/>
    <col min="4" max="4" width="13.5703125" customWidth="1"/>
    <col min="5" max="5" width="13.5703125" bestFit="1" customWidth="1"/>
    <col min="6" max="6" width="15.28515625" bestFit="1" customWidth="1"/>
    <col min="8" max="8" width="21.85546875" customWidth="1"/>
    <col min="9" max="9" width="14.42578125" customWidth="1"/>
    <col min="10" max="10" width="18.5703125" customWidth="1"/>
    <col min="11" max="11" width="13.42578125" customWidth="1"/>
    <col min="12" max="12" width="16.42578125" customWidth="1"/>
    <col min="14" max="14" width="18.7109375" customWidth="1"/>
    <col min="15" max="15" width="13.85546875" customWidth="1"/>
    <col min="16" max="16" width="20" customWidth="1"/>
  </cols>
  <sheetData>
    <row r="2" spans="2:16" x14ac:dyDescent="0.25">
      <c r="B2" s="84"/>
      <c r="C2" s="244" t="s">
        <v>904</v>
      </c>
      <c r="D2" s="84"/>
      <c r="E2" s="84"/>
      <c r="F2" s="84"/>
      <c r="H2" s="84"/>
      <c r="I2" s="244" t="s">
        <v>904</v>
      </c>
      <c r="J2" s="84"/>
      <c r="K2" s="84"/>
      <c r="L2" s="84"/>
      <c r="N2" s="84" t="s">
        <v>905</v>
      </c>
      <c r="O2" s="84" t="s">
        <v>856</v>
      </c>
      <c r="P2" s="84"/>
    </row>
    <row r="3" spans="2:16" x14ac:dyDescent="0.25">
      <c r="B3" s="84"/>
      <c r="C3" s="84"/>
      <c r="D3" s="84"/>
      <c r="E3" s="84"/>
      <c r="F3" s="84"/>
      <c r="H3" s="84"/>
      <c r="I3" s="84"/>
      <c r="J3" s="84"/>
      <c r="K3" s="84"/>
      <c r="L3" s="84"/>
      <c r="N3" s="84" t="s">
        <v>906</v>
      </c>
      <c r="O3" s="84">
        <v>30000</v>
      </c>
      <c r="P3" s="84"/>
    </row>
    <row r="4" spans="2:16" x14ac:dyDescent="0.25">
      <c r="B4" s="244" t="s">
        <v>864</v>
      </c>
      <c r="C4" s="84" t="s">
        <v>907</v>
      </c>
      <c r="D4" s="84"/>
      <c r="E4" s="84"/>
      <c r="F4" s="84"/>
      <c r="H4" s="244" t="s">
        <v>864</v>
      </c>
      <c r="I4" s="84" t="s">
        <v>908</v>
      </c>
      <c r="J4" s="84"/>
      <c r="K4" s="84"/>
      <c r="L4" s="84"/>
      <c r="N4" s="84"/>
      <c r="O4" s="84"/>
      <c r="P4" s="84"/>
    </row>
    <row r="5" spans="2:16" x14ac:dyDescent="0.25">
      <c r="B5" s="442" t="s">
        <v>909</v>
      </c>
      <c r="C5" s="439">
        <v>1000000</v>
      </c>
      <c r="D5" s="84"/>
      <c r="E5" s="84"/>
      <c r="F5" s="84"/>
      <c r="H5" s="442" t="s">
        <v>909</v>
      </c>
      <c r="I5" s="439">
        <f>L11</f>
        <v>1050000</v>
      </c>
      <c r="J5" s="84"/>
      <c r="K5" s="84"/>
      <c r="L5" s="84"/>
      <c r="N5" s="84" t="s">
        <v>910</v>
      </c>
      <c r="O5" s="84">
        <v>20000</v>
      </c>
      <c r="P5" s="84"/>
    </row>
    <row r="6" spans="2:16" x14ac:dyDescent="0.25">
      <c r="B6" s="84"/>
      <c r="C6" s="84"/>
      <c r="D6" s="84"/>
      <c r="E6" s="84"/>
      <c r="F6" s="84"/>
      <c r="H6" s="84"/>
      <c r="I6" s="84"/>
      <c r="J6" s="84"/>
      <c r="K6" s="84"/>
      <c r="L6" s="84"/>
      <c r="N6" s="84" t="s">
        <v>911</v>
      </c>
      <c r="O6" s="84"/>
      <c r="P6" s="84"/>
    </row>
    <row r="7" spans="2:16" x14ac:dyDescent="0.25">
      <c r="B7" s="84"/>
      <c r="C7" s="485" t="s">
        <v>912</v>
      </c>
      <c r="D7" s="486"/>
      <c r="E7" s="487"/>
      <c r="F7" s="84"/>
      <c r="H7" s="84"/>
      <c r="I7" s="485" t="s">
        <v>913</v>
      </c>
      <c r="J7" s="486"/>
      <c r="K7" s="487"/>
      <c r="L7" s="84"/>
      <c r="N7" s="84" t="s">
        <v>914</v>
      </c>
      <c r="O7" s="84">
        <v>30000</v>
      </c>
      <c r="P7" s="84"/>
    </row>
    <row r="8" spans="2:16" x14ac:dyDescent="0.25">
      <c r="B8" s="244" t="s">
        <v>915</v>
      </c>
      <c r="C8" s="443">
        <v>2025</v>
      </c>
      <c r="D8" s="443">
        <v>2026</v>
      </c>
      <c r="E8" s="443">
        <v>2027</v>
      </c>
      <c r="F8" s="84"/>
      <c r="H8" s="244" t="s">
        <v>915</v>
      </c>
      <c r="I8" s="443">
        <v>2025</v>
      </c>
      <c r="J8" s="443">
        <v>2026</v>
      </c>
      <c r="K8" s="443">
        <v>2027</v>
      </c>
      <c r="L8" s="84"/>
      <c r="N8" s="84" t="s">
        <v>916</v>
      </c>
      <c r="O8" s="84">
        <v>70000</v>
      </c>
      <c r="P8" s="84" t="s">
        <v>917</v>
      </c>
    </row>
    <row r="9" spans="2:16" x14ac:dyDescent="0.25">
      <c r="B9" s="442" t="s">
        <v>918</v>
      </c>
      <c r="C9" s="439">
        <v>30000</v>
      </c>
      <c r="D9" s="439">
        <v>200000</v>
      </c>
      <c r="E9" s="439">
        <v>70000</v>
      </c>
      <c r="F9" s="439">
        <f>SUM(C9:E9)</f>
        <v>300000</v>
      </c>
      <c r="H9" s="442" t="s">
        <v>918</v>
      </c>
      <c r="I9" s="439">
        <v>30000</v>
      </c>
      <c r="J9" s="439">
        <v>200000</v>
      </c>
      <c r="K9" s="439">
        <v>70000</v>
      </c>
      <c r="L9" s="439">
        <f>SUM(I9:K9)</f>
        <v>300000</v>
      </c>
      <c r="N9" s="84"/>
      <c r="O9" s="445">
        <f>SUM(O3:O8)</f>
        <v>150000</v>
      </c>
      <c r="P9" s="84"/>
    </row>
    <row r="10" spans="2:16" x14ac:dyDescent="0.25">
      <c r="B10" s="442" t="s">
        <v>919</v>
      </c>
      <c r="C10" s="439">
        <v>100000</v>
      </c>
      <c r="D10" s="439">
        <v>500000</v>
      </c>
      <c r="E10" s="439">
        <v>100000</v>
      </c>
      <c r="F10" s="439">
        <f>SUM(C10:E10)</f>
        <v>700000</v>
      </c>
      <c r="H10" s="442" t="s">
        <v>919</v>
      </c>
      <c r="I10" s="444">
        <v>150000</v>
      </c>
      <c r="J10" s="439">
        <v>500000</v>
      </c>
      <c r="K10" s="439">
        <v>100000</v>
      </c>
      <c r="L10" s="439">
        <f>SUM(I10:K10)</f>
        <v>750000</v>
      </c>
    </row>
    <row r="11" spans="2:16" x14ac:dyDescent="0.25">
      <c r="B11" s="84"/>
      <c r="C11" s="439"/>
      <c r="D11" s="439"/>
      <c r="E11" s="440" t="s">
        <v>67</v>
      </c>
      <c r="F11" s="439">
        <f>SUM(F9:F10)</f>
        <v>1000000</v>
      </c>
      <c r="H11" s="84"/>
      <c r="I11" s="439"/>
      <c r="J11" s="439"/>
      <c r="K11" s="440" t="s">
        <v>67</v>
      </c>
      <c r="L11" s="439">
        <f>SUM(L9:L10)</f>
        <v>1050000</v>
      </c>
    </row>
    <row r="19" spans="11:11" x14ac:dyDescent="0.25">
      <c r="K19" s="441"/>
    </row>
    <row r="20" spans="11:11" x14ac:dyDescent="0.25">
      <c r="K20" s="441"/>
    </row>
  </sheetData>
  <mergeCells count="2">
    <mergeCell ref="C7:E7"/>
    <mergeCell ref="I7:K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H74"/>
  <sheetViews>
    <sheetView workbookViewId="0"/>
  </sheetViews>
  <sheetFormatPr defaultColWidth="9.140625" defaultRowHeight="15" customHeight="1" x14ac:dyDescent="0.25"/>
  <cols>
    <col min="1" max="1" width="30.5703125" style="35" customWidth="1"/>
    <col min="2" max="2" width="7.28515625" style="35" customWidth="1"/>
    <col min="3" max="3" width="67" style="35" customWidth="1"/>
    <col min="4" max="4" width="9.42578125" style="36" bestFit="1" customWidth="1"/>
    <col min="5" max="5" width="9.42578125" style="36" customWidth="1"/>
    <col min="6" max="6" width="12.5703125" style="36" customWidth="1"/>
    <col min="7" max="7" width="11.42578125" style="37" customWidth="1"/>
    <col min="8" max="8" width="16.28515625" style="36" bestFit="1" customWidth="1"/>
    <col min="9" max="16384" width="9.140625" style="35"/>
  </cols>
  <sheetData>
    <row r="1" spans="1:8" x14ac:dyDescent="0.25">
      <c r="A1" s="58"/>
      <c r="B1" s="58"/>
      <c r="C1" s="59" t="s">
        <v>123</v>
      </c>
      <c r="D1" s="60"/>
      <c r="E1" s="60"/>
      <c r="F1" s="60"/>
      <c r="G1" s="61"/>
      <c r="H1" s="34"/>
    </row>
    <row r="3" spans="1:8" x14ac:dyDescent="0.25">
      <c r="A3" s="385" t="s">
        <v>11</v>
      </c>
      <c r="B3" s="385" t="s">
        <v>70</v>
      </c>
      <c r="C3" s="386" t="s">
        <v>71</v>
      </c>
      <c r="D3" s="132" t="s">
        <v>2</v>
      </c>
      <c r="E3" s="132" t="s">
        <v>5</v>
      </c>
      <c r="F3" s="132" t="s">
        <v>72</v>
      </c>
      <c r="G3" s="387" t="s">
        <v>73</v>
      </c>
      <c r="H3" s="132" t="s">
        <v>74</v>
      </c>
    </row>
    <row r="4" spans="1:8" ht="45" x14ac:dyDescent="0.25">
      <c r="A4" s="94" t="s">
        <v>16</v>
      </c>
      <c r="B4" s="45" t="s">
        <v>124</v>
      </c>
      <c r="C4" s="94" t="s">
        <v>125</v>
      </c>
      <c r="D4" s="45" t="s">
        <v>2</v>
      </c>
      <c r="E4" s="371"/>
      <c r="F4" s="371"/>
      <c r="G4" s="366" t="s">
        <v>77</v>
      </c>
      <c r="H4" s="46"/>
    </row>
    <row r="5" spans="1:8" ht="60" x14ac:dyDescent="0.25">
      <c r="A5" s="372" t="s">
        <v>16</v>
      </c>
      <c r="B5" s="45" t="s">
        <v>126</v>
      </c>
      <c r="C5" s="44" t="s">
        <v>127</v>
      </c>
      <c r="D5" s="46" t="s">
        <v>80</v>
      </c>
      <c r="E5" s="46"/>
      <c r="F5" s="46"/>
      <c r="G5" s="366" t="s">
        <v>77</v>
      </c>
      <c r="H5" s="368"/>
    </row>
    <row r="6" spans="1:8" ht="30" x14ac:dyDescent="0.25">
      <c r="A6" s="94" t="s">
        <v>16</v>
      </c>
      <c r="B6" s="45" t="s">
        <v>128</v>
      </c>
      <c r="C6" s="367" t="s">
        <v>129</v>
      </c>
      <c r="D6" s="373" t="s">
        <v>2</v>
      </c>
      <c r="E6" s="373"/>
      <c r="F6" s="373"/>
      <c r="G6" s="366" t="s">
        <v>77</v>
      </c>
      <c r="H6" s="46"/>
    </row>
    <row r="7" spans="1:8" ht="30" x14ac:dyDescent="0.25">
      <c r="A7" s="94" t="s">
        <v>16</v>
      </c>
      <c r="B7" s="45" t="s">
        <v>130</v>
      </c>
      <c r="C7" s="367" t="s">
        <v>131</v>
      </c>
      <c r="D7" s="373" t="s">
        <v>2</v>
      </c>
      <c r="E7" s="373"/>
      <c r="F7" s="373"/>
      <c r="G7" s="366" t="s">
        <v>77</v>
      </c>
      <c r="H7" s="46"/>
    </row>
    <row r="8" spans="1:8" ht="30" x14ac:dyDescent="0.25">
      <c r="A8" s="94" t="s">
        <v>16</v>
      </c>
      <c r="B8" s="45" t="s">
        <v>132</v>
      </c>
      <c r="C8" s="94" t="s">
        <v>133</v>
      </c>
      <c r="D8" s="373" t="s">
        <v>2</v>
      </c>
      <c r="E8" s="373"/>
      <c r="F8" s="373"/>
      <c r="G8" s="366" t="s">
        <v>77</v>
      </c>
      <c r="H8" s="46"/>
    </row>
    <row r="9" spans="1:8" ht="30" x14ac:dyDescent="0.25">
      <c r="A9" s="94" t="s">
        <v>16</v>
      </c>
      <c r="B9" s="45" t="s">
        <v>134</v>
      </c>
      <c r="C9" s="367" t="s">
        <v>135</v>
      </c>
      <c r="D9" s="373" t="s">
        <v>2</v>
      </c>
      <c r="E9" s="373"/>
      <c r="F9" s="373"/>
      <c r="G9" s="366" t="s">
        <v>77</v>
      </c>
      <c r="H9" s="46"/>
    </row>
    <row r="10" spans="1:8" ht="30" x14ac:dyDescent="0.25">
      <c r="A10" s="44" t="s">
        <v>16</v>
      </c>
      <c r="B10" s="45" t="s">
        <v>136</v>
      </c>
      <c r="C10" s="54" t="s">
        <v>137</v>
      </c>
      <c r="D10" s="374" t="s">
        <v>2</v>
      </c>
      <c r="E10" s="374"/>
      <c r="F10" s="374"/>
      <c r="G10" s="366" t="s">
        <v>77</v>
      </c>
      <c r="H10" s="46"/>
    </row>
    <row r="11" spans="1:8" ht="45" x14ac:dyDescent="0.25">
      <c r="A11" s="94" t="s">
        <v>16</v>
      </c>
      <c r="B11" s="45" t="s">
        <v>138</v>
      </c>
      <c r="C11" s="367" t="s">
        <v>139</v>
      </c>
      <c r="D11" s="373" t="s">
        <v>2</v>
      </c>
      <c r="E11" s="375"/>
      <c r="F11" s="375"/>
      <c r="G11" s="366" t="s">
        <v>77</v>
      </c>
      <c r="H11" s="46"/>
    </row>
    <row r="12" spans="1:8" ht="45" x14ac:dyDescent="0.25">
      <c r="A12" s="94" t="s">
        <v>16</v>
      </c>
      <c r="B12" s="45" t="s">
        <v>140</v>
      </c>
      <c r="C12" s="367" t="s">
        <v>141</v>
      </c>
      <c r="D12" s="373" t="s">
        <v>2</v>
      </c>
      <c r="E12" s="375"/>
      <c r="F12" s="375"/>
      <c r="G12" s="366" t="s">
        <v>77</v>
      </c>
      <c r="H12" s="46"/>
    </row>
    <row r="13" spans="1:8" ht="30" x14ac:dyDescent="0.25">
      <c r="A13" s="94" t="s">
        <v>16</v>
      </c>
      <c r="B13" s="45" t="s">
        <v>142</v>
      </c>
      <c r="C13" s="367" t="s">
        <v>143</v>
      </c>
      <c r="D13" s="373" t="s">
        <v>2</v>
      </c>
      <c r="E13" s="375"/>
      <c r="F13" s="375"/>
      <c r="G13" s="366" t="s">
        <v>77</v>
      </c>
      <c r="H13" s="46"/>
    </row>
    <row r="14" spans="1:8" ht="45" x14ac:dyDescent="0.25">
      <c r="A14" s="94" t="s">
        <v>16</v>
      </c>
      <c r="B14" s="45" t="s">
        <v>144</v>
      </c>
      <c r="C14" s="376" t="s">
        <v>145</v>
      </c>
      <c r="D14" s="46" t="s">
        <v>2</v>
      </c>
      <c r="E14" s="46"/>
      <c r="F14" s="46"/>
      <c r="G14" s="366" t="s">
        <v>77</v>
      </c>
      <c r="H14" s="46"/>
    </row>
    <row r="15" spans="1:8" ht="30" x14ac:dyDescent="0.25">
      <c r="A15" s="94" t="s">
        <v>146</v>
      </c>
      <c r="B15" s="45" t="s">
        <v>147</v>
      </c>
      <c r="C15" s="94" t="s">
        <v>148</v>
      </c>
      <c r="D15" s="45" t="s">
        <v>2</v>
      </c>
      <c r="E15" s="45"/>
      <c r="F15" s="45"/>
      <c r="G15" s="366" t="s">
        <v>77</v>
      </c>
      <c r="H15" s="46"/>
    </row>
    <row r="16" spans="1:8" ht="30" x14ac:dyDescent="0.25">
      <c r="A16" s="44" t="s">
        <v>146</v>
      </c>
      <c r="B16" s="45" t="s">
        <v>149</v>
      </c>
      <c r="C16" s="44" t="s">
        <v>150</v>
      </c>
      <c r="D16" s="45" t="s">
        <v>80</v>
      </c>
      <c r="E16" s="45"/>
      <c r="F16" s="45"/>
      <c r="G16" s="366" t="s">
        <v>77</v>
      </c>
      <c r="H16" s="46"/>
    </row>
    <row r="17" spans="1:8" ht="30" x14ac:dyDescent="0.25">
      <c r="A17" s="44" t="s">
        <v>146</v>
      </c>
      <c r="B17" s="45" t="s">
        <v>151</v>
      </c>
      <c r="C17" s="377" t="s">
        <v>152</v>
      </c>
      <c r="D17" s="45" t="s">
        <v>80</v>
      </c>
      <c r="E17" s="45"/>
      <c r="F17" s="45"/>
      <c r="G17" s="366" t="s">
        <v>77</v>
      </c>
      <c r="H17" s="46"/>
    </row>
    <row r="18" spans="1:8" ht="105" x14ac:dyDescent="0.25">
      <c r="A18" s="94" t="s">
        <v>146</v>
      </c>
      <c r="B18" s="45" t="s">
        <v>153</v>
      </c>
      <c r="C18" s="378" t="s">
        <v>154</v>
      </c>
      <c r="D18" s="45" t="s">
        <v>2</v>
      </c>
      <c r="E18" s="45"/>
      <c r="F18" s="45"/>
      <c r="G18" s="366" t="s">
        <v>77</v>
      </c>
      <c r="H18" s="46"/>
    </row>
    <row r="19" spans="1:8" ht="75" x14ac:dyDescent="0.25">
      <c r="A19" s="131" t="s">
        <v>146</v>
      </c>
      <c r="B19" s="45" t="s">
        <v>155</v>
      </c>
      <c r="C19" s="378" t="s">
        <v>156</v>
      </c>
      <c r="D19" s="45" t="s">
        <v>2</v>
      </c>
      <c r="E19" s="127"/>
      <c r="F19" s="127"/>
      <c r="G19" s="366" t="s">
        <v>77</v>
      </c>
      <c r="H19" s="379"/>
    </row>
    <row r="20" spans="1:8" ht="45" x14ac:dyDescent="0.25">
      <c r="A20" s="94" t="s">
        <v>157</v>
      </c>
      <c r="B20" s="45" t="s">
        <v>158</v>
      </c>
      <c r="C20" s="378" t="s">
        <v>159</v>
      </c>
      <c r="D20" s="45" t="s">
        <v>2</v>
      </c>
      <c r="E20" s="127"/>
      <c r="F20" s="127"/>
      <c r="G20" s="366" t="s">
        <v>77</v>
      </c>
      <c r="H20" s="46"/>
    </row>
    <row r="21" spans="1:8" ht="45" x14ac:dyDescent="0.25">
      <c r="A21" s="94" t="s">
        <v>157</v>
      </c>
      <c r="B21" s="45" t="s">
        <v>160</v>
      </c>
      <c r="C21" s="367" t="s">
        <v>161</v>
      </c>
      <c r="D21" s="45" t="s">
        <v>2</v>
      </c>
      <c r="E21" s="127"/>
      <c r="F21" s="127"/>
      <c r="G21" s="366" t="s">
        <v>77</v>
      </c>
      <c r="H21" s="46"/>
    </row>
    <row r="22" spans="1:8" ht="30" x14ac:dyDescent="0.25">
      <c r="A22" s="44" t="s">
        <v>162</v>
      </c>
      <c r="B22" s="45" t="s">
        <v>163</v>
      </c>
      <c r="C22" s="380" t="s">
        <v>164</v>
      </c>
      <c r="D22" s="45" t="s">
        <v>2</v>
      </c>
      <c r="E22" s="127"/>
      <c r="F22" s="127"/>
      <c r="G22" s="366" t="s">
        <v>77</v>
      </c>
      <c r="H22" s="46"/>
    </row>
    <row r="23" spans="1:8" ht="135" x14ac:dyDescent="0.25">
      <c r="A23" s="44" t="s">
        <v>162</v>
      </c>
      <c r="B23" s="45" t="s">
        <v>165</v>
      </c>
      <c r="C23" s="380" t="s">
        <v>166</v>
      </c>
      <c r="D23" s="45" t="s">
        <v>2</v>
      </c>
      <c r="E23" s="127"/>
      <c r="F23" s="127"/>
      <c r="G23" s="366" t="s">
        <v>77</v>
      </c>
      <c r="H23" s="46"/>
    </row>
    <row r="24" spans="1:8" s="66" customFormat="1" ht="75" x14ac:dyDescent="0.25">
      <c r="A24" s="94" t="s">
        <v>162</v>
      </c>
      <c r="B24" s="45" t="s">
        <v>167</v>
      </c>
      <c r="C24" s="367" t="s">
        <v>168</v>
      </c>
      <c r="D24" s="45" t="s">
        <v>2</v>
      </c>
      <c r="E24" s="127"/>
      <c r="F24" s="127"/>
      <c r="G24" s="366" t="s">
        <v>77</v>
      </c>
      <c r="H24" s="45"/>
    </row>
    <row r="25" spans="1:8" ht="60" x14ac:dyDescent="0.25">
      <c r="A25" s="44" t="s">
        <v>162</v>
      </c>
      <c r="B25" s="45" t="s">
        <v>169</v>
      </c>
      <c r="C25" s="54" t="s">
        <v>170</v>
      </c>
      <c r="D25" s="45" t="s">
        <v>2</v>
      </c>
      <c r="E25" s="127"/>
      <c r="F25" s="127"/>
      <c r="G25" s="366" t="s">
        <v>77</v>
      </c>
      <c r="H25" s="46"/>
    </row>
    <row r="26" spans="1:8" ht="105" x14ac:dyDescent="0.25">
      <c r="A26" s="131" t="s">
        <v>162</v>
      </c>
      <c r="B26" s="45" t="s">
        <v>171</v>
      </c>
      <c r="C26" s="49" t="s">
        <v>172</v>
      </c>
      <c r="D26" s="45" t="s">
        <v>2</v>
      </c>
      <c r="E26" s="127"/>
      <c r="F26" s="127"/>
      <c r="G26" s="366" t="s">
        <v>77</v>
      </c>
      <c r="H26" s="46"/>
    </row>
    <row r="27" spans="1:8" ht="75" x14ac:dyDescent="0.25">
      <c r="A27" s="94" t="s">
        <v>162</v>
      </c>
      <c r="B27" s="45" t="s">
        <v>173</v>
      </c>
      <c r="C27" s="367" t="s">
        <v>174</v>
      </c>
      <c r="D27" s="45" t="s">
        <v>2</v>
      </c>
      <c r="E27" s="127"/>
      <c r="F27" s="127"/>
      <c r="G27" s="366" t="s">
        <v>77</v>
      </c>
      <c r="H27" s="46"/>
    </row>
    <row r="28" spans="1:8" ht="45" x14ac:dyDescent="0.25">
      <c r="A28" s="94" t="s">
        <v>162</v>
      </c>
      <c r="B28" s="45" t="s">
        <v>175</v>
      </c>
      <c r="C28" s="367" t="s">
        <v>176</v>
      </c>
      <c r="D28" s="45" t="s">
        <v>2</v>
      </c>
      <c r="E28" s="127"/>
      <c r="F28" s="127"/>
      <c r="G28" s="366" t="s">
        <v>77</v>
      </c>
      <c r="H28" s="46"/>
    </row>
    <row r="29" spans="1:8" ht="105" x14ac:dyDescent="0.25">
      <c r="A29" s="94" t="s">
        <v>162</v>
      </c>
      <c r="B29" s="45" t="s">
        <v>177</v>
      </c>
      <c r="C29" s="367" t="s">
        <v>178</v>
      </c>
      <c r="D29" s="45" t="s">
        <v>2</v>
      </c>
      <c r="E29" s="127"/>
      <c r="F29" s="127"/>
      <c r="G29" s="366" t="s">
        <v>77</v>
      </c>
      <c r="H29" s="46"/>
    </row>
    <row r="30" spans="1:8" ht="45" x14ac:dyDescent="0.25">
      <c r="A30" s="94" t="s">
        <v>162</v>
      </c>
      <c r="B30" s="45" t="s">
        <v>179</v>
      </c>
      <c r="C30" s="367" t="s">
        <v>180</v>
      </c>
      <c r="D30" s="45" t="s">
        <v>2</v>
      </c>
      <c r="E30" s="127"/>
      <c r="F30" s="127"/>
      <c r="G30" s="366" t="s">
        <v>77</v>
      </c>
      <c r="H30" s="46"/>
    </row>
    <row r="31" spans="1:8" ht="45" x14ac:dyDescent="0.25">
      <c r="A31" s="131" t="s">
        <v>181</v>
      </c>
      <c r="B31" s="45" t="s">
        <v>182</v>
      </c>
      <c r="C31" s="54" t="s">
        <v>183</v>
      </c>
      <c r="D31" s="45" t="s">
        <v>2</v>
      </c>
      <c r="E31" s="127"/>
      <c r="F31" s="127"/>
      <c r="G31" s="366" t="s">
        <v>77</v>
      </c>
      <c r="H31" s="46"/>
    </row>
    <row r="32" spans="1:8" ht="30" x14ac:dyDescent="0.25">
      <c r="A32" s="94" t="s">
        <v>181</v>
      </c>
      <c r="B32" s="45" t="s">
        <v>184</v>
      </c>
      <c r="C32" s="367" t="s">
        <v>185</v>
      </c>
      <c r="D32" s="45" t="s">
        <v>2</v>
      </c>
      <c r="E32" s="127"/>
      <c r="F32" s="127"/>
      <c r="G32" s="366" t="s">
        <v>77</v>
      </c>
      <c r="H32" s="46"/>
    </row>
    <row r="33" spans="1:8" ht="45" x14ac:dyDescent="0.25">
      <c r="A33" s="94" t="s">
        <v>186</v>
      </c>
      <c r="B33" s="45" t="s">
        <v>187</v>
      </c>
      <c r="C33" s="367" t="s">
        <v>188</v>
      </c>
      <c r="D33" s="45" t="s">
        <v>2</v>
      </c>
      <c r="E33" s="127"/>
      <c r="F33" s="127"/>
      <c r="G33" s="366" t="s">
        <v>77</v>
      </c>
      <c r="H33" s="46"/>
    </row>
    <row r="34" spans="1:8" ht="30" x14ac:dyDescent="0.25">
      <c r="A34" s="94" t="s">
        <v>186</v>
      </c>
      <c r="B34" s="45" t="s">
        <v>189</v>
      </c>
      <c r="C34" s="367" t="s">
        <v>190</v>
      </c>
      <c r="D34" s="45" t="s">
        <v>2</v>
      </c>
      <c r="E34" s="127"/>
      <c r="F34" s="127"/>
      <c r="G34" s="366" t="s">
        <v>77</v>
      </c>
      <c r="H34" s="46"/>
    </row>
    <row r="35" spans="1:8" ht="30" x14ac:dyDescent="0.25">
      <c r="A35" s="94" t="s">
        <v>191</v>
      </c>
      <c r="B35" s="45" t="s">
        <v>192</v>
      </c>
      <c r="C35" s="131" t="s">
        <v>193</v>
      </c>
      <c r="D35" s="45" t="s">
        <v>2</v>
      </c>
      <c r="E35" s="127"/>
      <c r="F35" s="127"/>
      <c r="G35" s="366" t="s">
        <v>77</v>
      </c>
      <c r="H35" s="46"/>
    </row>
    <row r="36" spans="1:8" ht="45" x14ac:dyDescent="0.25">
      <c r="A36" s="44" t="s">
        <v>191</v>
      </c>
      <c r="B36" s="45" t="s">
        <v>194</v>
      </c>
      <c r="C36" s="131" t="s">
        <v>195</v>
      </c>
      <c r="D36" s="45" t="s">
        <v>2</v>
      </c>
      <c r="E36" s="127"/>
      <c r="F36" s="127"/>
      <c r="G36" s="366" t="s">
        <v>77</v>
      </c>
      <c r="H36" s="46"/>
    </row>
    <row r="37" spans="1:8" ht="30" x14ac:dyDescent="0.25">
      <c r="A37" s="44" t="s">
        <v>191</v>
      </c>
      <c r="B37" s="45" t="s">
        <v>196</v>
      </c>
      <c r="C37" s="131" t="s">
        <v>197</v>
      </c>
      <c r="D37" s="45" t="s">
        <v>2</v>
      </c>
      <c r="E37" s="127"/>
      <c r="F37" s="127"/>
      <c r="G37" s="366" t="s">
        <v>77</v>
      </c>
      <c r="H37" s="46"/>
    </row>
    <row r="38" spans="1:8" ht="45" x14ac:dyDescent="0.25">
      <c r="A38" s="131" t="s">
        <v>191</v>
      </c>
      <c r="B38" s="45" t="s">
        <v>198</v>
      </c>
      <c r="C38" s="131" t="s">
        <v>199</v>
      </c>
      <c r="D38" s="45" t="s">
        <v>2</v>
      </c>
      <c r="E38" s="127"/>
      <c r="F38" s="127"/>
      <c r="G38" s="366" t="s">
        <v>77</v>
      </c>
      <c r="H38" s="46"/>
    </row>
    <row r="39" spans="1:8" x14ac:dyDescent="0.25">
      <c r="A39" s="94" t="s">
        <v>191</v>
      </c>
      <c r="B39" s="45" t="s">
        <v>200</v>
      </c>
      <c r="C39" s="381" t="s">
        <v>201</v>
      </c>
      <c r="D39" s="45" t="s">
        <v>2</v>
      </c>
      <c r="E39" s="127"/>
      <c r="F39" s="127"/>
      <c r="G39" s="366" t="s">
        <v>77</v>
      </c>
      <c r="H39" s="46"/>
    </row>
    <row r="40" spans="1:8" ht="30" x14ac:dyDescent="0.25">
      <c r="A40" s="94" t="s">
        <v>191</v>
      </c>
      <c r="B40" s="45" t="s">
        <v>202</v>
      </c>
      <c r="C40" s="367" t="s">
        <v>203</v>
      </c>
      <c r="D40" s="45" t="s">
        <v>2</v>
      </c>
      <c r="E40" s="127"/>
      <c r="F40" s="127"/>
      <c r="G40" s="366" t="s">
        <v>77</v>
      </c>
      <c r="H40" s="46"/>
    </row>
    <row r="41" spans="1:8" ht="90" x14ac:dyDescent="0.25">
      <c r="A41" s="94" t="s">
        <v>191</v>
      </c>
      <c r="B41" s="45" t="s">
        <v>204</v>
      </c>
      <c r="C41" s="367" t="s">
        <v>205</v>
      </c>
      <c r="D41" s="45" t="s">
        <v>2</v>
      </c>
      <c r="E41" s="127"/>
      <c r="F41" s="127"/>
      <c r="G41" s="366" t="s">
        <v>77</v>
      </c>
      <c r="H41" s="46"/>
    </row>
    <row r="42" spans="1:8" ht="60" x14ac:dyDescent="0.25">
      <c r="A42" s="94" t="s">
        <v>191</v>
      </c>
      <c r="B42" s="45" t="s">
        <v>206</v>
      </c>
      <c r="C42" s="367" t="s">
        <v>207</v>
      </c>
      <c r="D42" s="45" t="s">
        <v>2</v>
      </c>
      <c r="E42" s="127"/>
      <c r="F42" s="127"/>
      <c r="G42" s="366" t="s">
        <v>77</v>
      </c>
      <c r="H42" s="46"/>
    </row>
    <row r="43" spans="1:8" ht="60" x14ac:dyDescent="0.25">
      <c r="A43" s="94" t="s">
        <v>191</v>
      </c>
      <c r="B43" s="45" t="s">
        <v>208</v>
      </c>
      <c r="C43" s="367" t="s">
        <v>209</v>
      </c>
      <c r="D43" s="45" t="s">
        <v>2</v>
      </c>
      <c r="E43" s="127"/>
      <c r="F43" s="127"/>
      <c r="G43" s="366" t="s">
        <v>77</v>
      </c>
      <c r="H43" s="46"/>
    </row>
    <row r="44" spans="1:8" ht="30" x14ac:dyDescent="0.25">
      <c r="A44" s="94" t="s">
        <v>191</v>
      </c>
      <c r="B44" s="45" t="s">
        <v>210</v>
      </c>
      <c r="C44" s="367" t="s">
        <v>211</v>
      </c>
      <c r="D44" s="45" t="s">
        <v>2</v>
      </c>
      <c r="E44" s="127"/>
      <c r="F44" s="127"/>
      <c r="G44" s="366" t="s">
        <v>77</v>
      </c>
      <c r="H44" s="46"/>
    </row>
    <row r="45" spans="1:8" ht="30" x14ac:dyDescent="0.25">
      <c r="A45" s="94" t="s">
        <v>191</v>
      </c>
      <c r="B45" s="45" t="s">
        <v>212</v>
      </c>
      <c r="C45" s="367" t="s">
        <v>213</v>
      </c>
      <c r="D45" s="45" t="s">
        <v>2</v>
      </c>
      <c r="E45" s="127"/>
      <c r="F45" s="127"/>
      <c r="G45" s="366" t="s">
        <v>77</v>
      </c>
      <c r="H45" s="46"/>
    </row>
    <row r="46" spans="1:8" ht="30" x14ac:dyDescent="0.25">
      <c r="A46" s="94" t="s">
        <v>191</v>
      </c>
      <c r="B46" s="45" t="s">
        <v>214</v>
      </c>
      <c r="C46" s="367" t="s">
        <v>215</v>
      </c>
      <c r="D46" s="45" t="s">
        <v>2</v>
      </c>
      <c r="E46" s="127"/>
      <c r="F46" s="127"/>
      <c r="G46" s="366" t="s">
        <v>77</v>
      </c>
      <c r="H46" s="46"/>
    </row>
    <row r="47" spans="1:8" x14ac:dyDescent="0.25">
      <c r="A47" s="94" t="s">
        <v>191</v>
      </c>
      <c r="B47" s="45" t="s">
        <v>216</v>
      </c>
      <c r="C47" s="367" t="s">
        <v>217</v>
      </c>
      <c r="D47" s="45" t="s">
        <v>2</v>
      </c>
      <c r="E47" s="127"/>
      <c r="F47" s="127"/>
      <c r="G47" s="366" t="s">
        <v>77</v>
      </c>
      <c r="H47" s="46"/>
    </row>
    <row r="48" spans="1:8" x14ac:dyDescent="0.25">
      <c r="A48" s="94" t="s">
        <v>191</v>
      </c>
      <c r="B48" s="45" t="s">
        <v>218</v>
      </c>
      <c r="C48" s="367" t="s">
        <v>219</v>
      </c>
      <c r="D48" s="45" t="s">
        <v>2</v>
      </c>
      <c r="E48" s="127"/>
      <c r="F48" s="127"/>
      <c r="G48" s="366" t="s">
        <v>77</v>
      </c>
      <c r="H48" s="46"/>
    </row>
    <row r="49" spans="1:8" ht="60" x14ac:dyDescent="0.25">
      <c r="A49" s="94" t="s">
        <v>220</v>
      </c>
      <c r="B49" s="45" t="s">
        <v>221</v>
      </c>
      <c r="C49" s="44" t="s">
        <v>222</v>
      </c>
      <c r="D49" s="45" t="s">
        <v>2</v>
      </c>
      <c r="E49" s="127"/>
      <c r="F49" s="127"/>
      <c r="G49" s="366" t="s">
        <v>77</v>
      </c>
      <c r="H49" s="46"/>
    </row>
    <row r="50" spans="1:8" ht="135" x14ac:dyDescent="0.25">
      <c r="A50" s="94" t="s">
        <v>223</v>
      </c>
      <c r="B50" s="45" t="s">
        <v>224</v>
      </c>
      <c r="C50" s="367" t="s">
        <v>225</v>
      </c>
      <c r="D50" s="45" t="s">
        <v>2</v>
      </c>
      <c r="E50" s="127"/>
      <c r="F50" s="127"/>
      <c r="G50" s="366" t="s">
        <v>77</v>
      </c>
      <c r="H50" s="46"/>
    </row>
    <row r="51" spans="1:8" ht="30" x14ac:dyDescent="0.25">
      <c r="A51" s="94" t="s">
        <v>226</v>
      </c>
      <c r="B51" s="45" t="s">
        <v>227</v>
      </c>
      <c r="C51" s="367" t="s">
        <v>228</v>
      </c>
      <c r="D51" s="45" t="s">
        <v>2</v>
      </c>
      <c r="E51" s="127"/>
      <c r="F51" s="127"/>
      <c r="G51" s="366" t="s">
        <v>77</v>
      </c>
      <c r="H51" s="46"/>
    </row>
    <row r="52" spans="1:8" ht="60" x14ac:dyDescent="0.25">
      <c r="A52" s="94" t="s">
        <v>226</v>
      </c>
      <c r="B52" s="45" t="s">
        <v>229</v>
      </c>
      <c r="C52" s="54" t="s">
        <v>230</v>
      </c>
      <c r="D52" s="45" t="s">
        <v>2</v>
      </c>
      <c r="E52" s="127"/>
      <c r="F52" s="127"/>
      <c r="G52" s="366" t="s">
        <v>77</v>
      </c>
      <c r="H52" s="45"/>
    </row>
    <row r="53" spans="1:8" ht="30" x14ac:dyDescent="0.25">
      <c r="A53" s="94" t="s">
        <v>226</v>
      </c>
      <c r="B53" s="45" t="s">
        <v>231</v>
      </c>
      <c r="C53" s="382" t="s">
        <v>232</v>
      </c>
      <c r="D53" s="45" t="s">
        <v>2</v>
      </c>
      <c r="E53" s="127"/>
      <c r="F53" s="127"/>
      <c r="G53" s="366" t="s">
        <v>77</v>
      </c>
      <c r="H53" s="46"/>
    </row>
    <row r="54" spans="1:8" ht="45" x14ac:dyDescent="0.25">
      <c r="A54" s="94" t="s">
        <v>226</v>
      </c>
      <c r="B54" s="45" t="s">
        <v>233</v>
      </c>
      <c r="C54" s="367" t="s">
        <v>234</v>
      </c>
      <c r="D54" s="45" t="s">
        <v>2</v>
      </c>
      <c r="E54" s="127"/>
      <c r="F54" s="127"/>
      <c r="G54" s="366" t="s">
        <v>77</v>
      </c>
      <c r="H54" s="46"/>
    </row>
    <row r="55" spans="1:8" ht="90" x14ac:dyDescent="0.25">
      <c r="A55" s="94" t="s">
        <v>226</v>
      </c>
      <c r="B55" s="45" t="s">
        <v>235</v>
      </c>
      <c r="C55" s="367" t="s">
        <v>236</v>
      </c>
      <c r="D55" s="45" t="s">
        <v>2</v>
      </c>
      <c r="E55" s="127"/>
      <c r="F55" s="127"/>
      <c r="G55" s="366" t="s">
        <v>77</v>
      </c>
      <c r="H55" s="46"/>
    </row>
    <row r="56" spans="1:8" ht="45" x14ac:dyDescent="0.25">
      <c r="A56" s="44" t="s">
        <v>237</v>
      </c>
      <c r="B56" s="45" t="s">
        <v>238</v>
      </c>
      <c r="C56" s="383" t="s">
        <v>239</v>
      </c>
      <c r="D56" s="45" t="s">
        <v>2</v>
      </c>
      <c r="E56" s="127"/>
      <c r="F56" s="127"/>
      <c r="G56" s="366" t="s">
        <v>77</v>
      </c>
      <c r="H56" s="46"/>
    </row>
    <row r="57" spans="1:8" ht="90" x14ac:dyDescent="0.25">
      <c r="A57" s="44" t="s">
        <v>237</v>
      </c>
      <c r="B57" s="45" t="s">
        <v>240</v>
      </c>
      <c r="C57" s="54" t="s">
        <v>241</v>
      </c>
      <c r="D57" s="45" t="s">
        <v>2</v>
      </c>
      <c r="E57" s="127"/>
      <c r="F57" s="127"/>
      <c r="G57" s="366" t="s">
        <v>77</v>
      </c>
      <c r="H57" s="46"/>
    </row>
    <row r="58" spans="1:8" ht="30" x14ac:dyDescent="0.25">
      <c r="A58" s="44" t="s">
        <v>237</v>
      </c>
      <c r="B58" s="45" t="s">
        <v>242</v>
      </c>
      <c r="C58" s="383" t="s">
        <v>243</v>
      </c>
      <c r="D58" s="45" t="s">
        <v>2</v>
      </c>
      <c r="E58" s="127"/>
      <c r="F58" s="127"/>
      <c r="G58" s="366" t="s">
        <v>77</v>
      </c>
      <c r="H58" s="46"/>
    </row>
    <row r="59" spans="1:8" ht="60" x14ac:dyDescent="0.25">
      <c r="A59" s="94" t="s">
        <v>244</v>
      </c>
      <c r="B59" s="45" t="s">
        <v>245</v>
      </c>
      <c r="C59" s="367" t="s">
        <v>246</v>
      </c>
      <c r="D59" s="45" t="s">
        <v>2</v>
      </c>
      <c r="E59" s="127"/>
      <c r="F59" s="127"/>
      <c r="G59" s="366" t="s">
        <v>77</v>
      </c>
      <c r="H59" s="46"/>
    </row>
    <row r="60" spans="1:8" ht="45" x14ac:dyDescent="0.25">
      <c r="A60" s="94" t="s">
        <v>244</v>
      </c>
      <c r="B60" s="45" t="s">
        <v>247</v>
      </c>
      <c r="C60" s="367" t="s">
        <v>248</v>
      </c>
      <c r="D60" s="45" t="s">
        <v>2</v>
      </c>
      <c r="E60" s="127"/>
      <c r="F60" s="127"/>
      <c r="G60" s="366" t="s">
        <v>77</v>
      </c>
      <c r="H60" s="46"/>
    </row>
    <row r="61" spans="1:8" ht="60" x14ac:dyDescent="0.25">
      <c r="A61" s="94" t="s">
        <v>249</v>
      </c>
      <c r="B61" s="45" t="s">
        <v>250</v>
      </c>
      <c r="C61" s="367" t="s">
        <v>251</v>
      </c>
      <c r="D61" s="45" t="s">
        <v>2</v>
      </c>
      <c r="E61" s="127"/>
      <c r="F61" s="127"/>
      <c r="G61" s="366" t="s">
        <v>77</v>
      </c>
      <c r="H61" s="46"/>
    </row>
    <row r="62" spans="1:8" ht="45" x14ac:dyDescent="0.25">
      <c r="A62" s="94" t="s">
        <v>249</v>
      </c>
      <c r="B62" s="45" t="s">
        <v>252</v>
      </c>
      <c r="C62" s="367" t="s">
        <v>253</v>
      </c>
      <c r="D62" s="45" t="s">
        <v>2</v>
      </c>
      <c r="E62" s="127"/>
      <c r="F62" s="127"/>
      <c r="G62" s="366" t="s">
        <v>77</v>
      </c>
      <c r="H62" s="46"/>
    </row>
    <row r="63" spans="1:8" ht="45" x14ac:dyDescent="0.25">
      <c r="A63" s="94" t="s">
        <v>249</v>
      </c>
      <c r="B63" s="45" t="s">
        <v>254</v>
      </c>
      <c r="C63" s="367" t="s">
        <v>255</v>
      </c>
      <c r="D63" s="45" t="s">
        <v>2</v>
      </c>
      <c r="E63" s="127"/>
      <c r="F63" s="127"/>
      <c r="G63" s="366" t="s">
        <v>77</v>
      </c>
      <c r="H63" s="46"/>
    </row>
    <row r="64" spans="1:8" ht="45" x14ac:dyDescent="0.25">
      <c r="A64" s="94" t="s">
        <v>220</v>
      </c>
      <c r="B64" s="45" t="s">
        <v>256</v>
      </c>
      <c r="C64" s="367" t="s">
        <v>257</v>
      </c>
      <c r="D64" s="45" t="s">
        <v>2</v>
      </c>
      <c r="E64" s="127"/>
      <c r="F64" s="127"/>
      <c r="G64" s="366" t="s">
        <v>77</v>
      </c>
      <c r="H64" s="46"/>
    </row>
    <row r="65" spans="1:8" ht="30" x14ac:dyDescent="0.25">
      <c r="A65" s="94" t="s">
        <v>220</v>
      </c>
      <c r="B65" s="45" t="s">
        <v>258</v>
      </c>
      <c r="C65" s="367" t="s">
        <v>259</v>
      </c>
      <c r="D65" s="45" t="s">
        <v>2</v>
      </c>
      <c r="E65" s="127"/>
      <c r="F65" s="127"/>
      <c r="G65" s="366" t="s">
        <v>77</v>
      </c>
      <c r="H65" s="46"/>
    </row>
    <row r="66" spans="1:8" ht="30" x14ac:dyDescent="0.25">
      <c r="A66" s="94" t="s">
        <v>260</v>
      </c>
      <c r="B66" s="45" t="s">
        <v>261</v>
      </c>
      <c r="C66" s="367" t="s">
        <v>262</v>
      </c>
      <c r="D66" s="45" t="s">
        <v>2</v>
      </c>
      <c r="E66" s="127"/>
      <c r="F66" s="127"/>
      <c r="G66" s="366" t="s">
        <v>77</v>
      </c>
      <c r="H66" s="46"/>
    </row>
    <row r="67" spans="1:8" ht="30" x14ac:dyDescent="0.25">
      <c r="A67" s="94" t="s">
        <v>260</v>
      </c>
      <c r="B67" s="45" t="s">
        <v>263</v>
      </c>
      <c r="C67" s="367" t="s">
        <v>264</v>
      </c>
      <c r="D67" s="45" t="s">
        <v>2</v>
      </c>
      <c r="E67" s="127"/>
      <c r="F67" s="127"/>
      <c r="G67" s="366" t="s">
        <v>77</v>
      </c>
      <c r="H67" s="46"/>
    </row>
    <row r="68" spans="1:8" ht="60" x14ac:dyDescent="0.25">
      <c r="A68" s="94" t="s">
        <v>260</v>
      </c>
      <c r="B68" s="45" t="s">
        <v>265</v>
      </c>
      <c r="C68" s="367" t="s">
        <v>266</v>
      </c>
      <c r="D68" s="45" t="s">
        <v>2</v>
      </c>
      <c r="E68" s="127"/>
      <c r="F68" s="127"/>
      <c r="G68" s="366" t="s">
        <v>77</v>
      </c>
      <c r="H68" s="46"/>
    </row>
    <row r="69" spans="1:8" ht="45" x14ac:dyDescent="0.25">
      <c r="A69" s="94" t="s">
        <v>260</v>
      </c>
      <c r="B69" s="45" t="s">
        <v>267</v>
      </c>
      <c r="C69" s="367" t="s">
        <v>268</v>
      </c>
      <c r="D69" s="45" t="s">
        <v>2</v>
      </c>
      <c r="E69" s="127"/>
      <c r="F69" s="127"/>
      <c r="G69" s="366" t="s">
        <v>77</v>
      </c>
      <c r="H69" s="46"/>
    </row>
    <row r="70" spans="1:8" ht="30" x14ac:dyDescent="0.25">
      <c r="A70" s="131" t="s">
        <v>269</v>
      </c>
      <c r="B70" s="45" t="s">
        <v>270</v>
      </c>
      <c r="C70" s="131" t="s">
        <v>271</v>
      </c>
      <c r="D70" s="45" t="s">
        <v>2</v>
      </c>
      <c r="E70" s="127"/>
      <c r="F70" s="127"/>
      <c r="G70" s="366" t="s">
        <v>77</v>
      </c>
      <c r="H70" s="46"/>
    </row>
    <row r="71" spans="1:8" ht="60" x14ac:dyDescent="0.25">
      <c r="A71" s="94" t="s">
        <v>272</v>
      </c>
      <c r="B71" s="45" t="s">
        <v>273</v>
      </c>
      <c r="C71" s="384" t="s">
        <v>274</v>
      </c>
      <c r="D71" s="45" t="s">
        <v>2</v>
      </c>
      <c r="E71" s="127"/>
      <c r="F71" s="127"/>
      <c r="G71" s="366" t="s">
        <v>77</v>
      </c>
      <c r="H71" s="46"/>
    </row>
    <row r="73" spans="1:8" x14ac:dyDescent="0.25">
      <c r="A73" s="68"/>
      <c r="B73" s="69"/>
      <c r="C73" s="208"/>
      <c r="D73" s="209"/>
      <c r="E73" s="210"/>
      <c r="F73" s="210"/>
      <c r="H73" s="71"/>
    </row>
    <row r="74" spans="1:8" x14ac:dyDescent="0.25">
      <c r="D74" s="35"/>
      <c r="E74" s="35"/>
      <c r="F74" s="35"/>
      <c r="G74" s="35"/>
      <c r="H74" s="35"/>
    </row>
  </sheetData>
  <phoneticPr fontId="3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I19"/>
  <sheetViews>
    <sheetView workbookViewId="0"/>
  </sheetViews>
  <sheetFormatPr defaultColWidth="9.140625" defaultRowHeight="15" customHeight="1" x14ac:dyDescent="0.25"/>
  <cols>
    <col min="1" max="1" width="7.42578125" style="35" bestFit="1" customWidth="1"/>
    <col min="2" max="2" width="81.7109375" style="36" customWidth="1"/>
    <col min="3" max="3" width="7.5703125" style="36" customWidth="1"/>
    <col min="4" max="4" width="9.42578125" style="36" customWidth="1"/>
    <col min="5" max="5" width="12.5703125" style="36" customWidth="1"/>
    <col min="6" max="6" width="20.7109375" style="37" customWidth="1"/>
    <col min="7" max="7" width="16.28515625" style="36" bestFit="1" customWidth="1"/>
    <col min="8" max="8" width="20.7109375" customWidth="1"/>
  </cols>
  <sheetData>
    <row r="1" spans="1:9" x14ac:dyDescent="0.25">
      <c r="A1" s="59"/>
      <c r="B1" s="72" t="s">
        <v>275</v>
      </c>
      <c r="C1" s="60"/>
      <c r="D1" s="60"/>
      <c r="E1" s="60"/>
      <c r="F1" s="61"/>
      <c r="G1" s="73"/>
    </row>
    <row r="3" spans="1:9" x14ac:dyDescent="0.25">
      <c r="A3" s="394" t="s">
        <v>70</v>
      </c>
      <c r="B3" s="74" t="s">
        <v>71</v>
      </c>
      <c r="C3" s="38" t="s">
        <v>2</v>
      </c>
      <c r="D3" s="39" t="s">
        <v>5</v>
      </c>
      <c r="E3" s="39" t="s">
        <v>72</v>
      </c>
      <c r="F3" s="75" t="s">
        <v>73</v>
      </c>
      <c r="G3" s="39" t="s">
        <v>74</v>
      </c>
    </row>
    <row r="4" spans="1:9" ht="75" x14ac:dyDescent="0.25">
      <c r="A4" s="50" t="s">
        <v>276</v>
      </c>
      <c r="B4" s="77" t="s">
        <v>277</v>
      </c>
      <c r="C4" s="40" t="s">
        <v>2</v>
      </c>
      <c r="D4" s="41"/>
      <c r="E4" s="41"/>
      <c r="F4" s="42" t="s">
        <v>77</v>
      </c>
      <c r="G4" s="41"/>
    </row>
    <row r="5" spans="1:9" ht="75" x14ac:dyDescent="0.25">
      <c r="A5" s="50" t="s">
        <v>278</v>
      </c>
      <c r="B5" s="77" t="s">
        <v>279</v>
      </c>
      <c r="C5" s="40" t="s">
        <v>2</v>
      </c>
      <c r="D5" s="41"/>
      <c r="E5" s="41"/>
      <c r="F5" s="42" t="s">
        <v>77</v>
      </c>
      <c r="G5" s="41"/>
      <c r="I5" s="65"/>
    </row>
    <row r="6" spans="1:9" ht="45" x14ac:dyDescent="0.25">
      <c r="A6" s="50" t="s">
        <v>280</v>
      </c>
      <c r="B6" s="96" t="s">
        <v>281</v>
      </c>
      <c r="C6" s="40" t="s">
        <v>2</v>
      </c>
      <c r="D6" s="41"/>
      <c r="E6" s="41"/>
      <c r="F6" s="42" t="s">
        <v>77</v>
      </c>
      <c r="G6" s="41"/>
      <c r="I6" s="65"/>
    </row>
    <row r="7" spans="1:9" ht="75" x14ac:dyDescent="0.25">
      <c r="A7" s="50" t="s">
        <v>282</v>
      </c>
      <c r="B7" s="77" t="s">
        <v>283</v>
      </c>
      <c r="C7" s="40" t="s">
        <v>2</v>
      </c>
      <c r="D7" s="62"/>
      <c r="E7" s="62"/>
      <c r="F7" s="42" t="s">
        <v>77</v>
      </c>
      <c r="G7" s="40"/>
    </row>
    <row r="8" spans="1:9" ht="45" x14ac:dyDescent="0.25">
      <c r="A8" s="50" t="s">
        <v>284</v>
      </c>
      <c r="B8" s="78" t="s">
        <v>285</v>
      </c>
      <c r="C8" s="40" t="s">
        <v>2</v>
      </c>
      <c r="D8" s="62"/>
      <c r="E8" s="62"/>
      <c r="F8" s="42" t="s">
        <v>77</v>
      </c>
      <c r="G8" s="40"/>
    </row>
    <row r="9" spans="1:9" ht="30" x14ac:dyDescent="0.25">
      <c r="A9" s="50" t="s">
        <v>286</v>
      </c>
      <c r="B9" s="78" t="s">
        <v>287</v>
      </c>
      <c r="C9" s="40" t="s">
        <v>2</v>
      </c>
      <c r="D9" s="41"/>
      <c r="E9" s="41"/>
      <c r="F9" s="42" t="s">
        <v>77</v>
      </c>
      <c r="G9" s="40"/>
    </row>
    <row r="10" spans="1:9" ht="30" x14ac:dyDescent="0.25">
      <c r="A10" s="50" t="s">
        <v>288</v>
      </c>
      <c r="B10" s="78" t="s">
        <v>289</v>
      </c>
      <c r="C10" s="40" t="s">
        <v>2</v>
      </c>
      <c r="D10" s="63"/>
      <c r="E10" s="63"/>
      <c r="F10" s="42" t="s">
        <v>77</v>
      </c>
      <c r="G10" s="40"/>
    </row>
    <row r="11" spans="1:9" ht="30" x14ac:dyDescent="0.25">
      <c r="A11" s="50" t="s">
        <v>290</v>
      </c>
      <c r="B11" s="79" t="s">
        <v>291</v>
      </c>
      <c r="C11" s="42"/>
      <c r="D11" s="43" t="s">
        <v>5</v>
      </c>
      <c r="E11" s="47">
        <v>5</v>
      </c>
      <c r="F11" s="42"/>
      <c r="G11" s="43"/>
      <c r="I11" s="65"/>
    </row>
    <row r="12" spans="1:9" x14ac:dyDescent="0.25">
      <c r="A12" s="50" t="s">
        <v>292</v>
      </c>
      <c r="B12" s="79" t="s">
        <v>293</v>
      </c>
      <c r="C12" s="42"/>
      <c r="D12" s="43" t="s">
        <v>5</v>
      </c>
      <c r="E12" s="47">
        <v>5</v>
      </c>
      <c r="F12" s="42"/>
      <c r="G12" s="43"/>
      <c r="I12" s="65"/>
    </row>
    <row r="13" spans="1:9" ht="30" x14ac:dyDescent="0.25">
      <c r="A13" s="50" t="s">
        <v>294</v>
      </c>
      <c r="B13" s="79" t="s">
        <v>295</v>
      </c>
      <c r="C13" s="42"/>
      <c r="D13" s="43" t="s">
        <v>5</v>
      </c>
      <c r="E13" s="41">
        <v>5</v>
      </c>
      <c r="F13" s="42"/>
      <c r="G13" s="40"/>
      <c r="I13" s="65"/>
    </row>
    <row r="14" spans="1:9" x14ac:dyDescent="0.25">
      <c r="A14" s="50" t="s">
        <v>296</v>
      </c>
      <c r="B14" s="80" t="s">
        <v>297</v>
      </c>
      <c r="C14" s="41" t="s">
        <v>2</v>
      </c>
      <c r="D14" s="41"/>
      <c r="E14" s="41"/>
      <c r="F14" s="42" t="s">
        <v>77</v>
      </c>
      <c r="G14" s="41"/>
    </row>
    <row r="15" spans="1:9" s="26" customFormat="1" ht="30" x14ac:dyDescent="0.25">
      <c r="A15" s="50" t="s">
        <v>298</v>
      </c>
      <c r="B15" s="76" t="s">
        <v>299</v>
      </c>
      <c r="C15" s="41" t="s">
        <v>2</v>
      </c>
      <c r="D15" s="41"/>
      <c r="E15" s="41"/>
      <c r="F15" s="42" t="s">
        <v>77</v>
      </c>
      <c r="G15" s="81"/>
    </row>
    <row r="16" spans="1:9" s="26" customFormat="1" ht="60" x14ac:dyDescent="0.25">
      <c r="A16" s="50" t="s">
        <v>300</v>
      </c>
      <c r="B16" s="52" t="s">
        <v>301</v>
      </c>
      <c r="C16" s="43" t="s">
        <v>2</v>
      </c>
      <c r="D16" s="43"/>
      <c r="E16" s="43"/>
      <c r="F16" s="42" t="s">
        <v>77</v>
      </c>
      <c r="G16" s="81"/>
      <c r="I16"/>
    </row>
    <row r="17" spans="1:7" x14ac:dyDescent="0.25">
      <c r="A17" s="50" t="s">
        <v>302</v>
      </c>
      <c r="B17" s="52" t="s">
        <v>303</v>
      </c>
      <c r="C17" s="41" t="s">
        <v>2</v>
      </c>
      <c r="D17" s="41"/>
      <c r="E17" s="41"/>
      <c r="F17" s="42" t="s">
        <v>77</v>
      </c>
      <c r="G17" s="40"/>
    </row>
    <row r="19" spans="1:7" x14ac:dyDescent="0.25">
      <c r="A19" s="53"/>
      <c r="B19" s="53"/>
      <c r="C19" s="53"/>
      <c r="D19" s="55" t="s">
        <v>304</v>
      </c>
      <c r="E19" s="56">
        <f>SUM(E11:E18)</f>
        <v>15</v>
      </c>
      <c r="F19" s="53"/>
      <c r="G19" s="57">
        <f>SUM(H11:H18)</f>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H55"/>
  <sheetViews>
    <sheetView topLeftCell="A15" workbookViewId="0">
      <selection activeCell="F23" sqref="F23"/>
    </sheetView>
  </sheetViews>
  <sheetFormatPr defaultColWidth="9.140625" defaultRowHeight="15" customHeight="1" x14ac:dyDescent="0.25"/>
  <cols>
    <col min="1" max="1" width="10.42578125" style="108" customWidth="1"/>
    <col min="2" max="2" width="53.140625" style="91" customWidth="1"/>
    <col min="3" max="3" width="53.140625" style="110" customWidth="1"/>
    <col min="4" max="4" width="19.85546875" style="91" customWidth="1"/>
    <col min="5" max="5" width="14.28515625" style="91" customWidth="1"/>
    <col min="6" max="6" width="12.5703125" style="91" customWidth="1"/>
    <col min="7" max="7" width="20.7109375" style="221" customWidth="1"/>
    <col min="8" max="8" width="16.28515625" style="91" bestFit="1" customWidth="1"/>
    <col min="9" max="16384" width="9.140625" style="108"/>
  </cols>
  <sheetData>
    <row r="1" spans="1:8" x14ac:dyDescent="0.25">
      <c r="A1" s="211"/>
      <c r="B1" s="212" t="s">
        <v>305</v>
      </c>
      <c r="C1" s="388"/>
      <c r="D1" s="213"/>
      <c r="E1" s="213"/>
      <c r="F1" s="213"/>
      <c r="G1" s="214"/>
      <c r="H1" s="215"/>
    </row>
    <row r="3" spans="1:8" x14ac:dyDescent="0.25">
      <c r="A3" s="206" t="s">
        <v>70</v>
      </c>
      <c r="B3" s="206" t="s">
        <v>71</v>
      </c>
      <c r="C3" s="224" t="s">
        <v>306</v>
      </c>
      <c r="D3" s="216" t="s">
        <v>2</v>
      </c>
      <c r="E3" s="217" t="s">
        <v>5</v>
      </c>
      <c r="F3" s="217" t="s">
        <v>72</v>
      </c>
      <c r="G3" s="218" t="s">
        <v>73</v>
      </c>
      <c r="H3" s="217" t="s">
        <v>74</v>
      </c>
    </row>
    <row r="4" spans="1:8" ht="45" x14ac:dyDescent="0.25">
      <c r="A4" s="50" t="s">
        <v>307</v>
      </c>
      <c r="B4" s="79" t="s">
        <v>308</v>
      </c>
      <c r="C4" s="79" t="s">
        <v>309</v>
      </c>
      <c r="D4" s="401" t="s">
        <v>2</v>
      </c>
      <c r="E4" s="270"/>
      <c r="F4" s="270"/>
      <c r="G4" s="402" t="s">
        <v>77</v>
      </c>
      <c r="H4" s="401"/>
    </row>
    <row r="5" spans="1:8" s="219" customFormat="1" ht="30" x14ac:dyDescent="0.25">
      <c r="A5" s="50" t="s">
        <v>310</v>
      </c>
      <c r="B5" s="111" t="s">
        <v>311</v>
      </c>
      <c r="C5" s="79"/>
      <c r="D5" s="403" t="s">
        <v>2</v>
      </c>
      <c r="E5" s="403"/>
      <c r="F5" s="403"/>
      <c r="G5" s="404" t="s">
        <v>77</v>
      </c>
      <c r="H5" s="403"/>
    </row>
    <row r="6" spans="1:8" ht="30" x14ac:dyDescent="0.25">
      <c r="A6" s="50" t="s">
        <v>312</v>
      </c>
      <c r="B6" s="79" t="s">
        <v>313</v>
      </c>
      <c r="C6" s="79" t="s">
        <v>314</v>
      </c>
      <c r="D6" s="401" t="s">
        <v>2</v>
      </c>
      <c r="E6" s="270"/>
      <c r="F6" s="270"/>
      <c r="G6" s="404" t="s">
        <v>77</v>
      </c>
      <c r="H6" s="401"/>
    </row>
    <row r="7" spans="1:8" ht="30" x14ac:dyDescent="0.25">
      <c r="A7" s="50" t="s">
        <v>315</v>
      </c>
      <c r="B7" s="297" t="s">
        <v>316</v>
      </c>
      <c r="C7" s="78" t="s">
        <v>317</v>
      </c>
      <c r="D7" s="401" t="s">
        <v>2</v>
      </c>
      <c r="E7" s="270"/>
      <c r="F7" s="270"/>
      <c r="G7" s="404" t="s">
        <v>77</v>
      </c>
      <c r="H7" s="270"/>
    </row>
    <row r="8" spans="1:8" customFormat="1" ht="90" x14ac:dyDescent="0.25">
      <c r="A8" s="50" t="s">
        <v>318</v>
      </c>
      <c r="B8" s="79" t="s">
        <v>319</v>
      </c>
      <c r="C8" s="79" t="s">
        <v>320</v>
      </c>
      <c r="D8" s="270"/>
      <c r="E8" s="270" t="s">
        <v>5</v>
      </c>
      <c r="F8" s="270">
        <v>5</v>
      </c>
      <c r="G8" s="270" t="s">
        <v>321</v>
      </c>
      <c r="H8" s="402"/>
    </row>
    <row r="9" spans="1:8" customFormat="1" ht="75" x14ac:dyDescent="0.25">
      <c r="A9" s="50" t="s">
        <v>322</v>
      </c>
      <c r="B9" s="111" t="s">
        <v>323</v>
      </c>
      <c r="C9" s="111" t="s">
        <v>324</v>
      </c>
      <c r="D9" s="270"/>
      <c r="E9" s="270" t="s">
        <v>5</v>
      </c>
      <c r="F9" s="403">
        <v>5</v>
      </c>
      <c r="G9" s="270" t="s">
        <v>321</v>
      </c>
      <c r="H9" s="404"/>
    </row>
    <row r="10" spans="1:8" customFormat="1" ht="150" x14ac:dyDescent="0.25">
      <c r="A10" s="50" t="s">
        <v>325</v>
      </c>
      <c r="B10" s="111" t="s">
        <v>326</v>
      </c>
      <c r="C10" s="111" t="s">
        <v>327</v>
      </c>
      <c r="D10" s="270"/>
      <c r="E10" s="401" t="s">
        <v>5</v>
      </c>
      <c r="F10" s="403">
        <v>5</v>
      </c>
      <c r="G10" s="270" t="s">
        <v>321</v>
      </c>
      <c r="H10" s="404"/>
    </row>
    <row r="11" spans="1:8" s="219" customFormat="1" ht="45" x14ac:dyDescent="0.25">
      <c r="A11" s="50" t="s">
        <v>328</v>
      </c>
      <c r="B11" s="111" t="s">
        <v>329</v>
      </c>
      <c r="C11" s="111" t="s">
        <v>330</v>
      </c>
      <c r="D11" s="405"/>
      <c r="E11" s="401" t="s">
        <v>5</v>
      </c>
      <c r="F11" s="403">
        <v>5</v>
      </c>
      <c r="G11" s="270" t="s">
        <v>321</v>
      </c>
      <c r="H11" s="403"/>
    </row>
    <row r="12" spans="1:8" ht="45" x14ac:dyDescent="0.25">
      <c r="A12" s="50" t="s">
        <v>331</v>
      </c>
      <c r="B12" s="79" t="s">
        <v>332</v>
      </c>
      <c r="C12" s="406" t="s">
        <v>333</v>
      </c>
      <c r="D12" s="270"/>
      <c r="E12" s="401" t="s">
        <v>5</v>
      </c>
      <c r="F12" s="270">
        <v>5</v>
      </c>
      <c r="G12" s="270" t="s">
        <v>321</v>
      </c>
      <c r="H12" s="401"/>
    </row>
    <row r="13" spans="1:8" s="219" customFormat="1" x14ac:dyDescent="0.25">
      <c r="A13" s="50" t="s">
        <v>334</v>
      </c>
      <c r="B13" s="407" t="s">
        <v>335</v>
      </c>
      <c r="C13" s="111" t="s">
        <v>336</v>
      </c>
      <c r="D13" s="405"/>
      <c r="E13" s="403" t="s">
        <v>5</v>
      </c>
      <c r="F13" s="408">
        <v>5</v>
      </c>
      <c r="G13" s="409"/>
      <c r="H13" s="410"/>
    </row>
    <row r="14" spans="1:8" ht="30" x14ac:dyDescent="0.25">
      <c r="A14" s="50" t="s">
        <v>337</v>
      </c>
      <c r="B14" s="79" t="s">
        <v>338</v>
      </c>
      <c r="C14" s="79" t="s">
        <v>339</v>
      </c>
      <c r="D14" s="270"/>
      <c r="E14" s="401" t="s">
        <v>5</v>
      </c>
      <c r="F14" s="270">
        <v>5</v>
      </c>
      <c r="G14" s="270" t="s">
        <v>321</v>
      </c>
      <c r="H14" s="401"/>
    </row>
    <row r="15" spans="1:8" ht="225" x14ac:dyDescent="0.25">
      <c r="A15" s="50" t="s">
        <v>340</v>
      </c>
      <c r="B15" s="297" t="s">
        <v>341</v>
      </c>
      <c r="C15" s="411" t="s">
        <v>342</v>
      </c>
      <c r="D15" s="270"/>
      <c r="E15" s="401" t="s">
        <v>5</v>
      </c>
      <c r="F15" s="270">
        <v>5</v>
      </c>
      <c r="G15" s="270"/>
      <c r="H15" s="401"/>
    </row>
    <row r="16" spans="1:8" x14ac:dyDescent="0.25">
      <c r="A16" s="50" t="s">
        <v>343</v>
      </c>
      <c r="B16" s="297" t="s">
        <v>344</v>
      </c>
      <c r="C16" s="411" t="s">
        <v>345</v>
      </c>
      <c r="D16" s="270"/>
      <c r="E16" s="270" t="s">
        <v>5</v>
      </c>
      <c r="F16" s="270">
        <v>5</v>
      </c>
      <c r="G16" s="270" t="s">
        <v>321</v>
      </c>
      <c r="H16" s="401"/>
    </row>
    <row r="17" spans="1:8" x14ac:dyDescent="0.25">
      <c r="A17" s="50" t="s">
        <v>346</v>
      </c>
      <c r="B17" s="79" t="s">
        <v>347</v>
      </c>
      <c r="C17" s="79" t="s">
        <v>348</v>
      </c>
      <c r="D17" s="270"/>
      <c r="E17" s="270" t="s">
        <v>5</v>
      </c>
      <c r="F17" s="270">
        <v>5</v>
      </c>
      <c r="G17" s="270" t="s">
        <v>321</v>
      </c>
      <c r="H17" s="401"/>
    </row>
    <row r="18" spans="1:8" x14ac:dyDescent="0.25">
      <c r="A18" s="50" t="s">
        <v>349</v>
      </c>
      <c r="B18" s="412" t="s">
        <v>350</v>
      </c>
      <c r="C18" s="78" t="s">
        <v>351</v>
      </c>
      <c r="D18" s="270"/>
      <c r="E18" s="270" t="s">
        <v>5</v>
      </c>
      <c r="F18" s="270">
        <v>5</v>
      </c>
      <c r="G18" s="270" t="s">
        <v>321</v>
      </c>
      <c r="H18" s="270"/>
    </row>
    <row r="19" spans="1:8" x14ac:dyDescent="0.25">
      <c r="A19" s="50" t="s">
        <v>352</v>
      </c>
      <c r="B19" s="412" t="s">
        <v>353</v>
      </c>
      <c r="C19" s="78" t="s">
        <v>354</v>
      </c>
      <c r="D19" s="270"/>
      <c r="E19" s="270" t="s">
        <v>5</v>
      </c>
      <c r="F19" s="270">
        <v>5</v>
      </c>
      <c r="G19" s="270" t="s">
        <v>321</v>
      </c>
      <c r="H19" s="270"/>
    </row>
    <row r="20" spans="1:8" x14ac:dyDescent="0.25">
      <c r="B20" s="389"/>
    </row>
    <row r="21" spans="1:8" customFormat="1" x14ac:dyDescent="0.25">
      <c r="A21" s="53"/>
      <c r="B21" s="53"/>
      <c r="C21" s="53"/>
      <c r="D21" s="53"/>
      <c r="E21" s="55" t="s">
        <v>304</v>
      </c>
      <c r="F21" s="56">
        <f>SUM(F3:F20)</f>
        <v>60</v>
      </c>
      <c r="G21" s="53"/>
      <c r="H21" s="57">
        <f>SUM(H13:H20)</f>
        <v>0</v>
      </c>
    </row>
    <row r="22" spans="1:8" x14ac:dyDescent="0.25">
      <c r="B22" s="389"/>
    </row>
    <row r="23" spans="1:8" x14ac:dyDescent="0.25">
      <c r="A23" s="82" t="s">
        <v>355</v>
      </c>
    </row>
    <row r="24" spans="1:8" x14ac:dyDescent="0.25">
      <c r="A24" s="222" t="s">
        <v>356</v>
      </c>
      <c r="C24" s="223"/>
    </row>
    <row r="25" spans="1:8" x14ac:dyDescent="0.25">
      <c r="A25" s="222" t="s">
        <v>357</v>
      </c>
      <c r="C25" s="223"/>
    </row>
    <row r="26" spans="1:8" x14ac:dyDescent="0.25">
      <c r="A26" s="91" t="s">
        <v>321</v>
      </c>
      <c r="B26" t="s">
        <v>358</v>
      </c>
      <c r="C26" s="223"/>
    </row>
    <row r="27" spans="1:8" x14ac:dyDescent="0.25">
      <c r="A27" s="222"/>
      <c r="C27" s="223"/>
    </row>
    <row r="28" spans="1:8" x14ac:dyDescent="0.25">
      <c r="C28" s="223"/>
    </row>
    <row r="29" spans="1:8" x14ac:dyDescent="0.25">
      <c r="A29" s="399"/>
    </row>
    <row r="30" spans="1:8" x14ac:dyDescent="0.25">
      <c r="A30"/>
    </row>
    <row r="31" spans="1:8" x14ac:dyDescent="0.25">
      <c r="A31" s="399"/>
    </row>
    <row r="32" spans="1:8" x14ac:dyDescent="0.25">
      <c r="A32"/>
    </row>
    <row r="33" spans="1:1" x14ac:dyDescent="0.25">
      <c r="A33" s="400"/>
    </row>
    <row r="34" spans="1:1" x14ac:dyDescent="0.25"/>
    <row r="35" spans="1:1" x14ac:dyDescent="0.25"/>
    <row r="36" spans="1:1" x14ac:dyDescent="0.25"/>
    <row r="37" spans="1:1" x14ac:dyDescent="0.25"/>
    <row r="38" spans="1:1" x14ac:dyDescent="0.25"/>
    <row r="39" spans="1:1" x14ac:dyDescent="0.25"/>
    <row r="40" spans="1:1" x14ac:dyDescent="0.25"/>
    <row r="41" spans="1:1" x14ac:dyDescent="0.25"/>
    <row r="42" spans="1:1" x14ac:dyDescent="0.25"/>
    <row r="43" spans="1:1" x14ac:dyDescent="0.25"/>
    <row r="44" spans="1:1" x14ac:dyDescent="0.25"/>
    <row r="45" spans="1:1" x14ac:dyDescent="0.25"/>
    <row r="46" spans="1:1" x14ac:dyDescent="0.25"/>
    <row r="47" spans="1:1" x14ac:dyDescent="0.25"/>
    <row r="48" spans="1:1" x14ac:dyDescent="0.25"/>
    <row r="49" x14ac:dyDescent="0.25"/>
    <row r="50" x14ac:dyDescent="0.25"/>
    <row r="51" x14ac:dyDescent="0.25"/>
    <row r="52" x14ac:dyDescent="0.25"/>
    <row r="53" x14ac:dyDescent="0.25"/>
    <row r="54" x14ac:dyDescent="0.25"/>
    <row r="55" x14ac:dyDescent="0.25"/>
  </sheetData>
  <phoneticPr fontId="37"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E17"/>
  <sheetViews>
    <sheetView workbookViewId="0">
      <selection activeCell="H5" sqref="H5"/>
    </sheetView>
  </sheetViews>
  <sheetFormatPr defaultRowHeight="15" customHeight="1" x14ac:dyDescent="0.25"/>
  <cols>
    <col min="1" max="1" width="7.5703125" style="91" bestFit="1" customWidth="1"/>
    <col min="2" max="2" width="58.140625" style="35" bestFit="1" customWidth="1"/>
    <col min="3" max="3" width="25.5703125" customWidth="1"/>
    <col min="4" max="4" width="11.85546875" style="85" bestFit="1" customWidth="1"/>
    <col min="5" max="5" width="14" bestFit="1" customWidth="1"/>
  </cols>
  <sheetData>
    <row r="1" spans="1:5" x14ac:dyDescent="0.25">
      <c r="A1" s="97"/>
      <c r="B1" s="393" t="s">
        <v>359</v>
      </c>
      <c r="C1" s="98"/>
      <c r="D1" s="99"/>
      <c r="E1" s="100"/>
    </row>
    <row r="2" spans="1:5" x14ac:dyDescent="0.25">
      <c r="A2" s="86"/>
      <c r="B2" s="87"/>
      <c r="C2" s="88"/>
      <c r="D2" s="89"/>
      <c r="E2" s="90"/>
    </row>
    <row r="3" spans="1:5" ht="109.5" customHeight="1" x14ac:dyDescent="0.25">
      <c r="A3" s="480" t="s">
        <v>360</v>
      </c>
      <c r="B3" s="481"/>
      <c r="C3" s="481"/>
      <c r="D3" s="481"/>
      <c r="E3" s="481"/>
    </row>
    <row r="4" spans="1:5" x14ac:dyDescent="0.25">
      <c r="A4" s="155"/>
      <c r="B4" s="36"/>
      <c r="C4" s="37"/>
      <c r="D4" s="36"/>
      <c r="E4" s="36"/>
    </row>
    <row r="5" spans="1:5" x14ac:dyDescent="0.25">
      <c r="A5" s="92" t="s">
        <v>70</v>
      </c>
      <c r="B5" s="394"/>
      <c r="C5" s="75" t="s">
        <v>361</v>
      </c>
      <c r="D5" s="39" t="s">
        <v>362</v>
      </c>
      <c r="E5" s="39" t="s">
        <v>363</v>
      </c>
    </row>
    <row r="6" spans="1:5" ht="72.95" customHeight="1" x14ac:dyDescent="0.25">
      <c r="A6" s="270"/>
      <c r="B6" s="392" t="s">
        <v>364</v>
      </c>
      <c r="C6" s="101"/>
      <c r="D6" s="41"/>
      <c r="E6" s="101"/>
    </row>
    <row r="7" spans="1:5" ht="66.599999999999994" customHeight="1" x14ac:dyDescent="0.25">
      <c r="A7" s="50" t="s">
        <v>365</v>
      </c>
      <c r="B7" s="131" t="s">
        <v>366</v>
      </c>
      <c r="C7" s="127" t="s">
        <v>367</v>
      </c>
      <c r="D7" s="413"/>
      <c r="E7" s="269">
        <v>0</v>
      </c>
    </row>
    <row r="8" spans="1:5" ht="105" x14ac:dyDescent="0.25">
      <c r="A8" s="50" t="s">
        <v>368</v>
      </c>
      <c r="B8" s="70" t="s">
        <v>369</v>
      </c>
      <c r="C8" s="46" t="s">
        <v>370</v>
      </c>
      <c r="D8" s="127"/>
      <c r="E8" s="266">
        <v>0</v>
      </c>
    </row>
    <row r="9" spans="1:5" ht="105" x14ac:dyDescent="0.25">
      <c r="A9" s="50" t="s">
        <v>371</v>
      </c>
      <c r="B9" s="395" t="s">
        <v>372</v>
      </c>
      <c r="C9" s="127" t="s">
        <v>367</v>
      </c>
      <c r="D9" s="47"/>
      <c r="E9" s="266">
        <v>0</v>
      </c>
    </row>
    <row r="10" spans="1:5" ht="78.75" customHeight="1" x14ac:dyDescent="0.25">
      <c r="A10" s="50" t="s">
        <v>373</v>
      </c>
      <c r="B10" s="396" t="s">
        <v>374</v>
      </c>
      <c r="C10" s="46" t="s">
        <v>370</v>
      </c>
      <c r="D10" s="93"/>
      <c r="E10" s="266">
        <v>0</v>
      </c>
    </row>
    <row r="11" spans="1:5" ht="120" x14ac:dyDescent="0.25">
      <c r="A11" s="50" t="s">
        <v>375</v>
      </c>
      <c r="B11" s="131" t="s">
        <v>376</v>
      </c>
      <c r="C11" s="127" t="s">
        <v>367</v>
      </c>
      <c r="D11" s="127"/>
      <c r="E11" s="266">
        <v>0</v>
      </c>
    </row>
    <row r="12" spans="1:5" ht="237" customHeight="1" x14ac:dyDescent="0.25">
      <c r="A12" s="50" t="s">
        <v>377</v>
      </c>
      <c r="B12" s="131" t="s">
        <v>378</v>
      </c>
      <c r="C12" s="127" t="s">
        <v>367</v>
      </c>
      <c r="D12" s="127"/>
      <c r="E12" s="266">
        <v>0</v>
      </c>
    </row>
    <row r="13" spans="1:5" x14ac:dyDescent="0.25">
      <c r="A13" s="53"/>
      <c r="B13" s="53"/>
      <c r="C13" s="55" t="s">
        <v>379</v>
      </c>
      <c r="D13" s="268"/>
      <c r="E13" s="267">
        <f>E12+E11+E9+E7</f>
        <v>0</v>
      </c>
    </row>
    <row r="15" spans="1:5" x14ac:dyDescent="0.25">
      <c r="A15" s="53"/>
      <c r="B15" s="53"/>
      <c r="C15" s="55" t="s">
        <v>380</v>
      </c>
      <c r="D15" s="268">
        <f>SUM(D5:D14)</f>
        <v>0</v>
      </c>
      <c r="E15" s="267"/>
    </row>
    <row r="16" spans="1:5" x14ac:dyDescent="0.25"/>
    <row r="17" x14ac:dyDescent="0.25"/>
  </sheetData>
  <mergeCells count="1">
    <mergeCell ref="A3:E3"/>
  </mergeCells>
  <phoneticPr fontId="37"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39997558519241921"/>
  </sheetPr>
  <dimension ref="A1:I18"/>
  <sheetViews>
    <sheetView workbookViewId="0">
      <selection activeCell="I14" sqref="I14:J14"/>
    </sheetView>
  </sheetViews>
  <sheetFormatPr defaultRowHeight="15" x14ac:dyDescent="0.25"/>
  <cols>
    <col min="1" max="1" width="8.7109375" style="106"/>
    <col min="2" max="2" width="65.42578125" style="108" customWidth="1"/>
    <col min="3" max="3" width="7.5703125" style="36" customWidth="1"/>
    <col min="4" max="4" width="6.42578125" style="36" customWidth="1"/>
    <col min="5" max="5" width="9.85546875" style="36" bestFit="1" customWidth="1"/>
    <col min="6" max="6" width="23.85546875" style="36" customWidth="1"/>
    <col min="7" max="7" width="16" style="36" customWidth="1"/>
  </cols>
  <sheetData>
    <row r="1" spans="1:9" x14ac:dyDescent="0.25">
      <c r="A1" s="125"/>
      <c r="B1" s="153" t="s">
        <v>381</v>
      </c>
      <c r="C1" s="118"/>
      <c r="D1" s="118"/>
      <c r="E1" s="118"/>
      <c r="F1" s="119"/>
      <c r="G1" s="124"/>
    </row>
    <row r="3" spans="1:9" x14ac:dyDescent="0.25">
      <c r="A3" s="298" t="s">
        <v>70</v>
      </c>
      <c r="B3" s="299" t="s">
        <v>71</v>
      </c>
      <c r="C3" s="300" t="s">
        <v>2</v>
      </c>
      <c r="D3" s="300" t="s">
        <v>5</v>
      </c>
      <c r="E3" s="300" t="s">
        <v>382</v>
      </c>
      <c r="F3" s="301" t="s">
        <v>73</v>
      </c>
      <c r="G3" s="453" t="s">
        <v>74</v>
      </c>
    </row>
    <row r="4" spans="1:9" x14ac:dyDescent="0.25">
      <c r="A4" s="112"/>
      <c r="B4" s="109" t="s">
        <v>383</v>
      </c>
      <c r="C4" s="122"/>
      <c r="D4" s="122"/>
      <c r="E4" s="122"/>
      <c r="F4" s="123"/>
      <c r="G4" s="465"/>
    </row>
    <row r="5" spans="1:9" ht="30" x14ac:dyDescent="0.25">
      <c r="A5" s="51" t="s">
        <v>384</v>
      </c>
      <c r="B5" s="141" t="s">
        <v>385</v>
      </c>
      <c r="C5" s="41" t="s">
        <v>2</v>
      </c>
      <c r="D5" s="122"/>
      <c r="E5" s="122"/>
      <c r="F5" s="159" t="s">
        <v>77</v>
      </c>
      <c r="G5" s="122"/>
    </row>
    <row r="6" spans="1:9" ht="30" x14ac:dyDescent="0.25">
      <c r="A6" s="51" t="s">
        <v>386</v>
      </c>
      <c r="B6" s="154" t="s">
        <v>387</v>
      </c>
      <c r="C6" s="41"/>
      <c r="D6" s="41" t="s">
        <v>5</v>
      </c>
      <c r="E6" s="41">
        <v>10</v>
      </c>
      <c r="F6" s="41" t="s">
        <v>388</v>
      </c>
      <c r="G6" s="41"/>
      <c r="H6" s="117"/>
      <c r="I6" s="117"/>
    </row>
    <row r="7" spans="1:9" x14ac:dyDescent="0.25">
      <c r="A7" s="51" t="s">
        <v>389</v>
      </c>
      <c r="B7" s="154" t="s">
        <v>390</v>
      </c>
      <c r="C7" s="41"/>
      <c r="D7" s="41" t="s">
        <v>5</v>
      </c>
      <c r="E7" s="41">
        <v>10</v>
      </c>
      <c r="F7" s="41" t="s">
        <v>388</v>
      </c>
      <c r="G7" s="41"/>
      <c r="H7" s="117"/>
      <c r="I7" s="117"/>
    </row>
    <row r="8" spans="1:9" ht="45" x14ac:dyDescent="0.25">
      <c r="A8" s="51" t="s">
        <v>391</v>
      </c>
      <c r="B8" s="78" t="s">
        <v>392</v>
      </c>
      <c r="C8" s="41"/>
      <c r="D8" s="41" t="s">
        <v>5</v>
      </c>
      <c r="E8" s="41">
        <v>10</v>
      </c>
      <c r="F8" s="41" t="s">
        <v>388</v>
      </c>
      <c r="G8" s="41"/>
      <c r="H8" s="117"/>
      <c r="I8" s="117"/>
    </row>
    <row r="9" spans="1:9" ht="95.25" customHeight="1" x14ac:dyDescent="0.25">
      <c r="A9" s="51" t="s">
        <v>393</v>
      </c>
      <c r="B9" s="78" t="s">
        <v>394</v>
      </c>
      <c r="C9" s="41" t="s">
        <v>2</v>
      </c>
      <c r="D9" s="41"/>
      <c r="E9" s="41"/>
      <c r="F9" s="159" t="s">
        <v>77</v>
      </c>
      <c r="G9" s="41"/>
      <c r="H9" s="117"/>
      <c r="I9" s="117"/>
    </row>
    <row r="10" spans="1:9" ht="30" x14ac:dyDescent="0.25">
      <c r="A10" s="51" t="s">
        <v>395</v>
      </c>
      <c r="B10" s="78" t="s">
        <v>396</v>
      </c>
      <c r="C10" s="41" t="s">
        <v>2</v>
      </c>
      <c r="D10" s="41"/>
      <c r="E10" s="41"/>
      <c r="F10" s="159" t="s">
        <v>77</v>
      </c>
      <c r="G10" s="41"/>
      <c r="H10" s="117"/>
      <c r="I10" s="117"/>
    </row>
    <row r="11" spans="1:9" ht="30" x14ac:dyDescent="0.25">
      <c r="A11" s="51" t="s">
        <v>397</v>
      </c>
      <c r="B11" s="78" t="s">
        <v>398</v>
      </c>
      <c r="C11" s="41"/>
      <c r="D11" s="41" t="s">
        <v>5</v>
      </c>
      <c r="E11" s="41">
        <v>10</v>
      </c>
      <c r="F11" s="159"/>
      <c r="G11" s="41"/>
      <c r="H11" s="117"/>
      <c r="I11" s="117"/>
    </row>
    <row r="12" spans="1:9" ht="30" x14ac:dyDescent="0.25">
      <c r="A12" s="51" t="s">
        <v>399</v>
      </c>
      <c r="B12" s="111" t="s">
        <v>400</v>
      </c>
      <c r="C12" s="41"/>
      <c r="D12" s="41" t="s">
        <v>5</v>
      </c>
      <c r="E12" s="41">
        <v>10</v>
      </c>
      <c r="F12" s="41"/>
      <c r="G12" s="41"/>
      <c r="H12" s="117"/>
      <c r="I12" s="117"/>
    </row>
    <row r="13" spans="1:9" x14ac:dyDescent="0.25">
      <c r="B13" s="466" t="s">
        <v>401</v>
      </c>
      <c r="C13" s="41"/>
      <c r="D13" s="41"/>
      <c r="E13" s="41"/>
      <c r="F13" s="41"/>
      <c r="G13" s="41"/>
      <c r="H13" s="117"/>
      <c r="I13" s="117"/>
    </row>
    <row r="14" spans="1:9" ht="270" x14ac:dyDescent="0.25">
      <c r="A14" s="51" t="s">
        <v>402</v>
      </c>
      <c r="B14" s="141" t="s">
        <v>403</v>
      </c>
      <c r="C14" s="41"/>
      <c r="D14" s="41" t="s">
        <v>5</v>
      </c>
      <c r="E14" s="41">
        <v>10</v>
      </c>
      <c r="F14" s="41"/>
      <c r="G14" s="41"/>
      <c r="H14" s="117"/>
      <c r="I14" s="117"/>
    </row>
    <row r="16" spans="1:9" x14ac:dyDescent="0.25">
      <c r="A16" s="114"/>
      <c r="B16" s="143"/>
      <c r="C16" s="57"/>
      <c r="D16" s="55" t="s">
        <v>304</v>
      </c>
      <c r="E16" s="56">
        <f>SUM(E2:E14)</f>
        <v>60</v>
      </c>
      <c r="F16" s="57"/>
      <c r="G16" s="57">
        <f>SUM(G13:G14)</f>
        <v>0</v>
      </c>
    </row>
    <row r="17" spans="1:2" x14ac:dyDescent="0.25">
      <c r="B17" s="110"/>
    </row>
    <row r="18" spans="1:2" x14ac:dyDescent="0.25">
      <c r="A18" s="36" t="s">
        <v>388</v>
      </c>
      <c r="B18" t="s">
        <v>404</v>
      </c>
    </row>
  </sheetData>
  <phoneticPr fontId="37"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00000"/>
  </sheetPr>
  <dimension ref="A1:G26"/>
  <sheetViews>
    <sheetView workbookViewId="0">
      <selection activeCell="E25" sqref="E25"/>
    </sheetView>
  </sheetViews>
  <sheetFormatPr defaultRowHeight="15" customHeight="1" x14ac:dyDescent="0.25"/>
  <cols>
    <col min="1" max="1" width="8.7109375" style="106"/>
    <col min="2" max="2" width="98.28515625" customWidth="1"/>
    <col min="3" max="4" width="8.7109375" style="85"/>
    <col min="5" max="5" width="10.42578125" style="85" customWidth="1"/>
    <col min="6" max="6" width="30.140625" style="85" customWidth="1"/>
    <col min="7" max="7" width="17.5703125" bestFit="1" customWidth="1"/>
  </cols>
  <sheetData>
    <row r="1" spans="1:7" x14ac:dyDescent="0.25">
      <c r="A1" s="107"/>
      <c r="B1" s="103" t="s">
        <v>405</v>
      </c>
      <c r="C1" s="104"/>
      <c r="D1" s="104"/>
      <c r="E1" s="104"/>
      <c r="F1" s="104"/>
      <c r="G1" s="105"/>
    </row>
    <row r="3" spans="1:7" x14ac:dyDescent="0.25">
      <c r="A3" s="417"/>
      <c r="B3" s="418" t="s">
        <v>71</v>
      </c>
      <c r="C3" s="300" t="s">
        <v>2</v>
      </c>
      <c r="D3" s="300" t="s">
        <v>5</v>
      </c>
      <c r="E3" s="132" t="s">
        <v>72</v>
      </c>
      <c r="F3" s="419" t="s">
        <v>73</v>
      </c>
      <c r="G3" s="132" t="s">
        <v>74</v>
      </c>
    </row>
    <row r="4" spans="1:7" x14ac:dyDescent="0.25">
      <c r="A4" s="420"/>
      <c r="B4" s="421" t="s">
        <v>406</v>
      </c>
      <c r="C4" s="102"/>
      <c r="D4" s="102"/>
      <c r="E4" s="51"/>
      <c r="F4" s="48"/>
      <c r="G4" s="43"/>
    </row>
    <row r="5" spans="1:7" x14ac:dyDescent="0.25">
      <c r="A5" s="422" t="s">
        <v>407</v>
      </c>
      <c r="B5" s="423" t="s">
        <v>408</v>
      </c>
      <c r="C5" s="64"/>
      <c r="D5" s="64" t="s">
        <v>5</v>
      </c>
      <c r="E5" s="51">
        <v>10</v>
      </c>
      <c r="F5" s="41" t="s">
        <v>388</v>
      </c>
      <c r="G5" s="43"/>
    </row>
    <row r="6" spans="1:7" ht="75" x14ac:dyDescent="0.25">
      <c r="A6" s="422" t="s">
        <v>409</v>
      </c>
      <c r="B6" s="423" t="s">
        <v>410</v>
      </c>
      <c r="C6" s="64"/>
      <c r="D6" s="64" t="s">
        <v>5</v>
      </c>
      <c r="E6" s="51">
        <v>10</v>
      </c>
      <c r="F6" s="41"/>
      <c r="G6" s="43"/>
    </row>
    <row r="7" spans="1:7" ht="21" customHeight="1" x14ac:dyDescent="0.25">
      <c r="A7" s="422" t="s">
        <v>411</v>
      </c>
      <c r="B7" s="423" t="s">
        <v>412</v>
      </c>
      <c r="C7" s="64"/>
      <c r="D7" s="64" t="s">
        <v>5</v>
      </c>
      <c r="E7" s="51">
        <v>10</v>
      </c>
      <c r="F7" s="41" t="s">
        <v>388</v>
      </c>
      <c r="G7" s="43"/>
    </row>
    <row r="8" spans="1:7" ht="30" x14ac:dyDescent="0.25">
      <c r="A8" s="422" t="s">
        <v>413</v>
      </c>
      <c r="B8" s="423" t="s">
        <v>414</v>
      </c>
      <c r="C8" s="64"/>
      <c r="D8" s="64" t="s">
        <v>5</v>
      </c>
      <c r="E8" s="51">
        <v>10</v>
      </c>
      <c r="F8" s="41" t="s">
        <v>388</v>
      </c>
      <c r="G8" s="43"/>
    </row>
    <row r="9" spans="1:7" x14ac:dyDescent="0.25">
      <c r="A9" s="422" t="s">
        <v>415</v>
      </c>
      <c r="B9" s="423" t="s">
        <v>416</v>
      </c>
      <c r="C9" s="64"/>
      <c r="D9" s="64" t="s">
        <v>5</v>
      </c>
      <c r="E9" s="51">
        <v>10</v>
      </c>
      <c r="F9" s="41" t="s">
        <v>388</v>
      </c>
      <c r="G9" s="43"/>
    </row>
    <row r="10" spans="1:7" ht="30" x14ac:dyDescent="0.25">
      <c r="A10" s="422" t="s">
        <v>417</v>
      </c>
      <c r="B10" s="423" t="s">
        <v>418</v>
      </c>
      <c r="C10" s="64"/>
      <c r="D10" s="64" t="s">
        <v>5</v>
      </c>
      <c r="E10" s="51">
        <v>10</v>
      </c>
      <c r="F10" s="41" t="s">
        <v>388</v>
      </c>
      <c r="G10" s="43"/>
    </row>
    <row r="11" spans="1:7" x14ac:dyDescent="0.25">
      <c r="A11" s="422" t="s">
        <v>419</v>
      </c>
      <c r="B11" s="423" t="s">
        <v>420</v>
      </c>
      <c r="C11" s="64"/>
      <c r="D11" s="64" t="s">
        <v>5</v>
      </c>
      <c r="E11" s="51">
        <v>10</v>
      </c>
      <c r="F11" s="41" t="s">
        <v>388</v>
      </c>
      <c r="G11" s="43"/>
    </row>
    <row r="12" spans="1:7" ht="30" x14ac:dyDescent="0.25">
      <c r="A12" s="420"/>
      <c r="B12" s="207" t="s">
        <v>421</v>
      </c>
      <c r="C12" s="272"/>
      <c r="D12" s="272"/>
      <c r="E12" s="51"/>
      <c r="F12" s="272"/>
      <c r="G12" s="43"/>
    </row>
    <row r="13" spans="1:7" x14ac:dyDescent="0.25">
      <c r="A13" s="422" t="s">
        <v>422</v>
      </c>
      <c r="B13" s="203" t="s">
        <v>423</v>
      </c>
      <c r="C13" s="273" t="s">
        <v>2</v>
      </c>
      <c r="D13" s="273"/>
      <c r="E13" s="51"/>
      <c r="F13" s="274" t="s">
        <v>77</v>
      </c>
      <c r="G13" s="43"/>
    </row>
    <row r="14" spans="1:7" x14ac:dyDescent="0.25">
      <c r="A14" s="422" t="s">
        <v>424</v>
      </c>
      <c r="B14" s="203" t="s">
        <v>425</v>
      </c>
      <c r="C14" s="273" t="s">
        <v>2</v>
      </c>
      <c r="D14" s="273"/>
      <c r="E14" s="51"/>
      <c r="F14" s="274" t="s">
        <v>77</v>
      </c>
      <c r="G14" s="43"/>
    </row>
    <row r="15" spans="1:7" x14ac:dyDescent="0.25">
      <c r="A15" s="422" t="s">
        <v>426</v>
      </c>
      <c r="B15" s="203" t="s">
        <v>427</v>
      </c>
      <c r="C15" s="273"/>
      <c r="D15" s="424" t="s">
        <v>5</v>
      </c>
      <c r="E15" s="51">
        <v>10</v>
      </c>
      <c r="F15" s="41" t="s">
        <v>388</v>
      </c>
      <c r="G15" s="40"/>
    </row>
    <row r="16" spans="1:7" x14ac:dyDescent="0.25">
      <c r="A16" s="422" t="s">
        <v>428</v>
      </c>
      <c r="B16" s="77" t="s">
        <v>429</v>
      </c>
      <c r="C16" s="64"/>
      <c r="D16" s="424" t="s">
        <v>5</v>
      </c>
      <c r="E16" s="51">
        <v>10</v>
      </c>
      <c r="F16" s="41" t="s">
        <v>388</v>
      </c>
      <c r="G16" s="43"/>
    </row>
    <row r="17" spans="1:7" x14ac:dyDescent="0.25">
      <c r="A17" s="420"/>
      <c r="B17" s="421" t="s">
        <v>430</v>
      </c>
      <c r="C17" s="64"/>
      <c r="D17" s="64"/>
      <c r="E17" s="51"/>
      <c r="F17" s="48"/>
      <c r="G17" s="43"/>
    </row>
    <row r="18" spans="1:7" ht="30" x14ac:dyDescent="0.25">
      <c r="A18" s="422" t="s">
        <v>431</v>
      </c>
      <c r="B18" s="423" t="s">
        <v>432</v>
      </c>
      <c r="C18" s="64" t="s">
        <v>2</v>
      </c>
      <c r="D18" s="64"/>
      <c r="E18" s="51"/>
      <c r="F18" s="274" t="s">
        <v>77</v>
      </c>
      <c r="G18" s="40"/>
    </row>
    <row r="19" spans="1:7" x14ac:dyDescent="0.25">
      <c r="A19" s="422" t="s">
        <v>433</v>
      </c>
      <c r="B19" s="77" t="s">
        <v>434</v>
      </c>
      <c r="C19" s="50" t="s">
        <v>2</v>
      </c>
      <c r="D19" s="64"/>
      <c r="E19" s="51"/>
      <c r="F19" s="274" t="s">
        <v>77</v>
      </c>
      <c r="G19" s="43"/>
    </row>
    <row r="20" spans="1:7" s="128" customFormat="1" x14ac:dyDescent="0.25">
      <c r="A20" s="422" t="s">
        <v>435</v>
      </c>
      <c r="B20" s="425" t="s">
        <v>436</v>
      </c>
      <c r="C20" s="426"/>
      <c r="D20" s="151" t="s">
        <v>5</v>
      </c>
      <c r="E20" s="51">
        <v>10</v>
      </c>
      <c r="F20" s="274" t="s">
        <v>77</v>
      </c>
      <c r="G20" s="152"/>
    </row>
    <row r="21" spans="1:7" x14ac:dyDescent="0.25">
      <c r="A21" s="414"/>
      <c r="B21" s="126"/>
      <c r="C21" s="415"/>
      <c r="E21" s="416"/>
      <c r="F21" s="37"/>
      <c r="G21" s="69"/>
    </row>
    <row r="22" spans="1:7" x14ac:dyDescent="0.25">
      <c r="A22" s="414"/>
      <c r="B22" s="143"/>
      <c r="C22" s="232"/>
      <c r="D22" s="243" t="s">
        <v>304</v>
      </c>
      <c r="E22" s="233">
        <f>SUM(E1:E21)</f>
        <v>100</v>
      </c>
      <c r="F22" s="232"/>
      <c r="G22" s="232">
        <f>SUM(G1:G21)</f>
        <v>0</v>
      </c>
    </row>
    <row r="24" spans="1:7" x14ac:dyDescent="0.25">
      <c r="A24" s="36" t="s">
        <v>388</v>
      </c>
      <c r="B24" t="s">
        <v>358</v>
      </c>
    </row>
    <row r="25" spans="1:7" x14ac:dyDescent="0.25"/>
    <row r="26" spans="1:7" x14ac:dyDescent="0.25"/>
  </sheetData>
  <phoneticPr fontId="37"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E120D-3AED-4609-9BC4-F3C475F2AA0B}">
  <sheetPr>
    <tabColor rgb="FFC00000"/>
  </sheetPr>
  <dimension ref="A1:H26"/>
  <sheetViews>
    <sheetView workbookViewId="0"/>
  </sheetViews>
  <sheetFormatPr defaultRowHeight="15" customHeight="1" x14ac:dyDescent="0.25"/>
  <cols>
    <col min="2" max="2" width="61.140625" customWidth="1"/>
    <col min="3" max="4" width="8.7109375" style="36"/>
    <col min="5" max="5" width="9.42578125" style="36" bestFit="1" customWidth="1"/>
    <col min="6" max="6" width="36.140625" style="36" customWidth="1"/>
    <col min="7" max="7" width="18.42578125" style="36" customWidth="1"/>
  </cols>
  <sheetData>
    <row r="1" spans="1:8" x14ac:dyDescent="0.25">
      <c r="A1" s="103"/>
      <c r="B1" s="103" t="s">
        <v>437</v>
      </c>
      <c r="C1" s="103"/>
      <c r="D1" s="103"/>
      <c r="E1" s="103"/>
      <c r="F1" s="103"/>
      <c r="G1" s="103" t="s">
        <v>438</v>
      </c>
      <c r="H1" s="192"/>
    </row>
    <row r="2" spans="1:8" x14ac:dyDescent="0.25">
      <c r="A2" s="193"/>
      <c r="B2" s="193"/>
      <c r="C2" s="278"/>
      <c r="D2" s="278"/>
      <c r="E2" s="278"/>
      <c r="F2" s="278"/>
      <c r="G2" s="278"/>
      <c r="H2" s="193"/>
    </row>
    <row r="3" spans="1:8" x14ac:dyDescent="0.25">
      <c r="A3" s="197" t="s">
        <v>70</v>
      </c>
      <c r="B3" s="202" t="s">
        <v>71</v>
      </c>
      <c r="C3" s="279" t="s">
        <v>2</v>
      </c>
      <c r="D3" s="279" t="s">
        <v>5</v>
      </c>
      <c r="E3" s="279" t="s">
        <v>72</v>
      </c>
      <c r="F3" s="279" t="s">
        <v>73</v>
      </c>
      <c r="G3" s="279" t="s">
        <v>74</v>
      </c>
      <c r="H3" s="193"/>
    </row>
    <row r="4" spans="1:8" ht="19.5" customHeight="1" x14ac:dyDescent="0.25">
      <c r="A4" s="198"/>
      <c r="B4" s="201" t="s">
        <v>439</v>
      </c>
      <c r="C4" s="280"/>
      <c r="D4" s="280"/>
      <c r="E4" s="280"/>
      <c r="F4" s="280"/>
      <c r="G4" s="280"/>
      <c r="H4" s="196"/>
    </row>
    <row r="5" spans="1:8" ht="20.25" customHeight="1" x14ac:dyDescent="0.25">
      <c r="A5" s="275" t="s">
        <v>440</v>
      </c>
      <c r="B5" s="200" t="s">
        <v>441</v>
      </c>
      <c r="C5" s="67" t="s">
        <v>2</v>
      </c>
      <c r="D5" s="67"/>
      <c r="E5" s="67"/>
      <c r="F5" s="281" t="s">
        <v>77</v>
      </c>
      <c r="G5" s="67"/>
      <c r="H5" s="193"/>
    </row>
    <row r="6" spans="1:8" ht="21" customHeight="1" x14ac:dyDescent="0.25">
      <c r="A6" s="275" t="s">
        <v>442</v>
      </c>
      <c r="B6" s="204" t="s">
        <v>443</v>
      </c>
      <c r="C6" s="67"/>
      <c r="D6" s="282" t="s">
        <v>5</v>
      </c>
      <c r="E6" s="282">
        <v>10</v>
      </c>
      <c r="F6" s="67"/>
      <c r="G6" s="67"/>
      <c r="H6" s="193"/>
    </row>
    <row r="7" spans="1:8" ht="31.5" customHeight="1" x14ac:dyDescent="0.25">
      <c r="A7" s="275" t="s">
        <v>444</v>
      </c>
      <c r="B7" s="200" t="s">
        <v>445</v>
      </c>
      <c r="C7" s="67" t="s">
        <v>2</v>
      </c>
      <c r="D7" s="67"/>
      <c r="E7" s="67"/>
      <c r="F7" s="281" t="s">
        <v>77</v>
      </c>
      <c r="G7" s="67"/>
      <c r="H7" s="193"/>
    </row>
    <row r="8" spans="1:8" ht="24.75" customHeight="1" x14ac:dyDescent="0.25">
      <c r="A8" s="275" t="s">
        <v>446</v>
      </c>
      <c r="B8" s="200" t="s">
        <v>447</v>
      </c>
      <c r="C8" s="67" t="s">
        <v>2</v>
      </c>
      <c r="D8" s="67"/>
      <c r="E8" s="67"/>
      <c r="F8" s="281" t="s">
        <v>77</v>
      </c>
      <c r="G8" s="67"/>
      <c r="H8" s="193"/>
    </row>
    <row r="9" spans="1:8" ht="32.450000000000003" customHeight="1" x14ac:dyDescent="0.25">
      <c r="A9" s="101"/>
      <c r="B9" s="201" t="s">
        <v>448</v>
      </c>
      <c r="C9" s="67"/>
      <c r="D9" s="67"/>
      <c r="E9" s="67"/>
      <c r="F9" s="281"/>
      <c r="G9" s="67"/>
      <c r="H9" s="193"/>
    </row>
    <row r="10" spans="1:8" ht="32.25" customHeight="1" x14ac:dyDescent="0.25">
      <c r="A10" s="275" t="s">
        <v>449</v>
      </c>
      <c r="B10" s="200" t="s">
        <v>450</v>
      </c>
      <c r="C10" s="67" t="s">
        <v>2</v>
      </c>
      <c r="D10" s="67"/>
      <c r="E10" s="67"/>
      <c r="F10" s="281" t="s">
        <v>77</v>
      </c>
      <c r="G10" s="67"/>
      <c r="H10" s="193"/>
    </row>
    <row r="11" spans="1:8" ht="22.5" customHeight="1" x14ac:dyDescent="0.25">
      <c r="A11" s="275" t="s">
        <v>451</v>
      </c>
      <c r="B11" s="200" t="s">
        <v>452</v>
      </c>
      <c r="C11" s="67" t="s">
        <v>2</v>
      </c>
      <c r="D11" s="67"/>
      <c r="E11" s="67"/>
      <c r="F11" s="281" t="s">
        <v>77</v>
      </c>
      <c r="G11" s="67"/>
      <c r="H11" s="193"/>
    </row>
    <row r="12" spans="1:8" ht="30" x14ac:dyDescent="0.25">
      <c r="A12" s="275" t="s">
        <v>453</v>
      </c>
      <c r="B12" s="200" t="s">
        <v>454</v>
      </c>
      <c r="C12" s="67" t="s">
        <v>2</v>
      </c>
      <c r="D12" s="67"/>
      <c r="E12" s="67"/>
      <c r="F12" s="281" t="s">
        <v>77</v>
      </c>
      <c r="G12" s="67"/>
      <c r="H12" s="193"/>
    </row>
    <row r="13" spans="1:8" ht="18.75" customHeight="1" x14ac:dyDescent="0.25">
      <c r="A13" s="275" t="s">
        <v>455</v>
      </c>
      <c r="B13" s="200" t="s">
        <v>456</v>
      </c>
      <c r="C13" s="67" t="s">
        <v>2</v>
      </c>
      <c r="D13" s="67"/>
      <c r="E13" s="67"/>
      <c r="F13" s="281" t="s">
        <v>77</v>
      </c>
      <c r="G13" s="67"/>
      <c r="H13" s="193"/>
    </row>
    <row r="14" spans="1:8" ht="22.5" customHeight="1" x14ac:dyDescent="0.25">
      <c r="A14" s="101"/>
      <c r="B14" s="201" t="s">
        <v>457</v>
      </c>
      <c r="C14" s="283"/>
      <c r="D14" s="283"/>
      <c r="E14" s="283"/>
      <c r="F14" s="283"/>
      <c r="G14" s="283"/>
      <c r="H14" s="196"/>
    </row>
    <row r="15" spans="1:8" ht="33.75" customHeight="1" x14ac:dyDescent="0.25">
      <c r="A15" s="275" t="s">
        <v>458</v>
      </c>
      <c r="B15" s="200" t="s">
        <v>459</v>
      </c>
      <c r="C15" s="67" t="s">
        <v>2</v>
      </c>
      <c r="D15" s="67"/>
      <c r="E15" s="67"/>
      <c r="F15" s="281" t="s">
        <v>77</v>
      </c>
      <c r="G15" s="67"/>
      <c r="H15" s="193"/>
    </row>
    <row r="16" spans="1:8" ht="27.75" customHeight="1" x14ac:dyDescent="0.25">
      <c r="A16" s="275" t="s">
        <v>460</v>
      </c>
      <c r="B16" s="200" t="s">
        <v>461</v>
      </c>
      <c r="C16" s="67" t="s">
        <v>2</v>
      </c>
      <c r="D16" s="67"/>
      <c r="E16" s="67"/>
      <c r="F16" s="281" t="s">
        <v>77</v>
      </c>
      <c r="G16" s="67"/>
      <c r="H16" s="193"/>
    </row>
    <row r="17" spans="1:8" ht="27.75" customHeight="1" x14ac:dyDescent="0.25">
      <c r="A17" s="275" t="s">
        <v>462</v>
      </c>
      <c r="B17" s="200" t="s">
        <v>463</v>
      </c>
      <c r="C17" s="67" t="s">
        <v>2</v>
      </c>
      <c r="D17" s="67"/>
      <c r="E17" s="67"/>
      <c r="F17" s="281" t="s">
        <v>77</v>
      </c>
      <c r="G17" s="67"/>
      <c r="H17" s="193"/>
    </row>
    <row r="18" spans="1:8" ht="15" customHeight="1" x14ac:dyDescent="0.25">
      <c r="A18" s="275" t="s">
        <v>464</v>
      </c>
      <c r="B18" s="200" t="s">
        <v>465</v>
      </c>
      <c r="C18" s="67" t="s">
        <v>2</v>
      </c>
      <c r="D18" s="67"/>
      <c r="E18" s="67"/>
      <c r="F18" s="281" t="s">
        <v>77</v>
      </c>
      <c r="G18" s="67"/>
      <c r="H18" s="193"/>
    </row>
    <row r="19" spans="1:8" ht="28.5" customHeight="1" x14ac:dyDescent="0.25">
      <c r="A19" s="275" t="s">
        <v>466</v>
      </c>
      <c r="B19" s="200" t="s">
        <v>467</v>
      </c>
      <c r="C19" s="67"/>
      <c r="D19" s="282" t="s">
        <v>5</v>
      </c>
      <c r="E19" s="282">
        <v>10</v>
      </c>
      <c r="F19" s="127" t="s">
        <v>388</v>
      </c>
      <c r="G19" s="67"/>
      <c r="H19" s="193"/>
    </row>
    <row r="20" spans="1:8" ht="39" customHeight="1" x14ac:dyDescent="0.25">
      <c r="A20" s="275" t="s">
        <v>468</v>
      </c>
      <c r="B20" s="200" t="s">
        <v>469</v>
      </c>
      <c r="C20" s="67"/>
      <c r="D20" s="282" t="s">
        <v>5</v>
      </c>
      <c r="E20" s="282">
        <v>10</v>
      </c>
      <c r="F20" s="127" t="s">
        <v>388</v>
      </c>
      <c r="G20" s="67"/>
      <c r="H20" s="193"/>
    </row>
    <row r="21" spans="1:8" ht="32.25" customHeight="1" x14ac:dyDescent="0.25">
      <c r="A21" s="275" t="s">
        <v>470</v>
      </c>
      <c r="B21" s="200" t="s">
        <v>471</v>
      </c>
      <c r="C21" s="67" t="s">
        <v>2</v>
      </c>
      <c r="D21" s="67"/>
      <c r="E21" s="67"/>
      <c r="F21" s="281" t="s">
        <v>77</v>
      </c>
      <c r="G21" s="67"/>
      <c r="H21" s="193"/>
    </row>
    <row r="22" spans="1:8" ht="33.75" customHeight="1" x14ac:dyDescent="0.25">
      <c r="A22" s="275" t="s">
        <v>472</v>
      </c>
      <c r="B22" s="200" t="s">
        <v>473</v>
      </c>
      <c r="C22" s="67"/>
      <c r="D22" s="67" t="s">
        <v>5</v>
      </c>
      <c r="E22" s="282">
        <v>10</v>
      </c>
      <c r="F22" s="127" t="s">
        <v>388</v>
      </c>
      <c r="G22" s="67"/>
      <c r="H22" s="193"/>
    </row>
    <row r="23" spans="1:8" x14ac:dyDescent="0.25">
      <c r="A23" s="193"/>
      <c r="B23" s="199"/>
      <c r="C23" s="284"/>
      <c r="D23" s="284"/>
      <c r="E23" s="284"/>
      <c r="F23" s="258"/>
      <c r="G23" s="284"/>
      <c r="H23" s="193"/>
    </row>
    <row r="24" spans="1:8" x14ac:dyDescent="0.25">
      <c r="A24" s="193"/>
      <c r="B24" s="143"/>
      <c r="C24" s="57"/>
      <c r="D24" s="55" t="s">
        <v>304</v>
      </c>
      <c r="E24" s="56">
        <f>SUM(E3:E22)</f>
        <v>40</v>
      </c>
      <c r="F24" s="57"/>
      <c r="G24" s="57">
        <f>SUM(G4:G22)</f>
        <v>0</v>
      </c>
      <c r="H24" s="193"/>
    </row>
    <row r="26" spans="1:8" x14ac:dyDescent="0.25">
      <c r="A26" s="36" t="s">
        <v>388</v>
      </c>
      <c r="B26" t="s">
        <v>358</v>
      </c>
    </row>
  </sheetData>
  <phoneticPr fontId="37" type="noConversion"/>
  <hyperlinks>
    <hyperlink ref="G1" location="Voorblad!A1" display="Naar Voorblad" xr:uid="{09AA3A9E-0467-4D49-951B-B3501DD6DC6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81C4714C98C64B8736C5B4AC8051C7" ma:contentTypeVersion="4" ma:contentTypeDescription="Een nieuw document maken." ma:contentTypeScope="" ma:versionID="6bdcde41476fadf980a075fc38e0a12a">
  <xsd:schema xmlns:xsd="http://www.w3.org/2001/XMLSchema" xmlns:xs="http://www.w3.org/2001/XMLSchema" xmlns:p="http://schemas.microsoft.com/office/2006/metadata/properties" xmlns:ns2="3c51b6eb-8b84-430b-ae41-0b02c8aa2b51" targetNamespace="http://schemas.microsoft.com/office/2006/metadata/properties" ma:root="true" ma:fieldsID="0c7892bd6cd953f82c44de777e0b3062" ns2:_="">
    <xsd:import namespace="3c51b6eb-8b84-430b-ae41-0b02c8aa2b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51b6eb-8b84-430b-ae41-0b02c8aa2b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0B6F8D-99A2-4F88-97D1-9EA01EBEEF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51b6eb-8b84-430b-ae41-0b02c8aa2b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BDA07F-5719-4A16-8FB3-5E84C3579860}">
  <ds:schemaRefs>
    <ds:schemaRef ds:uri="http://schemas.microsoft.com/sharepoint/v3/contenttype/forms"/>
  </ds:schemaRefs>
</ds:datastoreItem>
</file>

<file path=customXml/itemProps3.xml><?xml version="1.0" encoding="utf-8"?>
<ds:datastoreItem xmlns:ds="http://schemas.openxmlformats.org/officeDocument/2006/customXml" ds:itemID="{112E70D7-9384-46E7-85B2-4C6996588F9E}">
  <ds:schemaRefs>
    <ds:schemaRef ds:uri="http://www.w3.org/XML/1998/namespace"/>
    <ds:schemaRef ds:uri="http://purl.org/dc/terms/"/>
    <ds:schemaRef ds:uri="http://purl.org/dc/elements/1.1/"/>
    <ds:schemaRef ds:uri="http://schemas.microsoft.com/office/2006/documentManagement/type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3c51b6eb-8b84-430b-ae41-0b02c8aa2b5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21</vt:i4>
      </vt:variant>
    </vt:vector>
  </HeadingPairs>
  <TitlesOfParts>
    <vt:vector size="21" baseType="lpstr">
      <vt:lpstr>Voorblad</vt:lpstr>
      <vt:lpstr>I Algemeen</vt:lpstr>
      <vt:lpstr>II ICT</vt:lpstr>
      <vt:lpstr>III SLA</vt:lpstr>
      <vt:lpstr>IV Koppelingen</vt:lpstr>
      <vt:lpstr>2 Implementatie</vt:lpstr>
      <vt:lpstr>3 Digitale verwerking</vt:lpstr>
      <vt:lpstr>4 Boekhouding</vt:lpstr>
      <vt:lpstr>4a Debiteuren</vt:lpstr>
      <vt:lpstr>4b Crediteuren</vt:lpstr>
      <vt:lpstr>4c Inkoop</vt:lpstr>
      <vt:lpstr>4d Control</vt:lpstr>
      <vt:lpstr>5 Projecten</vt:lpstr>
      <vt:lpstr>5a Uren</vt:lpstr>
      <vt:lpstr>Instructie cases</vt:lpstr>
      <vt:lpstr>7 Case 1</vt:lpstr>
      <vt:lpstr>7a Case 2</vt:lpstr>
      <vt:lpstr>7b Demopunten</vt:lpstr>
      <vt:lpstr>Bijlage a</vt:lpstr>
      <vt:lpstr>Bijlage b</vt:lpstr>
      <vt:lpstr>Data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Koos Oosterwijk</dc:creator>
  <cp:keywords/>
  <dc:description/>
  <cp:lastModifiedBy>Koeslag, Gerjanneke</cp:lastModifiedBy>
  <cp:revision/>
  <dcterms:created xsi:type="dcterms:W3CDTF">2022-05-05T05:00:33Z</dcterms:created>
  <dcterms:modified xsi:type="dcterms:W3CDTF">2024-12-05T15:08:38Z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0x0101004B81C4714C98C64B8736C5B4AC8051C7</vt:lpwstr>
  </property>
</Properties>
</file>