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dfs.frd.shsdir.nl\projdata\BZK\RVB\Samenwerking\Servicecontracten Landelijk\LND Contract Afvalwaterbemonstering 2026 -2031\Aanbesteding\Inschrijfstaat\"/>
    </mc:Choice>
  </mc:AlternateContent>
  <xr:revisionPtr revIDLastSave="0" documentId="13_ncr:1_{2A924BC8-8376-4D8E-BED6-4282F6F7268E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Perceel 2" sheetId="4" r:id="rId1"/>
    <sheet name="Totaal 2026-2031" sheetId="5" r:id="rId2"/>
  </sheets>
  <definedNames>
    <definedName name="_xlnm.Print_Area" localSheetId="0">'Perceel 2'!$A$1:$I$61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4" l="1"/>
  <c r="H10" i="4"/>
  <c r="G10" i="4"/>
  <c r="G55" i="4"/>
  <c r="H55" i="4" s="1"/>
  <c r="I55" i="4" s="1"/>
  <c r="G53" i="4"/>
  <c r="G51" i="4"/>
  <c r="H51" i="4" s="1"/>
  <c r="G50" i="4"/>
  <c r="G49" i="4"/>
  <c r="G45" i="4"/>
  <c r="H45" i="4" s="1"/>
  <c r="H53" i="4" l="1"/>
  <c r="I53" i="4" s="1"/>
  <c r="H49" i="4"/>
  <c r="I49" i="4" s="1"/>
  <c r="H50" i="4"/>
  <c r="I50" i="4" s="1"/>
  <c r="I51" i="4"/>
  <c r="I45" i="4"/>
  <c r="G38" i="4" l="1"/>
  <c r="G34" i="4"/>
  <c r="G29" i="4"/>
  <c r="H29" i="4" s="1"/>
  <c r="I29" i="4" s="1"/>
  <c r="G33" i="4"/>
  <c r="G32" i="4"/>
  <c r="G31" i="4"/>
  <c r="H31" i="4" s="1"/>
  <c r="I31" i="4" s="1"/>
  <c r="G30" i="4"/>
  <c r="G25" i="4"/>
  <c r="G24" i="4"/>
  <c r="H24" i="4" s="1"/>
  <c r="H38" i="4" l="1"/>
  <c r="I38" i="4" s="1"/>
  <c r="H30" i="4"/>
  <c r="I30" i="4" s="1"/>
  <c r="H33" i="4"/>
  <c r="I33" i="4" s="1"/>
  <c r="H34" i="4"/>
  <c r="I34" i="4" s="1"/>
  <c r="H32" i="4"/>
  <c r="I32" i="4" s="1"/>
  <c r="H25" i="4"/>
  <c r="I25" i="4" s="1"/>
  <c r="I24" i="4"/>
  <c r="G13" i="4"/>
  <c r="G12" i="4"/>
  <c r="G11" i="4"/>
  <c r="G9" i="4"/>
  <c r="H12" i="4" l="1"/>
  <c r="I12" i="4" s="1"/>
  <c r="H9" i="4"/>
  <c r="I9" i="4" s="1"/>
  <c r="H11" i="4"/>
  <c r="I11" i="4" s="1"/>
  <c r="H13" i="4"/>
  <c r="I13" i="4" s="1"/>
  <c r="G5" i="4"/>
  <c r="G6" i="4"/>
  <c r="H6" i="4" s="1"/>
  <c r="G7" i="4"/>
  <c r="H7" i="4" s="1"/>
  <c r="I7" i="4" s="1"/>
  <c r="G8" i="4"/>
  <c r="H8" i="4" s="1"/>
  <c r="I8" i="4" s="1"/>
  <c r="G15" i="4"/>
  <c r="H15" i="4" s="1"/>
  <c r="G16" i="4"/>
  <c r="H16" i="4" s="1"/>
  <c r="G17" i="4"/>
  <c r="G18" i="4"/>
  <c r="H18" i="4" s="1"/>
  <c r="G19" i="4"/>
  <c r="G27" i="4"/>
  <c r="H27" i="4" s="1"/>
  <c r="G28" i="4"/>
  <c r="H28" i="4" s="1"/>
  <c r="I28" i="4" s="1"/>
  <c r="G41" i="4"/>
  <c r="G40" i="4"/>
  <c r="G39" i="4"/>
  <c r="G37" i="4"/>
  <c r="H37" i="4" s="1"/>
  <c r="G36" i="4"/>
  <c r="G35" i="4"/>
  <c r="H35" i="4" s="1"/>
  <c r="G26" i="4"/>
  <c r="G23" i="4"/>
  <c r="H23" i="4" s="1"/>
  <c r="G22" i="4"/>
  <c r="H22" i="4" s="1"/>
  <c r="G21" i="4"/>
  <c r="H21" i="4" s="1"/>
  <c r="G20" i="4"/>
  <c r="G14" i="4"/>
  <c r="H14" i="4" s="1"/>
  <c r="I14" i="4" s="1"/>
  <c r="H5" i="4" l="1"/>
  <c r="G57" i="4"/>
  <c r="E60" i="4" s="1"/>
  <c r="I21" i="4"/>
  <c r="I15" i="4"/>
  <c r="I16" i="4"/>
  <c r="H19" i="4"/>
  <c r="I19" i="4" s="1"/>
  <c r="I18" i="4"/>
  <c r="H17" i="4"/>
  <c r="I17" i="4" s="1"/>
  <c r="I35" i="4"/>
  <c r="I27" i="4"/>
  <c r="I37" i="4"/>
  <c r="I22" i="4"/>
  <c r="I6" i="4"/>
  <c r="H41" i="4"/>
  <c r="I41" i="4" s="1"/>
  <c r="H36" i="4"/>
  <c r="I36" i="4" s="1"/>
  <c r="H40" i="4"/>
  <c r="I40" i="4" s="1"/>
  <c r="H26" i="4"/>
  <c r="I26" i="4" s="1"/>
  <c r="H20" i="4"/>
  <c r="I20" i="4" s="1"/>
  <c r="I23" i="4"/>
  <c r="H39" i="4"/>
  <c r="I39" i="4" s="1"/>
  <c r="I5" i="4" l="1"/>
  <c r="I57" i="4" s="1"/>
  <c r="H57" i="4"/>
  <c r="D3" i="5"/>
  <c r="E61" i="4"/>
  <c r="E3" i="5"/>
  <c r="E4" i="5" l="1"/>
  <c r="E5" i="5" s="1"/>
  <c r="E6" i="5" s="1"/>
  <c r="E9" i="5" s="1"/>
  <c r="D4" i="5"/>
  <c r="D5" i="5" s="1"/>
  <c r="D6" i="5" s="1"/>
  <c r="D9" i="5" s="1"/>
  <c r="D10" i="5" l="1"/>
  <c r="D11" i="5" s="1"/>
  <c r="E10" i="5"/>
  <c r="E11" i="5" s="1"/>
  <c r="D7" i="5"/>
  <c r="E7" i="5"/>
  <c r="C20" i="5" l="1"/>
  <c r="C21" i="5"/>
  <c r="C15" i="5"/>
  <c r="C16" i="5"/>
</calcChain>
</file>

<file path=xl/sharedStrings.xml><?xml version="1.0" encoding="utf-8"?>
<sst xmlns="http://schemas.openxmlformats.org/spreadsheetml/2006/main" count="132" uniqueCount="106">
  <si>
    <t>Zuiveringsheffing</t>
  </si>
  <si>
    <t>Totaal</t>
  </si>
  <si>
    <t>BTW</t>
  </si>
  <si>
    <t>Zorgplicht</t>
  </si>
  <si>
    <t>Aantal</t>
  </si>
  <si>
    <t>Omschrijving monster</t>
  </si>
  <si>
    <t>per jaar</t>
  </si>
  <si>
    <t>monsternames</t>
  </si>
  <si>
    <t>Totaal excl. Btw</t>
  </si>
  <si>
    <t>Totaal incl. btw</t>
  </si>
  <si>
    <t>Code</t>
  </si>
  <si>
    <t>Objectnaam</t>
  </si>
  <si>
    <t xml:space="preserve">Zorgplicht Wtw </t>
  </si>
  <si>
    <t>Tilburg</t>
  </si>
  <si>
    <t>Startoverleg</t>
  </si>
  <si>
    <t>voortgangs overleg</t>
  </si>
  <si>
    <t>Verantwoording</t>
  </si>
  <si>
    <t>Waterbemonstering</t>
  </si>
  <si>
    <t>excl. BTW</t>
  </si>
  <si>
    <t>Netto</t>
  </si>
  <si>
    <t>Locatie</t>
  </si>
  <si>
    <t>Omschrijving</t>
  </si>
  <si>
    <t xml:space="preserve">Opgemaakt: </t>
  </si>
  <si>
    <t>P. van Haren</t>
  </si>
  <si>
    <t>49G01</t>
  </si>
  <si>
    <t>Vliegbasis Woensdrecht</t>
  </si>
  <si>
    <t>45H03</t>
  </si>
  <si>
    <t>Vliegbasis Volkel</t>
  </si>
  <si>
    <t>51D05</t>
  </si>
  <si>
    <t>Vliegbasis Eindhoven</t>
  </si>
  <si>
    <t>Vergunning Wtw</t>
  </si>
  <si>
    <t>Lozing Slibontw. Container</t>
  </si>
  <si>
    <t>Olieafscheiders</t>
  </si>
  <si>
    <t>Hemelwater</t>
  </si>
  <si>
    <t>Lozing Hemelwater</t>
  </si>
  <si>
    <t>Totaal afvalwater</t>
  </si>
  <si>
    <t>50E03</t>
  </si>
  <si>
    <t>Vliegbasis Gilze Rijen</t>
  </si>
  <si>
    <t>Lozing hemelwater</t>
  </si>
  <si>
    <t>Lozing Hemelwater JSFI</t>
  </si>
  <si>
    <t>Lozing baanveegvuilcontainer</t>
  </si>
  <si>
    <t>Lozing flushen</t>
  </si>
  <si>
    <t>52A01</t>
  </si>
  <si>
    <t>Lt. Gen. Bestkazerne</t>
  </si>
  <si>
    <t xml:space="preserve">51B12 </t>
  </si>
  <si>
    <t>Genmaj. De Ruyter van Steveninckkazerne</t>
  </si>
  <si>
    <t xml:space="preserve">44D02 </t>
  </si>
  <si>
    <t>Kon. Militaire Academie</t>
  </si>
  <si>
    <t xml:space="preserve">45C21 </t>
  </si>
  <si>
    <t>Brederode/Lunettenkazerne</t>
  </si>
  <si>
    <t xml:space="preserve">Totaalprijs per </t>
  </si>
  <si>
    <t>Zuurstofbindend*</t>
  </si>
  <si>
    <t>Niet zuurstofbindend*</t>
  </si>
  <si>
    <t>* prijs incl. opname watermeters</t>
  </si>
  <si>
    <t>Optie:</t>
  </si>
  <si>
    <t>Totaal:</t>
  </si>
  <si>
    <t>Ex. BTW</t>
  </si>
  <si>
    <t>Incl. BTW</t>
  </si>
  <si>
    <t>Perceel 2</t>
  </si>
  <si>
    <t>Controleput oppervlaktewater</t>
  </si>
  <si>
    <t>Hoofdgemaal Kooiweg</t>
  </si>
  <si>
    <t>Jaarlijkse indexering 3%</t>
  </si>
  <si>
    <t>Zie bijlage 2B voor de gespecificeerde werkomschrijving</t>
  </si>
  <si>
    <t>INMETEN GPS</t>
  </si>
  <si>
    <t>Inmeten en verwerken op kaart</t>
  </si>
  <si>
    <t>Diverse objecten</t>
  </si>
  <si>
    <t xml:space="preserve"> </t>
  </si>
  <si>
    <t>Stelpost</t>
  </si>
  <si>
    <t xml:space="preserve">Extra overleg </t>
  </si>
  <si>
    <t>Per jaar</t>
  </si>
  <si>
    <t>Opname meterstanden</t>
  </si>
  <si>
    <t>Heffing Coefficient</t>
  </si>
  <si>
    <t>monstername 
incl. analyse rapportage</t>
  </si>
  <si>
    <r>
      <t>Effluent Emulsiesplister</t>
    </r>
    <r>
      <rPr>
        <vertAlign val="superscript"/>
        <sz val="11"/>
        <rFont val="Calibri"/>
        <family val="2"/>
        <scheme val="minor"/>
      </rPr>
      <t>1</t>
    </r>
  </si>
  <si>
    <r>
      <t>Effluent  FC-Zuivering</t>
    </r>
    <r>
      <rPr>
        <vertAlign val="superscript"/>
        <sz val="11"/>
        <rFont val="Calibri"/>
        <family val="2"/>
        <scheme val="minor"/>
      </rPr>
      <t>1</t>
    </r>
  </si>
  <si>
    <r>
      <t>1</t>
    </r>
    <r>
      <rPr>
        <sz val="11"/>
        <color theme="1"/>
        <rFont val="Calibri"/>
        <family val="2"/>
        <scheme val="minor"/>
      </rPr>
      <t xml:space="preserve">Deze monsters worden door Defensie zelf genomen en aangeleverd. Hierbij hoeft alleen het ophalen, analyse en rapportage gerekend te worden </t>
    </r>
  </si>
  <si>
    <t>Totaal prijs 
per stuk</t>
  </si>
  <si>
    <t>Totaal ex BTW</t>
  </si>
  <si>
    <t>Totaal Netto</t>
  </si>
  <si>
    <t>OVERLEG</t>
  </si>
  <si>
    <t>Registratie lozingsdebiet</t>
  </si>
  <si>
    <t>Zorgplicht Julianastraat</t>
  </si>
  <si>
    <t>Registratielozingsdebiet</t>
  </si>
  <si>
    <t>Lozing afvalwater Rioolegm. Juliana</t>
  </si>
  <si>
    <t>Lozing afvalwater Rioolegm. Gilze</t>
  </si>
  <si>
    <t xml:space="preserve">Lozing vetten en olien </t>
  </si>
  <si>
    <t>Lozing Lab. POL en GZH centrum</t>
  </si>
  <si>
    <t>Zorgplicht Gilze</t>
  </si>
  <si>
    <r>
      <t>Lozing afvalwater WZI</t>
    </r>
    <r>
      <rPr>
        <vertAlign val="superscript"/>
        <sz val="11"/>
        <color theme="1"/>
        <rFont val="Calibri"/>
        <family val="2"/>
        <scheme val="minor"/>
      </rPr>
      <t>1</t>
    </r>
  </si>
  <si>
    <t>Lozing Oppervlaktewater</t>
  </si>
  <si>
    <t>ONVOORZIEN</t>
  </si>
  <si>
    <t>Toegansgweigering</t>
  </si>
  <si>
    <t>Datum:</t>
  </si>
  <si>
    <t xml:space="preserve">Versie </t>
  </si>
  <si>
    <t>Bepaling CVZ/TOC factor</t>
  </si>
  <si>
    <t>excl. verlenginsoptie</t>
  </si>
  <si>
    <t>incl. verlengingsoptie</t>
  </si>
  <si>
    <t>Totaal Excl. BTW</t>
  </si>
  <si>
    <t>Totaal Incl. BTW</t>
  </si>
  <si>
    <t>excl. optie</t>
  </si>
  <si>
    <t>incl. optie</t>
  </si>
  <si>
    <t>4.0 Definitef</t>
  </si>
  <si>
    <t>Inschrijfstaat Meten en Bemonsteren van afvalwater - 2026 - Regio Zuid</t>
  </si>
  <si>
    <t>Controleput Pompput 1 VWR 1</t>
  </si>
  <si>
    <t>Controleput Pompput 1 VWR 2</t>
  </si>
  <si>
    <r>
      <t xml:space="preserve">Afvoer chemische reiniging  geb. B </t>
    </r>
    <r>
      <rPr>
        <vertAlign val="superscript"/>
        <sz val="11"/>
        <rFont val="Calibri"/>
        <family val="2"/>
        <scheme val="minor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</si>
</sst>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43" formatCode="_ * #,##0.00_ ;_ * \-#,##0.00_ ;_ * &quot;-&quot;??_ ;_ @_ 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56">
    <xf numFmtId="0" fontId="0" fillId="0" borderId="0" xfId="0"/>
    <xf numFmtId="0" fontId="2" fillId="0" borderId="0" xfId="0" applyFont="1"/>
    <xf numFmtId="2" fontId="0" fillId="0" borderId="2" xfId="0" applyNumberFormat="1" applyBorder="1"/>
    <xf numFmtId="2" fontId="0" fillId="0" borderId="4" xfId="0" applyNumberFormat="1" applyBorder="1"/>
    <xf numFmtId="0" fontId="0" fillId="0" borderId="0" xfId="0" applyBorder="1"/>
    <xf numFmtId="0" fontId="0" fillId="0" borderId="6" xfId="0" applyBorder="1"/>
    <xf numFmtId="0" fontId="0" fillId="0" borderId="7" xfId="0" applyBorder="1" applyAlignment="1">
      <alignment horizontal="right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right"/>
    </xf>
    <xf numFmtId="0" fontId="0" fillId="0" borderId="10" xfId="0" applyBorder="1"/>
    <xf numFmtId="0" fontId="0" fillId="0" borderId="3" xfId="0" applyBorder="1"/>
    <xf numFmtId="1" fontId="2" fillId="0" borderId="4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0" xfId="0" applyFont="1" applyBorder="1"/>
    <xf numFmtId="0" fontId="2" fillId="0" borderId="7" xfId="0" applyFont="1" applyBorder="1"/>
    <xf numFmtId="0" fontId="2" fillId="0" borderId="0" xfId="0" applyFont="1" applyBorder="1"/>
    <xf numFmtId="0" fontId="0" fillId="0" borderId="0" xfId="0" applyBorder="1" applyAlignment="1">
      <alignment horizontal="right"/>
    </xf>
    <xf numFmtId="1" fontId="2" fillId="0" borderId="0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 vertical="top"/>
    </xf>
    <xf numFmtId="0" fontId="0" fillId="0" borderId="12" xfId="0" applyBorder="1" applyAlignment="1">
      <alignment horizontal="center" vertical="top" wrapText="1"/>
    </xf>
    <xf numFmtId="0" fontId="2" fillId="0" borderId="0" xfId="0" applyFont="1" applyFill="1" applyBorder="1"/>
    <xf numFmtId="44" fontId="0" fillId="0" borderId="14" xfId="0" applyNumberFormat="1" applyBorder="1"/>
    <xf numFmtId="0" fontId="2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9" xfId="0" applyBorder="1"/>
    <xf numFmtId="0" fontId="0" fillId="0" borderId="17" xfId="0" applyBorder="1"/>
    <xf numFmtId="0" fontId="5" fillId="0" borderId="18" xfId="0" applyFont="1" applyBorder="1"/>
    <xf numFmtId="0" fontId="1" fillId="0" borderId="11" xfId="0" applyFont="1" applyBorder="1"/>
    <xf numFmtId="0" fontId="3" fillId="0" borderId="11" xfId="0" applyFont="1" applyBorder="1"/>
    <xf numFmtId="0" fontId="4" fillId="0" borderId="11" xfId="0" applyFont="1" applyBorder="1"/>
    <xf numFmtId="0" fontId="0" fillId="0" borderId="20" xfId="0" applyBorder="1"/>
    <xf numFmtId="0" fontId="0" fillId="0" borderId="21" xfId="0" applyBorder="1" applyAlignment="1">
      <alignment horizontal="right"/>
    </xf>
    <xf numFmtId="0" fontId="2" fillId="0" borderId="21" xfId="0" applyFont="1" applyBorder="1"/>
    <xf numFmtId="2" fontId="2" fillId="0" borderId="14" xfId="0" applyNumberFormat="1" applyFont="1" applyBorder="1" applyAlignment="1">
      <alignment horizontal="center"/>
    </xf>
    <xf numFmtId="44" fontId="1" fillId="0" borderId="14" xfId="0" applyNumberFormat="1" applyFont="1" applyBorder="1"/>
    <xf numFmtId="0" fontId="2" fillId="0" borderId="22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4" xfId="0" applyBorder="1"/>
    <xf numFmtId="11" fontId="0" fillId="0" borderId="24" xfId="0" applyNumberFormat="1" applyBorder="1"/>
    <xf numFmtId="0" fontId="2" fillId="0" borderId="24" xfId="0" applyFont="1" applyBorder="1"/>
    <xf numFmtId="0" fontId="2" fillId="0" borderId="21" xfId="0" applyFont="1" applyFill="1" applyBorder="1"/>
    <xf numFmtId="0" fontId="2" fillId="0" borderId="2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4" fontId="0" fillId="0" borderId="12" xfId="0" applyNumberFormat="1" applyBorder="1"/>
    <xf numFmtId="0" fontId="0" fillId="0" borderId="15" xfId="0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4" fontId="0" fillId="0" borderId="25" xfId="0" applyNumberFormat="1" applyBorder="1"/>
    <xf numFmtId="4" fontId="0" fillId="0" borderId="16" xfId="0" applyNumberFormat="1" applyBorder="1"/>
    <xf numFmtId="1" fontId="2" fillId="0" borderId="22" xfId="0" applyNumberFormat="1" applyFont="1" applyBorder="1" applyAlignment="1">
      <alignment horizontal="center"/>
    </xf>
    <xf numFmtId="0" fontId="2" fillId="0" borderId="27" xfId="0" applyFont="1" applyBorder="1"/>
    <xf numFmtId="0" fontId="2" fillId="0" borderId="28" xfId="0" applyFont="1" applyBorder="1"/>
    <xf numFmtId="0" fontId="0" fillId="0" borderId="13" xfId="0" applyBorder="1" applyAlignment="1">
      <alignment horizontal="center" vertical="center"/>
    </xf>
    <xf numFmtId="0" fontId="2" fillId="0" borderId="6" xfId="0" applyFont="1" applyBorder="1"/>
    <xf numFmtId="1" fontId="2" fillId="0" borderId="7" xfId="0" applyNumberFormat="1" applyFont="1" applyBorder="1" applyAlignment="1">
      <alignment horizontal="center"/>
    </xf>
    <xf numFmtId="4" fontId="0" fillId="0" borderId="8" xfId="0" applyNumberFormat="1" applyBorder="1"/>
    <xf numFmtId="2" fontId="0" fillId="0" borderId="8" xfId="0" applyNumberFormat="1" applyBorder="1"/>
    <xf numFmtId="0" fontId="2" fillId="0" borderId="17" xfId="0" applyFont="1" applyBorder="1"/>
    <xf numFmtId="0" fontId="7" fillId="0" borderId="24" xfId="0" applyFont="1" applyBorder="1"/>
    <xf numFmtId="4" fontId="2" fillId="0" borderId="19" xfId="0" applyNumberFormat="1" applyFont="1" applyFill="1" applyBorder="1" applyAlignment="1">
      <alignment horizontal="right"/>
    </xf>
    <xf numFmtId="44" fontId="2" fillId="0" borderId="12" xfId="1" applyFont="1" applyFill="1" applyBorder="1" applyAlignment="1">
      <alignment horizontal="right"/>
    </xf>
    <xf numFmtId="44" fontId="2" fillId="0" borderId="12" xfId="1" applyFont="1" applyFill="1" applyBorder="1" applyAlignment="1">
      <alignment vertical="center"/>
    </xf>
    <xf numFmtId="44" fontId="0" fillId="0" borderId="22" xfId="1" applyFont="1" applyBorder="1" applyAlignment="1">
      <alignment horizontal="right"/>
    </xf>
    <xf numFmtId="44" fontId="0" fillId="0" borderId="4" xfId="1" applyFont="1" applyBorder="1" applyAlignment="1">
      <alignment horizontal="right"/>
    </xf>
    <xf numFmtId="44" fontId="0" fillId="0" borderId="4" xfId="1" applyFont="1" applyBorder="1"/>
    <xf numFmtId="44" fontId="0" fillId="0" borderId="22" xfId="1" applyFont="1" applyBorder="1"/>
    <xf numFmtId="44" fontId="0" fillId="0" borderId="23" xfId="1" applyFont="1" applyBorder="1"/>
    <xf numFmtId="44" fontId="0" fillId="0" borderId="25" xfId="1" applyFont="1" applyBorder="1"/>
    <xf numFmtId="0" fontId="8" fillId="0" borderId="21" xfId="0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0" fillId="0" borderId="0" xfId="0" applyFill="1" applyBorder="1"/>
    <xf numFmtId="11" fontId="0" fillId="0" borderId="24" xfId="0" quotePrefix="1" applyNumberFormat="1" applyBorder="1"/>
    <xf numFmtId="44" fontId="2" fillId="0" borderId="25" xfId="1" applyFont="1" applyBorder="1"/>
    <xf numFmtId="0" fontId="0" fillId="0" borderId="33" xfId="0" applyBorder="1"/>
    <xf numFmtId="0" fontId="0" fillId="0" borderId="27" xfId="0" applyBorder="1"/>
    <xf numFmtId="0" fontId="0" fillId="0" borderId="29" xfId="0" applyBorder="1"/>
    <xf numFmtId="44" fontId="0" fillId="0" borderId="35" xfId="0" applyNumberFormat="1" applyBorder="1"/>
    <xf numFmtId="44" fontId="0" fillId="0" borderId="36" xfId="0" applyNumberFormat="1" applyBorder="1"/>
    <xf numFmtId="44" fontId="0" fillId="0" borderId="39" xfId="0" applyNumberFormat="1" applyBorder="1"/>
    <xf numFmtId="44" fontId="0" fillId="0" borderId="17" xfId="0" applyNumberFormat="1" applyBorder="1"/>
    <xf numFmtId="44" fontId="0" fillId="0" borderId="0" xfId="0" applyNumberFormat="1" applyBorder="1"/>
    <xf numFmtId="44" fontId="0" fillId="0" borderId="37" xfId="0" applyNumberFormat="1" applyBorder="1"/>
    <xf numFmtId="44" fontId="0" fillId="0" borderId="38" xfId="0" applyNumberFormat="1" applyBorder="1"/>
    <xf numFmtId="44" fontId="0" fillId="0" borderId="31" xfId="0" applyNumberFormat="1" applyBorder="1"/>
    <xf numFmtId="0" fontId="0" fillId="2" borderId="9" xfId="0" applyFill="1" applyBorder="1"/>
    <xf numFmtId="0" fontId="0" fillId="2" borderId="33" xfId="0" applyFill="1" applyBorder="1"/>
    <xf numFmtId="0" fontId="0" fillId="2" borderId="20" xfId="0" applyFill="1" applyBorder="1"/>
    <xf numFmtId="0" fontId="0" fillId="2" borderId="34" xfId="0" applyFill="1" applyBorder="1"/>
    <xf numFmtId="1" fontId="2" fillId="0" borderId="4" xfId="0" applyNumberFormat="1" applyFont="1" applyFill="1" applyBorder="1" applyAlignment="1">
      <alignment horizontal="center"/>
    </xf>
    <xf numFmtId="43" fontId="2" fillId="3" borderId="0" xfId="2" applyFont="1" applyFill="1"/>
    <xf numFmtId="0" fontId="9" fillId="3" borderId="0" xfId="0" applyFont="1" applyFill="1"/>
    <xf numFmtId="0" fontId="0" fillId="0" borderId="31" xfId="0" applyBorder="1" applyAlignment="1">
      <alignment horizontal="center" vertical="center"/>
    </xf>
    <xf numFmtId="0" fontId="10" fillId="0" borderId="24" xfId="0" applyFont="1" applyBorder="1"/>
    <xf numFmtId="44" fontId="1" fillId="0" borderId="26" xfId="0" applyNumberFormat="1" applyFont="1" applyBorder="1"/>
    <xf numFmtId="0" fontId="11" fillId="0" borderId="0" xfId="0" applyFont="1"/>
    <xf numFmtId="44" fontId="0" fillId="2" borderId="30" xfId="0" applyNumberFormat="1" applyFill="1" applyBorder="1"/>
    <xf numFmtId="44" fontId="0" fillId="2" borderId="32" xfId="0" applyNumberFormat="1" applyFill="1" applyBorder="1"/>
    <xf numFmtId="44" fontId="0" fillId="2" borderId="33" xfId="0" applyNumberFormat="1" applyFill="1" applyBorder="1"/>
    <xf numFmtId="44" fontId="0" fillId="2" borderId="34" xfId="0" applyNumberFormat="1" applyFill="1" applyBorder="1"/>
    <xf numFmtId="0" fontId="1" fillId="0" borderId="30" xfId="0" applyFont="1" applyBorder="1" applyAlignment="1">
      <alignment horizontal="center" vertical="center"/>
    </xf>
    <xf numFmtId="44" fontId="0" fillId="0" borderId="31" xfId="0" applyNumberFormat="1" applyBorder="1" applyAlignment="1">
      <alignment horizontal="center" vertical="center"/>
    </xf>
    <xf numFmtId="44" fontId="0" fillId="0" borderId="5" xfId="0" applyNumberFormat="1" applyBorder="1"/>
    <xf numFmtId="0" fontId="0" fillId="2" borderId="6" xfId="0" applyFill="1" applyBorder="1"/>
    <xf numFmtId="44" fontId="0" fillId="2" borderId="5" xfId="0" applyNumberFormat="1" applyFill="1" applyBorder="1"/>
    <xf numFmtId="44" fontId="0" fillId="2" borderId="40" xfId="0" applyNumberFormat="1" applyFill="1" applyBorder="1"/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44" fontId="0" fillId="0" borderId="32" xfId="0" applyNumberFormat="1" applyBorder="1" applyAlignment="1">
      <alignment horizontal="center" vertical="center"/>
    </xf>
    <xf numFmtId="0" fontId="13" fillId="0" borderId="1" xfId="0" applyFont="1" applyBorder="1"/>
    <xf numFmtId="0" fontId="12" fillId="0" borderId="0" xfId="0" applyFont="1"/>
    <xf numFmtId="44" fontId="2" fillId="0" borderId="8" xfId="1" applyFont="1" applyFill="1" applyBorder="1" applyAlignment="1">
      <alignment horizontal="center" wrapText="1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41" xfId="0" applyFont="1" applyBorder="1"/>
    <xf numFmtId="0" fontId="2" fillId="0" borderId="42" xfId="0" applyFont="1" applyBorder="1"/>
    <xf numFmtId="1" fontId="2" fillId="0" borderId="42" xfId="0" applyNumberFormat="1" applyFont="1" applyBorder="1" applyAlignment="1">
      <alignment horizontal="center"/>
    </xf>
    <xf numFmtId="44" fontId="2" fillId="0" borderId="43" xfId="1" applyFont="1" applyFill="1" applyBorder="1" applyAlignment="1">
      <alignment horizontal="right"/>
    </xf>
    <xf numFmtId="44" fontId="0" fillId="0" borderId="44" xfId="1" applyFont="1" applyBorder="1"/>
    <xf numFmtId="44" fontId="2" fillId="0" borderId="45" xfId="1" applyFont="1" applyBorder="1"/>
    <xf numFmtId="0" fontId="10" fillId="0" borderId="6" xfId="0" applyFont="1" applyBorder="1"/>
    <xf numFmtId="0" fontId="0" fillId="0" borderId="46" xfId="0" applyBorder="1"/>
    <xf numFmtId="44" fontId="0" fillId="0" borderId="47" xfId="0" applyNumberFormat="1" applyBorder="1"/>
    <xf numFmtId="0" fontId="2" fillId="0" borderId="9" xfId="0" applyFont="1" applyBorder="1"/>
    <xf numFmtId="1" fontId="2" fillId="0" borderId="10" xfId="0" applyNumberFormat="1" applyFont="1" applyBorder="1" applyAlignment="1">
      <alignment horizontal="center"/>
    </xf>
    <xf numFmtId="44" fontId="2" fillId="0" borderId="15" xfId="1" applyFont="1" applyFill="1" applyBorder="1" applyAlignment="1">
      <alignment horizontal="right"/>
    </xf>
    <xf numFmtId="44" fontId="2" fillId="0" borderId="23" xfId="1" applyFont="1" applyBorder="1"/>
    <xf numFmtId="44" fontId="0" fillId="0" borderId="13" xfId="1" applyFont="1" applyFill="1" applyBorder="1"/>
    <xf numFmtId="44" fontId="0" fillId="0" borderId="14" xfId="1" applyFont="1" applyBorder="1"/>
    <xf numFmtId="44" fontId="2" fillId="0" borderId="48" xfId="1" applyFont="1" applyBorder="1"/>
    <xf numFmtId="0" fontId="15" fillId="0" borderId="6" xfId="0" applyFont="1" applyBorder="1"/>
    <xf numFmtId="44" fontId="0" fillId="0" borderId="7" xfId="1" applyFont="1" applyBorder="1"/>
    <xf numFmtId="0" fontId="2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right"/>
    </xf>
    <xf numFmtId="2" fontId="2" fillId="0" borderId="0" xfId="0" applyNumberFormat="1" applyFont="1" applyBorder="1" applyAlignment="1">
      <alignment horizontal="center"/>
    </xf>
    <xf numFmtId="44" fontId="1" fillId="0" borderId="0" xfId="0" applyNumberFormat="1" applyFont="1" applyBorder="1"/>
    <xf numFmtId="0" fontId="2" fillId="0" borderId="0" xfId="0" applyFont="1" applyBorder="1" applyAlignment="1">
      <alignment horizontal="right"/>
    </xf>
    <xf numFmtId="44" fontId="4" fillId="0" borderId="5" xfId="1" applyFont="1" applyBorder="1"/>
    <xf numFmtId="14" fontId="0" fillId="0" borderId="0" xfId="0" applyNumberFormat="1" applyAlignment="1">
      <alignment horizontal="left"/>
    </xf>
    <xf numFmtId="44" fontId="0" fillId="0" borderId="21" xfId="1" applyFont="1" applyFill="1" applyBorder="1"/>
    <xf numFmtId="0" fontId="4" fillId="0" borderId="46" xfId="0" applyFont="1" applyBorder="1" applyAlignment="1">
      <alignment horizontal="right"/>
    </xf>
    <xf numFmtId="0" fontId="4" fillId="0" borderId="40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44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5" fillId="0" borderId="20" xfId="0" applyFont="1" applyBorder="1"/>
    <xf numFmtId="0" fontId="0" fillId="0" borderId="21" xfId="0" applyBorder="1"/>
    <xf numFmtId="44" fontId="0" fillId="0" borderId="21" xfId="1" applyFont="1" applyBorder="1"/>
    <xf numFmtId="44" fontId="2" fillId="0" borderId="26" xfId="1" applyFont="1" applyBorder="1"/>
    <xf numFmtId="4" fontId="2" fillId="0" borderId="43" xfId="0" applyNumberFormat="1" applyFont="1" applyBorder="1" applyAlignment="1">
      <alignment horizontal="right"/>
    </xf>
  </cellXfs>
  <cellStyles count="3">
    <cellStyle name="Komma" xfId="2" builtinId="3"/>
    <cellStyle name="Standaard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6"/>
  <sheetViews>
    <sheetView tabSelected="1" topLeftCell="A3" zoomScale="69" zoomScaleNormal="70" workbookViewId="0">
      <selection activeCell="D16" sqref="D16"/>
    </sheetView>
  </sheetViews>
  <sheetFormatPr defaultRowHeight="14.4" x14ac:dyDescent="0.3"/>
  <cols>
    <col min="1" max="1" width="11.44140625" customWidth="1"/>
    <col min="2" max="2" width="41.77734375" customWidth="1"/>
    <col min="3" max="3" width="19.33203125" customWidth="1"/>
    <col min="4" max="4" width="32.21875" style="1" customWidth="1"/>
    <col min="5" max="5" width="17.6640625" style="1" customWidth="1"/>
    <col min="6" max="6" width="16.88671875" customWidth="1"/>
    <col min="7" max="7" width="15.77734375" customWidth="1"/>
    <col min="8" max="8" width="15" customWidth="1"/>
    <col min="9" max="9" width="16.77734375" customWidth="1"/>
  </cols>
  <sheetData>
    <row r="1" spans="1:9" ht="24" thickBot="1" x14ac:dyDescent="0.5">
      <c r="A1" s="27" t="s">
        <v>102</v>
      </c>
      <c r="B1" s="28"/>
      <c r="C1" s="28"/>
      <c r="D1" s="29"/>
      <c r="E1" s="30" t="s">
        <v>62</v>
      </c>
      <c r="F1" s="28"/>
      <c r="G1" s="11"/>
    </row>
    <row r="2" spans="1:9" x14ac:dyDescent="0.3">
      <c r="A2" s="8"/>
      <c r="B2" s="10"/>
      <c r="C2" s="10"/>
      <c r="D2" s="14"/>
      <c r="E2" s="36" t="s">
        <v>4</v>
      </c>
      <c r="F2" s="37" t="s">
        <v>50</v>
      </c>
      <c r="G2" s="46" t="s">
        <v>1</v>
      </c>
      <c r="H2" s="46" t="s">
        <v>2</v>
      </c>
      <c r="I2" s="47" t="s">
        <v>1</v>
      </c>
    </row>
    <row r="3" spans="1:9" ht="43.8" thickBot="1" x14ac:dyDescent="0.45">
      <c r="A3" s="61" t="s">
        <v>17</v>
      </c>
      <c r="B3" s="4"/>
      <c r="C3" s="4"/>
      <c r="D3" s="16"/>
      <c r="E3" s="19" t="s">
        <v>7</v>
      </c>
      <c r="F3" s="20" t="s">
        <v>72</v>
      </c>
      <c r="G3" s="55" t="s">
        <v>18</v>
      </c>
      <c r="H3" s="48"/>
      <c r="I3" s="49" t="s">
        <v>19</v>
      </c>
    </row>
    <row r="4" spans="1:9" ht="15" thickBot="1" x14ac:dyDescent="0.35">
      <c r="A4" s="5" t="s">
        <v>10</v>
      </c>
      <c r="B4" s="7" t="s">
        <v>11</v>
      </c>
      <c r="C4" s="7" t="s">
        <v>16</v>
      </c>
      <c r="D4" s="15" t="s">
        <v>5</v>
      </c>
      <c r="E4" s="23" t="s">
        <v>6</v>
      </c>
      <c r="F4" s="24"/>
      <c r="G4" s="24"/>
      <c r="H4" s="25">
        <v>0.21</v>
      </c>
      <c r="I4" s="26"/>
    </row>
    <row r="5" spans="1:9" x14ac:dyDescent="0.3">
      <c r="A5" s="8" t="s">
        <v>24</v>
      </c>
      <c r="B5" s="10" t="s">
        <v>25</v>
      </c>
      <c r="C5" s="10" t="s">
        <v>0</v>
      </c>
      <c r="D5" s="16" t="s">
        <v>51</v>
      </c>
      <c r="E5" s="52">
        <v>24</v>
      </c>
      <c r="F5" s="65"/>
      <c r="G5" s="67">
        <f t="shared" ref="G5:G41" si="0">F5*E5</f>
        <v>0</v>
      </c>
      <c r="H5" s="68">
        <f>G5*H4</f>
        <v>0</v>
      </c>
      <c r="I5" s="69">
        <f>G5+H5</f>
        <v>0</v>
      </c>
    </row>
    <row r="6" spans="1:9" x14ac:dyDescent="0.3">
      <c r="A6" s="38"/>
      <c r="B6" s="4"/>
      <c r="C6" s="4"/>
      <c r="D6" s="16" t="s">
        <v>52</v>
      </c>
      <c r="E6" s="12">
        <v>8</v>
      </c>
      <c r="F6" s="66"/>
      <c r="G6" s="67">
        <f t="shared" si="0"/>
        <v>0</v>
      </c>
      <c r="H6" s="67">
        <f>G6*H4</f>
        <v>0</v>
      </c>
      <c r="I6" s="70">
        <f t="shared" ref="I6:I41" si="1">G6+H6</f>
        <v>0</v>
      </c>
    </row>
    <row r="7" spans="1:9" x14ac:dyDescent="0.3">
      <c r="A7" s="38"/>
      <c r="B7" s="4"/>
      <c r="C7" s="74" t="s">
        <v>3</v>
      </c>
      <c r="D7" s="21" t="s">
        <v>59</v>
      </c>
      <c r="E7" s="92">
        <v>36</v>
      </c>
      <c r="F7" s="66"/>
      <c r="G7" s="67">
        <f t="shared" si="0"/>
        <v>0</v>
      </c>
      <c r="H7" s="67">
        <f>G7*H4</f>
        <v>0</v>
      </c>
      <c r="I7" s="70">
        <f t="shared" si="1"/>
        <v>0</v>
      </c>
    </row>
    <row r="8" spans="1:9" x14ac:dyDescent="0.3">
      <c r="A8" s="38"/>
      <c r="B8" s="4"/>
      <c r="C8" s="74"/>
      <c r="D8" s="21" t="s">
        <v>33</v>
      </c>
      <c r="E8" s="92">
        <v>8</v>
      </c>
      <c r="F8" s="66"/>
      <c r="G8" s="67">
        <f t="shared" si="0"/>
        <v>0</v>
      </c>
      <c r="H8" s="67">
        <f>G8*H4</f>
        <v>0</v>
      </c>
      <c r="I8" s="70">
        <f t="shared" si="1"/>
        <v>0</v>
      </c>
    </row>
    <row r="9" spans="1:9" x14ac:dyDescent="0.3">
      <c r="A9" s="38"/>
      <c r="B9" s="4"/>
      <c r="C9" s="74"/>
      <c r="D9" s="21" t="s">
        <v>103</v>
      </c>
      <c r="E9" s="92">
        <v>8</v>
      </c>
      <c r="F9" s="66"/>
      <c r="G9" s="67">
        <f t="shared" si="0"/>
        <v>0</v>
      </c>
      <c r="H9" s="67">
        <f>G9*H4</f>
        <v>0</v>
      </c>
      <c r="I9" s="70">
        <f t="shared" si="1"/>
        <v>0</v>
      </c>
    </row>
    <row r="10" spans="1:9" x14ac:dyDescent="0.3">
      <c r="A10" s="38"/>
      <c r="B10" s="4"/>
      <c r="C10" s="74"/>
      <c r="D10" s="21" t="s">
        <v>104</v>
      </c>
      <c r="E10" s="92">
        <v>8</v>
      </c>
      <c r="F10" s="66"/>
      <c r="G10" s="67">
        <f t="shared" si="0"/>
        <v>0</v>
      </c>
      <c r="H10" s="67">
        <f>G10*H5</f>
        <v>0</v>
      </c>
      <c r="I10" s="70">
        <f t="shared" si="1"/>
        <v>0</v>
      </c>
    </row>
    <row r="11" spans="1:9" ht="16.2" x14ac:dyDescent="0.3">
      <c r="A11" s="38"/>
      <c r="B11" s="4"/>
      <c r="C11" s="74"/>
      <c r="D11" s="21" t="s">
        <v>105</v>
      </c>
      <c r="E11" s="92">
        <v>12</v>
      </c>
      <c r="F11" s="66"/>
      <c r="G11" s="67">
        <f t="shared" si="0"/>
        <v>0</v>
      </c>
      <c r="H11" s="67">
        <f>G11*H4</f>
        <v>0</v>
      </c>
      <c r="I11" s="70">
        <f t="shared" si="1"/>
        <v>0</v>
      </c>
    </row>
    <row r="12" spans="1:9" ht="16.2" x14ac:dyDescent="0.3">
      <c r="A12" s="38"/>
      <c r="B12" s="4"/>
      <c r="C12" s="74"/>
      <c r="D12" s="21" t="s">
        <v>74</v>
      </c>
      <c r="E12" s="92">
        <v>12</v>
      </c>
      <c r="F12" s="66"/>
      <c r="G12" s="67">
        <f t="shared" si="0"/>
        <v>0</v>
      </c>
      <c r="H12" s="67">
        <f>G12*H4</f>
        <v>0</v>
      </c>
      <c r="I12" s="70">
        <f t="shared" si="1"/>
        <v>0</v>
      </c>
    </row>
    <row r="13" spans="1:9" x14ac:dyDescent="0.3">
      <c r="A13" s="38"/>
      <c r="B13" s="4"/>
      <c r="C13" s="74"/>
      <c r="D13" s="21" t="s">
        <v>60</v>
      </c>
      <c r="E13" s="92">
        <v>4</v>
      </c>
      <c r="F13" s="66"/>
      <c r="G13" s="67">
        <f t="shared" si="0"/>
        <v>0</v>
      </c>
      <c r="H13" s="67">
        <f>G13*H4</f>
        <v>0</v>
      </c>
      <c r="I13" s="70">
        <f t="shared" si="1"/>
        <v>0</v>
      </c>
    </row>
    <row r="14" spans="1:9" x14ac:dyDescent="0.3">
      <c r="A14" s="38" t="s">
        <v>26</v>
      </c>
      <c r="B14" s="4" t="s">
        <v>27</v>
      </c>
      <c r="C14" s="4" t="s">
        <v>0</v>
      </c>
      <c r="D14" s="16" t="s">
        <v>51</v>
      </c>
      <c r="E14" s="12">
        <v>14</v>
      </c>
      <c r="F14" s="66"/>
      <c r="G14" s="67">
        <f t="shared" si="0"/>
        <v>0</v>
      </c>
      <c r="H14" s="67">
        <f>G14*H4</f>
        <v>0</v>
      </c>
      <c r="I14" s="70">
        <f t="shared" si="1"/>
        <v>0</v>
      </c>
    </row>
    <row r="15" spans="1:9" x14ac:dyDescent="0.3">
      <c r="A15" s="38"/>
      <c r="B15" s="4"/>
      <c r="C15" s="4"/>
      <c r="D15" s="16" t="s">
        <v>52</v>
      </c>
      <c r="E15" s="12">
        <v>4</v>
      </c>
      <c r="F15" s="66"/>
      <c r="G15" s="67">
        <f t="shared" si="0"/>
        <v>0</v>
      </c>
      <c r="H15" s="67">
        <f>G15*H4</f>
        <v>0</v>
      </c>
      <c r="I15" s="70">
        <f t="shared" si="1"/>
        <v>0</v>
      </c>
    </row>
    <row r="16" spans="1:9" x14ac:dyDescent="0.3">
      <c r="A16" s="38"/>
      <c r="B16" s="4"/>
      <c r="C16" s="4" t="s">
        <v>30</v>
      </c>
      <c r="D16" s="16" t="s">
        <v>31</v>
      </c>
      <c r="E16" s="12">
        <v>1</v>
      </c>
      <c r="F16" s="66"/>
      <c r="G16" s="67">
        <f t="shared" si="0"/>
        <v>0</v>
      </c>
      <c r="H16" s="67">
        <f>G16*H4</f>
        <v>0</v>
      </c>
      <c r="I16" s="70">
        <f t="shared" si="1"/>
        <v>0</v>
      </c>
    </row>
    <row r="17" spans="1:9" ht="16.2" x14ac:dyDescent="0.3">
      <c r="A17" s="38"/>
      <c r="B17" s="4"/>
      <c r="C17" s="4"/>
      <c r="D17" s="16" t="s">
        <v>73</v>
      </c>
      <c r="E17" s="12">
        <v>8</v>
      </c>
      <c r="F17" s="66"/>
      <c r="G17" s="67">
        <f t="shared" si="0"/>
        <v>0</v>
      </c>
      <c r="H17" s="67">
        <f>G17*H4</f>
        <v>0</v>
      </c>
      <c r="I17" s="70">
        <f t="shared" si="1"/>
        <v>0</v>
      </c>
    </row>
    <row r="18" spans="1:9" x14ac:dyDescent="0.3">
      <c r="A18" s="38"/>
      <c r="B18" s="4"/>
      <c r="C18" s="74" t="s">
        <v>3</v>
      </c>
      <c r="D18" s="16" t="s">
        <v>32</v>
      </c>
      <c r="E18" s="12">
        <v>20</v>
      </c>
      <c r="F18" s="66"/>
      <c r="G18" s="67">
        <f t="shared" si="0"/>
        <v>0</v>
      </c>
      <c r="H18" s="67">
        <f>G18*H4</f>
        <v>0</v>
      </c>
      <c r="I18" s="70">
        <f t="shared" si="1"/>
        <v>0</v>
      </c>
    </row>
    <row r="19" spans="1:9" x14ac:dyDescent="0.3">
      <c r="A19" s="38"/>
      <c r="B19" s="4"/>
      <c r="C19" s="4"/>
      <c r="D19" s="16" t="s">
        <v>33</v>
      </c>
      <c r="E19" s="12">
        <v>12</v>
      </c>
      <c r="F19" s="66"/>
      <c r="G19" s="67">
        <f t="shared" si="0"/>
        <v>0</v>
      </c>
      <c r="H19" s="67">
        <f>G19*H4</f>
        <v>0</v>
      </c>
      <c r="I19" s="70">
        <f t="shared" si="1"/>
        <v>0</v>
      </c>
    </row>
    <row r="20" spans="1:9" x14ac:dyDescent="0.3">
      <c r="A20" s="38" t="s">
        <v>28</v>
      </c>
      <c r="B20" s="4" t="s">
        <v>29</v>
      </c>
      <c r="C20" s="4" t="s">
        <v>71</v>
      </c>
      <c r="D20" s="16" t="s">
        <v>70</v>
      </c>
      <c r="E20" s="12">
        <v>4</v>
      </c>
      <c r="F20" s="66"/>
      <c r="G20" s="67">
        <f t="shared" si="0"/>
        <v>0</v>
      </c>
      <c r="H20" s="67">
        <f>G20*H4</f>
        <v>0</v>
      </c>
      <c r="I20" s="70">
        <f t="shared" si="1"/>
        <v>0</v>
      </c>
    </row>
    <row r="21" spans="1:9" x14ac:dyDescent="0.3">
      <c r="A21" s="38"/>
      <c r="B21" s="4"/>
      <c r="C21" s="4" t="s">
        <v>12</v>
      </c>
      <c r="D21" s="16" t="s">
        <v>34</v>
      </c>
      <c r="E21" s="12">
        <v>24</v>
      </c>
      <c r="F21" s="66"/>
      <c r="G21" s="67">
        <f t="shared" si="0"/>
        <v>0</v>
      </c>
      <c r="H21" s="67">
        <f>G21*H4</f>
        <v>0</v>
      </c>
      <c r="I21" s="70">
        <f t="shared" si="1"/>
        <v>0</v>
      </c>
    </row>
    <row r="22" spans="1:9" ht="16.2" x14ac:dyDescent="0.3">
      <c r="A22" s="38"/>
      <c r="B22" s="4"/>
      <c r="C22" s="4"/>
      <c r="D22" s="16" t="s">
        <v>73</v>
      </c>
      <c r="E22" s="12">
        <v>8</v>
      </c>
      <c r="F22" s="66"/>
      <c r="G22" s="67">
        <f t="shared" si="0"/>
        <v>0</v>
      </c>
      <c r="H22" s="67">
        <f>G22*H4</f>
        <v>0</v>
      </c>
      <c r="I22" s="70">
        <f t="shared" si="1"/>
        <v>0</v>
      </c>
    </row>
    <row r="23" spans="1:9" x14ac:dyDescent="0.3">
      <c r="A23" s="38"/>
      <c r="B23" s="4"/>
      <c r="C23" s="4"/>
      <c r="D23" s="16" t="s">
        <v>35</v>
      </c>
      <c r="E23" s="12">
        <v>4</v>
      </c>
      <c r="F23" s="66"/>
      <c r="G23" s="67">
        <f t="shared" si="0"/>
        <v>0</v>
      </c>
      <c r="H23" s="67">
        <f>G23*H4</f>
        <v>0</v>
      </c>
      <c r="I23" s="70">
        <f t="shared" si="1"/>
        <v>0</v>
      </c>
    </row>
    <row r="24" spans="1:9" x14ac:dyDescent="0.3">
      <c r="A24" s="75" t="s">
        <v>36</v>
      </c>
      <c r="B24" s="4" t="s">
        <v>37</v>
      </c>
      <c r="C24" s="4" t="s">
        <v>87</v>
      </c>
      <c r="D24" s="16" t="s">
        <v>80</v>
      </c>
      <c r="E24" s="12">
        <v>1</v>
      </c>
      <c r="F24" s="66"/>
      <c r="G24" s="67">
        <f t="shared" si="0"/>
        <v>0</v>
      </c>
      <c r="H24" s="67">
        <f>G24*H4</f>
        <v>0</v>
      </c>
      <c r="I24" s="70">
        <f t="shared" si="1"/>
        <v>0</v>
      </c>
    </row>
    <row r="25" spans="1:9" x14ac:dyDescent="0.3">
      <c r="A25" s="75"/>
      <c r="B25" s="4"/>
      <c r="C25" s="4"/>
      <c r="D25" s="16" t="s">
        <v>84</v>
      </c>
      <c r="E25" s="12">
        <v>4</v>
      </c>
      <c r="F25" s="66"/>
      <c r="G25" s="67">
        <f t="shared" si="0"/>
        <v>0</v>
      </c>
      <c r="H25" s="67">
        <f>G25*H4</f>
        <v>0</v>
      </c>
      <c r="I25" s="70">
        <f t="shared" si="1"/>
        <v>0</v>
      </c>
    </row>
    <row r="26" spans="1:9" x14ac:dyDescent="0.3">
      <c r="A26" s="38"/>
      <c r="B26" s="4"/>
      <c r="C26" s="4"/>
      <c r="D26" s="16" t="s">
        <v>38</v>
      </c>
      <c r="E26" s="12">
        <v>20</v>
      </c>
      <c r="F26" s="66"/>
      <c r="G26" s="67">
        <f t="shared" si="0"/>
        <v>0</v>
      </c>
      <c r="H26" s="67">
        <f>G26*H4</f>
        <v>0</v>
      </c>
      <c r="I26" s="70">
        <f t="shared" si="1"/>
        <v>0</v>
      </c>
    </row>
    <row r="27" spans="1:9" x14ac:dyDescent="0.3">
      <c r="A27" s="38"/>
      <c r="B27" s="4"/>
      <c r="C27" s="4"/>
      <c r="D27" s="16" t="s">
        <v>39</v>
      </c>
      <c r="E27" s="12">
        <v>4</v>
      </c>
      <c r="F27" s="66"/>
      <c r="G27" s="67">
        <f t="shared" si="0"/>
        <v>0</v>
      </c>
      <c r="H27" s="67">
        <f>G27*H4</f>
        <v>0</v>
      </c>
      <c r="I27" s="70">
        <f t="shared" si="1"/>
        <v>0</v>
      </c>
    </row>
    <row r="28" spans="1:9" x14ac:dyDescent="0.3">
      <c r="A28" s="38"/>
      <c r="B28" s="4"/>
      <c r="C28" s="4"/>
      <c r="D28" s="16" t="s">
        <v>40</v>
      </c>
      <c r="E28" s="12">
        <v>4</v>
      </c>
      <c r="F28" s="66"/>
      <c r="G28" s="67">
        <f t="shared" si="0"/>
        <v>0</v>
      </c>
      <c r="H28" s="67">
        <f>G28*H4</f>
        <v>0</v>
      </c>
      <c r="I28" s="70">
        <f t="shared" si="1"/>
        <v>0</v>
      </c>
    </row>
    <row r="29" spans="1:9" x14ac:dyDescent="0.3">
      <c r="A29" s="38"/>
      <c r="B29" s="4"/>
      <c r="C29" s="4"/>
      <c r="D29" s="16" t="s">
        <v>41</v>
      </c>
      <c r="E29" s="12">
        <v>4</v>
      </c>
      <c r="F29" s="66"/>
      <c r="G29" s="67">
        <f t="shared" ref="G29" si="2">F29*E29</f>
        <v>0</v>
      </c>
      <c r="H29" s="67">
        <f>G29*H4</f>
        <v>0</v>
      </c>
      <c r="I29" s="70">
        <f t="shared" ref="I29:I34" si="3">G29+H29</f>
        <v>0</v>
      </c>
    </row>
    <row r="30" spans="1:9" x14ac:dyDescent="0.3">
      <c r="A30" s="38"/>
      <c r="B30" s="4"/>
      <c r="C30" s="4" t="s">
        <v>81</v>
      </c>
      <c r="D30" s="16" t="s">
        <v>82</v>
      </c>
      <c r="E30" s="12">
        <v>1</v>
      </c>
      <c r="F30" s="66"/>
      <c r="G30" s="67">
        <f t="shared" si="0"/>
        <v>0</v>
      </c>
      <c r="H30" s="67">
        <f>G30*H4</f>
        <v>0</v>
      </c>
      <c r="I30" s="70">
        <f t="shared" si="3"/>
        <v>0</v>
      </c>
    </row>
    <row r="31" spans="1:9" x14ac:dyDescent="0.3">
      <c r="A31" s="38"/>
      <c r="B31" s="4"/>
      <c r="C31" s="4"/>
      <c r="D31" s="16" t="s">
        <v>83</v>
      </c>
      <c r="E31" s="12">
        <v>4</v>
      </c>
      <c r="F31" s="66"/>
      <c r="G31" s="67">
        <f t="shared" si="0"/>
        <v>0</v>
      </c>
      <c r="H31" s="67">
        <f>G31*H4</f>
        <v>0</v>
      </c>
      <c r="I31" s="70">
        <f t="shared" si="3"/>
        <v>0</v>
      </c>
    </row>
    <row r="32" spans="1:9" x14ac:dyDescent="0.3">
      <c r="A32" s="38"/>
      <c r="B32" s="4"/>
      <c r="C32" s="4"/>
      <c r="D32" s="16" t="s">
        <v>85</v>
      </c>
      <c r="E32" s="12">
        <v>4</v>
      </c>
      <c r="F32" s="66"/>
      <c r="G32" s="67">
        <f t="shared" si="0"/>
        <v>0</v>
      </c>
      <c r="H32" s="67">
        <f>G32*H4</f>
        <v>0</v>
      </c>
      <c r="I32" s="70">
        <f t="shared" si="3"/>
        <v>0</v>
      </c>
    </row>
    <row r="33" spans="1:9" x14ac:dyDescent="0.3">
      <c r="A33" s="38"/>
      <c r="B33" s="4"/>
      <c r="C33" s="4"/>
      <c r="D33" s="16" t="s">
        <v>86</v>
      </c>
      <c r="E33" s="12">
        <v>8</v>
      </c>
      <c r="F33" s="66"/>
      <c r="G33" s="67">
        <f t="shared" si="0"/>
        <v>0</v>
      </c>
      <c r="H33" s="67">
        <f>G33*H4</f>
        <v>0</v>
      </c>
      <c r="I33" s="70">
        <f t="shared" si="3"/>
        <v>0</v>
      </c>
    </row>
    <row r="34" spans="1:9" ht="16.2" x14ac:dyDescent="0.3">
      <c r="A34" s="38"/>
      <c r="B34" s="4"/>
      <c r="C34" s="4"/>
      <c r="D34" s="4" t="s">
        <v>88</v>
      </c>
      <c r="E34" s="12">
        <v>8</v>
      </c>
      <c r="F34" s="66"/>
      <c r="G34" s="67">
        <f t="shared" si="0"/>
        <v>0</v>
      </c>
      <c r="H34" s="67">
        <f>G34*H4</f>
        <v>0</v>
      </c>
      <c r="I34" s="70">
        <f t="shared" si="3"/>
        <v>0</v>
      </c>
    </row>
    <row r="35" spans="1:9" x14ac:dyDescent="0.3">
      <c r="A35" s="38" t="s">
        <v>42</v>
      </c>
      <c r="B35" s="4" t="s">
        <v>43</v>
      </c>
      <c r="C35" s="4" t="s">
        <v>3</v>
      </c>
      <c r="D35" s="16" t="s">
        <v>38</v>
      </c>
      <c r="E35" s="12">
        <v>16</v>
      </c>
      <c r="F35" s="66"/>
      <c r="G35" s="67">
        <f t="shared" si="0"/>
        <v>0</v>
      </c>
      <c r="H35" s="67">
        <f>G35*H4</f>
        <v>0</v>
      </c>
      <c r="I35" s="70">
        <f t="shared" si="1"/>
        <v>0</v>
      </c>
    </row>
    <row r="36" spans="1:9" x14ac:dyDescent="0.3">
      <c r="A36" s="38" t="s">
        <v>44</v>
      </c>
      <c r="B36" s="4" t="s">
        <v>45</v>
      </c>
      <c r="C36" s="4" t="s">
        <v>0</v>
      </c>
      <c r="D36" s="16" t="s">
        <v>51</v>
      </c>
      <c r="E36" s="12">
        <v>26</v>
      </c>
      <c r="F36" s="66"/>
      <c r="G36" s="67">
        <f t="shared" si="0"/>
        <v>0</v>
      </c>
      <c r="H36" s="67">
        <f>G36*H4</f>
        <v>0</v>
      </c>
      <c r="I36" s="70">
        <f t="shared" si="1"/>
        <v>0</v>
      </c>
    </row>
    <row r="37" spans="1:9" x14ac:dyDescent="0.3">
      <c r="A37" s="38"/>
      <c r="B37" s="4"/>
      <c r="C37" s="4"/>
      <c r="D37" s="16" t="s">
        <v>52</v>
      </c>
      <c r="E37" s="12">
        <v>12</v>
      </c>
      <c r="F37" s="66"/>
      <c r="G37" s="67">
        <f t="shared" si="0"/>
        <v>0</v>
      </c>
      <c r="H37" s="67">
        <f>G37*H4</f>
        <v>0</v>
      </c>
      <c r="I37" s="70">
        <f t="shared" si="1"/>
        <v>0</v>
      </c>
    </row>
    <row r="38" spans="1:9" x14ac:dyDescent="0.3">
      <c r="A38" s="38"/>
      <c r="B38" s="4"/>
      <c r="C38" s="74" t="s">
        <v>3</v>
      </c>
      <c r="D38" s="16" t="s">
        <v>38</v>
      </c>
      <c r="E38" s="12">
        <v>4</v>
      </c>
      <c r="F38" s="66"/>
      <c r="G38" s="67">
        <f t="shared" si="0"/>
        <v>0</v>
      </c>
      <c r="H38" s="67">
        <f>G38*H4</f>
        <v>0</v>
      </c>
      <c r="I38" s="70">
        <f t="shared" si="1"/>
        <v>0</v>
      </c>
    </row>
    <row r="39" spans="1:9" x14ac:dyDescent="0.3">
      <c r="A39" s="38"/>
      <c r="B39" s="4"/>
      <c r="C39" s="74"/>
      <c r="D39" s="16" t="s">
        <v>89</v>
      </c>
      <c r="E39" s="12">
        <v>16</v>
      </c>
      <c r="F39" s="66"/>
      <c r="G39" s="67">
        <f t="shared" si="0"/>
        <v>0</v>
      </c>
      <c r="H39" s="67">
        <f>G39*H4</f>
        <v>0</v>
      </c>
      <c r="I39" s="70">
        <f t="shared" si="1"/>
        <v>0</v>
      </c>
    </row>
    <row r="40" spans="1:9" x14ac:dyDescent="0.3">
      <c r="A40" s="39" t="s">
        <v>46</v>
      </c>
      <c r="B40" s="4" t="s">
        <v>47</v>
      </c>
      <c r="C40" s="74" t="s">
        <v>3</v>
      </c>
      <c r="D40" s="16" t="s">
        <v>34</v>
      </c>
      <c r="E40" s="12">
        <v>16</v>
      </c>
      <c r="F40" s="66"/>
      <c r="G40" s="67">
        <f t="shared" si="0"/>
        <v>0</v>
      </c>
      <c r="H40" s="67">
        <f>G40*H4</f>
        <v>0</v>
      </c>
      <c r="I40" s="70">
        <f t="shared" si="1"/>
        <v>0</v>
      </c>
    </row>
    <row r="41" spans="1:9" s="1" customFormat="1" x14ac:dyDescent="0.3">
      <c r="A41" s="39" t="s">
        <v>48</v>
      </c>
      <c r="B41" s="4" t="s">
        <v>49</v>
      </c>
      <c r="C41" s="4" t="s">
        <v>3</v>
      </c>
      <c r="D41" s="16" t="s">
        <v>34</v>
      </c>
      <c r="E41" s="12">
        <v>12</v>
      </c>
      <c r="F41" s="66"/>
      <c r="G41" s="67">
        <f t="shared" si="0"/>
        <v>0</v>
      </c>
      <c r="H41" s="67">
        <f>G41*H4</f>
        <v>0</v>
      </c>
      <c r="I41" s="70">
        <f t="shared" si="1"/>
        <v>0</v>
      </c>
    </row>
    <row r="42" spans="1:9" s="1" customFormat="1" x14ac:dyDescent="0.3">
      <c r="A42" s="40"/>
      <c r="B42" s="16"/>
      <c r="C42" s="16"/>
      <c r="D42" s="16"/>
      <c r="E42" s="18"/>
      <c r="F42" s="155"/>
      <c r="G42" s="45"/>
      <c r="H42" s="3"/>
      <c r="I42" s="50"/>
    </row>
    <row r="43" spans="1:9" s="1" customFormat="1" ht="29.4" customHeight="1" thickBot="1" x14ac:dyDescent="0.35">
      <c r="A43" s="53"/>
      <c r="B43" s="13"/>
      <c r="C43" s="13"/>
      <c r="D43" s="114" t="s">
        <v>53</v>
      </c>
      <c r="E43" s="43"/>
      <c r="F43" s="44"/>
      <c r="G43" s="51"/>
      <c r="H43" s="2"/>
      <c r="I43" s="54"/>
    </row>
    <row r="44" spans="1:9" s="1" customFormat="1" ht="30" thickBot="1" x14ac:dyDescent="0.4">
      <c r="A44" s="125" t="s">
        <v>63</v>
      </c>
      <c r="B44" s="15"/>
      <c r="C44" s="15"/>
      <c r="D44" s="15"/>
      <c r="E44" s="57"/>
      <c r="F44" s="116" t="s">
        <v>76</v>
      </c>
      <c r="G44" s="117" t="s">
        <v>77</v>
      </c>
      <c r="H44" s="117" t="s">
        <v>2</v>
      </c>
      <c r="I44" s="118" t="s">
        <v>78</v>
      </c>
    </row>
    <row r="45" spans="1:9" s="1" customFormat="1" x14ac:dyDescent="0.3">
      <c r="A45" s="119"/>
      <c r="B45" s="120" t="s">
        <v>65</v>
      </c>
      <c r="C45" s="120" t="s">
        <v>67</v>
      </c>
      <c r="D45" s="120" t="s">
        <v>64</v>
      </c>
      <c r="E45" s="121">
        <v>10</v>
      </c>
      <c r="F45" s="122"/>
      <c r="G45" s="123">
        <f>F45*E45</f>
        <v>0</v>
      </c>
      <c r="H45" s="123">
        <f>G45*H4</f>
        <v>0</v>
      </c>
      <c r="I45" s="124">
        <f t="shared" ref="I45" si="4">G45+H45</f>
        <v>0</v>
      </c>
    </row>
    <row r="46" spans="1:9" s="1" customFormat="1" x14ac:dyDescent="0.3">
      <c r="A46" s="40"/>
      <c r="B46" s="16"/>
      <c r="C46" s="16"/>
      <c r="D46" s="16"/>
      <c r="E46" s="18"/>
      <c r="F46" s="63"/>
      <c r="G46" s="67"/>
      <c r="H46" s="67"/>
      <c r="I46" s="76"/>
    </row>
    <row r="47" spans="1:9" s="1" customFormat="1" ht="29.4" customHeight="1" thickBot="1" x14ac:dyDescent="0.4">
      <c r="A47" s="96" t="s">
        <v>79</v>
      </c>
      <c r="B47" s="16"/>
      <c r="C47" s="16"/>
      <c r="D47" s="16"/>
      <c r="E47" s="18" t="s">
        <v>66</v>
      </c>
      <c r="F47" s="63"/>
      <c r="G47" s="67"/>
      <c r="H47" s="67"/>
      <c r="I47" s="76"/>
    </row>
    <row r="48" spans="1:9" s="1" customFormat="1" ht="15" thickBot="1" x14ac:dyDescent="0.35">
      <c r="A48" s="56"/>
      <c r="B48" s="15" t="s">
        <v>20</v>
      </c>
      <c r="C48" s="15"/>
      <c r="D48" s="15" t="s">
        <v>21</v>
      </c>
      <c r="E48" s="57" t="s">
        <v>69</v>
      </c>
      <c r="F48" s="62"/>
      <c r="G48" s="58"/>
      <c r="H48" s="59"/>
      <c r="I48" s="60"/>
    </row>
    <row r="49" spans="1:9" s="1" customFormat="1" x14ac:dyDescent="0.3">
      <c r="A49" s="128"/>
      <c r="B49" s="14" t="s">
        <v>13</v>
      </c>
      <c r="C49" s="14"/>
      <c r="D49" s="14" t="s">
        <v>14</v>
      </c>
      <c r="E49" s="129">
        <v>1</v>
      </c>
      <c r="F49" s="130"/>
      <c r="G49" s="68">
        <f>F49*E49</f>
        <v>0</v>
      </c>
      <c r="H49" s="68">
        <f>G49*H4</f>
        <v>0</v>
      </c>
      <c r="I49" s="131">
        <f>H49+G49</f>
        <v>0</v>
      </c>
    </row>
    <row r="50" spans="1:9" s="1" customFormat="1" x14ac:dyDescent="0.3">
      <c r="A50" s="40"/>
      <c r="B50" s="16" t="s">
        <v>13</v>
      </c>
      <c r="C50" s="16"/>
      <c r="D50" s="16" t="s">
        <v>15</v>
      </c>
      <c r="E50" s="18">
        <v>2</v>
      </c>
      <c r="F50" s="64"/>
      <c r="G50" s="67">
        <f>F50*E50</f>
        <v>0</v>
      </c>
      <c r="H50" s="67">
        <f>G50*H4</f>
        <v>0</v>
      </c>
      <c r="I50" s="76">
        <f t="shared" ref="I50:I55" si="5">H50+G50</f>
        <v>0</v>
      </c>
    </row>
    <row r="51" spans="1:9" ht="15" thickBot="1" x14ac:dyDescent="0.35">
      <c r="A51" s="31"/>
      <c r="B51" s="41" t="s">
        <v>13</v>
      </c>
      <c r="C51" s="41"/>
      <c r="D51" s="41" t="s">
        <v>68</v>
      </c>
      <c r="E51" s="42">
        <v>1</v>
      </c>
      <c r="F51" s="132"/>
      <c r="G51" s="133">
        <f>F51*E51</f>
        <v>0</v>
      </c>
      <c r="H51" s="133">
        <f>G51*H4</f>
        <v>0</v>
      </c>
      <c r="I51" s="134">
        <f t="shared" si="5"/>
        <v>0</v>
      </c>
    </row>
    <row r="52" spans="1:9" ht="15" thickBot="1" x14ac:dyDescent="0.35">
      <c r="A52" s="31"/>
      <c r="B52" s="41"/>
      <c r="C52" s="41"/>
      <c r="D52" s="41"/>
      <c r="E52" s="42"/>
      <c r="F52" s="144"/>
      <c r="G52" s="133"/>
      <c r="H52" s="133"/>
      <c r="I52" s="134"/>
    </row>
    <row r="53" spans="1:9" ht="16.2" thickBot="1" x14ac:dyDescent="0.35">
      <c r="A53" s="135" t="s">
        <v>90</v>
      </c>
      <c r="B53" s="7"/>
      <c r="C53" s="7"/>
      <c r="D53" s="15" t="s">
        <v>91</v>
      </c>
      <c r="E53" s="137">
        <v>1</v>
      </c>
      <c r="F53" s="136">
        <v>10000</v>
      </c>
      <c r="G53" s="133">
        <f>F53*E53</f>
        <v>10000</v>
      </c>
      <c r="H53" s="133">
        <f>G53*H4</f>
        <v>2100</v>
      </c>
      <c r="I53" s="134">
        <f t="shared" si="5"/>
        <v>12100</v>
      </c>
    </row>
    <row r="54" spans="1:9" ht="16.2" thickBot="1" x14ac:dyDescent="0.35">
      <c r="A54" s="151"/>
      <c r="B54" s="152"/>
      <c r="C54" s="152"/>
      <c r="D54" s="33"/>
      <c r="E54" s="42"/>
      <c r="F54" s="153"/>
      <c r="G54" s="133"/>
      <c r="H54" s="133"/>
      <c r="I54" s="134"/>
    </row>
    <row r="55" spans="1:9" ht="16.2" thickBot="1" x14ac:dyDescent="0.35">
      <c r="A55" s="151" t="s">
        <v>90</v>
      </c>
      <c r="B55" s="152"/>
      <c r="C55" s="152"/>
      <c r="D55" s="15" t="s">
        <v>94</v>
      </c>
      <c r="E55" s="42">
        <v>1</v>
      </c>
      <c r="F55" s="153">
        <v>10000</v>
      </c>
      <c r="G55" s="133">
        <f t="shared" ref="G55" si="6">F55*E55</f>
        <v>10000</v>
      </c>
      <c r="H55" s="133">
        <f>G55*H4</f>
        <v>2100</v>
      </c>
      <c r="I55" s="134">
        <f t="shared" si="5"/>
        <v>12100</v>
      </c>
    </row>
    <row r="56" spans="1:9" ht="16.2" thickBot="1" x14ac:dyDescent="0.35">
      <c r="A56" s="151"/>
      <c r="B56" s="152"/>
      <c r="C56" s="152"/>
      <c r="D56" s="33"/>
      <c r="E56" s="42"/>
      <c r="F56" s="153"/>
      <c r="G56" s="133"/>
      <c r="H56" s="133"/>
      <c r="I56" s="154"/>
    </row>
    <row r="57" spans="1:9" ht="16.2" thickBot="1" x14ac:dyDescent="0.35">
      <c r="A57" s="31"/>
      <c r="B57" s="71"/>
      <c r="C57" s="32"/>
      <c r="D57" s="33"/>
      <c r="E57" s="34"/>
      <c r="F57" s="22"/>
      <c r="G57" s="35">
        <f>SUM(G5:G55)</f>
        <v>20000</v>
      </c>
      <c r="H57" s="35">
        <f>SUM(H5:H55)</f>
        <v>4200</v>
      </c>
      <c r="I57" s="97">
        <f>SUM(I5:I55)</f>
        <v>24200</v>
      </c>
    </row>
    <row r="58" spans="1:9" ht="15.6" x14ac:dyDescent="0.3">
      <c r="A58" s="4"/>
      <c r="B58" s="138"/>
      <c r="C58" s="17"/>
      <c r="D58" s="16"/>
      <c r="E58" s="139"/>
      <c r="F58" s="84"/>
      <c r="G58" s="140"/>
      <c r="H58" s="140"/>
      <c r="I58" s="140"/>
    </row>
    <row r="59" spans="1:9" ht="15" thickBot="1" x14ac:dyDescent="0.35">
      <c r="D59" s="141"/>
      <c r="G59" s="4"/>
      <c r="H59" s="4"/>
    </row>
    <row r="60" spans="1:9" ht="18.600000000000001" thickBot="1" x14ac:dyDescent="0.4">
      <c r="A60" s="8"/>
      <c r="B60" s="72"/>
      <c r="C60" s="9"/>
      <c r="D60" s="145" t="s">
        <v>8</v>
      </c>
      <c r="E60" s="142">
        <f>G57</f>
        <v>20000</v>
      </c>
      <c r="F60" s="4"/>
    </row>
    <row r="61" spans="1:9" ht="18.600000000000001" thickBot="1" x14ac:dyDescent="0.4">
      <c r="A61" s="5"/>
      <c r="B61" s="73"/>
      <c r="C61" s="6"/>
      <c r="D61" s="146" t="s">
        <v>9</v>
      </c>
      <c r="E61" s="142">
        <f>H57+G57</f>
        <v>24200</v>
      </c>
    </row>
    <row r="62" spans="1:9" ht="16.2" x14ac:dyDescent="0.3">
      <c r="A62" s="115" t="s">
        <v>75</v>
      </c>
    </row>
    <row r="64" spans="1:9" x14ac:dyDescent="0.3">
      <c r="A64" t="s">
        <v>22</v>
      </c>
      <c r="B64" t="s">
        <v>23</v>
      </c>
    </row>
    <row r="65" spans="1:2" x14ac:dyDescent="0.3">
      <c r="A65" t="s">
        <v>92</v>
      </c>
      <c r="B65" s="143">
        <v>45740</v>
      </c>
    </row>
    <row r="66" spans="1:2" x14ac:dyDescent="0.3">
      <c r="A66" t="s">
        <v>93</v>
      </c>
      <c r="B66" t="s">
        <v>101</v>
      </c>
    </row>
  </sheetData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23"/>
  <sheetViews>
    <sheetView zoomScale="85" zoomScaleNormal="85" workbookViewId="0">
      <selection activeCell="F24" sqref="F24"/>
    </sheetView>
  </sheetViews>
  <sheetFormatPr defaultRowHeight="14.4" x14ac:dyDescent="0.3"/>
  <cols>
    <col min="2" max="2" width="18.88671875" customWidth="1"/>
    <col min="3" max="3" width="15" customWidth="1"/>
    <col min="4" max="4" width="16" customWidth="1"/>
    <col min="5" max="5" width="15" customWidth="1"/>
  </cols>
  <sheetData>
    <row r="1" spans="2:5" ht="15" thickBot="1" x14ac:dyDescent="0.35">
      <c r="B1" s="94" t="s">
        <v>61</v>
      </c>
      <c r="C1" s="93">
        <v>0.03</v>
      </c>
    </row>
    <row r="2" spans="2:5" ht="15" thickBot="1" x14ac:dyDescent="0.35">
      <c r="B2" s="8" t="s">
        <v>58</v>
      </c>
      <c r="C2" s="10"/>
      <c r="D2" s="10" t="s">
        <v>56</v>
      </c>
      <c r="E2" s="126" t="s">
        <v>57</v>
      </c>
    </row>
    <row r="3" spans="2:5" x14ac:dyDescent="0.3">
      <c r="B3" s="8" t="s">
        <v>55</v>
      </c>
      <c r="C3" s="77">
        <v>2026</v>
      </c>
      <c r="D3" s="80">
        <f>'Perceel 2'!G57</f>
        <v>20000</v>
      </c>
      <c r="E3" s="81">
        <f>'Perceel 2'!I57</f>
        <v>24200</v>
      </c>
    </row>
    <row r="4" spans="2:5" x14ac:dyDescent="0.3">
      <c r="B4" s="38"/>
      <c r="C4" s="78">
        <v>2027</v>
      </c>
      <c r="D4" s="85">
        <f>D3*C1+D3</f>
        <v>20600</v>
      </c>
      <c r="E4" s="87">
        <f>E3*C1+E3</f>
        <v>24926</v>
      </c>
    </row>
    <row r="5" spans="2:5" x14ac:dyDescent="0.3">
      <c r="B5" s="38"/>
      <c r="C5" s="78">
        <v>2028</v>
      </c>
      <c r="D5" s="85">
        <f>D4*C1+D4</f>
        <v>21218</v>
      </c>
      <c r="E5" s="87">
        <f>E4*C1+E4</f>
        <v>25673.78</v>
      </c>
    </row>
    <row r="6" spans="2:5" ht="15" thickBot="1" x14ac:dyDescent="0.35">
      <c r="B6" s="38"/>
      <c r="C6" s="79">
        <v>2029</v>
      </c>
      <c r="D6" s="86">
        <f>D5*C1+D5</f>
        <v>21854.54</v>
      </c>
      <c r="E6" s="87">
        <f>E5*C1+E5</f>
        <v>26443.993399999999</v>
      </c>
    </row>
    <row r="7" spans="2:5" ht="15" thickBot="1" x14ac:dyDescent="0.35">
      <c r="B7" s="5"/>
      <c r="C7" s="147" t="s">
        <v>1</v>
      </c>
      <c r="D7" s="82">
        <f>SUM(D3:D6)</f>
        <v>83672.540000000008</v>
      </c>
      <c r="E7" s="83">
        <f>SUM(E3:E6)</f>
        <v>101243.77340000001</v>
      </c>
    </row>
    <row r="8" spans="2:5" ht="15" thickBot="1" x14ac:dyDescent="0.35">
      <c r="B8" s="38"/>
      <c r="C8" s="17"/>
      <c r="D8" s="84"/>
      <c r="E8" s="127"/>
    </row>
    <row r="9" spans="2:5" x14ac:dyDescent="0.3">
      <c r="B9" s="88" t="s">
        <v>54</v>
      </c>
      <c r="C9" s="89">
        <v>2030</v>
      </c>
      <c r="D9" s="101">
        <f>(D6*C1)+D6</f>
        <v>22510.176200000002</v>
      </c>
      <c r="E9" s="99">
        <f>(E6*C1)+E6</f>
        <v>27237.313201999998</v>
      </c>
    </row>
    <row r="10" spans="2:5" ht="15" thickBot="1" x14ac:dyDescent="0.35">
      <c r="B10" s="90"/>
      <c r="C10" s="91">
        <v>2031</v>
      </c>
      <c r="D10" s="102">
        <f>(D9*C1)+D9</f>
        <v>23185.481486000001</v>
      </c>
      <c r="E10" s="100">
        <f>(E9*C1)+E9</f>
        <v>28054.432598059997</v>
      </c>
    </row>
    <row r="11" spans="2:5" ht="15" thickBot="1" x14ac:dyDescent="0.35">
      <c r="B11" s="106"/>
      <c r="C11" s="148" t="s">
        <v>1</v>
      </c>
      <c r="D11" s="107">
        <f>SUM(D9:D10)</f>
        <v>45695.657686000006</v>
      </c>
      <c r="E11" s="108">
        <f>SUM(E9:E10)</f>
        <v>55291.745800059995</v>
      </c>
    </row>
    <row r="13" spans="2:5" ht="15" thickBot="1" x14ac:dyDescent="0.35"/>
    <row r="14" spans="2:5" x14ac:dyDescent="0.3">
      <c r="B14" s="103" t="s">
        <v>97</v>
      </c>
      <c r="C14" s="103" t="s">
        <v>58</v>
      </c>
    </row>
    <row r="15" spans="2:5" x14ac:dyDescent="0.3">
      <c r="B15" s="95" t="s">
        <v>95</v>
      </c>
      <c r="C15" s="104">
        <f>D7</f>
        <v>83672.540000000008</v>
      </c>
    </row>
    <row r="16" spans="2:5" ht="15" thickBot="1" x14ac:dyDescent="0.35">
      <c r="B16" s="112" t="s">
        <v>96</v>
      </c>
      <c r="C16" s="113">
        <f>D7+D9+D10</f>
        <v>129368.19768600001</v>
      </c>
    </row>
    <row r="17" spans="2:3" x14ac:dyDescent="0.3">
      <c r="B17" s="110"/>
      <c r="C17" s="111"/>
    </row>
    <row r="18" spans="2:3" ht="15" thickBot="1" x14ac:dyDescent="0.35">
      <c r="B18" s="110"/>
      <c r="C18" s="111"/>
    </row>
    <row r="19" spans="2:3" ht="15" thickBot="1" x14ac:dyDescent="0.35">
      <c r="B19" s="103" t="s">
        <v>98</v>
      </c>
      <c r="C19" s="103" t="s">
        <v>58</v>
      </c>
    </row>
    <row r="20" spans="2:3" ht="15" thickBot="1" x14ac:dyDescent="0.35">
      <c r="B20" s="150" t="s">
        <v>99</v>
      </c>
      <c r="C20" s="149">
        <f>E7</f>
        <v>101243.77340000001</v>
      </c>
    </row>
    <row r="21" spans="2:3" ht="15" thickBot="1" x14ac:dyDescent="0.35">
      <c r="B21" s="109" t="s">
        <v>100</v>
      </c>
      <c r="C21" s="105">
        <f>E7+E9+E10</f>
        <v>156535.51920005999</v>
      </c>
    </row>
    <row r="23" spans="2:3" x14ac:dyDescent="0.3">
      <c r="B23" s="9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Perceel 2</vt:lpstr>
      <vt:lpstr>Totaal 2026-2031</vt:lpstr>
      <vt:lpstr>'Perceel 2'!Afdrukbereik</vt:lpstr>
    </vt:vector>
  </TitlesOfParts>
  <Company>Ministerie van Defensie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u00k8k6</dc:creator>
  <cp:lastModifiedBy>Haren, Patrick van</cp:lastModifiedBy>
  <cp:lastPrinted>2015-11-05T10:56:11Z</cp:lastPrinted>
  <dcterms:created xsi:type="dcterms:W3CDTF">2011-08-10T14:14:52Z</dcterms:created>
  <dcterms:modified xsi:type="dcterms:W3CDTF">2025-04-14T15:32:18Z</dcterms:modified>
</cp:coreProperties>
</file>