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B:\BV\Inkoop Prive\05 BUCH Aanbestedingdossiers\10.Automatisering\2024\Raadsinformatiesysteem Bergen\04 Aanb.doc\"/>
    </mc:Choice>
  </mc:AlternateContent>
  <xr:revisionPtr revIDLastSave="0" documentId="13_ncr:1_{BD42F1A1-FA27-4E1A-B14B-26957D8D2C5A}" xr6:coauthVersionLast="47" xr6:coauthVersionMax="47" xr10:uidLastSave="{00000000-0000-0000-0000-000000000000}"/>
  <bookViews>
    <workbookView xWindow="-120" yWindow="-120" windowWidth="49140" windowHeight="18330" xr2:uid="{00000000-000D-0000-FFFF-FFFF00000000}"/>
  </bookViews>
  <sheets>
    <sheet name="Eisen en Wensen" sheetId="3" r:id="rId1"/>
    <sheet name="Parameters" sheetId="2" state="hidden" r:id="rId2"/>
  </sheets>
  <externalReferences>
    <externalReference r:id="rId3"/>
  </externalReferences>
  <definedNames>
    <definedName name="Betrouwbaarheid">[1]Parameters!$C$21</definedName>
    <definedName name="Beveiligbaarheid">[1]Parameters!$C$26</definedName>
    <definedName name="Bruikbaarheid">[1]Parameters!$C$14</definedName>
    <definedName name="Functioneel">[1]Parameters!$C$3</definedName>
    <definedName name="Ja_Nee">Parameters!$A$4:$A$6</definedName>
    <definedName name="Onderhoudbaarheid">[1]Parameters!$C$32</definedName>
    <definedName name="Overdraagbaarheid">[1]Parameters!$C$38</definedName>
    <definedName name="Prestatie">[1]Parameters!$C$7</definedName>
    <definedName name="Uitwisselbaarheid">[1]Parameters!$C$11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7" i="3" l="1"/>
  <c r="H146" i="3"/>
  <c r="H48" i="3"/>
  <c r="E158" i="3"/>
  <c r="J158" i="3" s="1"/>
  <c r="E195" i="3"/>
  <c r="H195" i="3" s="1"/>
  <c r="I195" i="3" s="1"/>
  <c r="E196" i="3"/>
  <c r="H196" i="3" s="1"/>
  <c r="I196" i="3" s="1"/>
  <c r="I197" i="3" s="1"/>
  <c r="E194" i="3"/>
  <c r="H194" i="3" s="1"/>
  <c r="I194" i="3" s="1"/>
  <c r="E166" i="3"/>
  <c r="J166" i="3" s="1"/>
  <c r="E122" i="3"/>
  <c r="J122" i="3" s="1"/>
  <c r="E123" i="3"/>
  <c r="H123" i="3" s="1"/>
  <c r="E38" i="3"/>
  <c r="H38" i="3" s="1"/>
  <c r="E39" i="3"/>
  <c r="H39" i="3" s="1"/>
  <c r="E40" i="3"/>
  <c r="I40" i="3" s="1"/>
  <c r="E193" i="3"/>
  <c r="J193" i="3" s="1"/>
  <c r="J197" i="3" l="1"/>
  <c r="H158" i="3"/>
  <c r="H122" i="3"/>
  <c r="I123" i="3"/>
  <c r="J123" i="3"/>
  <c r="I39" i="3"/>
  <c r="I38" i="3"/>
  <c r="J40" i="3"/>
  <c r="J39" i="3"/>
  <c r="J38" i="3"/>
  <c r="I166" i="3"/>
  <c r="H40" i="3"/>
  <c r="H166" i="3"/>
  <c r="H193" i="3"/>
  <c r="I193" i="3"/>
  <c r="E159" i="3"/>
  <c r="H159" i="3" s="1"/>
  <c r="I159" i="3" s="1"/>
  <c r="I160" i="3" s="1"/>
  <c r="E235" i="3"/>
  <c r="J235" i="3" s="1"/>
  <c r="E217" i="3"/>
  <c r="I217" i="3" s="1"/>
  <c r="E44" i="3"/>
  <c r="H44" i="3" s="1"/>
  <c r="I44" i="3" s="1"/>
  <c r="E45" i="3"/>
  <c r="H45" i="3" s="1"/>
  <c r="I45" i="3" s="1"/>
  <c r="E46" i="3"/>
  <c r="H46" i="3" s="1"/>
  <c r="I46" i="3" s="1"/>
  <c r="E47" i="3"/>
  <c r="H47" i="3" s="1"/>
  <c r="I47" i="3" s="1"/>
  <c r="E126" i="3"/>
  <c r="E127" i="3"/>
  <c r="E128" i="3"/>
  <c r="E129" i="3"/>
  <c r="E130" i="3"/>
  <c r="E131" i="3"/>
  <c r="E132" i="3"/>
  <c r="E133" i="3"/>
  <c r="E134" i="3"/>
  <c r="E135" i="3"/>
  <c r="E136" i="3"/>
  <c r="E137" i="3"/>
  <c r="E138" i="3"/>
  <c r="E139" i="3"/>
  <c r="E140" i="3"/>
  <c r="E141" i="3"/>
  <c r="E142" i="3"/>
  <c r="E143" i="3"/>
  <c r="E144" i="3"/>
  <c r="E145" i="3"/>
  <c r="E43" i="3"/>
  <c r="H43" i="3" s="1"/>
  <c r="I43" i="3" s="1"/>
  <c r="E125" i="3"/>
  <c r="E124" i="3"/>
  <c r="H124" i="3" s="1"/>
  <c r="I124" i="3" s="1"/>
  <c r="E41" i="3"/>
  <c r="H41" i="3" s="1"/>
  <c r="E42" i="3"/>
  <c r="H42" i="3" s="1"/>
  <c r="I42" i="3" s="1"/>
  <c r="H10" i="3"/>
  <c r="E37" i="3"/>
  <c r="J37" i="3" s="1"/>
  <c r="E35" i="3"/>
  <c r="J35" i="3" s="1"/>
  <c r="E26" i="3"/>
  <c r="J26" i="3" s="1"/>
  <c r="E177" i="3"/>
  <c r="I177" i="3" s="1"/>
  <c r="E178" i="3"/>
  <c r="H178" i="3" s="1"/>
  <c r="E179" i="3"/>
  <c r="H179" i="3" s="1"/>
  <c r="E180" i="3"/>
  <c r="I180" i="3" s="1"/>
  <c r="E181" i="3"/>
  <c r="I181" i="3" s="1"/>
  <c r="E182" i="3"/>
  <c r="I182" i="3" s="1"/>
  <c r="E183" i="3"/>
  <c r="H183" i="3" s="1"/>
  <c r="E184" i="3"/>
  <c r="H184" i="3" s="1"/>
  <c r="E185" i="3"/>
  <c r="H185" i="3" s="1"/>
  <c r="E186" i="3"/>
  <c r="J186" i="3" s="1"/>
  <c r="E187" i="3"/>
  <c r="J187" i="3" s="1"/>
  <c r="E188" i="3"/>
  <c r="I188" i="3" s="1"/>
  <c r="E189" i="3"/>
  <c r="I189" i="3" s="1"/>
  <c r="E190" i="3"/>
  <c r="I190" i="3" s="1"/>
  <c r="E191" i="3"/>
  <c r="H191" i="3" s="1"/>
  <c r="E192" i="3"/>
  <c r="H192" i="3" s="1"/>
  <c r="E157" i="3"/>
  <c r="E152" i="3"/>
  <c r="I152" i="3" s="1"/>
  <c r="E111" i="3"/>
  <c r="I112" i="3" s="1"/>
  <c r="E112" i="3"/>
  <c r="H112" i="3" s="1"/>
  <c r="E113" i="3"/>
  <c r="I114" i="3" s="1"/>
  <c r="E114" i="3"/>
  <c r="J114" i="3" s="1"/>
  <c r="E115" i="3"/>
  <c r="J115" i="3" s="1"/>
  <c r="E116" i="3"/>
  <c r="J116" i="3" s="1"/>
  <c r="E117" i="3"/>
  <c r="J117" i="3" s="1"/>
  <c r="E118" i="3"/>
  <c r="H118" i="3" s="1"/>
  <c r="E119" i="3"/>
  <c r="I120" i="3" s="1"/>
  <c r="E120" i="3"/>
  <c r="H120" i="3" s="1"/>
  <c r="E121" i="3"/>
  <c r="E98" i="3"/>
  <c r="J98" i="3" s="1"/>
  <c r="E99" i="3"/>
  <c r="J99" i="3" s="1"/>
  <c r="E100" i="3"/>
  <c r="J100" i="3" s="1"/>
  <c r="E101" i="3"/>
  <c r="I102" i="3" s="1"/>
  <c r="E102" i="3"/>
  <c r="H102" i="3" s="1"/>
  <c r="E103" i="3"/>
  <c r="H103" i="3" s="1"/>
  <c r="E104" i="3"/>
  <c r="I105" i="3" s="1"/>
  <c r="E105" i="3"/>
  <c r="I106" i="3" s="1"/>
  <c r="E106" i="3"/>
  <c r="J106" i="3" s="1"/>
  <c r="E107" i="3"/>
  <c r="I108" i="3" s="1"/>
  <c r="E108" i="3"/>
  <c r="I109" i="3" s="1"/>
  <c r="E109" i="3"/>
  <c r="I110" i="3" s="1"/>
  <c r="E110" i="3"/>
  <c r="H110" i="3" s="1"/>
  <c r="E93" i="3"/>
  <c r="J93" i="3" s="1"/>
  <c r="E94" i="3"/>
  <c r="H94" i="3" s="1"/>
  <c r="E95" i="3"/>
  <c r="I96" i="3" s="1"/>
  <c r="E96" i="3"/>
  <c r="I97" i="3" s="1"/>
  <c r="E97" i="3"/>
  <c r="I98" i="3" s="1"/>
  <c r="E91" i="3"/>
  <c r="J91" i="3" s="1"/>
  <c r="E92" i="3"/>
  <c r="J92" i="3" s="1"/>
  <c r="E79" i="3"/>
  <c r="H79" i="3" s="1"/>
  <c r="E80" i="3"/>
  <c r="J80" i="3" s="1"/>
  <c r="E81" i="3"/>
  <c r="H81" i="3" s="1"/>
  <c r="E82" i="3"/>
  <c r="J82" i="3" s="1"/>
  <c r="E83" i="3"/>
  <c r="J83" i="3" s="1"/>
  <c r="E84" i="3"/>
  <c r="J84" i="3" s="1"/>
  <c r="E85" i="3"/>
  <c r="J85" i="3" s="1"/>
  <c r="E86" i="3"/>
  <c r="H86" i="3" s="1"/>
  <c r="E87" i="3"/>
  <c r="H87" i="3" s="1"/>
  <c r="E88" i="3"/>
  <c r="J88" i="3" s="1"/>
  <c r="E89" i="3"/>
  <c r="H89" i="3" s="1"/>
  <c r="E90" i="3"/>
  <c r="J90" i="3" s="1"/>
  <c r="E70" i="3"/>
  <c r="J70" i="3" s="1"/>
  <c r="E71" i="3"/>
  <c r="H71" i="3" s="1"/>
  <c r="E72" i="3"/>
  <c r="H72" i="3" s="1"/>
  <c r="E73" i="3"/>
  <c r="H73" i="3" s="1"/>
  <c r="E74" i="3"/>
  <c r="J74" i="3" s="1"/>
  <c r="E75" i="3"/>
  <c r="J75" i="3" s="1"/>
  <c r="E76" i="3"/>
  <c r="I77" i="3" s="1"/>
  <c r="E77" i="3"/>
  <c r="I78" i="3" s="1"/>
  <c r="E78" i="3"/>
  <c r="H78" i="3" s="1"/>
  <c r="E56" i="3"/>
  <c r="I57" i="3" s="1"/>
  <c r="E57" i="3"/>
  <c r="I58" i="3" s="1"/>
  <c r="E58" i="3"/>
  <c r="J58" i="3" s="1"/>
  <c r="E59" i="3"/>
  <c r="J59" i="3" s="1"/>
  <c r="E60" i="3"/>
  <c r="J60" i="3" s="1"/>
  <c r="E61" i="3"/>
  <c r="I62" i="3" s="1"/>
  <c r="E62" i="3"/>
  <c r="J62" i="3" s="1"/>
  <c r="E63" i="3"/>
  <c r="J63" i="3" s="1"/>
  <c r="E64" i="3"/>
  <c r="J64" i="3" s="1"/>
  <c r="E65" i="3"/>
  <c r="I66" i="3" s="1"/>
  <c r="E66" i="3"/>
  <c r="J66" i="3" s="1"/>
  <c r="E67" i="3"/>
  <c r="J67" i="3" s="1"/>
  <c r="E68" i="3"/>
  <c r="J68" i="3" s="1"/>
  <c r="E69" i="3"/>
  <c r="J69" i="3" s="1"/>
  <c r="G262" i="3"/>
  <c r="E153" i="3"/>
  <c r="I153" i="3" s="1"/>
  <c r="E226" i="3"/>
  <c r="H226" i="3" s="1"/>
  <c r="E227" i="3"/>
  <c r="I227" i="3" s="1"/>
  <c r="E228" i="3"/>
  <c r="H228" i="3" s="1"/>
  <c r="E229" i="3"/>
  <c r="I229" i="3" s="1"/>
  <c r="E230" i="3"/>
  <c r="H230" i="3" s="1"/>
  <c r="E231" i="3"/>
  <c r="I231" i="3" s="1"/>
  <c r="E232" i="3"/>
  <c r="H232" i="3" s="1"/>
  <c r="E233" i="3"/>
  <c r="I233" i="3" s="1"/>
  <c r="E234" i="3"/>
  <c r="H234" i="3" s="1"/>
  <c r="E204" i="3"/>
  <c r="I204" i="3" s="1"/>
  <c r="E205" i="3"/>
  <c r="H205" i="3" s="1"/>
  <c r="E206" i="3"/>
  <c r="I206" i="3" s="1"/>
  <c r="E207" i="3"/>
  <c r="H207" i="3" s="1"/>
  <c r="E208" i="3"/>
  <c r="I208" i="3" s="1"/>
  <c r="E209" i="3"/>
  <c r="H209" i="3" s="1"/>
  <c r="E210" i="3"/>
  <c r="I210" i="3" s="1"/>
  <c r="E211" i="3"/>
  <c r="H211" i="3" s="1"/>
  <c r="E212" i="3"/>
  <c r="I212" i="3" s="1"/>
  <c r="E213" i="3"/>
  <c r="H213" i="3" s="1"/>
  <c r="E214" i="3"/>
  <c r="I214" i="3" s="1"/>
  <c r="E215" i="3"/>
  <c r="H215" i="3" s="1"/>
  <c r="E216" i="3"/>
  <c r="I216" i="3" s="1"/>
  <c r="E167" i="3"/>
  <c r="E168" i="3"/>
  <c r="I168" i="3" s="1"/>
  <c r="E169" i="3"/>
  <c r="H169" i="3" s="1"/>
  <c r="E170" i="3"/>
  <c r="H170" i="3" s="1"/>
  <c r="E171" i="3"/>
  <c r="I171" i="3" s="1"/>
  <c r="E172" i="3"/>
  <c r="H172" i="3" s="1"/>
  <c r="E173" i="3"/>
  <c r="I173" i="3" s="1"/>
  <c r="E174" i="3"/>
  <c r="I174" i="3" s="1"/>
  <c r="E175" i="3"/>
  <c r="H175" i="3" s="1"/>
  <c r="E176" i="3"/>
  <c r="I176" i="3" s="1"/>
  <c r="E55" i="3"/>
  <c r="H55" i="3" s="1"/>
  <c r="J157" i="3" l="1"/>
  <c r="I157" i="3"/>
  <c r="I41" i="3"/>
  <c r="I48" i="3" s="1"/>
  <c r="J45" i="3"/>
  <c r="H141" i="3"/>
  <c r="I141" i="3" s="1"/>
  <c r="H133" i="3"/>
  <c r="I133" i="3" s="1"/>
  <c r="H140" i="3"/>
  <c r="I140" i="3" s="1"/>
  <c r="H132" i="3"/>
  <c r="I132" i="3" s="1"/>
  <c r="H134" i="3"/>
  <c r="I134" i="3" s="1"/>
  <c r="H125" i="3"/>
  <c r="I125" i="3" s="1"/>
  <c r="H139" i="3"/>
  <c r="I139" i="3" s="1"/>
  <c r="H131" i="3"/>
  <c r="I131" i="3" s="1"/>
  <c r="H138" i="3"/>
  <c r="I138" i="3" s="1"/>
  <c r="H130" i="3"/>
  <c r="I130" i="3" s="1"/>
  <c r="H142" i="3"/>
  <c r="I142" i="3" s="1"/>
  <c r="H167" i="3"/>
  <c r="J167" i="3"/>
  <c r="H145" i="3"/>
  <c r="I145" i="3" s="1"/>
  <c r="H137" i="3"/>
  <c r="I137" i="3" s="1"/>
  <c r="H129" i="3"/>
  <c r="I129" i="3" s="1"/>
  <c r="H126" i="3"/>
  <c r="H121" i="3"/>
  <c r="I122" i="3"/>
  <c r="H144" i="3"/>
  <c r="I144" i="3" s="1"/>
  <c r="J144" i="3" s="1"/>
  <c r="H136" i="3"/>
  <c r="I136" i="3" s="1"/>
  <c r="H128" i="3"/>
  <c r="I128" i="3" s="1"/>
  <c r="H143" i="3"/>
  <c r="I143" i="3" s="1"/>
  <c r="H135" i="3"/>
  <c r="I135" i="3" s="1"/>
  <c r="H127" i="3"/>
  <c r="I127" i="3" s="1"/>
  <c r="H216" i="3"/>
  <c r="H235" i="3"/>
  <c r="J217" i="3"/>
  <c r="I235" i="3"/>
  <c r="H93" i="3"/>
  <c r="H37" i="3"/>
  <c r="I37" i="3"/>
  <c r="H117" i="3"/>
  <c r="H157" i="3"/>
  <c r="I74" i="3"/>
  <c r="H101" i="3"/>
  <c r="I92" i="3"/>
  <c r="I118" i="3"/>
  <c r="J103" i="3"/>
  <c r="H57" i="3"/>
  <c r="J65" i="3"/>
  <c r="H56" i="3"/>
  <c r="H92" i="3"/>
  <c r="H119" i="3"/>
  <c r="I73" i="3"/>
  <c r="I82" i="3"/>
  <c r="J121" i="3"/>
  <c r="J101" i="3"/>
  <c r="J57" i="3"/>
  <c r="H90" i="3"/>
  <c r="H95" i="3"/>
  <c r="I69" i="3"/>
  <c r="H68" i="3"/>
  <c r="H88" i="3"/>
  <c r="H111" i="3"/>
  <c r="H115" i="3"/>
  <c r="I65" i="3"/>
  <c r="I94" i="3"/>
  <c r="H152" i="3"/>
  <c r="I183" i="3"/>
  <c r="I83" i="3"/>
  <c r="J119" i="3"/>
  <c r="J95" i="3"/>
  <c r="I191" i="3"/>
  <c r="H65" i="3"/>
  <c r="H85" i="3"/>
  <c r="H109" i="3"/>
  <c r="H113" i="3"/>
  <c r="I81" i="3"/>
  <c r="I104" i="3"/>
  <c r="J113" i="3"/>
  <c r="J89" i="3"/>
  <c r="I178" i="3"/>
  <c r="H64" i="3"/>
  <c r="H84" i="3"/>
  <c r="H105" i="3"/>
  <c r="I63" i="3"/>
  <c r="I91" i="3"/>
  <c r="I101" i="3"/>
  <c r="J111" i="3"/>
  <c r="J81" i="3"/>
  <c r="H62" i="3"/>
  <c r="H82" i="3"/>
  <c r="I61" i="3"/>
  <c r="I90" i="3"/>
  <c r="J109" i="3"/>
  <c r="J77" i="3"/>
  <c r="H60" i="3"/>
  <c r="H80" i="3"/>
  <c r="I59" i="3"/>
  <c r="I86" i="3"/>
  <c r="J105" i="3"/>
  <c r="J73" i="3"/>
  <c r="H35" i="3"/>
  <c r="I35" i="3"/>
  <c r="I187" i="3"/>
  <c r="H190" i="3"/>
  <c r="H182" i="3"/>
  <c r="H177" i="3"/>
  <c r="J185" i="3"/>
  <c r="H70" i="3"/>
  <c r="I103" i="3"/>
  <c r="I115" i="3"/>
  <c r="I107" i="3"/>
  <c r="J97" i="3"/>
  <c r="H63" i="3"/>
  <c r="H77" i="3"/>
  <c r="H69" i="3"/>
  <c r="H83" i="3"/>
  <c r="H91" i="3"/>
  <c r="H108" i="3"/>
  <c r="H100" i="3"/>
  <c r="H116" i="3"/>
  <c r="I60" i="3"/>
  <c r="I72" i="3"/>
  <c r="I64" i="3"/>
  <c r="I89" i="3"/>
  <c r="I93" i="3"/>
  <c r="I121" i="3"/>
  <c r="J120" i="3"/>
  <c r="J112" i="3"/>
  <c r="J104" i="3"/>
  <c r="J96" i="3"/>
  <c r="J72" i="3"/>
  <c r="J56" i="3"/>
  <c r="I186" i="3"/>
  <c r="H189" i="3"/>
  <c r="H181" i="3"/>
  <c r="J192" i="3"/>
  <c r="J184" i="3"/>
  <c r="H76" i="3"/>
  <c r="H97" i="3"/>
  <c r="H107" i="3"/>
  <c r="H99" i="3"/>
  <c r="I71" i="3"/>
  <c r="I88" i="3"/>
  <c r="I113" i="3"/>
  <c r="J87" i="3"/>
  <c r="J79" i="3"/>
  <c r="J71" i="3"/>
  <c r="I185" i="3"/>
  <c r="I179" i="3"/>
  <c r="H188" i="3"/>
  <c r="H180" i="3"/>
  <c r="J191" i="3"/>
  <c r="J183" i="3"/>
  <c r="J178" i="3"/>
  <c r="H61" i="3"/>
  <c r="H75" i="3"/>
  <c r="H96" i="3"/>
  <c r="H106" i="3"/>
  <c r="H98" i="3"/>
  <c r="H114" i="3"/>
  <c r="I70" i="3"/>
  <c r="I80" i="3"/>
  <c r="I87" i="3"/>
  <c r="I95" i="3"/>
  <c r="I100" i="3"/>
  <c r="I119" i="3"/>
  <c r="J118" i="3"/>
  <c r="J110" i="3"/>
  <c r="J102" i="3"/>
  <c r="J94" i="3"/>
  <c r="J86" i="3"/>
  <c r="J78" i="3"/>
  <c r="J152" i="3"/>
  <c r="I192" i="3"/>
  <c r="I184" i="3"/>
  <c r="H187" i="3"/>
  <c r="J190" i="3"/>
  <c r="J182" i="3"/>
  <c r="J177" i="3"/>
  <c r="I79" i="3"/>
  <c r="I99" i="3"/>
  <c r="I111" i="3"/>
  <c r="J61" i="3"/>
  <c r="H186" i="3"/>
  <c r="J189" i="3"/>
  <c r="J181" i="3"/>
  <c r="H74" i="3"/>
  <c r="H67" i="3"/>
  <c r="H59" i="3"/>
  <c r="H104" i="3"/>
  <c r="I76" i="3"/>
  <c r="I68" i="3"/>
  <c r="I85" i="3"/>
  <c r="I117" i="3"/>
  <c r="J108" i="3"/>
  <c r="J76" i="3"/>
  <c r="J188" i="3"/>
  <c r="J180" i="3"/>
  <c r="H26" i="3"/>
  <c r="H66" i="3"/>
  <c r="H58" i="3"/>
  <c r="I75" i="3"/>
  <c r="I67" i="3"/>
  <c r="I84" i="3"/>
  <c r="I116" i="3"/>
  <c r="J107" i="3"/>
  <c r="I26" i="3"/>
  <c r="I55" i="3"/>
  <c r="I158" i="3"/>
  <c r="J153" i="3"/>
  <c r="H153" i="3"/>
  <c r="H231" i="3"/>
  <c r="H229" i="3"/>
  <c r="H176" i="3"/>
  <c r="H233" i="3"/>
  <c r="H174" i="3"/>
  <c r="H227" i="3"/>
  <c r="I234" i="3"/>
  <c r="I232" i="3"/>
  <c r="I230" i="3"/>
  <c r="I228" i="3"/>
  <c r="I226" i="3"/>
  <c r="H217" i="3"/>
  <c r="H173" i="3"/>
  <c r="H168" i="3"/>
  <c r="H208" i="3"/>
  <c r="H171" i="3"/>
  <c r="H210" i="3"/>
  <c r="H212" i="3"/>
  <c r="H206" i="3"/>
  <c r="H214" i="3"/>
  <c r="H204" i="3"/>
  <c r="I215" i="3"/>
  <c r="I213" i="3"/>
  <c r="I211" i="3"/>
  <c r="I209" i="3"/>
  <c r="I207" i="3"/>
  <c r="I205" i="3"/>
  <c r="J176" i="3"/>
  <c r="J174" i="3"/>
  <c r="J173" i="3"/>
  <c r="J171" i="3"/>
  <c r="J168" i="3"/>
  <c r="J175" i="3"/>
  <c r="J172" i="3"/>
  <c r="J170" i="3"/>
  <c r="J169" i="3"/>
  <c r="I175" i="3"/>
  <c r="I172" i="3"/>
  <c r="I170" i="3"/>
  <c r="I169" i="3"/>
  <c r="I167" i="3"/>
  <c r="J55" i="3"/>
  <c r="I56" i="3"/>
  <c r="E25" i="3"/>
  <c r="E27" i="3"/>
  <c r="E28" i="3"/>
  <c r="E29" i="3"/>
  <c r="E30" i="3"/>
  <c r="E31" i="3"/>
  <c r="E32" i="3"/>
  <c r="E33" i="3"/>
  <c r="E34" i="3"/>
  <c r="E36" i="3"/>
  <c r="E151" i="3"/>
  <c r="J151" i="3" s="1"/>
  <c r="J127" i="3" l="1"/>
  <c r="J142" i="3"/>
  <c r="J140" i="3"/>
  <c r="J135" i="3"/>
  <c r="J42" i="3"/>
  <c r="J143" i="3"/>
  <c r="J46" i="3"/>
  <c r="J138" i="3"/>
  <c r="J141" i="3"/>
  <c r="J128" i="3"/>
  <c r="J129" i="3"/>
  <c r="J131" i="3"/>
  <c r="J137" i="3"/>
  <c r="J139" i="3"/>
  <c r="J124" i="3"/>
  <c r="J44" i="3"/>
  <c r="J194" i="3"/>
  <c r="J196" i="3"/>
  <c r="J195" i="3"/>
  <c r="J47" i="3"/>
  <c r="J159" i="3"/>
  <c r="J133" i="3"/>
  <c r="J125" i="3"/>
  <c r="J134" i="3"/>
  <c r="J41" i="3"/>
  <c r="J136" i="3"/>
  <c r="J130" i="3"/>
  <c r="J132" i="3"/>
  <c r="J145" i="3"/>
  <c r="J43" i="3"/>
  <c r="J48" i="3"/>
  <c r="I126" i="3"/>
  <c r="J126" i="3" s="1"/>
  <c r="H36" i="3"/>
  <c r="I36" i="3" s="1"/>
  <c r="H29" i="3"/>
  <c r="I29" i="3" s="1"/>
  <c r="H34" i="3"/>
  <c r="I34" i="3" s="1"/>
  <c r="H28" i="3"/>
  <c r="I28" i="3" s="1"/>
  <c r="H33" i="3"/>
  <c r="I33" i="3" s="1"/>
  <c r="H27" i="3"/>
  <c r="I27" i="3" s="1"/>
  <c r="H32" i="3"/>
  <c r="I32" i="3" s="1"/>
  <c r="H31" i="3"/>
  <c r="I31" i="3" s="1"/>
  <c r="H30" i="3"/>
  <c r="I30" i="3" s="1"/>
  <c r="H25" i="3"/>
  <c r="I25" i="3" s="1"/>
  <c r="I151" i="3"/>
  <c r="H151" i="3"/>
  <c r="I146" i="3" l="1"/>
  <c r="F255" i="3"/>
  <c r="F256" i="3"/>
  <c r="E244" i="3"/>
  <c r="H244" i="3" s="1"/>
  <c r="E245" i="3"/>
  <c r="E243" i="3"/>
  <c r="E242" i="3"/>
  <c r="H245" i="3" l="1"/>
  <c r="I245" i="3" s="1"/>
  <c r="H243" i="3"/>
  <c r="I243" i="3" s="1"/>
  <c r="H242" i="3"/>
  <c r="I244" i="3"/>
  <c r="H246" i="3" l="1"/>
  <c r="H256" i="3" s="1"/>
  <c r="I242" i="3"/>
  <c r="I246" i="3" l="1"/>
  <c r="I256" i="3" s="1"/>
  <c r="J246" i="3" l="1"/>
  <c r="J256" i="3" s="1"/>
  <c r="B256" i="3" l="1"/>
  <c r="B254" i="3"/>
  <c r="F254" i="3" s="1"/>
  <c r="B253" i="3"/>
  <c r="F253" i="3" s="1"/>
  <c r="B252" i="3"/>
  <c r="F252" i="3" s="1"/>
  <c r="B251" i="3"/>
  <c r="F251" i="3" s="1"/>
  <c r="B250" i="3"/>
  <c r="F250" i="3" s="1"/>
  <c r="E225" i="3"/>
  <c r="E224" i="3"/>
  <c r="E203" i="3"/>
  <c r="H203" i="3" s="1"/>
  <c r="E202" i="3"/>
  <c r="H202" i="3" s="1"/>
  <c r="E165" i="3"/>
  <c r="J165" i="3" s="1"/>
  <c r="E156" i="3"/>
  <c r="E155" i="3"/>
  <c r="H155" i="3" s="1"/>
  <c r="E154" i="3"/>
  <c r="E54" i="3"/>
  <c r="H54" i="3" s="1"/>
  <c r="E24" i="3"/>
  <c r="E23" i="3"/>
  <c r="H9" i="3"/>
  <c r="H218" i="3" l="1"/>
  <c r="I203" i="3"/>
  <c r="I202" i="3"/>
  <c r="H23" i="3"/>
  <c r="I23" i="3" s="1"/>
  <c r="H165" i="3"/>
  <c r="I165" i="3" s="1"/>
  <c r="H156" i="3"/>
  <c r="I156" i="3" s="1"/>
  <c r="H154" i="3"/>
  <c r="I154" i="3" s="1"/>
  <c r="H224" i="3"/>
  <c r="H225" i="3"/>
  <c r="I225" i="3" s="1"/>
  <c r="H24" i="3"/>
  <c r="I54" i="3"/>
  <c r="J146" i="3" s="1"/>
  <c r="I155" i="3"/>
  <c r="J208" i="3" l="1"/>
  <c r="J214" i="3"/>
  <c r="J206" i="3"/>
  <c r="J210" i="3"/>
  <c r="J212" i="3"/>
  <c r="J216" i="3"/>
  <c r="J204" i="3"/>
  <c r="J207" i="3"/>
  <c r="J205" i="3"/>
  <c r="J209" i="3"/>
  <c r="J211" i="3"/>
  <c r="J213" i="3"/>
  <c r="J215" i="3"/>
  <c r="J202" i="3"/>
  <c r="I224" i="3"/>
  <c r="I236" i="3" s="1"/>
  <c r="I255" i="3" s="1"/>
  <c r="H236" i="3"/>
  <c r="J203" i="3"/>
  <c r="I218" i="3"/>
  <c r="J218" i="3" s="1"/>
  <c r="H254" i="3"/>
  <c r="I24" i="3"/>
  <c r="J179" i="3" l="1"/>
  <c r="H253" i="3"/>
  <c r="J233" i="3"/>
  <c r="J229" i="3"/>
  <c r="J231" i="3"/>
  <c r="J228" i="3"/>
  <c r="J227" i="3"/>
  <c r="J230" i="3"/>
  <c r="J226" i="3"/>
  <c r="J232" i="3"/>
  <c r="J234" i="3"/>
  <c r="H250" i="3"/>
  <c r="J30" i="3"/>
  <c r="J33" i="3"/>
  <c r="J28" i="3"/>
  <c r="J32" i="3"/>
  <c r="J36" i="3"/>
  <c r="J31" i="3"/>
  <c r="J29" i="3"/>
  <c r="J27" i="3"/>
  <c r="J34" i="3"/>
  <c r="J25" i="3"/>
  <c r="H255" i="3"/>
  <c r="J243" i="3"/>
  <c r="J245" i="3"/>
  <c r="J244" i="3"/>
  <c r="J242" i="3"/>
  <c r="J23" i="3"/>
  <c r="J156" i="3"/>
  <c r="J154" i="3"/>
  <c r="I254" i="3"/>
  <c r="J254" i="3" s="1"/>
  <c r="H251" i="3"/>
  <c r="J54" i="3"/>
  <c r="I253" i="3"/>
  <c r="H252" i="3"/>
  <c r="J155" i="3"/>
  <c r="J225" i="3"/>
  <c r="J236" i="3"/>
  <c r="J255" i="3" s="1"/>
  <c r="J224" i="3"/>
  <c r="I251" i="3"/>
  <c r="I252" i="3"/>
  <c r="J160" i="3"/>
  <c r="J24" i="3"/>
  <c r="H258" i="3" l="1"/>
  <c r="J251" i="3"/>
  <c r="J252" i="3"/>
  <c r="J253" i="3"/>
  <c r="I250" i="3"/>
  <c r="J250" i="3" s="1"/>
  <c r="I258" i="3" l="1"/>
  <c r="J258"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Wieggers</author>
  </authors>
  <commentList>
    <comment ref="F13" authorId="0" shapeId="0" xr:uid="{00000000-0006-0000-0000-000001000000}">
      <text>
        <r>
          <rPr>
            <sz val="9"/>
            <color indexed="81"/>
            <rFont val="Tahoma"/>
            <family val="2"/>
          </rPr>
          <t>• Er is geen antwoord gegeven op de vraag;
• Het gegeven antwoord op de wens heeft geen relatie met de vraag/vragen of biedt geen aanknopingspunten;
• Opdrachtgever kan met de invulling van de wens zijn doelstellingen als beschreven in de FU niet bereiken;
• Met het gegeven antwoord onderscheidt de Opdrachtnemer zich in zeer negatieve zin ten opzichte van de overige Opdrachtnemers.</t>
        </r>
        <r>
          <rPr>
            <b/>
            <sz val="9"/>
            <color indexed="81"/>
            <rFont val="Tahoma"/>
            <family val="2"/>
          </rPr>
          <t xml:space="preserve">
</t>
        </r>
        <r>
          <rPr>
            <sz val="9"/>
            <color indexed="81"/>
            <rFont val="Tahoma"/>
            <family val="2"/>
          </rPr>
          <t xml:space="preserve">
</t>
        </r>
      </text>
    </comment>
    <comment ref="F14" authorId="0" shapeId="0" xr:uid="{00000000-0006-0000-0000-000002000000}">
      <text>
        <r>
          <rPr>
            <sz val="9"/>
            <color indexed="81"/>
            <rFont val="Tahoma"/>
            <family val="2"/>
          </rPr>
          <t xml:space="preserve">• Het gegeven antwoord heeft wel een relatie met de vraag/ vragen en biedt aanknopingspunten voor de invulling van de wens, maar voldoet niet aan de verwachtingen die Opdrachtgever FU heeft bij deze wens;
• Het gegeven antwoord geeft Opdrachtgever FU een onvolledig beeld;
• De uitwerking van de vraag/ invulling van de wens heeft onvoldoende detaillering;
• De invulling van de wens heeft weinig diepgang/ getuigt van te weinig diepgaande kennis en ervaring;
• Met het gegeven antwoord onderscheidt de Opdrachtnemer zich in negatieve zin ten opzichte van de overige Opdrachtnemers.
</t>
        </r>
      </text>
    </comment>
    <comment ref="F15" authorId="0" shapeId="0" xr:uid="{00000000-0006-0000-0000-000003000000}">
      <text>
        <r>
          <rPr>
            <sz val="9"/>
            <color indexed="81"/>
            <rFont val="Tahoma"/>
            <family val="2"/>
          </rPr>
          <t>• Het gegeven antwoord op de wens voldoet aan de verwachtingen die de Opdrachtgever FU heeft bij deze wens;
• Het gegeven antwoord is voor Opdrachtgever FU duidelijk en relevant voor de opdracht;
• De uitwerking van de vraag/ invulling van de wens heeft voldoende detaillering;
• De invulling van de wens heeft diepgang/ getuigt van kennis en ervaring van de materie, maar is niet excellent;
• De invulling van de wens is goed toepasbaar tijdens de contractuitvoering;
• Met het gegeven antwoord onderscheidt de Opdrachtnemer zich niet in positieve, maar ook niet in negatieve zin ten opzichte van de overige Opdrachtnemers.</t>
        </r>
        <r>
          <rPr>
            <b/>
            <sz val="9"/>
            <color indexed="81"/>
            <rFont val="Tahoma"/>
            <family val="2"/>
          </rPr>
          <t xml:space="preserve">
</t>
        </r>
      </text>
    </comment>
    <comment ref="F16" authorId="0" shapeId="0" xr:uid="{00000000-0006-0000-0000-000004000000}">
      <text>
        <r>
          <rPr>
            <sz val="9"/>
            <color indexed="81"/>
            <rFont val="Tahoma"/>
            <family val="2"/>
          </rPr>
          <t xml:space="preserve">• Het gegeven antwoord op de wens voldoet buitengewoon aan de verwachtingen die Opdrachtgever FU heeft bij deze wens;
• Opdrachtgever FU kan met de invulling van de wens volledig zijn doelstellingen bereiken;
• Het antwoord is innoverend/ creatief/ heeft toegevoegde waarde;
• Het antwoord geeft aan, dat de Opdrachtnemer een hoogwaardige kwaliteit van dienstverlening heeft;
• Het antwoord geeft aan dat er diepgaande en excellente kennis is van de materie; 
• Het gegeven antwoord onderscheidt zich in positieve zin ten opzichte van de overige Opdrachtnemers.
</t>
        </r>
      </text>
    </comment>
  </commentList>
</comments>
</file>

<file path=xl/sharedStrings.xml><?xml version="1.0" encoding="utf-8"?>
<sst xmlns="http://schemas.openxmlformats.org/spreadsheetml/2006/main" count="705" uniqueCount="430">
  <si>
    <t>Opmerkingen</t>
  </si>
  <si>
    <t>Nr.</t>
  </si>
  <si>
    <t>Omschrijving functionaliteit</t>
  </si>
  <si>
    <t>Prio</t>
  </si>
  <si>
    <t>Legenda Prioritering (kolom Prio):</t>
  </si>
  <si>
    <t>M</t>
  </si>
  <si>
    <t>Eisen en wensen behorend bij functionele uitvraag met kenmerk:</t>
  </si>
  <si>
    <t>Weging</t>
  </si>
  <si>
    <t>Gescoorde beoordelingspunten</t>
  </si>
  <si>
    <t>Gewogen score maximaal</t>
  </si>
  <si>
    <t>W</t>
  </si>
  <si>
    <t>S</t>
  </si>
  <si>
    <t>C</t>
  </si>
  <si>
    <t>SCORE</t>
  </si>
  <si>
    <t>Totaal</t>
  </si>
  <si>
    <t>Verhouding</t>
  </si>
  <si>
    <t>K.O.</t>
  </si>
  <si>
    <t>Datum:</t>
  </si>
  <si>
    <t>Ontbreekt</t>
  </si>
  <si>
    <t>matig overeenstemmend</t>
  </si>
  <si>
    <t>Ja/Nee</t>
  </si>
  <si>
    <t>Nee</t>
  </si>
  <si>
    <t>Ja</t>
  </si>
  <si>
    <t>Deels</t>
  </si>
  <si>
    <t>n.v.t.</t>
  </si>
  <si>
    <t>Gewogen max. score</t>
  </si>
  <si>
    <t>is overeenstemmend</t>
  </si>
  <si>
    <t>is onderscheidend</t>
  </si>
  <si>
    <t>2.1</t>
  </si>
  <si>
    <t>2.2</t>
  </si>
  <si>
    <t>5.1</t>
  </si>
  <si>
    <t>5.2</t>
  </si>
  <si>
    <t>5.3</t>
  </si>
  <si>
    <t>6.1</t>
  </si>
  <si>
    <t>6.2</t>
  </si>
  <si>
    <t>6.3</t>
  </si>
  <si>
    <t>7.1</t>
  </si>
  <si>
    <t>7.2</t>
  </si>
  <si>
    <t>7.3</t>
  </si>
  <si>
    <t>7.4</t>
  </si>
  <si>
    <t>7.5</t>
  </si>
  <si>
    <t>8.1</t>
  </si>
  <si>
    <t>8.2</t>
  </si>
  <si>
    <t>8.3</t>
  </si>
  <si>
    <t>8.4</t>
  </si>
  <si>
    <t>Totaal gewogen punten kwaliteitseisen</t>
  </si>
  <si>
    <t xml:space="preserve">Totaal aantal te behalen punten </t>
  </si>
  <si>
    <t>Eisen en Wensen</t>
  </si>
  <si>
    <t>Kwalitatieve Eisen</t>
  </si>
  <si>
    <t>Puntentoekenning gunningsmethodiek</t>
  </si>
  <si>
    <t>DOOR LEVERANCIER TE BEANTWOORDEN</t>
  </si>
  <si>
    <t>Voldoet</t>
  </si>
  <si>
    <t>Toelichting</t>
  </si>
  <si>
    <t>Binnen de oplossing is functiescheiding en afscherming van gegevens in te richten en te onderhouden door middel van rechtenstructuren.</t>
  </si>
  <si>
    <t xml:space="preserve">De oplossing is schaalbaar en voorziet geen vertragingen en prestatieverlies bij een toename in gebruikers die tegelijkertijd met de oplossing aan het werk zijn (concurrent users). </t>
  </si>
  <si>
    <t>De oplossing is een standaardproduct. De Opdrachtgever kan zelf functionaliteiten configureren, minimaal voor rapportages en rechtenstructuren.</t>
  </si>
  <si>
    <t>De oplossing ondersteunt ruime omschrijvingsvelden, minimaal vierhonderd tekens, voor uitleg over entiteiten of gebeurtenissen.</t>
  </si>
  <si>
    <t>De oplossing heeft uitgebreide en snelle zoekfuncties op gegevens, voor selecteren, filteren en sorteren.</t>
  </si>
  <si>
    <t>De oplossing biedt een ongerichte zoekfunctie, zoals een zoekmachine waarbij breed binnen de data op een term gezocht kan worden.</t>
  </si>
  <si>
    <t>De oplossing is modulair opgebouwd, waarbij alle modules volledig geïntegreerd zijn met elkaar en zodanig ingericht dat gegevens slechts één keer ingevoerd hoeven te worden.</t>
  </si>
  <si>
    <t>De oplossing dwingt de volgende zaken af: benodigde authenticatie, invullen van verplichte gegevens en toevoegen van verplichte documenten.</t>
  </si>
  <si>
    <t>De oplossing biedt een digitaal logboek.</t>
  </si>
  <si>
    <t>Opdrachtnemer zal in geval van beëindiging van de dienstverlening te allen tijde alle medewerking verlenen aan de re-transitie aan een opvolgende partij en daarbij alle documenten, gegevens en informatie verstrekken, die nodig zijn voor een goede overdracht en tevens op verzoek van Opdrachtgever de dienstverlening voortzetten totdat de re-transitie naar de opvolgende partij is voltooid.</t>
  </si>
  <si>
    <t>Opdrachtgever verplicht zich om aan Opdrachtnemer alle nodige medewerking te verlenen en bijtijds en onverwijld alle nodige informatie aan te leveren om een snelle re-transitie mogelijk te maken.</t>
  </si>
  <si>
    <t>Het doorlopen van een probleemloze (re)transitie na einde van de contractperiode naar een nieuwe leverancier is voor de Opdrachtgever van groot belang om de beveiliging van de ICT infrastructuur op niveau te houden. Opdrachtgever vereist dat Opdrachtnemer hieraan volledige medewerking verleent. Concreet betekent dit dat op verzoek en na goed overleg met de Opdrachtgever de Opdrachtnemer:
•	alle relevante informatie overdraagt;
•	waar nodig afstemt met de nieuwe leverancier;
•	realistische tijdslijnen hanteert vanuit het oogpunt van de Opdrachtgever;
•	alle door Opdrachtnemer bij de Opdrachtgever geplaatste hardware en software verwijdert aan het eind van de (re)transitieperiode;
•	garandeert dat alle door Opdrachtnemer verzamelde informatie tijdens de overeenkomst wordt vernietigd;
•	oude hardware verwerkt conform de ‘Regeling afgedankte elektrische en elektronische apparatuur’ IENM/BSK-2014/14758;
•	volledige ondersteuning levert aan de Opdrachtgever (en eventueel door haar aangestelde derden) tijdens re-transitie aan het einde van de contractperiode.</t>
  </si>
  <si>
    <t>De oplossing is 24/7 bereikbaar en heeft een beschikbaarheid van ten minste 99,5% op maandbasis, met uitzondering van gepland onderhoud. Onderhoud met impact op de gebruiker vindt uitsluitend buiten kantoortijden plaats.</t>
  </si>
  <si>
    <t>De oplossing beschikt over een back-upfunctionaliteit.</t>
  </si>
  <si>
    <t>De oplossing ondersteunt een preproductie- dan wel leeromgeving, die gescheiden zijn van elkaar en van gebruikers. Deze hebben andere inlogcodes dan voor de productieomgeving.</t>
  </si>
  <si>
    <t>De oplossing bevat een standaardfunctionaliteit voor het importeren en exporteren van gegevens in verschillende formaten, waaronder minimaal .csv, .txt, .xml, .pdf, .doc, .docx, .xls, .xlsx.</t>
  </si>
  <si>
    <t>De oplossing herkent bij invoering reeds bestaande data, geeft hiervan een melding zodat dubbele gegevensinvoer voorkomen kan worden</t>
  </si>
  <si>
    <t>De oplossing ondersteunt automatische API-koppelingen. De Opdrachtnemer overlegt documentatie waarin de protocollen voor koppelen worden toegelicht.</t>
  </si>
  <si>
    <t>De informatie (data) van Opdrachtnemer naar Opdrachtgever en vice versa dient plaats te vinden via een beveiligde verbinding. Indien voor de beveiliging Opdrachtgever in certificaten dient te voorzien, dan geeft Opdrachtnemer tijdig vooraf aan hoeveel certificaten er nodig zijn en om welk type certificaat het gaat.</t>
  </si>
  <si>
    <t>De database is adequaat versleuteld en alleen toegankelijk voor geautoriseerde (database)beheerders.</t>
  </si>
  <si>
    <t>De oplossing houdt een gebruikersspoor (audit trail) bij op gebruikersniveau, gekoppeld aan tijdstip en actie. Een automatische actie wordt ook gelogd als een gebruikersactie.</t>
  </si>
  <si>
    <t>De Opdrachtnemer (of een onafhankelijke derde) hanteert een vastgelegde procedure voor het toekennen en intrekken van de door Opdrachtnemer beheerde autorisaties.</t>
  </si>
  <si>
    <t>De Opdrachtnemer (of een onafhankelijke derde) voert minimaal ieder jaar een controle uit op de juistheid van autorisaties van het beheerpersoneel.</t>
  </si>
  <si>
    <t>Toegang tot de informatiesystemen is persoonsgebonden. Als er gebruikgemaakt wordt van niet-persoonsgebonden accounts, wordt bijgehouden wie wanneer van het account gebruikmaakt.</t>
  </si>
  <si>
    <t>Alle data is uitsluitend opgeslagen binnen de Europese Economische Gemeenschap (EEG). Persoonsgegevens worden alleen verwerkt op locaties binnen de Europese Economische Ruimte (EER). Persoonsgegevens worden alleen verwerkt door personen en juridische entiteiten die exclusief onder Europees recht vallen.</t>
  </si>
  <si>
    <t>Data wordt uitsluitend adequaat (volgens de laatste technische standaard) versleuteld over openbare datacommunicatieverbindingen getransporteerd.</t>
  </si>
  <si>
    <t>Afspraken over aspecten van informatiebeveiliging en het niveau van dienstverlening zijn vastgelegd in een serviceniveauovereenkomst (SNO).</t>
  </si>
  <si>
    <t>Opdrachtgever heeft het recht om jaarlijks BIO-audits op de dienstverlening van Opdrachtnemer te laten uitvoeren, waarvan de kosten ten laste van de Opdrachtgever zullen komen. Dit kan worden afgevangen door een derdenverklaring.</t>
  </si>
  <si>
    <t>7.6</t>
  </si>
  <si>
    <t>7.7</t>
  </si>
  <si>
    <t>7.8</t>
  </si>
  <si>
    <t>7.9</t>
  </si>
  <si>
    <t>7.10</t>
  </si>
  <si>
    <t>7.11</t>
  </si>
  <si>
    <t>7.12</t>
  </si>
  <si>
    <t>De helpdesk is zowel per telefoon als per e-mail bereikbaar.</t>
  </si>
  <si>
    <t>De Nederlandse handleidingen en helpmodule/hulpfunctie voor eindgebruikers zijn vanuit de oplossing raadpleegbaar.</t>
  </si>
  <si>
    <t>Softwarepatches-, -releases en -upgrades maken onderdeel uit van de licentie/overeenkomst en worden kosteloos geleverd en geïnstalleerd.</t>
  </si>
  <si>
    <t>Nieuwe releases worden voorzien van volledige functionele- en technische documentatie en helpdeskondersteuning.</t>
  </si>
  <si>
    <t>Indien van toepassing wordt een release of change voorzien van een testplan ten behoeve van Opdrachtgever.</t>
  </si>
  <si>
    <t xml:space="preserve">Toegang tot de gegevens dient plaats te vinden via diverse gebruikersrollen.       </t>
  </si>
  <si>
    <t>De oplossing heeft een functioneel-beheergedeelte om aanpassingen in de oplossing te doen en geeft toegang tot alle gebruikersrollen. De oplossing biedt de mogelijkheid om rollen en autorisaties toe te kennen en aan te passen.</t>
  </si>
  <si>
    <t>6.4</t>
  </si>
  <si>
    <t>Opdrachtnemer zorgt voor een vast aanspreekpunt (Nederlandstalig) met relevante kennis en met voldoende mandaat om een succesvolle oplevering te kunnen garanderen.</t>
  </si>
  <si>
    <r>
      <t xml:space="preserve">De organisatie en de aangeboden dienstverlening voldoen aantoonbaar aan alle (relevante) eisen die de Baseline Informatiebeveiliging Overheid (hierna: ‘BIO’) v1.04 stelt. Opdrachtnemer heeft hiervoor een </t>
    </r>
    <r>
      <rPr>
        <i/>
        <sz val="9"/>
        <color theme="1"/>
        <rFont val="Calibri"/>
        <family val="2"/>
        <scheme val="minor"/>
      </rPr>
      <t>information security management system</t>
    </r>
    <r>
      <rPr>
        <sz val="9"/>
        <color theme="1"/>
        <rFont val="Calibri"/>
        <family val="2"/>
        <scheme val="minor"/>
      </rPr>
      <t xml:space="preserve"> (ISMS) in werking voor de te leveren ICT-systemen/-diensten, conform NEN-ISO 27001 of daaraan gelijkwaardig. De certificering betreft niet alleen de hosting, maar geldt voor alle bedrijfsprocessen binnen de organisatie. Opdrachtgever bepaalt of het daadwerkelijk gelijkwaardig is.</t>
    </r>
  </si>
  <si>
    <t>Opdrachtnemer dient jaarlijks een rapportage in over:
* De behaalde beschikbaarheid bij voorgedane beveiligingsincidenten;
* Openstaande kwetsbaarheden en de mogelijke impact en risico daarvan, inclusief de benodigde mitigerende acties die Opdrachtnemer hierop heeft genomen;
* Nakoming van de BIO.</t>
  </si>
  <si>
    <t>Opdrachtnemer staat binnen een periode van ten minste één (1) kalenderjaar (door Opdrachtgever geïnitieerde en betaalde) penetratietesten door een relevante deskundige dienstverlener toe.</t>
  </si>
  <si>
    <t>De oplossing voldoet blijvend aan de eisen zoals gesteld in de Algemene verordening gegevensbescherming (AVG), voor wat betreft het nemen van passende technische en organisatorische maatregelen en het uitvoering geven aan rechten van betrokkenen, waaronder de mogelijkheid om persoonlijke gegevens te verwijderen. Van de verwijderactiviteit blijft in de log zichtbaar welke (type) gegevens zijn verwijderd.</t>
  </si>
  <si>
    <r>
      <t xml:space="preserve">Opdrachtnemer stelt kosteloos haar trainingsmaterialen (zoals documentatie, handleidingen, instructies, </t>
    </r>
    <r>
      <rPr>
        <i/>
        <sz val="9"/>
        <color theme="1"/>
        <rFont val="Calibri"/>
        <family val="2"/>
        <scheme val="minor"/>
      </rPr>
      <t>best practices</t>
    </r>
    <r>
      <rPr>
        <sz val="9"/>
        <color theme="1"/>
        <rFont val="Calibri"/>
        <family val="2"/>
        <scheme val="minor"/>
      </rPr>
      <t>) ter beschikking aan Opdrachtgever.</t>
    </r>
  </si>
  <si>
    <r>
      <t xml:space="preserve">Er is actief release- en changemanagement op de beheerde oplossing, die bestaat uit ten minste één (1) </t>
    </r>
    <r>
      <rPr>
        <i/>
        <sz val="9"/>
        <color theme="1"/>
        <rFont val="Calibri"/>
        <family val="2"/>
        <scheme val="minor"/>
      </rPr>
      <t>minor</t>
    </r>
    <r>
      <rPr>
        <sz val="9"/>
        <color theme="1"/>
        <rFont val="Calibri"/>
        <family val="2"/>
        <scheme val="minor"/>
      </rPr>
      <t xml:space="preserve"> en één (1) </t>
    </r>
    <r>
      <rPr>
        <i/>
        <sz val="9"/>
        <color theme="1"/>
        <rFont val="Calibri"/>
        <family val="2"/>
        <scheme val="minor"/>
      </rPr>
      <t>major release</t>
    </r>
    <r>
      <rPr>
        <sz val="9"/>
        <color theme="1"/>
        <rFont val="Calibri"/>
        <family val="2"/>
        <scheme val="minor"/>
      </rPr>
      <t xml:space="preserve"> per jaar.</t>
    </r>
  </si>
  <si>
    <r>
      <t xml:space="preserve">De leverancier geeft inzage in de releasefrequentie en de doorlooptijden (onbeschikbaarheid) voor updates per categorie: </t>
    </r>
    <r>
      <rPr>
        <i/>
        <sz val="9"/>
        <color theme="1"/>
        <rFont val="Calibri"/>
        <family val="2"/>
        <scheme val="minor"/>
      </rPr>
      <t>minor updates</t>
    </r>
    <r>
      <rPr>
        <sz val="9"/>
        <color theme="1"/>
        <rFont val="Calibri"/>
        <family val="2"/>
        <scheme val="minor"/>
      </rPr>
      <t xml:space="preserve"> en </t>
    </r>
    <r>
      <rPr>
        <i/>
        <sz val="9"/>
        <color theme="1"/>
        <rFont val="Calibri"/>
        <family val="2"/>
        <scheme val="minor"/>
      </rPr>
      <t>major updates</t>
    </r>
    <r>
      <rPr>
        <sz val="9"/>
        <color theme="1"/>
        <rFont val="Calibri"/>
        <family val="2"/>
        <scheme val="minor"/>
      </rPr>
      <t>.</t>
    </r>
  </si>
  <si>
    <t>Binnen de oplossing is het mogelijk voor de gebruiker om diverse rollen toe te kennen met verschillende rechten.</t>
  </si>
  <si>
    <t>Opdrachtgever kan de volgende werkzaamheden, door Opdrachtgever gekwalificeerd als functioneel-beheertaken, zelf uitvoeren:
* Toevoegen en verwijderen van accounts (gebruikers);
* Toegangsautorisatie voor de oplossing geven;
* Uitvoeren van een controle op het door het systeem vastgelegde audit trail;
* Bepaalde functies (modules) aan- en uitzetten als deze niet primair worden gebruikt.</t>
  </si>
  <si>
    <t>6.5</t>
  </si>
  <si>
    <t>1. Functionele eisen algemeen</t>
  </si>
  <si>
    <t>5.4</t>
  </si>
  <si>
    <t>5.5</t>
  </si>
  <si>
    <t>6.6</t>
  </si>
  <si>
    <t>6.7</t>
  </si>
  <si>
    <t>6.8</t>
  </si>
  <si>
    <t>6.9</t>
  </si>
  <si>
    <t>6.10</t>
  </si>
  <si>
    <t>6.13</t>
  </si>
  <si>
    <t>6.14</t>
  </si>
  <si>
    <t>6.15</t>
  </si>
  <si>
    <t>6.16</t>
  </si>
  <si>
    <t>2.13</t>
  </si>
  <si>
    <t>Weegfactor kwaliteit Wensen PVEW (%)</t>
  </si>
  <si>
    <t xml:space="preserve">De oplossing ondersteunt het toevoegen van documenten/bijlagen en notities </t>
  </si>
  <si>
    <t>De oplossing voorziet in een archieffunctie gekoppeld aan rollen.</t>
  </si>
  <si>
    <t>De oplossing is Nederlandstalig in al zijn aspecten.</t>
  </si>
  <si>
    <t>De oplossing ondersteunt een koppelvlakkenlaag waarbij via berichtentechnologie/API en databasekoppelingen .xml- of .csv-export en -importkoppelingen gecreëerd worden met andere bronsystemen zoals de configuration management database (CMDB)</t>
  </si>
  <si>
    <t>De raadsinformatiecontent (inclusief beeldrecht) is te allen tijde eigendom van de gemeente en wordt zonder kosten aan de gemeente overgedragen in het geval van beëindiging van de overeenkomst.</t>
  </si>
  <si>
    <t>Een implementatieplan en inrichtingsplan dient als basis voor een zorgvuldige introductie van de software en koppelingen. Opdrachtnemer stelt in overleg met opdrachtgever binnen twee weken na definitieve gunning het definitieve implementatieplan op, dat door opdrachtgever geaccordeerd dient te worden.</t>
  </si>
  <si>
    <t>Het RIS is te gebruiken via APP (Android en Apple) en browser.</t>
  </si>
  <si>
    <t>Het RIS biedt een besloten gedeelte waarbinnen specifieke informatie aangeboden wordt zoals vertrouwelijke notities, bestuurlijke kalender en activiteitenschema</t>
  </si>
  <si>
    <t>Het moet mogelijk zijn om de agenda na de vergadering aan te vullen.</t>
  </si>
  <si>
    <t>De stukken binnen het RIS blijven via een vaste beveiligde URL bereikbaar zodat van buiten naar deze stukken gelinkt kan worden, mits de aanvrager de rechten daartoe heeft</t>
  </si>
  <si>
    <t>De vergaderoplossing is een applicatie die een realtime geactualiseerde weergave geeft van alle agenda's, documenten, raadsinstrumenten en dossiers waartoe de gebruiker geautoriseerd is.</t>
  </si>
  <si>
    <t>Synchronisatie tussen het raadsinformatiesysteem en de vergaderoplossing gebeurt instant of uiterlijk binnen 5 minuten</t>
  </si>
  <si>
    <t>De vergaderoplossing biedt de mogelijkheid om agenda's, documenten, raadsinstrumenten en dossiers te downloaden zodat de gebruiker deze op een later moment offline kan raadplegen.</t>
  </si>
  <si>
    <t>De vergaderoplossing kan dagelijks, wekelijks of maandelijks pushmeldingen sturen via de telefoon of ipad-app bij nieuwe en gewijzigde agenda's, nieuw geplaatste raadsinstrumenten (m.n. schriftelijke vragen) en dossiers. De voorkeursinstellingen van de pushmeldingen zijn in te stellen door de gebruiker</t>
  </si>
  <si>
    <t>Bij uitwisseling van informatie tussen app en browserversie en eventueel verschillende platformen blijft de informatie in stand.</t>
  </si>
  <si>
    <t>Binnen 2 seconden nadat een klant in het RIS of de App informatie opvraagt, wordt dit beschikbaar.</t>
  </si>
  <si>
    <t>De App synchroniseert automatisch direct met het RIS zodat de gebruiker automatisch de recente versie van de stukken/agenda ontvangt.</t>
  </si>
  <si>
    <t>De oplossing (webportaal) wordt geleverd in de huisstijl van gemeente Bergen</t>
  </si>
  <si>
    <r>
      <t xml:space="preserve">De oplossing werkt met autorisatierollen (RBAC) op basis van het </t>
    </r>
    <r>
      <rPr>
        <i/>
        <sz val="10"/>
        <color theme="1"/>
        <rFont val="Calibri"/>
        <family val="2"/>
        <scheme val="minor"/>
      </rPr>
      <t>least privilege</t>
    </r>
    <r>
      <rPr>
        <sz val="10"/>
        <color theme="1"/>
        <rFont val="Calibri"/>
        <family val="2"/>
        <scheme val="minor"/>
      </rPr>
      <t>-principe. Informatie mag alleen ingezien worden door gebruikers en medewerkers die daar in overeenstemming met hun rol bij moeten kunnen.</t>
    </r>
  </si>
  <si>
    <t>De oplossing geeft de functioneel beheerder de mogelijkheid tot zelfstandig accountbeheer; gebruikers en bijhorende rechten kunnen door de griffie worden opgevoerd en gewijzigd.</t>
  </si>
  <si>
    <t>De oplossing toont als beginscherm een kalender waar de vergaderingen en andere evenementen in getoond worden. Publieke gebruikers zien enkel publieke vergaderingen en evenementen, ingelogde eindgebruikers zien alle vergaderingen en evenementen waar zij rechten toe hebben.</t>
  </si>
  <si>
    <t>Standaard wordt de kalender getoond in een maandweergave.</t>
  </si>
  <si>
    <t>De kalender beschikt over de mogelijkheid om de verschillende type agenda's aan te maken met afwijkende kleurthema's.</t>
  </si>
  <si>
    <t>De kalender in het beginscherm kan door de gebruiker gemakkelijk ingesteld worden op in ieder geval week- maand- en jaarweergave</t>
  </si>
  <si>
    <t xml:space="preserve">Het RIS bevat ten minste de volgende functionaliteiten/onderdelen: evenementen-/vergaderkalender, moties en amendementen, lijst van toezeggingen, raadsvragen, ingekomen stukken, dossiers, videotulen, digitale leeromgeving. </t>
  </si>
  <si>
    <t>De oplossing bestaat uit een webportaal die via het beginscherm toegang geeft tot de raadsinstrumenten moties, amendementen, toezeggingen, ingekomen stukken, schriftelijke vragen en leeromgeving.</t>
  </si>
  <si>
    <t>De oplossing bevat een agenda functionaliteit die de opdrachtgever een onbeperkt aantal vergadergremia biedt.</t>
  </si>
  <si>
    <t>De oplossing biedt de mogelijkheid om een losstaande aankondiging of evenement aan te maken die niet verbonden is aan een vergadergremium. Hier moeten documenten en weblinks aan gekoppeld kunnen worden en het moet beschikbaar gesteld kunnen worden via de vertrouwelijkheidsniveaus openbaar, intern en beheer.</t>
  </si>
  <si>
    <t>Vergaderagenda's kennen verschillende vertrouwelijkheidsniveaus, zodat de agenda gefaseerd beschikbaar gesteld kan worden aan vergaderdeelnemers. De vergaderniveaus zijn minimaal; openbaar (publiek), intern (specifieke toewijzing a.d.h.v. rechten en rollen) en beheer (griffiemedewerkers).</t>
  </si>
  <si>
    <t>De oplossing bevat de functionaliteit om per vergadergremium een vergadersjabloon in te stellen waarin minimaal vastgelegd kan worden:
- de standaard vergaderlocatie
- de standaard datum 
- de standaard voorzitter
- de standaard griffier/commissiegriffier 
- de standaard starttijd 
- de vaste agendapunten 
- de vaste sub agendapunten 
- de vaste agendakoppen</t>
  </si>
  <si>
    <t>De oplossing biedt de mogelijkheid om een nieuwe agenda aan te maken op basis van het ingestelde vergadersjabloon</t>
  </si>
  <si>
    <t>De oplossing biedt de mogelijkheid om nieuwe agendapunten te kunnen maken, verslepen en verwijderen. Zowel voor- als na de vergadering.</t>
  </si>
  <si>
    <t>De oplossing biedt de mogelijkheid om agendapunten inclusief bijlagen te kopiëren naar andere agenda's.</t>
  </si>
  <si>
    <t>De oplossing biedt de mogelijkheid om stukken tekst te knippen, kopiëren en plakken uit interne en externe applicaties in de invoervelden.</t>
  </si>
  <si>
    <t>De oplossing biedt de mogelijkheid om nieuwe documenten in bulk toe te voegen aan de agenda en deze te kunnen verslepen en verwijderen.</t>
  </si>
  <si>
    <t>De oplossing biedt de mogelijkheid om nieuwe documenten te kunnen verslepen en verwijderen binnen een agenda.</t>
  </si>
  <si>
    <t>Wanneer de griffiemedewerker ervoor kiest om in bulk documenten toe te voegen dan blijft de volgorde van de geüploade documenten gelijk aan de volgorde van de bronlocatie.</t>
  </si>
  <si>
    <t>De oplossing biedt de mogelijkheid om in de agenda als bijlage een verwijzing naar een website op te nemen.</t>
  </si>
  <si>
    <t>De oplossing biedt de mogelijkheid om zowel de agendapuntnummering handmatig als automatisch toe te passen naar wens van de gebruiker</t>
  </si>
  <si>
    <t>Het is mogelijk om binnen een agenda op agendapuntniveau en documentniveau verschillende vertrouwelijkheidsniveaus te kunnen meegeven. Waaronder de niveaus openbaar, intern en beheer (griffiemedewerkers).</t>
  </si>
  <si>
    <t>De griffiemedewerkers hoeven agenda’s en documenten maar éénmalig op te voeren, het systeem zorgt voor synchronisatie met alle overige systeemonderdelen.</t>
  </si>
  <si>
    <t>De griffiemedewerkers en eindgebruikers kunnen een PDF(a) export maken van de agenda inclusief alle bijlagen.</t>
  </si>
  <si>
    <t>De oplossing biedt de mogelijkheid deze raadsinstrumenten (documenten) te koppelen aan een agendapunt van een agenda.</t>
  </si>
  <si>
    <t>De oplossing biedt met betrekking tot Moties minimaal de mogelijkheid om de volgende metadata vast te leggen: 
- Titel 
- Status/ uitslag 
- Beleidsveld 
- Zaaknummer 
- Indiener 
- Indienende partij 
- Ingediend in agenda/ agendapunt 
- Portefeuillehouder 
- Verwachte datum afdoening 
- Afdoeningsdatum</t>
  </si>
  <si>
    <t>De oplossing biedt met betrekking tot Schriftelijke vragen minimaal de mogelijkheid om de volgende metadata vast te leggen: 
- Titel 
- Beleidsveld 
- Zaaknummer 
- Indiener 
- Indienende partij 
- Datum ingediend 
- Portefeuillehouder 
- Verwachte datum afdoening 
- Datum afdoening</t>
  </si>
  <si>
    <t>De oplossing biedt met betrekking tot Toezeggingen minimaal de mogelijkheid om de volgende metadata vast te leggen: 
- Titel 
- Beleidsveld 
- Zaaknummer 
- Toegezegd aan 
- Toegezegd in agenda/agendapunt 
- Datum toezegging 
- Portefeuillehouder 
- Verwachte datum afdoening 
- Datum afdoening</t>
  </si>
  <si>
    <t>De oplossing biedt met betrekking tot Ingekomen stukken minimaal de mogelijkheid om de volgende metadata vast te leggen: 
- Titel 
- Beleidsveld 
- Zaaknummer 
- Datum document 
- Advies 
- Aan wie gericht / portefeuillehouder
- Afzender</t>
  </si>
  <si>
    <t>De oplossing biedt voor zowel moties, toezeggingen, schriftelijke vragen als ingekomen stukken minimaal twee flexvelden die op verzoek geconfigureerd (toegevoegd) kunnen worden.</t>
  </si>
  <si>
    <t>De voortgang van moties en amendementen, toezeggingen, raadsvragen e.d. moet gevolgd kunnen worden. Dit is platformonafhankelijk en geldt ook voor browser en app</t>
  </si>
  <si>
    <t>Ten behoeve van het kunnen volgen van reacties en opvolging van de raadsinstrumenten biedt de oplossing de mogelijkheid om een PDF (A) en Excel export te kunnen genereren van de raadsinstrumenten, in het bijzonder van de openstaande moties, toezeggingen en schriftelijke vragen, inclusief alle bij behorende metadata gegevens, in het bijzonder de datum van het raadsinstrument en de deadline voor afdoening.</t>
  </si>
  <si>
    <t>De oplossing biedt de mogelijkheid om dossiers te maken waarvoor de toegang afzonderlijk is in te richten (openbaar en intern vertrouwelijk (bijv. fracties)).</t>
  </si>
  <si>
    <t>De oplossing biedt de mogelijkheid om besluiten te koppelen aan een agendapunt.</t>
  </si>
  <si>
    <t>De gebruiker kan notities aanmaken, bewerken en delen bij agendapunten die in de vergaderoplossing staan.</t>
  </si>
  <si>
    <t>De gebruiker kan in documenten delen van tekst markeren.</t>
  </si>
  <si>
    <t>De gebruiker kan delen van de tekst onderstrepen</t>
  </si>
  <si>
    <t>De gebruiker kan in een geopend document zoeken op woorden en zinnen via een zoekfunctie en binnen zoekresultaten kan gefilterd worden.</t>
  </si>
  <si>
    <t>Een complete vergader set of selectie is in één stap te downloaden.</t>
  </si>
  <si>
    <t>Alle documenten kunnen individueel worden geprint.</t>
  </si>
  <si>
    <t>Het RIS bevat de contact gegevens van de raadsleden, met foto, de mogelijkheid om nevenfuncties op te nemen.</t>
  </si>
  <si>
    <t>Raadsleden en fractieassistenten hebben de mogelijkheid zelf hun NAW-gegevens, geschenken/ dienstreizen en nevenfuncties actueel te houden.</t>
  </si>
  <si>
    <t>Het RIS bevat de contactgegevens van de griffie met foto.</t>
  </si>
  <si>
    <t>Het RIS kan links bevatten naar de website van de lokale politieke partijen.</t>
  </si>
  <si>
    <t>Leverancier houdt de afnemer vooraf op de hoogte van veranderingen en verstrekt hiertoe jaarlijks een roadmap</t>
  </si>
  <si>
    <t>Minimaal elk half jaar en op afroep levert de opdrachtnemer aan de opdrachtgever een uitdraai van de gebruikte accounts, om zodoende de facturatie te kunnen controleren en het accounts tijdig op te schonen.</t>
  </si>
  <si>
    <t>De oplossing wordt/is aangesloten op PLOOI van Platform Open Overheidsinformatie, Wet Open Overheid</t>
  </si>
  <si>
    <t>Alle stukken betrekking hebbend op 1 vergadering (vergaderstukken, audio-video-beelden en verslag) worden geïntegreerd gepresenteerd.</t>
  </si>
  <si>
    <t>Leverancier levert de mogelijkheid om binnen evt. aan te geven onderdelen van de oplossing te zoeken op metadata zoals genoemd in dit programma van eisen en full tekst op de documenten. Voor zowel browser als app versie.</t>
  </si>
  <si>
    <t>Binnen de zoekresultaten kan gefilterd worden.</t>
  </si>
  <si>
    <t>Eindgebruikers kunnen in hun persoonlijke instellingen vastleggen dat zij attenderingen via de mail willen ontvangen. Bijvoorbeeld bij nieuwe of gemuteerde vergaderingen of indien nieuwe documenten geplaatst worden op het RIS.</t>
  </si>
  <si>
    <t>Burgers kunnen zich aanmelden om een attendering via de mail te ontvangen bijvoorbeeld bij nieuwe of gemuteerde vergaderingen of indien nieuwe documenten geplaatst worden op het raadsinformatiesysteem.</t>
  </si>
  <si>
    <t>Vanuit de beheeromgeving kunnen de RIS accounts door de griffie beheerd worden.</t>
  </si>
  <si>
    <t>De griffiemedewerkers kunnen een PDF(a) export maken van de agenda.</t>
  </si>
  <si>
    <t>Vanuit de beheeromgeving kan zonder tussenkomst van derden rechtstreeks gepubliceerd worden op het internet en op het besloten gedeelte van het RIS en op de App.</t>
  </si>
  <si>
    <t>U draagt zorg voor de hosting en beschikbaarstelling van de videofragmenten.</t>
  </si>
  <si>
    <t>De vergaderingen worden door de opdrachtnemer achteraf opgeknipt per agendapunt.</t>
  </si>
  <si>
    <t>Indien de vergadering uitloopt dan zorgt de regisseur van de opdrachtnemer ervoor dat de uitzending niet stopt tot de vergadering daadwerkelijk beëindigd is.</t>
  </si>
  <si>
    <t>Na de uitzending verwijdert de opdrachtnemer op verzoek van de opdrachtgever delen van vergaderingen en verwerkt dit verzoek binnen uiterlijk 3 dagen. Bij spoed gebeurt dit zo snel mogelijk en in elk geval binnen één dagdeel. Denk aan AVG gerelateerde opmerkingen, gesprekken die geen deel uitmaken van de vergadering, zaken die uit de notulen worden geschrapt etc.</t>
  </si>
  <si>
    <t>De opdrachtnemer is er verantwoordelijk voor dat minimaal 45 minuten voor de aanvang van een uitzending een controle wordt uitgevoerd op het juist functioneren van de komende uitzending.</t>
  </si>
  <si>
    <t>Een webcast tot een tijdsduur van 8 uur moet mogelijk zijn</t>
  </si>
  <si>
    <t>De uitzending van de vergadering is uiterlijk 12.00 uur de volgende dag beschikbaar.</t>
  </si>
  <si>
    <t>Na de uitzending zijn de definitieve sprekersmarkeringen en toevoeging van de stemmingsuitslagen binnen uiterlijk 4 werkdagen na de vergaderdatum verwerkt.</t>
  </si>
  <si>
    <t>Na de uitzending zorgt de opdrachtnemer voor geautomatiseerde ondertiteling van de vergadering. Deze wordt binnen een periode van maximaal 4 werkdagen toegevoegd aan de uitzending.</t>
  </si>
  <si>
    <t>Schorsingen van meer dan 5 minuten worden geknipt uit de vergadering.</t>
  </si>
  <si>
    <t>Na de uitzending kan een vergadering die onderbroken is (lunch, koffie) aan elkaar worden geplakt zodat dit als één vergadering terug te vinden is.</t>
  </si>
  <si>
    <t>Binnen 3 seconden nadat een klant een videofragment opvraagt wordt het afspelen gestart.</t>
  </si>
  <si>
    <t>De videostream heeft als beeldkwaliteit minimaal 1080p en ondersteunt desgewenst lagere resoluties afhankelijk van de gebruiker.</t>
  </si>
  <si>
    <t>Voor archiefversie moet de resolutie minimaal 720p zijn met origineel audiokwaliteit.</t>
  </si>
  <si>
    <t>2.3</t>
  </si>
  <si>
    <t>1.1</t>
  </si>
  <si>
    <t>1.2</t>
  </si>
  <si>
    <t>1.3</t>
  </si>
  <si>
    <t>1.4</t>
  </si>
  <si>
    <t>2.4</t>
  </si>
  <si>
    <t>1.5</t>
  </si>
  <si>
    <t>2.5</t>
  </si>
  <si>
    <t>1.6</t>
  </si>
  <si>
    <t>2.6</t>
  </si>
  <si>
    <t>1.7</t>
  </si>
  <si>
    <t>2.7</t>
  </si>
  <si>
    <t>1.8</t>
  </si>
  <si>
    <t>1.9</t>
  </si>
  <si>
    <t>1.10</t>
  </si>
  <si>
    <t>1.11</t>
  </si>
  <si>
    <t>1.12</t>
  </si>
  <si>
    <t>1.13</t>
  </si>
  <si>
    <t>1.14</t>
  </si>
  <si>
    <t>2.8</t>
  </si>
  <si>
    <t>2.9</t>
  </si>
  <si>
    <t>2.10</t>
  </si>
  <si>
    <t>2.11</t>
  </si>
  <si>
    <t>2.12</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</si>
  <si>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</si>
  <si>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</si>
  <si>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</si>
  <si>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</si>
  <si>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</si>
  <si>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</si>
  <si>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</si>
  <si>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</si>
  <si>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</si>
  <si>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</si>
  <si>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</si>
  <si>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</si>
  <si>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</si>
  <si>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</si>
  <si>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</si>
  <si>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</si>
  <si>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</si>
  <si>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</si>
  <si>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</si>
  <si>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</si>
  <si>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</si>
  <si>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</si>
  <si>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</si>
  <si>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</si>
  <si>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</si>
  <si>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</si>
  <si>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</si>
  <si>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</si>
  <si>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</si>
  <si>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</si>
  <si>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</si>
  <si>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</si>
  <si>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</si>
  <si>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</si>
  <si>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</si>
  <si>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</si>
  <si>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</si>
  <si>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</si>
  <si>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</si>
  <si>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</si>
  <si>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</si>
  <si>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</si>
  <si>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</si>
  <si>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</si>
  <si>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</si>
  <si>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</si>
  <si>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</si>
  <si>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</si>
  <si>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</si>
  <si>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</si>
  <si>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</si>
  <si>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</si>
  <si>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</si>
  <si>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</si>
  <si>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</si>
  <si>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4.1</t>
  </si>
  <si>
    <t>4.2</t>
  </si>
  <si>
    <t>4.3</t>
  </si>
  <si>
    <t>4.4</t>
  </si>
  <si>
    <t>4.5</t>
  </si>
  <si>
    <t>4.6</t>
  </si>
  <si>
    <t>4.7</t>
  </si>
  <si>
    <t>5.6</t>
  </si>
  <si>
    <t>5.7</t>
  </si>
  <si>
    <t>5.8</t>
  </si>
  <si>
    <t>5.9</t>
  </si>
  <si>
    <t>5.10</t>
  </si>
  <si>
    <t>5.11</t>
  </si>
  <si>
    <t>5.12</t>
  </si>
  <si>
    <t>5.13</t>
  </si>
  <si>
    <t>5.15</t>
  </si>
  <si>
    <t>5.17</t>
  </si>
  <si>
    <t>5.18</t>
  </si>
  <si>
    <t>5.19</t>
  </si>
  <si>
    <t>5.20</t>
  </si>
  <si>
    <t>5.21</t>
  </si>
  <si>
    <t>5.22</t>
  </si>
  <si>
    <t>5.23</t>
  </si>
  <si>
    <t>5.24</t>
  </si>
  <si>
    <t>5.25</t>
  </si>
  <si>
    <t>5.26</t>
  </si>
  <si>
    <t>5.27</t>
  </si>
  <si>
    <t>5.28</t>
  </si>
  <si>
    <t>5.29</t>
  </si>
  <si>
    <t>5.30</t>
  </si>
  <si>
    <t>6.11</t>
  </si>
  <si>
    <t>6.12</t>
  </si>
  <si>
    <t>Het RIS is te raadplegen/gebruiken door alle browsers met een marktaandeel van &gt; 5%</t>
  </si>
  <si>
    <t>1.15</t>
  </si>
  <si>
    <t>De voor een gebruiker middels een browser geboden functionaliteit is voor alle browsers met een marktaandeel van &gt; 5% gelijk.</t>
  </si>
  <si>
    <t>De mate waarin de middels een browser geboden functionaliteit gelijk is met de app geboden functionaliteit, uitleg indien niet en welke functionaliteiten niet. (hoe groter/impactvol de afwijking, hoe lager de score)</t>
  </si>
  <si>
    <t>Het RIS is te raadplegen en te gebruiken door alle browsers met een marktaandeel van &gt; 5%</t>
  </si>
  <si>
    <t>W1</t>
  </si>
  <si>
    <t>W2</t>
  </si>
  <si>
    <t>W3</t>
  </si>
  <si>
    <t>W4</t>
  </si>
  <si>
    <t>Alle openbare content van het raadsinformatiesysteem is vindbaar door externe zoekmachines zoals Google.</t>
  </si>
  <si>
    <t>De zoekmachine van de oplossing doorzoekt (video)tulen (inclusief de sprekersindexeringen en ondertiteling).</t>
  </si>
  <si>
    <t>W5</t>
  </si>
  <si>
    <t>Wanneer in een zoekresultaat een sprekersindexering of een deel van ondertiteling wordt aangeklikt opent de pagina met het videofragment op het gezochte markeerpunt.</t>
  </si>
  <si>
    <t>De zoekoplossing ondersteunt zoeken op synoniemen anders gespelde termen en fonetisch zoeken</t>
  </si>
  <si>
    <t>Vanuit de beheeromgeving kan de griffie zelf nieuwe groepen aanmaken</t>
  </si>
  <si>
    <t>Binnen de oplossing is een pdfconverter voor het omzetten van documenten naar PDF(A)</t>
  </si>
  <si>
    <t>Mogelijkheid om zelfstandig rapportages te kunnen uitdraaien met overzicht van bestaande accounts</t>
  </si>
  <si>
    <t>De griffiemedewerkers en eindgebruikers kunnen een PDF(a) export maken van de agenda met zowel inclusief als exclusief alle bijlagen.</t>
  </si>
  <si>
    <t>De oplossing biedt de mogelijkheid om overzichten van besluiten te kunnen genereren</t>
  </si>
  <si>
    <t>De App en browserversie heeft een ingebouwde Annotatiefunctie en er vindt automatische synchronisatie met het RIS plaats, zodat gebruikers apparaat-onafhankelijk hun aantekeningen kunnen raadplegen.</t>
  </si>
  <si>
    <t>Het is mogelijk om binnen de App en browserversie persoonlijke dossiers aan te maken.</t>
  </si>
  <si>
    <t>De notities, of een selectie daarvan, kunnen tussen browser en app gedeeld worden met mede gebruikers en via de e-mail. Dit is platformonafhankelijk.</t>
  </si>
  <si>
    <t>De gebruiker kan een overzicht van de gemaakte notities inzien</t>
  </si>
  <si>
    <t>De gebruiker kan in het document zowel de notities van eigen hand zien als de notities die met de gebruiker zijn gedeeld door een andere gebruiker.</t>
  </si>
  <si>
    <t>Indien een document vervangen wordt waar een gebruiker reeds annotaties in heeft gemaakt dan blijft het oorspronkelijke document zichtbaar voor de gebruiker naast het nieuwe document.
Bij het oorspronkelijke document wordt visueel of tekstueel duidelijk gemaakt dat het document vervangen is.</t>
  </si>
  <si>
    <t>De leesbaarheid van het Document blijft ongeacht het device in stand</t>
  </si>
  <si>
    <t>Uitzendingen in dezelfde zaal/encoder kunnen binnen 5 minuten na elkaar gestart worden.</t>
  </si>
  <si>
    <t>Videofragmenten zijn via een vaste beveiligde URL te benaderen, zodat vanaf andere webpagina’s direct naar een videofragment gekoppeld kan worden.</t>
  </si>
  <si>
    <t>De leverancier verzorgt de indexering van het videomateriaal zodat het videomateriaal op basis van de gesproken tekst doorzoekbaar is.</t>
  </si>
  <si>
    <t>RIS bevat de mogelijkheid om tijdens de vergadering het agendapunt dat aan de orde is én wie er aan het woord is aan te geven, dit wordt gedaan door het systeem of de leverancier.</t>
  </si>
  <si>
    <t>Het RIS bevat de mogelijkheid om indien tijdens de vergadering de agendapunten op een andere volgorde besproken worden dan opgenomen in agenda, de griffie de volgorde aanpast.</t>
  </si>
  <si>
    <t>De oplossing dient een mogelijkheid te hebben om rapportages te maken van kijkcijfers, live en on demand.</t>
  </si>
  <si>
    <t>De rapportages bedoeld bij bovenstaande regel kunnen per vergadersoort en per agendapunt worden weergegeven en in een document worden afgedrukt.</t>
  </si>
  <si>
    <t>W6</t>
  </si>
  <si>
    <t>W7</t>
  </si>
  <si>
    <t>W9</t>
  </si>
  <si>
    <t>W11</t>
  </si>
  <si>
    <t>W12</t>
  </si>
  <si>
    <t>W13</t>
  </si>
  <si>
    <t>W14</t>
  </si>
  <si>
    <t>W15</t>
  </si>
  <si>
    <t>W16</t>
  </si>
  <si>
    <t>W17</t>
  </si>
  <si>
    <t>W18</t>
  </si>
  <si>
    <t>W19</t>
  </si>
  <si>
    <t>W20</t>
  </si>
  <si>
    <t>W21</t>
  </si>
  <si>
    <t>W22</t>
  </si>
  <si>
    <t>W23</t>
  </si>
  <si>
    <t>W24</t>
  </si>
  <si>
    <t>W25</t>
  </si>
  <si>
    <t>W26</t>
  </si>
  <si>
    <t>W27</t>
  </si>
  <si>
    <t>W28</t>
  </si>
  <si>
    <t>W29</t>
  </si>
  <si>
    <t>W30</t>
  </si>
  <si>
    <t>W31</t>
  </si>
  <si>
    <t>deze functionaliteiten moeten in het eindresultaat terugkomen, zonder deze is het product niet bruikbaar (dit zijn de knock-outs)</t>
  </si>
  <si>
    <t>deze functionaliteiten zijn zeer gewenst</t>
  </si>
  <si>
    <t>deze functionaliteiten zijn gewenst</t>
  </si>
  <si>
    <t>deze functionaliteiten zijn gewenst, maar minder belangrijk</t>
  </si>
  <si>
    <t>2. Functionele eisen applicatie</t>
  </si>
  <si>
    <t>3. Functionele eisen implementatie en exit</t>
  </si>
  <si>
    <t>4. Architectuur Integratie / Techniek</t>
  </si>
  <si>
    <t>5. Architectuur Beveiliging</t>
  </si>
  <si>
    <t>6. Support</t>
  </si>
  <si>
    <t>7. Functioneel beheer</t>
  </si>
  <si>
    <t>Het RIS is volledig te gebruiken vanaf windows PC’s, Android en IOS met de meest gebruikte versies van de besturingssystemen die tot minimaal 2 jaar terug ondersteund worden</t>
  </si>
  <si>
    <t>Vergaderingen kunnen in de vaste raad- en commissiezaal met het RIS plaatsvinden.</t>
  </si>
  <si>
    <t>De opdrachtnemer biedt de mogelijkheid om i.s.m. de lokale omroep live webcasting en tv-uitzending inclusief regie. Met regie wordt bedoeld dat een regisseur van de opdrachtnemer voorafgaand en tijdens de uitzending toezicht houdt op een goed verloop van de uitzending, in het bijzonder om te waarborgen dat de live vergadering op tijd start, stopt of wordt onderbroken indien nodig. De opdrachtnemer onderneemt direct actie bij incidenten/ongeregeldheden. De opdrachtnemer is goed bereikbaar en bij contact door over een incident onderneemt de opdrachtnemer direct actie.</t>
  </si>
  <si>
    <t>De oplossing biedt contextgevoelige hulpinformatie. In geval van een foutieve wijziging van een verplicht veld, krijgt de gebruiker automatisch een (fout)melding.</t>
  </si>
  <si>
    <r>
      <t xml:space="preserve">Alle raadsinformatie vanuit de huidige toepassing (GemeenteOplossingen) kan volledig worden overgezet naar de oplossing met behoud van authenticiteit, integriteit, betrouwbaarheid en bruikbaarheid. </t>
    </r>
    <r>
      <rPr>
        <sz val="10"/>
        <color rgb="FFFF0000"/>
        <rFont val="Calibri"/>
        <family val="2"/>
        <scheme val="minor"/>
      </rPr>
      <t xml:space="preserve"> </t>
    </r>
  </si>
  <si>
    <t>Alle raadsinformatie vanuit de huidige toepassing (GemeenteOplossingen) kan volledig worden overgezet met behoud rechtenstructuur</t>
  </si>
  <si>
    <t>W32</t>
  </si>
  <si>
    <t xml:space="preserve">De leverancier levert een Privacy Impact Assessment (PIA) </t>
  </si>
  <si>
    <t>Opdrachtnemer garandeert dat de Opdrachtgever gedurende de volledige looptijd van de overeenkomst blijft voldoen aan het gestelde in de BIO v1.04 voor ten minste Basisbeveiligingsniveau 2+ (BBN 2+).</t>
  </si>
  <si>
    <t>De oplossing dient te kunnen koppelen met agenderen.nl van Decos</t>
  </si>
  <si>
    <r>
      <t>De oplossing wordt geleverd als een SaaS-dienst. De Opdrachtn</t>
    </r>
    <r>
      <rPr>
        <sz val="10"/>
        <rFont val="Calibri"/>
        <family val="2"/>
        <scheme val="minor"/>
      </rPr>
      <t>emer host</t>
    </r>
    <r>
      <rPr>
        <sz val="10"/>
        <color theme="1"/>
        <rFont val="Calibri"/>
        <family val="2"/>
        <scheme val="minor"/>
      </rPr>
      <t xml:space="preserve"> en beheert de oplossing, waarbij de Opdrachtnemer verantwoordelijk is voor de beschikbaarheid en beveiliging van de integrale oplossing.</t>
    </r>
  </si>
  <si>
    <t xml:space="preserve">de oplossing biedt bij invoering van reeds bestaande data, de mogelijkheid om nieuwe data bij bestaande dossiers aan te vullen ofwel oude data te overschrijven. </t>
  </si>
  <si>
    <t>Stemuitslagen moeten als machine-leesbare open data beschikbaar gesteld kunnen worden</t>
  </si>
  <si>
    <t>De oplossing moet de mogelijkheid bieden om overzichten te genereren van nadere gegevens per persoon</t>
  </si>
  <si>
    <t>1.16</t>
  </si>
  <si>
    <t>1.17</t>
  </si>
  <si>
    <t>1.18</t>
  </si>
  <si>
    <t>Er moet een overzicht gegenereerd kunnen worden van stukken, moties/amendementen en voorstellen per partij, raadslid en wethouder</t>
  </si>
  <si>
    <t>Agenda’s, besluiten, verslagen, moties, vragen, etc. kunnen middels dezelfde handeling zowel op internet als in de App gepubliceerd worden zonder dubbele handelingen uit te voeren.</t>
  </si>
  <si>
    <t xml:space="preserve">Het RIS bevat de mogelijkheid om in een of meerdere velden informatie weer te geven bij een persoonsprofiel met minimale mogelijkheid van de contactgegevens, het stemgedrag, de geschenken en dienstreizen </t>
  </si>
  <si>
    <r>
      <t>De oplossing ondersteunt SAML2 enOA</t>
    </r>
    <r>
      <rPr>
        <sz val="10"/>
        <rFont val="Calibri"/>
        <family val="2"/>
        <scheme val="minor"/>
      </rPr>
      <t>uth.</t>
    </r>
    <r>
      <rPr>
        <sz val="10"/>
        <color theme="1"/>
        <rFont val="Calibri"/>
        <family val="2"/>
        <scheme val="minor"/>
      </rPr>
      <t xml:space="preserve"> (Raadsleden hebben geen eigen omgeving, willen wellicht wel naar een BUCH omgeving in het kader van informatieveiligheid. Wens is tenminste een tweestaps authenticatie.)</t>
    </r>
  </si>
  <si>
    <t>Indien de oplossing een bepaalde functie of functiegebied aanbiedt welke de "pas toe of leg uit" en/of "relevante" open standaarden raakt dient het overweg te kunnen met de open standaard. Voor de volledige lijst, zie “Home | Forum Standaardisatie”</t>
  </si>
  <si>
    <t>Vergaderingen kunnen ook op een externe locatie plaatsvinden. Leverancier RIS dient n ieder geval een encoder te kunnen leveren.</t>
  </si>
  <si>
    <t>De RIS en BIS moet koppelen aan agenderen.nl van Decos Join en het zaaksysteem van Decos Join. Bestanden en vergaderingen dienen standaard op geheim te staan waarbij indien de vergadering op geheim staat gelijk alle documenten daaronder op geheim staan om onbedoelde openbaarmakingen tegen te gaan.</t>
  </si>
  <si>
    <t>De helpdesk is onbeperkt beschikbaar voor technische vragen en/of klachten.</t>
  </si>
  <si>
    <t>De helpdesk is op werkdagen bereikbaar, ten minste tussen 9.00 en 18.00 uur.</t>
  </si>
  <si>
    <t xml:space="preserve">Als onderdeel van de implementatie dient Opdrachtnemer een training te verzorgen voor alle eindgebruikers en een training te verzorgen voor gebruikers die de functionaliteit beheren. Trainingen zijn op locatie van Opdrachtgever (Bergen (nh) of Alkmaar). De training voor alle eindgebruikers vindt waarschijnlijk plaats in de avond.                   </t>
  </si>
  <si>
    <t xml:space="preserve">De opdrachtnemer stelt binnen 4 weken na tekenen van het contract een definitieve Service Level Agreement (SLA) op voor de gevraagde dienstverlening en legt deze voor ter goedkeuring aan opdrachtgever. De meegeleverde concept SLA dient daarvoor als basis. </t>
  </si>
  <si>
    <t>2.69</t>
  </si>
  <si>
    <t>2.70</t>
  </si>
  <si>
    <t xml:space="preserve">Het RIS is uit te breiden met de volgende functionaliteiten zover deze al niet zijn inbegrepen:
• elektronische handtekening,
• het leveren van een woordelijk verslag,
• het plaatsen van een nieuwsbrief van de griffie voor de raadsleden
</t>
  </si>
  <si>
    <t>De oplossing biedt eent lange termijn agenda</t>
  </si>
  <si>
    <t>De oplossing biedt digitaal stemmen</t>
  </si>
  <si>
    <t>5.14</t>
  </si>
  <si>
    <t>W33</t>
  </si>
  <si>
    <t>W8</t>
  </si>
  <si>
    <t>W10</t>
  </si>
  <si>
    <t xml:space="preserve">De vergaderoplossing biedt aanvullende functionaliteiten ten opzichte van het raadsinformatiesysteem. De gebruiker kan notities aanmaken, bewerken en delen bij agendapunten en alle documenten die in de vergaderoplossing staan.
</t>
  </si>
  <si>
    <t>Raadsleden kunnen in de oplossing elkaar, binnen fracties, berichten sturen over raadsstukken en stukken delen.</t>
  </si>
  <si>
    <t xml:space="preserve">Opdrachtnemer is verantwoordelijk voor de implementatie en bedrijfsklare oplevering van de oplossing met migratie en conversie van data uit het huidige systeem (GemeenteOplossingen).  </t>
  </si>
  <si>
    <t>4.8</t>
  </si>
  <si>
    <t>Mogelijkheid voor aparte facturatie voor het RIS en BIS gedeelte</t>
  </si>
  <si>
    <t>De eindscore PVEW</t>
  </si>
  <si>
    <t xml:space="preserve"> is verhouding% * 100 (punten)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</si>
</sst>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quot;€&quot;\ * #,##0.00_-;_-&quot;€&quot;\ * #,##0.00\-;_-&quot;€&quot;\ * &quot;-&quot;??_-;_-@_-"/>
  </numFmts>
  <fonts count="21" x14ac:knownFonts="1">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b/>
      <sz val="10"/>
      <color indexed="8"/>
      <name val="Calibri"/>
      <family val="2"/>
      <scheme val="minor"/>
    </font>
    <font>
      <sz val="10"/>
      <name val="Calibri"/>
      <family val="2"/>
      <scheme val="minor"/>
    </font>
    <font>
      <b/>
      <sz val="10"/>
      <color theme="0"/>
      <name val="Calibri"/>
      <family val="2"/>
      <scheme val="minor"/>
    </font>
    <font>
      <sz val="10"/>
      <color theme="0"/>
      <name val="Calibri"/>
      <family val="2"/>
      <scheme val="minor"/>
    </font>
    <font>
      <sz val="14"/>
      <name val="Calibri"/>
      <family val="2"/>
      <scheme val="minor"/>
    </font>
    <font>
      <b/>
      <sz val="14"/>
      <name val="Calibri"/>
      <family val="2"/>
      <scheme val="minor"/>
    </font>
    <font>
      <sz val="11"/>
      <color theme="1"/>
      <name val="Calibri"/>
      <family val="2"/>
      <scheme val="minor"/>
    </font>
    <font>
      <sz val="9"/>
      <color indexed="81"/>
      <name val="Tahoma"/>
      <family val="2"/>
    </font>
    <font>
      <b/>
      <sz val="9"/>
      <color indexed="81"/>
      <name val="Tahoma"/>
      <family val="2"/>
    </font>
    <font>
      <b/>
      <sz val="22"/>
      <name val="Calibri"/>
      <family val="2"/>
      <scheme val="minor"/>
    </font>
    <font>
      <sz val="22"/>
      <color theme="1"/>
      <name val="Calibri"/>
      <family val="2"/>
      <scheme val="minor"/>
    </font>
    <font>
      <sz val="8"/>
      <name val="Calibri"/>
      <family val="2"/>
      <scheme val="minor"/>
    </font>
    <font>
      <u/>
      <sz val="11"/>
      <color theme="10"/>
      <name val="Calibri"/>
      <family val="2"/>
      <scheme val="minor"/>
    </font>
    <font>
      <i/>
      <sz val="9"/>
      <color theme="1"/>
      <name val="Calibri"/>
      <family val="2"/>
      <scheme val="minor"/>
    </font>
    <font>
      <sz val="9"/>
      <color theme="1"/>
      <name val="Calibri"/>
      <family val="2"/>
      <scheme val="minor"/>
    </font>
    <font>
      <i/>
      <sz val="10"/>
      <color theme="1"/>
      <name val="Calibri"/>
      <family val="2"/>
      <scheme val="minor"/>
    </font>
    <font>
      <sz val="10"/>
      <color rgb="FFFF000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0000FF"/>
        <bgColor indexed="64"/>
      </patternFill>
    </fill>
    <fill>
      <patternFill patternType="solid">
        <fgColor rgb="FFFFFF99"/>
        <bgColor indexed="64"/>
      </patternFill>
    </fill>
    <fill>
      <patternFill patternType="solid">
        <fgColor rgb="FFFF7979"/>
        <bgColor indexed="64"/>
      </patternFill>
    </fill>
    <fill>
      <patternFill patternType="solid">
        <fgColor rgb="FF92D05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rgb="FFFF0000"/>
        <bgColor indexed="64"/>
      </patternFill>
    </fill>
    <fill>
      <patternFill patternType="solid">
        <fgColor theme="0"/>
        <bgColor indexed="64"/>
      </patternFill>
    </fill>
  </fills>
  <borders count="32">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right style="thin">
        <color indexed="64"/>
      </right>
      <top/>
      <bottom style="thin">
        <color auto="1"/>
      </bottom>
      <diagonal/>
    </border>
    <border>
      <left style="medium">
        <color rgb="FFFF0000"/>
      </left>
      <right/>
      <top style="medium">
        <color rgb="FFFF0000"/>
      </top>
      <bottom style="thin">
        <color auto="1"/>
      </bottom>
      <diagonal/>
    </border>
    <border>
      <left/>
      <right style="medium">
        <color rgb="FFFF0000"/>
      </right>
      <top style="medium">
        <color rgb="FFFF0000"/>
      </top>
      <bottom style="thin">
        <color auto="1"/>
      </bottom>
      <diagonal/>
    </border>
    <border>
      <left style="medium">
        <color rgb="FFFF0000"/>
      </left>
      <right style="thin">
        <color auto="1"/>
      </right>
      <top style="thin">
        <color auto="1"/>
      </top>
      <bottom style="medium">
        <color rgb="FFFF0000"/>
      </bottom>
      <diagonal/>
    </border>
    <border>
      <left style="thin">
        <color auto="1"/>
      </left>
      <right style="medium">
        <color rgb="FFFF0000"/>
      </right>
      <top style="thin">
        <color auto="1"/>
      </top>
      <bottom style="medium">
        <color rgb="FFFF0000"/>
      </bottom>
      <diagonal/>
    </border>
    <border>
      <left style="medium">
        <color rgb="FFFF0000"/>
      </left>
      <right style="thin">
        <color auto="1"/>
      </right>
      <top/>
      <bottom style="thin">
        <color auto="1"/>
      </bottom>
      <diagonal/>
    </border>
    <border>
      <left style="thin">
        <color auto="1"/>
      </left>
      <right style="medium">
        <color rgb="FFFF0000"/>
      </right>
      <top/>
      <bottom style="thin">
        <color auto="1"/>
      </bottom>
      <diagonal/>
    </border>
    <border>
      <left style="medium">
        <color rgb="FFFF0000"/>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medium">
        <color rgb="FFFF0000"/>
      </left>
      <right style="thin">
        <color auto="1"/>
      </right>
      <top style="medium">
        <color rgb="FFFF0000"/>
      </top>
      <bottom style="thin">
        <color auto="1"/>
      </bottom>
      <diagonal/>
    </border>
    <border>
      <left style="thin">
        <color auto="1"/>
      </left>
      <right style="medium">
        <color rgb="FFFF0000"/>
      </right>
      <top style="medium">
        <color rgb="FFFF0000"/>
      </top>
      <bottom style="thin">
        <color auto="1"/>
      </bottom>
      <diagonal/>
    </border>
    <border>
      <left style="thin">
        <color auto="1"/>
      </left>
      <right style="thin">
        <color auto="1"/>
      </right>
      <top style="medium">
        <color indexed="64"/>
      </top>
      <bottom/>
      <diagonal/>
    </border>
    <border>
      <left style="medium">
        <color rgb="FFFF0000"/>
      </left>
      <right style="thin">
        <color auto="1"/>
      </right>
      <top style="thin">
        <color auto="1"/>
      </top>
      <bottom/>
      <diagonal/>
    </border>
    <border>
      <left style="thin">
        <color auto="1"/>
      </left>
      <right style="medium">
        <color rgb="FFFF0000"/>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thin">
        <color auto="1"/>
      </top>
      <bottom/>
      <diagonal/>
    </border>
    <border>
      <left style="thin">
        <color auto="1"/>
      </left>
      <right style="medium">
        <color indexed="64"/>
      </right>
      <top style="medium">
        <color indexed="64"/>
      </top>
      <bottom/>
      <diagonal/>
    </border>
  </borders>
  <cellStyleXfs count="6">
    <xf numFmtId="0" fontId="0" fillId="0" borderId="0"/>
    <xf numFmtId="0" fontId="1" fillId="0" borderId="0"/>
    <xf numFmtId="164" fontId="1"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0" fontId="16" fillId="0" borderId="0" applyNumberFormat="0" applyFill="0" applyBorder="0" applyAlignment="0" applyProtection="0"/>
  </cellStyleXfs>
  <cellXfs count="130">
    <xf numFmtId="0" fontId="0" fillId="0" borderId="0" xfId="0"/>
    <xf numFmtId="0" fontId="2" fillId="0" borderId="0" xfId="0" applyFont="1"/>
    <xf numFmtId="0" fontId="8" fillId="4" borderId="8" xfId="0" applyFont="1" applyFill="1" applyBorder="1"/>
    <xf numFmtId="0" fontId="5" fillId="4" borderId="7" xfId="0" applyFont="1" applyFill="1" applyBorder="1"/>
    <xf numFmtId="0" fontId="8" fillId="0" borderId="0" xfId="0" applyFont="1"/>
    <xf numFmtId="0" fontId="5" fillId="0" borderId="0" xfId="0" applyFont="1"/>
    <xf numFmtId="3" fontId="9" fillId="0" borderId="0" xfId="0" applyNumberFormat="1" applyFont="1"/>
    <xf numFmtId="0" fontId="2" fillId="2" borderId="4" xfId="0" applyFont="1" applyFill="1" applyBorder="1" applyAlignment="1">
      <alignment horizontal="right"/>
    </xf>
    <xf numFmtId="14" fontId="2" fillId="6" borderId="4" xfId="0" applyNumberFormat="1" applyFont="1" applyFill="1" applyBorder="1" applyAlignment="1">
      <alignment horizontal="center" vertical="top"/>
    </xf>
    <xf numFmtId="0" fontId="3" fillId="2" borderId="1" xfId="0" applyFont="1" applyFill="1" applyBorder="1" applyAlignment="1">
      <alignment vertical="center"/>
    </xf>
    <xf numFmtId="0" fontId="2" fillId="2" borderId="6" xfId="0" applyFont="1" applyFill="1" applyBorder="1" applyAlignment="1">
      <alignment vertical="center"/>
    </xf>
    <xf numFmtId="0" fontId="2" fillId="2" borderId="2" xfId="0" applyFont="1" applyFill="1" applyBorder="1" applyAlignment="1">
      <alignment vertical="center"/>
    </xf>
    <xf numFmtId="0" fontId="2" fillId="2" borderId="4" xfId="0" applyFont="1" applyFill="1" applyBorder="1" applyAlignment="1">
      <alignment horizontal="center" vertical="center"/>
    </xf>
    <xf numFmtId="0" fontId="3" fillId="2" borderId="8" xfId="0" applyFont="1" applyFill="1" applyBorder="1" applyAlignment="1">
      <alignment vertical="center"/>
    </xf>
    <xf numFmtId="0" fontId="6" fillId="5" borderId="4" xfId="0" applyFont="1" applyFill="1" applyBorder="1" applyAlignment="1">
      <alignment horizontal="center" vertical="center"/>
    </xf>
    <xf numFmtId="9" fontId="3" fillId="6" borderId="4" xfId="3" applyFont="1" applyFill="1" applyBorder="1" applyAlignment="1" applyProtection="1">
      <alignment horizontal="center" vertical="center"/>
    </xf>
    <xf numFmtId="0" fontId="3" fillId="0" borderId="0" xfId="0" applyFont="1" applyAlignment="1">
      <alignment vertical="center"/>
    </xf>
    <xf numFmtId="0" fontId="2" fillId="0" borderId="0" xfId="0" applyFont="1" applyAlignment="1">
      <alignment horizontal="left" vertical="center"/>
    </xf>
    <xf numFmtId="9" fontId="3" fillId="0" borderId="0" xfId="3" applyFont="1" applyFill="1" applyBorder="1" applyAlignment="1" applyProtection="1">
      <alignment horizontal="center" vertical="center"/>
    </xf>
    <xf numFmtId="0" fontId="2" fillId="0" borderId="0" xfId="0" applyFont="1" applyAlignment="1">
      <alignment vertical="center"/>
    </xf>
    <xf numFmtId="9" fontId="2" fillId="2" borderId="4" xfId="3" applyFont="1" applyFill="1" applyBorder="1" applyAlignment="1" applyProtection="1">
      <alignment horizontal="right" vertical="center"/>
    </xf>
    <xf numFmtId="0" fontId="2" fillId="6" borderId="4" xfId="0" applyFont="1" applyFill="1" applyBorder="1" applyAlignment="1">
      <alignment horizontal="center"/>
    </xf>
    <xf numFmtId="0" fontId="2" fillId="0" borderId="0" xfId="0" quotePrefix="1" applyFont="1"/>
    <xf numFmtId="0" fontId="2" fillId="0" borderId="0" xfId="0" applyFont="1" applyAlignment="1">
      <alignment horizontal="right"/>
    </xf>
    <xf numFmtId="0" fontId="2" fillId="0" borderId="0" xfId="0" applyFont="1" applyAlignment="1">
      <alignment horizontal="left"/>
    </xf>
    <xf numFmtId="0" fontId="7" fillId="3" borderId="6" xfId="0" applyFont="1" applyFill="1" applyBorder="1" applyAlignment="1">
      <alignment vertical="center"/>
    </xf>
    <xf numFmtId="0" fontId="7" fillId="3" borderId="2" xfId="0" applyFont="1" applyFill="1" applyBorder="1" applyAlignment="1">
      <alignment vertical="center"/>
    </xf>
    <xf numFmtId="0" fontId="2" fillId="2" borderId="5" xfId="0" applyFont="1" applyFill="1" applyBorder="1" applyAlignment="1">
      <alignment vertical="center"/>
    </xf>
    <xf numFmtId="0" fontId="3" fillId="4" borderId="4" xfId="0" applyFont="1" applyFill="1" applyBorder="1" applyAlignment="1">
      <alignment vertical="center"/>
    </xf>
    <xf numFmtId="0" fontId="3" fillId="4" borderId="4" xfId="0" applyFont="1" applyFill="1" applyBorder="1" applyAlignment="1">
      <alignment horizontal="center" vertical="center"/>
    </xf>
    <xf numFmtId="0" fontId="2" fillId="0" borderId="4" xfId="0" applyFont="1" applyBorder="1" applyAlignment="1">
      <alignment horizontal="center" vertical="top"/>
    </xf>
    <xf numFmtId="0" fontId="2" fillId="0" borderId="4" xfId="0" applyFont="1" applyBorder="1" applyAlignment="1">
      <alignment vertical="top" wrapText="1"/>
    </xf>
    <xf numFmtId="0" fontId="2" fillId="6" borderId="4" xfId="0" applyFont="1" applyFill="1" applyBorder="1" applyAlignment="1">
      <alignment horizontal="center" vertical="top"/>
    </xf>
    <xf numFmtId="9" fontId="2" fillId="0" borderId="4" xfId="3" applyFont="1" applyBorder="1" applyAlignment="1" applyProtection="1">
      <alignment horizontal="center" vertical="top"/>
    </xf>
    <xf numFmtId="0" fontId="2" fillId="0" borderId="4" xfId="0" applyFont="1" applyBorder="1" applyAlignment="1">
      <alignment horizontal="left" vertical="top" wrapText="1"/>
    </xf>
    <xf numFmtId="0" fontId="3" fillId="4" borderId="4" xfId="0" applyFont="1" applyFill="1" applyBorder="1" applyAlignment="1">
      <alignment vertical="top"/>
    </xf>
    <xf numFmtId="0" fontId="3" fillId="4" borderId="4" xfId="0" applyFont="1" applyFill="1" applyBorder="1" applyAlignment="1">
      <alignment horizontal="center"/>
    </xf>
    <xf numFmtId="0" fontId="3" fillId="4" borderId="4" xfId="0" applyFont="1" applyFill="1" applyBorder="1" applyAlignment="1">
      <alignment horizontal="center" vertical="top"/>
    </xf>
    <xf numFmtId="0" fontId="2" fillId="0" borderId="0" xfId="0" applyFont="1" applyAlignment="1">
      <alignment vertical="top"/>
    </xf>
    <xf numFmtId="0" fontId="2" fillId="0" borderId="0" xfId="0" applyFont="1" applyAlignment="1">
      <alignment wrapText="1"/>
    </xf>
    <xf numFmtId="9" fontId="2" fillId="0" borderId="0" xfId="3" applyFont="1" applyBorder="1" applyProtection="1"/>
    <xf numFmtId="0" fontId="2" fillId="0" borderId="6" xfId="0" applyFont="1" applyBorder="1"/>
    <xf numFmtId="0" fontId="7" fillId="0" borderId="0" xfId="0" applyFont="1"/>
    <xf numFmtId="0" fontId="2" fillId="0" borderId="4" xfId="0" applyFont="1" applyBorder="1" applyAlignment="1">
      <alignment horizontal="center"/>
    </xf>
    <xf numFmtId="9" fontId="5" fillId="0" borderId="4" xfId="3" applyFont="1" applyFill="1" applyBorder="1" applyAlignment="1" applyProtection="1">
      <alignment horizontal="center"/>
    </xf>
    <xf numFmtId="0" fontId="2" fillId="0" borderId="10" xfId="0" applyFont="1" applyBorder="1" applyAlignment="1">
      <alignment horizontal="center"/>
    </xf>
    <xf numFmtId="0" fontId="3" fillId="0" borderId="10" xfId="0" applyFont="1" applyBorder="1" applyAlignment="1">
      <alignment horizontal="center" vertical="top"/>
    </xf>
    <xf numFmtId="9" fontId="2" fillId="0" borderId="11" xfId="3" applyFont="1" applyFill="1" applyBorder="1" applyAlignment="1" applyProtection="1">
      <alignment horizontal="center"/>
    </xf>
    <xf numFmtId="0" fontId="3" fillId="0" borderId="0" xfId="0" applyFont="1" applyAlignment="1">
      <alignment horizontal="right" vertical="top"/>
    </xf>
    <xf numFmtId="0" fontId="2" fillId="0" borderId="0" xfId="0" applyFont="1" applyAlignment="1">
      <alignment horizontal="center"/>
    </xf>
    <xf numFmtId="0" fontId="3" fillId="0" borderId="0" xfId="0" applyFont="1" applyAlignment="1">
      <alignment horizontal="center" vertical="top"/>
    </xf>
    <xf numFmtId="9" fontId="2" fillId="0" borderId="0" xfId="3" applyFont="1" applyFill="1" applyBorder="1" applyAlignment="1" applyProtection="1">
      <alignment horizontal="center"/>
    </xf>
    <xf numFmtId="0" fontId="2" fillId="0" borderId="0" xfId="0" applyFont="1" applyAlignment="1">
      <alignment horizontal="center" vertical="top"/>
    </xf>
    <xf numFmtId="0" fontId="2" fillId="0" borderId="0" xfId="0" applyFont="1" applyAlignment="1">
      <alignment horizontal="right" vertical="top"/>
    </xf>
    <xf numFmtId="0" fontId="6" fillId="3" borderId="0" xfId="0" applyFont="1" applyFill="1" applyAlignment="1">
      <alignment horizontal="left" vertical="top"/>
    </xf>
    <xf numFmtId="0" fontId="2" fillId="3" borderId="0" xfId="0" applyFont="1" applyFill="1" applyAlignment="1">
      <alignment horizontal="right" vertical="top"/>
    </xf>
    <xf numFmtId="0" fontId="2" fillId="3" borderId="0" xfId="0" applyFont="1" applyFill="1" applyAlignment="1">
      <alignment horizontal="center"/>
    </xf>
    <xf numFmtId="0" fontId="2" fillId="3" borderId="0" xfId="0" applyFont="1" applyFill="1" applyAlignment="1">
      <alignment horizontal="center" vertical="top"/>
    </xf>
    <xf numFmtId="9" fontId="2" fillId="3" borderId="0" xfId="3" applyFont="1" applyFill="1" applyBorder="1" applyAlignment="1" applyProtection="1">
      <alignment horizontal="center"/>
    </xf>
    <xf numFmtId="0" fontId="6" fillId="3" borderId="1" xfId="0" applyFont="1" applyFill="1" applyBorder="1" applyAlignment="1">
      <alignment vertical="center"/>
    </xf>
    <xf numFmtId="0" fontId="3" fillId="2" borderId="3" xfId="0" applyFont="1" applyFill="1" applyBorder="1" applyAlignment="1">
      <alignment vertical="center"/>
    </xf>
    <xf numFmtId="0" fontId="4" fillId="4" borderId="4" xfId="0" applyFont="1" applyFill="1" applyBorder="1" applyAlignment="1">
      <alignment vertical="center" wrapText="1"/>
    </xf>
    <xf numFmtId="0" fontId="3" fillId="4" borderId="4" xfId="0" applyFont="1" applyFill="1" applyBorder="1" applyAlignment="1">
      <alignment vertical="center" wrapText="1"/>
    </xf>
    <xf numFmtId="0" fontId="3" fillId="4" borderId="4" xfId="0" applyFont="1" applyFill="1" applyBorder="1" applyAlignment="1">
      <alignment horizontal="center" vertical="center" wrapText="1"/>
    </xf>
    <xf numFmtId="9" fontId="0" fillId="0" borderId="0" xfId="3" applyFont="1"/>
    <xf numFmtId="0" fontId="13" fillId="9" borderId="11" xfId="0" applyFont="1" applyFill="1" applyBorder="1"/>
    <xf numFmtId="2" fontId="14" fillId="0" borderId="13" xfId="0" applyNumberFormat="1" applyFont="1" applyBorder="1"/>
    <xf numFmtId="0" fontId="5" fillId="8" borderId="4" xfId="0" applyFont="1" applyFill="1" applyBorder="1" applyAlignment="1" applyProtection="1">
      <alignment horizontal="center" vertical="top"/>
      <protection locked="0"/>
    </xf>
    <xf numFmtId="0" fontId="5" fillId="0" borderId="4" xfId="0" applyFont="1" applyBorder="1" applyAlignment="1">
      <alignment horizontal="center"/>
    </xf>
    <xf numFmtId="9" fontId="2" fillId="2" borderId="14" xfId="3" applyFont="1" applyFill="1" applyBorder="1" applyAlignment="1" applyProtection="1">
      <alignment horizontal="right" vertical="center"/>
    </xf>
    <xf numFmtId="0" fontId="2" fillId="6" borderId="14" xfId="0" applyFont="1" applyFill="1" applyBorder="1" applyAlignment="1">
      <alignment horizontal="center"/>
    </xf>
    <xf numFmtId="0" fontId="2" fillId="2" borderId="15" xfId="0" applyFont="1" applyFill="1" applyBorder="1" applyAlignment="1">
      <alignment vertical="center"/>
    </xf>
    <xf numFmtId="9" fontId="3" fillId="4" borderId="4" xfId="3" applyFont="1" applyFill="1" applyBorder="1" applyAlignment="1" applyProtection="1">
      <alignment horizontal="center" vertical="top"/>
    </xf>
    <xf numFmtId="0" fontId="3" fillId="4" borderId="18" xfId="0" applyFont="1" applyFill="1" applyBorder="1" applyAlignment="1">
      <alignment horizontal="center" vertical="center" wrapText="1"/>
    </xf>
    <xf numFmtId="0" fontId="3" fillId="4" borderId="19" xfId="0" applyFont="1" applyFill="1" applyBorder="1" applyAlignment="1">
      <alignment horizontal="left" vertical="center" wrapText="1"/>
    </xf>
    <xf numFmtId="0" fontId="2" fillId="7" borderId="20" xfId="0" applyFont="1" applyFill="1" applyBorder="1" applyAlignment="1" applyProtection="1">
      <alignment horizontal="center" vertical="top"/>
      <protection locked="0"/>
    </xf>
    <xf numFmtId="0" fontId="2" fillId="7" borderId="21" xfId="0" applyFont="1" applyFill="1" applyBorder="1" applyAlignment="1" applyProtection="1">
      <alignment horizontal="left" vertical="top" wrapText="1"/>
      <protection locked="0"/>
    </xf>
    <xf numFmtId="0" fontId="2" fillId="7" borderId="22" xfId="0" applyFont="1" applyFill="1" applyBorder="1" applyAlignment="1" applyProtection="1">
      <alignment horizontal="center" vertical="top"/>
      <protection locked="0"/>
    </xf>
    <xf numFmtId="0" fontId="2" fillId="7" borderId="23" xfId="0" applyFont="1" applyFill="1" applyBorder="1" applyAlignment="1" applyProtection="1">
      <alignment horizontal="left" vertical="top" wrapText="1"/>
      <protection locked="0"/>
    </xf>
    <xf numFmtId="0" fontId="2" fillId="4" borderId="18" xfId="0" applyFont="1" applyFill="1" applyBorder="1"/>
    <xf numFmtId="0" fontId="2" fillId="4" borderId="19" xfId="0" applyFont="1" applyFill="1" applyBorder="1"/>
    <xf numFmtId="0" fontId="2" fillId="7" borderId="24" xfId="0" applyFont="1" applyFill="1" applyBorder="1" applyAlignment="1" applyProtection="1">
      <alignment horizontal="center" vertical="top"/>
      <protection locked="0"/>
    </xf>
    <xf numFmtId="0" fontId="2" fillId="7" borderId="25" xfId="0" applyFont="1" applyFill="1" applyBorder="1" applyAlignment="1" applyProtection="1">
      <alignment horizontal="left" vertical="top" wrapText="1"/>
      <protection locked="0"/>
    </xf>
    <xf numFmtId="9" fontId="2" fillId="0" borderId="4" xfId="3" applyFont="1" applyBorder="1" applyAlignment="1" applyProtection="1">
      <alignment horizontal="center"/>
    </xf>
    <xf numFmtId="0" fontId="2" fillId="7" borderId="27" xfId="0" applyFont="1" applyFill="1" applyBorder="1" applyAlignment="1" applyProtection="1">
      <alignment horizontal="center" vertical="top"/>
      <protection locked="0"/>
    </xf>
    <xf numFmtId="0" fontId="2" fillId="7" borderId="28" xfId="0" applyFont="1" applyFill="1" applyBorder="1" applyAlignment="1" applyProtection="1">
      <alignment horizontal="left" vertical="top" wrapText="1"/>
      <protection locked="0"/>
    </xf>
    <xf numFmtId="9" fontId="2" fillId="0" borderId="8" xfId="3" applyFont="1" applyBorder="1" applyAlignment="1" applyProtection="1">
      <alignment horizontal="center" vertical="top"/>
    </xf>
    <xf numFmtId="0" fontId="3" fillId="4" borderId="27" xfId="0" applyFont="1" applyFill="1" applyBorder="1" applyAlignment="1">
      <alignment horizontal="center" vertical="center" wrapText="1"/>
    </xf>
    <xf numFmtId="0" fontId="3" fillId="4" borderId="28" xfId="0" applyFont="1" applyFill="1" applyBorder="1" applyAlignment="1">
      <alignment horizontal="left" vertical="center" wrapText="1"/>
    </xf>
    <xf numFmtId="0" fontId="2" fillId="7" borderId="4" xfId="0" applyFont="1" applyFill="1" applyBorder="1" applyAlignment="1" applyProtection="1">
      <alignment horizontal="center" vertical="top"/>
      <protection locked="0"/>
    </xf>
    <xf numFmtId="0" fontId="2" fillId="7" borderId="4" xfId="0" applyFont="1" applyFill="1" applyBorder="1" applyAlignment="1" applyProtection="1">
      <alignment horizontal="left" vertical="top" wrapText="1"/>
      <protection locked="0"/>
    </xf>
    <xf numFmtId="0" fontId="2" fillId="11" borderId="0" xfId="0" applyFont="1" applyFill="1"/>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5" fillId="0" borderId="4" xfId="0" applyFont="1" applyBorder="1" applyAlignment="1">
      <alignment horizontal="left" vertical="top" wrapText="1"/>
    </xf>
    <xf numFmtId="0" fontId="2" fillId="11" borderId="4" xfId="0" applyFont="1" applyFill="1" applyBorder="1" applyAlignment="1">
      <alignment horizontal="left" vertical="top" wrapText="1"/>
    </xf>
    <xf numFmtId="0" fontId="2" fillId="6" borderId="7" xfId="0" applyFont="1" applyFill="1" applyBorder="1" applyAlignment="1">
      <alignment horizontal="center" vertical="top"/>
    </xf>
    <xf numFmtId="0" fontId="2" fillId="11" borderId="8" xfId="0" applyFont="1" applyFill="1" applyBorder="1" applyAlignment="1">
      <alignment horizontal="left" vertical="top" wrapText="1"/>
    </xf>
    <xf numFmtId="0" fontId="5" fillId="11" borderId="4" xfId="0" applyFont="1" applyFill="1" applyBorder="1" applyAlignment="1">
      <alignment horizontal="left" vertical="top" wrapText="1"/>
    </xf>
    <xf numFmtId="0" fontId="2" fillId="11" borderId="9" xfId="0" applyFont="1" applyFill="1" applyBorder="1" applyAlignment="1">
      <alignment horizontal="left" vertical="top" wrapText="1"/>
    </xf>
    <xf numFmtId="0" fontId="16" fillId="0" borderId="9" xfId="5" applyBorder="1" applyAlignment="1" applyProtection="1">
      <alignment horizontal="left" vertical="top" wrapText="1"/>
    </xf>
    <xf numFmtId="0" fontId="3" fillId="4" borderId="12" xfId="0" applyFont="1" applyFill="1" applyBorder="1" applyAlignment="1">
      <alignment horizontal="right" vertical="top"/>
    </xf>
    <xf numFmtId="0" fontId="2" fillId="0" borderId="9" xfId="0" applyFont="1" applyBorder="1" applyAlignment="1">
      <alignment horizontal="center"/>
    </xf>
    <xf numFmtId="0" fontId="13" fillId="9" borderId="29" xfId="0" applyFont="1" applyFill="1" applyBorder="1"/>
    <xf numFmtId="0" fontId="13" fillId="9" borderId="26" xfId="0" applyFont="1" applyFill="1" applyBorder="1"/>
    <xf numFmtId="0" fontId="3" fillId="4" borderId="30" xfId="0" applyFont="1" applyFill="1" applyBorder="1" applyAlignment="1">
      <alignment vertical="center"/>
    </xf>
    <xf numFmtId="0" fontId="3" fillId="4" borderId="30" xfId="0" applyFont="1" applyFill="1" applyBorder="1" applyAlignment="1">
      <alignment horizontal="center" vertical="center"/>
    </xf>
    <xf numFmtId="9" fontId="3" fillId="0" borderId="4" xfId="3" applyFont="1" applyFill="1" applyBorder="1" applyAlignment="1" applyProtection="1">
      <alignment horizontal="center"/>
    </xf>
    <xf numFmtId="0" fontId="3" fillId="0" borderId="9" xfId="0" applyFont="1" applyBorder="1" applyAlignment="1">
      <alignment horizontal="center"/>
    </xf>
    <xf numFmtId="0" fontId="2" fillId="0" borderId="29" xfId="0" applyFont="1" applyBorder="1" applyAlignment="1">
      <alignment horizontal="right" vertical="top"/>
    </xf>
    <xf numFmtId="43" fontId="2" fillId="6" borderId="31" xfId="4" applyFont="1" applyFill="1" applyBorder="1" applyAlignment="1" applyProtection="1">
      <alignment horizontal="right" vertical="top"/>
      <protection locked="0"/>
    </xf>
    <xf numFmtId="43" fontId="3" fillId="0" borderId="11" xfId="4" applyFont="1" applyFill="1" applyBorder="1" applyAlignment="1" applyProtection="1">
      <alignment horizontal="right" vertical="top"/>
    </xf>
    <xf numFmtId="0" fontId="2" fillId="0" borderId="0" xfId="0" applyFont="1" applyAlignment="1">
      <alignment horizontal="left" vertical="top" wrapText="1"/>
    </xf>
    <xf numFmtId="0" fontId="6" fillId="10" borderId="16" xfId="0" applyFont="1" applyFill="1" applyBorder="1" applyAlignment="1">
      <alignment horizontal="center" vertical="center"/>
    </xf>
    <xf numFmtId="0" fontId="6" fillId="10" borderId="17" xfId="0" applyFont="1" applyFill="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49" fontId="9" fillId="6" borderId="8" xfId="0" applyNumberFormat="1" applyFont="1" applyFill="1" applyBorder="1" applyAlignment="1">
      <alignment horizontal="left"/>
    </xf>
    <xf numFmtId="49" fontId="9" fillId="6" borderId="9" xfId="0" applyNumberFormat="1" applyFont="1" applyFill="1" applyBorder="1" applyAlignment="1">
      <alignment horizontal="left"/>
    </xf>
    <xf numFmtId="0" fontId="2" fillId="2" borderId="7" xfId="0" applyFont="1" applyFill="1" applyBorder="1" applyAlignment="1">
      <alignment horizontal="left" vertical="center"/>
    </xf>
    <xf numFmtId="0" fontId="2" fillId="2" borderId="9" xfId="0" applyFont="1" applyFill="1" applyBorder="1" applyAlignment="1">
      <alignment horizontal="left" vertical="center"/>
    </xf>
    <xf numFmtId="0" fontId="3" fillId="4" borderId="4" xfId="0" applyFont="1" applyFill="1" applyBorder="1" applyAlignment="1">
      <alignment horizontal="right" vertical="top"/>
    </xf>
    <xf numFmtId="0" fontId="3" fillId="4" borderId="8" xfId="0" applyFont="1" applyFill="1" applyBorder="1" applyAlignment="1">
      <alignment horizontal="right" vertical="top"/>
    </xf>
    <xf numFmtId="0" fontId="3" fillId="4" borderId="7" xfId="0" applyFont="1" applyFill="1" applyBorder="1" applyAlignment="1">
      <alignment horizontal="right" vertical="top"/>
    </xf>
    <xf numFmtId="0" fontId="3" fillId="4" borderId="9" xfId="0" applyFont="1" applyFill="1" applyBorder="1" applyAlignment="1">
      <alignment horizontal="right" vertical="top"/>
    </xf>
    <xf numFmtId="0" fontId="3" fillId="0" borderId="4" xfId="0" applyFont="1" applyBorder="1" applyAlignment="1">
      <alignment horizontal="left"/>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2" xfId="0" applyFont="1" applyFill="1" applyBorder="1" applyAlignment="1">
      <alignment horizontal="right" vertical="top"/>
    </xf>
    <xf numFmtId="0" fontId="3" fillId="4" borderId="10" xfId="0" applyFont="1" applyFill="1" applyBorder="1" applyAlignment="1">
      <alignment horizontal="right" vertical="top"/>
    </xf>
  </cellXfs>
  <cellStyles count="6">
    <cellStyle name="Euro" xfId="2" xr:uid="{00000000-0005-0000-0000-000000000000}"/>
    <cellStyle name="Hyperlink" xfId="5" builtinId="8"/>
    <cellStyle name="Komma" xfId="4" builtinId="3"/>
    <cellStyle name="Procent" xfId="3" builtinId="5"/>
    <cellStyle name="Standaard" xfId="0" builtinId="0"/>
    <cellStyle name="Standaard 2" xfId="1" xr:uid="{00000000-0005-0000-0000-000004000000}"/>
  </cellStyles>
  <dxfs count="5">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
      <font>
        <b/>
        <i val="0"/>
        <color theme="0"/>
      </font>
      <fill>
        <patternFill>
          <bgColor rgb="FFFF7979"/>
        </patternFill>
      </fill>
    </dxf>
  </dxfs>
  <tableStyles count="0" defaultTableStyle="TableStyleMedium2" defaultPivotStyle="PivotStyleLight16"/>
  <colors>
    <mruColors>
      <color rgb="FFFFFF99"/>
      <color rgb="FF0000FF"/>
      <color rgb="FFFF7C80"/>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esktop\Tijdelijk\RVB_BPM_Applicatie_Kwaliteitseisen_20180517_094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waliteitseisen"/>
      <sheetName val="Parameters"/>
      <sheetName val="Blad2"/>
      <sheetName val="Blad3"/>
    </sheetNames>
    <sheetDataSet>
      <sheetData sheetId="0" refreshError="1"/>
      <sheetData sheetId="1">
        <row r="3">
          <cell r="C3" t="str">
            <v>(1.1) Functionele geschiktheid</v>
          </cell>
        </row>
        <row r="7">
          <cell r="C7" t="str">
            <v>(1.2) Prestatie-efficiëntie</v>
          </cell>
        </row>
        <row r="11">
          <cell r="C11" t="str">
            <v>(1.3) Uitwisselbaarheid</v>
          </cell>
        </row>
        <row r="14">
          <cell r="C14" t="str">
            <v>(1.4) Bruikbaarheid</v>
          </cell>
        </row>
        <row r="21">
          <cell r="C21" t="str">
            <v>(1.5) Betrouwbaarheid</v>
          </cell>
        </row>
        <row r="26">
          <cell r="C26" t="str">
            <v>(1.6) Beveiligbaarheid</v>
          </cell>
        </row>
        <row r="32">
          <cell r="C32" t="str">
            <v>(1.7) Onderhoudbaarheid</v>
          </cell>
        </row>
        <row r="38">
          <cell r="C38" t="str">
            <v>(1.8) Overdraagbaarheid</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forumstandaardisatie.nl/open-standaarden"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6"/>
  <sheetViews>
    <sheetView tabSelected="1" zoomScale="115" zoomScaleNormal="115" workbookViewId="0">
      <selection activeCell="L258" sqref="L258"/>
    </sheetView>
  </sheetViews>
  <sheetFormatPr defaultRowHeight="15" x14ac:dyDescent="0.25"/>
  <cols>
    <col min="2" max="2" width="8.42578125" customWidth="1"/>
    <col min="3" max="3" width="80.140625" customWidth="1"/>
    <col min="4" max="5" width="12.5703125" customWidth="1"/>
    <col min="6" max="6" width="43.5703125" customWidth="1"/>
    <col min="7" max="7" width="21.85546875" customWidth="1"/>
    <col min="8" max="8" width="17.85546875" customWidth="1"/>
    <col min="9" max="9" width="20.5703125" bestFit="1" customWidth="1"/>
    <col min="10" max="11" width="17.85546875" customWidth="1"/>
    <col min="12" max="12" width="43.5703125" customWidth="1"/>
  </cols>
  <sheetData>
    <row r="1" spans="1:12" x14ac:dyDescent="0.25">
      <c r="A1" s="1"/>
      <c r="B1" s="1"/>
      <c r="C1" s="1"/>
      <c r="D1" s="1"/>
      <c r="E1" s="1"/>
      <c r="F1" s="1"/>
      <c r="G1" s="1"/>
      <c r="H1" s="1"/>
      <c r="I1" s="1"/>
      <c r="J1" s="1"/>
      <c r="K1" s="1"/>
      <c r="L1" s="1"/>
    </row>
    <row r="2" spans="1:12" ht="18.75" x14ac:dyDescent="0.3">
      <c r="A2" s="1"/>
      <c r="B2" s="2" t="s">
        <v>6</v>
      </c>
      <c r="C2" s="3"/>
      <c r="D2" s="3"/>
      <c r="E2" s="3"/>
      <c r="F2" s="117"/>
      <c r="G2" s="118"/>
      <c r="H2" s="1"/>
      <c r="I2" s="1"/>
      <c r="J2" s="1"/>
      <c r="K2" s="1"/>
      <c r="L2" s="1"/>
    </row>
    <row r="3" spans="1:12" ht="18.75" x14ac:dyDescent="0.3">
      <c r="A3" s="1"/>
      <c r="B3" s="4"/>
      <c r="C3" s="5"/>
      <c r="D3" s="5"/>
      <c r="E3" s="5"/>
      <c r="F3" s="6"/>
      <c r="G3" s="1"/>
      <c r="H3" s="1"/>
      <c r="I3" s="1"/>
      <c r="J3" s="1"/>
      <c r="K3" s="1"/>
      <c r="L3" s="1"/>
    </row>
    <row r="4" spans="1:12" ht="18.75" x14ac:dyDescent="0.3">
      <c r="A4" s="1"/>
      <c r="B4" s="4"/>
      <c r="C4" s="5"/>
      <c r="D4" s="5"/>
      <c r="E4" s="5"/>
      <c r="F4" s="7" t="s">
        <v>17</v>
      </c>
      <c r="G4" s="8"/>
      <c r="H4" s="1"/>
      <c r="I4" s="1"/>
      <c r="J4" s="1"/>
      <c r="K4" s="1"/>
      <c r="L4" s="1"/>
    </row>
    <row r="5" spans="1:12" x14ac:dyDescent="0.25">
      <c r="A5" s="1"/>
      <c r="B5" s="1"/>
      <c r="C5" s="1"/>
      <c r="D5" s="1"/>
      <c r="E5" s="1"/>
      <c r="F5" s="1"/>
      <c r="G5" s="1"/>
      <c r="H5" s="1"/>
      <c r="I5" s="1"/>
      <c r="J5" s="1"/>
      <c r="K5" s="1"/>
      <c r="L5" s="1"/>
    </row>
    <row r="6" spans="1:12" x14ac:dyDescent="0.25">
      <c r="A6" s="1"/>
      <c r="B6" s="9" t="s">
        <v>4</v>
      </c>
      <c r="C6" s="10"/>
      <c r="D6" s="10"/>
      <c r="E6" s="10"/>
      <c r="F6" s="11"/>
      <c r="G6" s="12" t="s">
        <v>7</v>
      </c>
      <c r="H6" s="12" t="s">
        <v>25</v>
      </c>
      <c r="I6" s="1"/>
      <c r="J6" s="1"/>
      <c r="K6" s="1"/>
      <c r="L6" s="1"/>
    </row>
    <row r="7" spans="1:12" x14ac:dyDescent="0.25">
      <c r="A7" s="1"/>
      <c r="B7" s="13" t="s">
        <v>5</v>
      </c>
      <c r="C7" s="119" t="s">
        <v>376</v>
      </c>
      <c r="D7" s="119"/>
      <c r="E7" s="119"/>
      <c r="F7" s="120"/>
      <c r="G7" s="14" t="s">
        <v>16</v>
      </c>
      <c r="H7" s="43" t="s">
        <v>24</v>
      </c>
      <c r="I7" s="1"/>
      <c r="J7" s="1"/>
      <c r="K7" s="1"/>
      <c r="L7" s="1"/>
    </row>
    <row r="8" spans="1:12" x14ac:dyDescent="0.25">
      <c r="A8" s="1"/>
      <c r="B8" s="13" t="s">
        <v>11</v>
      </c>
      <c r="C8" s="119" t="s">
        <v>377</v>
      </c>
      <c r="D8" s="119"/>
      <c r="E8" s="119"/>
      <c r="F8" s="120"/>
      <c r="G8" s="15">
        <v>1</v>
      </c>
      <c r="H8" s="68">
        <v>100</v>
      </c>
      <c r="I8" s="1"/>
      <c r="J8" s="1"/>
      <c r="K8" s="1"/>
      <c r="L8" s="1"/>
    </row>
    <row r="9" spans="1:12" x14ac:dyDescent="0.25">
      <c r="A9" s="1"/>
      <c r="B9" s="13" t="s">
        <v>12</v>
      </c>
      <c r="C9" s="119" t="s">
        <v>378</v>
      </c>
      <c r="D9" s="119"/>
      <c r="E9" s="119"/>
      <c r="F9" s="120"/>
      <c r="G9" s="15">
        <v>0.3</v>
      </c>
      <c r="H9" s="43">
        <f>H8*G9</f>
        <v>30</v>
      </c>
      <c r="I9" s="1"/>
      <c r="J9" s="1"/>
      <c r="K9" s="1"/>
      <c r="L9" s="1"/>
    </row>
    <row r="10" spans="1:12" x14ac:dyDescent="0.25">
      <c r="A10" s="91"/>
      <c r="B10" s="13" t="s">
        <v>10</v>
      </c>
      <c r="C10" s="119" t="s">
        <v>379</v>
      </c>
      <c r="D10" s="119"/>
      <c r="E10" s="119"/>
      <c r="F10" s="120"/>
      <c r="G10" s="15">
        <v>0.1</v>
      </c>
      <c r="H10" s="43">
        <f>H8*G10</f>
        <v>10</v>
      </c>
      <c r="I10" s="1"/>
      <c r="J10" s="1"/>
      <c r="K10" s="1"/>
      <c r="L10" s="1"/>
    </row>
    <row r="11" spans="1:12" ht="15.75" thickBot="1" x14ac:dyDescent="0.3">
      <c r="A11" s="1"/>
      <c r="B11" s="16"/>
      <c r="C11" s="17"/>
      <c r="D11" s="17"/>
      <c r="E11" s="17"/>
      <c r="F11" s="17"/>
      <c r="G11" s="18"/>
      <c r="H11" s="1"/>
      <c r="I11" s="1"/>
      <c r="J11" s="1"/>
      <c r="K11" s="1"/>
      <c r="L11" s="1"/>
    </row>
    <row r="12" spans="1:12" ht="15.75" thickBot="1" x14ac:dyDescent="0.3">
      <c r="A12" s="1"/>
      <c r="B12" s="16"/>
      <c r="C12" s="17"/>
      <c r="D12" s="17"/>
      <c r="E12" s="17"/>
      <c r="F12" s="115" t="s">
        <v>49</v>
      </c>
      <c r="G12" s="116"/>
      <c r="H12" s="1"/>
      <c r="I12" s="1"/>
      <c r="J12" s="1"/>
      <c r="K12" s="1"/>
      <c r="L12" s="1"/>
    </row>
    <row r="13" spans="1:12" x14ac:dyDescent="0.25">
      <c r="A13" s="1"/>
      <c r="B13" s="19"/>
      <c r="C13" s="17"/>
      <c r="D13" s="17"/>
      <c r="E13" s="17"/>
      <c r="F13" s="69" t="s">
        <v>18</v>
      </c>
      <c r="G13" s="70">
        <v>0</v>
      </c>
      <c r="H13" s="22"/>
      <c r="I13" s="1"/>
      <c r="J13" s="1"/>
      <c r="K13" s="1"/>
      <c r="L13" s="1"/>
    </row>
    <row r="14" spans="1:12" x14ac:dyDescent="0.25">
      <c r="A14" s="1"/>
      <c r="B14" s="19"/>
      <c r="C14" s="17"/>
      <c r="D14" s="17"/>
      <c r="E14" s="17"/>
      <c r="F14" s="20" t="s">
        <v>19</v>
      </c>
      <c r="G14" s="21">
        <v>4</v>
      </c>
      <c r="H14" s="22"/>
      <c r="I14" s="1"/>
      <c r="J14" s="1"/>
      <c r="K14" s="1"/>
      <c r="L14" s="1"/>
    </row>
    <row r="15" spans="1:12" x14ac:dyDescent="0.25">
      <c r="A15" s="1"/>
      <c r="B15" s="19"/>
      <c r="C15" s="17"/>
      <c r="D15" s="17"/>
      <c r="E15" s="17"/>
      <c r="F15" s="20" t="s">
        <v>26</v>
      </c>
      <c r="G15" s="21">
        <v>7</v>
      </c>
      <c r="H15" s="22"/>
      <c r="I15" s="1"/>
      <c r="J15" s="1"/>
      <c r="K15" s="1"/>
      <c r="L15" s="1"/>
    </row>
    <row r="16" spans="1:12" x14ac:dyDescent="0.25">
      <c r="A16" s="1"/>
      <c r="B16" s="19"/>
      <c r="C16" s="19"/>
      <c r="D16" s="19"/>
      <c r="E16" s="19"/>
      <c r="F16" s="7" t="s">
        <v>27</v>
      </c>
      <c r="G16" s="21">
        <v>10</v>
      </c>
      <c r="H16" s="22"/>
      <c r="I16" s="1"/>
      <c r="J16" s="1"/>
      <c r="K16" s="1"/>
      <c r="L16" s="1"/>
    </row>
    <row r="17" spans="1:12" x14ac:dyDescent="0.25">
      <c r="A17" s="1"/>
      <c r="B17" s="19"/>
      <c r="C17" s="19"/>
      <c r="D17" s="19"/>
      <c r="E17" s="19"/>
      <c r="F17" s="19"/>
      <c r="G17" s="1"/>
      <c r="H17" s="23"/>
      <c r="I17" s="24"/>
      <c r="J17" s="1"/>
      <c r="K17" s="1"/>
      <c r="L17" s="1"/>
    </row>
    <row r="18" spans="1:12" x14ac:dyDescent="0.25">
      <c r="A18" s="1"/>
      <c r="B18" s="1"/>
      <c r="C18" s="1"/>
      <c r="D18" s="1"/>
      <c r="E18" s="1"/>
      <c r="F18" s="1"/>
      <c r="G18" s="1"/>
      <c r="H18" s="1"/>
      <c r="I18" s="1"/>
      <c r="J18" s="1"/>
      <c r="K18" s="1"/>
      <c r="L18" s="1"/>
    </row>
    <row r="19" spans="1:12" x14ac:dyDescent="0.25">
      <c r="A19" s="1"/>
      <c r="B19" s="1"/>
      <c r="C19" s="1"/>
      <c r="D19" s="1"/>
      <c r="E19" s="1"/>
      <c r="F19" s="1"/>
      <c r="G19" s="1"/>
      <c r="H19" s="1"/>
      <c r="I19" s="1"/>
      <c r="J19" s="1"/>
      <c r="K19" s="1"/>
      <c r="L19" s="1"/>
    </row>
    <row r="20" spans="1:12" ht="15.75" thickBot="1" x14ac:dyDescent="0.3">
      <c r="A20" s="19"/>
      <c r="B20" s="59" t="s">
        <v>107</v>
      </c>
      <c r="C20" s="25"/>
      <c r="D20" s="25"/>
      <c r="E20" s="25"/>
      <c r="F20" s="25"/>
      <c r="G20" s="25"/>
      <c r="H20" s="25"/>
      <c r="I20" s="25"/>
      <c r="J20" s="26"/>
      <c r="K20" s="25"/>
      <c r="L20" s="26"/>
    </row>
    <row r="21" spans="1:12" x14ac:dyDescent="0.25">
      <c r="A21" s="19"/>
      <c r="B21" s="60"/>
      <c r="C21" s="27"/>
      <c r="D21" s="27"/>
      <c r="E21" s="27"/>
      <c r="F21" s="27"/>
      <c r="G21" s="27"/>
      <c r="H21" s="27"/>
      <c r="I21" s="27"/>
      <c r="J21" s="71"/>
      <c r="K21" s="113" t="s">
        <v>50</v>
      </c>
      <c r="L21" s="114"/>
    </row>
    <row r="22" spans="1:12" ht="26.25" thickBot="1" x14ac:dyDescent="0.3">
      <c r="A22" s="19"/>
      <c r="B22" s="61" t="s">
        <v>1</v>
      </c>
      <c r="C22" s="61" t="s">
        <v>2</v>
      </c>
      <c r="D22" s="62" t="s">
        <v>3</v>
      </c>
      <c r="E22" s="62" t="s">
        <v>7</v>
      </c>
      <c r="F22" s="62" t="s">
        <v>0</v>
      </c>
      <c r="G22" s="62" t="s">
        <v>8</v>
      </c>
      <c r="H22" s="62" t="s">
        <v>9</v>
      </c>
      <c r="I22" s="63" t="s">
        <v>13</v>
      </c>
      <c r="J22" s="62" t="s">
        <v>15</v>
      </c>
      <c r="K22" s="73" t="s">
        <v>51</v>
      </c>
      <c r="L22" s="74" t="s">
        <v>52</v>
      </c>
    </row>
    <row r="23" spans="1:12" ht="25.5" x14ac:dyDescent="0.25">
      <c r="A23" s="1"/>
      <c r="B23" s="30" t="s">
        <v>209</v>
      </c>
      <c r="C23" s="34" t="s">
        <v>53</v>
      </c>
      <c r="D23" s="32" t="s">
        <v>5</v>
      </c>
      <c r="E23" s="33" t="str">
        <f t="shared" ref="E23:E47" si="0">IF(D23="",,VLOOKUP(D23,$B$7:$G$10,6,FALSE))</f>
        <v>K.O.</v>
      </c>
      <c r="F23" s="34"/>
      <c r="G23" s="67"/>
      <c r="H23" s="30" t="str">
        <f>IF(E23=$G$7,"n.v.t.",E23*$H$8)</f>
        <v>n.v.t.</v>
      </c>
      <c r="I23" s="30" t="str">
        <f t="shared" ref="I23:I40" si="1">IF(E23=$G$7,IF(G23=$G$16,"IN",$G$7),(G23/$G$16)*H23)</f>
        <v>K.O.</v>
      </c>
      <c r="J23" s="33" t="str">
        <f t="shared" ref="J23:J47" si="2">IF(E23=$G$7,"n.v.t.",I23/$H$48)</f>
        <v>n.v.t.</v>
      </c>
      <c r="K23" s="75"/>
      <c r="L23" s="76"/>
    </row>
    <row r="24" spans="1:12" ht="25.5" x14ac:dyDescent="0.25">
      <c r="A24" s="1"/>
      <c r="B24" s="30" t="s">
        <v>210</v>
      </c>
      <c r="C24" s="34" t="s">
        <v>54</v>
      </c>
      <c r="D24" s="32" t="s">
        <v>5</v>
      </c>
      <c r="E24" s="33" t="str">
        <f t="shared" si="0"/>
        <v>K.O.</v>
      </c>
      <c r="F24" s="34"/>
      <c r="G24" s="67"/>
      <c r="H24" s="30" t="str">
        <f t="shared" ref="H24:H47" si="3">IF(E24=$G$7,"n.v.t.",E24*$H$8)</f>
        <v>n.v.t.</v>
      </c>
      <c r="I24" s="30" t="str">
        <f t="shared" si="1"/>
        <v>K.O.</v>
      </c>
      <c r="J24" s="33" t="str">
        <f t="shared" si="2"/>
        <v>n.v.t.</v>
      </c>
      <c r="K24" s="77"/>
      <c r="L24" s="78"/>
    </row>
    <row r="25" spans="1:12" ht="25.5" x14ac:dyDescent="0.25">
      <c r="A25" s="1"/>
      <c r="B25" s="30" t="s">
        <v>211</v>
      </c>
      <c r="C25" s="34" t="s">
        <v>55</v>
      </c>
      <c r="D25" s="32" t="s">
        <v>5</v>
      </c>
      <c r="E25" s="33" t="str">
        <f t="shared" si="0"/>
        <v>K.O.</v>
      </c>
      <c r="F25" s="34"/>
      <c r="G25" s="67"/>
      <c r="H25" s="30" t="str">
        <f t="shared" si="3"/>
        <v>n.v.t.</v>
      </c>
      <c r="I25" s="30" t="str">
        <f t="shared" si="1"/>
        <v>K.O.</v>
      </c>
      <c r="J25" s="33" t="str">
        <f t="shared" si="2"/>
        <v>n.v.t.</v>
      </c>
      <c r="K25" s="77"/>
      <c r="L25" s="78"/>
    </row>
    <row r="26" spans="1:12" ht="38.25" x14ac:dyDescent="0.25">
      <c r="A26" s="1"/>
      <c r="B26" s="30" t="s">
        <v>212</v>
      </c>
      <c r="C26" s="34" t="s">
        <v>125</v>
      </c>
      <c r="D26" s="32" t="s">
        <v>5</v>
      </c>
      <c r="E26" s="33" t="str">
        <f t="shared" si="0"/>
        <v>K.O.</v>
      </c>
      <c r="F26" s="34"/>
      <c r="G26" s="67"/>
      <c r="H26" s="30" t="str">
        <f t="shared" si="3"/>
        <v>n.v.t.</v>
      </c>
      <c r="I26" s="30" t="str">
        <f t="shared" si="1"/>
        <v>K.O.</v>
      </c>
      <c r="J26" s="33" t="str">
        <f t="shared" si="2"/>
        <v>n.v.t.</v>
      </c>
      <c r="K26" s="77"/>
      <c r="L26" s="78"/>
    </row>
    <row r="27" spans="1:12" x14ac:dyDescent="0.25">
      <c r="A27" s="1"/>
      <c r="B27" s="30" t="s">
        <v>214</v>
      </c>
      <c r="C27" s="95" t="s">
        <v>121</v>
      </c>
      <c r="D27" s="32" t="s">
        <v>5</v>
      </c>
      <c r="E27" s="33" t="str">
        <f t="shared" si="0"/>
        <v>K.O.</v>
      </c>
      <c r="F27" s="34"/>
      <c r="G27" s="67"/>
      <c r="H27" s="30" t="str">
        <f t="shared" si="3"/>
        <v>n.v.t.</v>
      </c>
      <c r="I27" s="30" t="str">
        <f t="shared" si="1"/>
        <v>K.O.</v>
      </c>
      <c r="J27" s="33" t="str">
        <f t="shared" si="2"/>
        <v>n.v.t.</v>
      </c>
      <c r="K27" s="77"/>
      <c r="L27" s="78"/>
    </row>
    <row r="28" spans="1:12" ht="25.5" x14ac:dyDescent="0.25">
      <c r="A28" s="1"/>
      <c r="B28" s="30" t="s">
        <v>216</v>
      </c>
      <c r="C28" s="34" t="s">
        <v>56</v>
      </c>
      <c r="D28" s="32" t="s">
        <v>5</v>
      </c>
      <c r="E28" s="33" t="str">
        <f t="shared" si="0"/>
        <v>K.O.</v>
      </c>
      <c r="F28" s="34"/>
      <c r="G28" s="67"/>
      <c r="H28" s="30" t="str">
        <f t="shared" si="3"/>
        <v>n.v.t.</v>
      </c>
      <c r="I28" s="30" t="str">
        <f t="shared" si="1"/>
        <v>K.O.</v>
      </c>
      <c r="J28" s="33" t="str">
        <f t="shared" si="2"/>
        <v>n.v.t.</v>
      </c>
      <c r="K28" s="77"/>
      <c r="L28" s="78"/>
    </row>
    <row r="29" spans="1:12" ht="25.5" x14ac:dyDescent="0.25">
      <c r="A29" s="1"/>
      <c r="B29" s="30" t="s">
        <v>218</v>
      </c>
      <c r="C29" s="95" t="s">
        <v>57</v>
      </c>
      <c r="D29" s="32" t="s">
        <v>5</v>
      </c>
      <c r="E29" s="33" t="str">
        <f t="shared" si="0"/>
        <v>K.O.</v>
      </c>
      <c r="F29" s="34"/>
      <c r="G29" s="67"/>
      <c r="H29" s="30" t="str">
        <f t="shared" si="3"/>
        <v>n.v.t.</v>
      </c>
      <c r="I29" s="30" t="str">
        <f t="shared" si="1"/>
        <v>K.O.</v>
      </c>
      <c r="J29" s="33" t="str">
        <f t="shared" si="2"/>
        <v>n.v.t.</v>
      </c>
      <c r="K29" s="77"/>
      <c r="L29" s="78"/>
    </row>
    <row r="30" spans="1:12" ht="25.5" x14ac:dyDescent="0.25">
      <c r="A30" s="1"/>
      <c r="B30" s="30" t="s">
        <v>220</v>
      </c>
      <c r="C30" s="95" t="s">
        <v>58</v>
      </c>
      <c r="D30" s="32" t="s">
        <v>5</v>
      </c>
      <c r="E30" s="33" t="str">
        <f t="shared" si="0"/>
        <v>K.O.</v>
      </c>
      <c r="F30" s="34"/>
      <c r="G30" s="67"/>
      <c r="H30" s="30" t="str">
        <f t="shared" si="3"/>
        <v>n.v.t.</v>
      </c>
      <c r="I30" s="30" t="str">
        <f t="shared" si="1"/>
        <v>K.O.</v>
      </c>
      <c r="J30" s="33" t="str">
        <f t="shared" si="2"/>
        <v>n.v.t.</v>
      </c>
      <c r="K30" s="77"/>
      <c r="L30" s="78"/>
    </row>
    <row r="31" spans="1:12" ht="25.5" x14ac:dyDescent="0.25">
      <c r="A31" s="1"/>
      <c r="B31" s="30" t="s">
        <v>221</v>
      </c>
      <c r="C31" s="95" t="s">
        <v>59</v>
      </c>
      <c r="D31" s="32" t="s">
        <v>5</v>
      </c>
      <c r="E31" s="33" t="str">
        <f t="shared" si="0"/>
        <v>K.O.</v>
      </c>
      <c r="F31" s="34"/>
      <c r="G31" s="67"/>
      <c r="H31" s="30" t="str">
        <f t="shared" si="3"/>
        <v>n.v.t.</v>
      </c>
      <c r="I31" s="30" t="str">
        <f t="shared" si="1"/>
        <v>K.O.</v>
      </c>
      <c r="J31" s="33" t="str">
        <f t="shared" si="2"/>
        <v>n.v.t.</v>
      </c>
      <c r="K31" s="77"/>
      <c r="L31" s="78"/>
    </row>
    <row r="32" spans="1:12" ht="25.5" x14ac:dyDescent="0.25">
      <c r="A32" s="1"/>
      <c r="B32" s="30" t="s">
        <v>222</v>
      </c>
      <c r="C32" s="95" t="s">
        <v>60</v>
      </c>
      <c r="D32" s="32" t="s">
        <v>5</v>
      </c>
      <c r="E32" s="33" t="str">
        <f t="shared" si="0"/>
        <v>K.O.</v>
      </c>
      <c r="F32" s="34"/>
      <c r="G32" s="67"/>
      <c r="H32" s="30" t="str">
        <f t="shared" si="3"/>
        <v>n.v.t.</v>
      </c>
      <c r="I32" s="30" t="str">
        <f t="shared" si="1"/>
        <v>K.O.</v>
      </c>
      <c r="J32" s="33" t="str">
        <f t="shared" si="2"/>
        <v>n.v.t.</v>
      </c>
      <c r="K32" s="77"/>
      <c r="L32" s="78"/>
    </row>
    <row r="33" spans="1:12" ht="25.5" x14ac:dyDescent="0.25">
      <c r="A33" s="1"/>
      <c r="B33" s="30" t="s">
        <v>223</v>
      </c>
      <c r="C33" s="95" t="s">
        <v>389</v>
      </c>
      <c r="D33" s="32" t="s">
        <v>5</v>
      </c>
      <c r="E33" s="33" t="str">
        <f t="shared" si="0"/>
        <v>K.O.</v>
      </c>
      <c r="F33" s="34"/>
      <c r="G33" s="67"/>
      <c r="H33" s="30" t="str">
        <f t="shared" si="3"/>
        <v>n.v.t.</v>
      </c>
      <c r="I33" s="30" t="str">
        <f t="shared" si="1"/>
        <v>K.O.</v>
      </c>
      <c r="J33" s="33" t="str">
        <f t="shared" si="2"/>
        <v>n.v.t.</v>
      </c>
      <c r="K33" s="77"/>
      <c r="L33" s="78"/>
    </row>
    <row r="34" spans="1:12" x14ac:dyDescent="0.25">
      <c r="A34" s="1"/>
      <c r="B34" s="30" t="s">
        <v>224</v>
      </c>
      <c r="C34" s="95" t="s">
        <v>122</v>
      </c>
      <c r="D34" s="32" t="s">
        <v>5</v>
      </c>
      <c r="E34" s="33" t="str">
        <f t="shared" si="0"/>
        <v>K.O.</v>
      </c>
      <c r="F34" s="34"/>
      <c r="G34" s="67"/>
      <c r="H34" s="30" t="str">
        <f t="shared" si="3"/>
        <v>n.v.t.</v>
      </c>
      <c r="I34" s="30" t="str">
        <f t="shared" si="1"/>
        <v>K.O.</v>
      </c>
      <c r="J34" s="33" t="str">
        <f t="shared" si="2"/>
        <v>n.v.t.</v>
      </c>
      <c r="K34" s="77"/>
      <c r="L34" s="78"/>
    </row>
    <row r="35" spans="1:12" x14ac:dyDescent="0.25">
      <c r="A35" s="1"/>
      <c r="B35" s="30" t="s">
        <v>225</v>
      </c>
      <c r="C35" s="95" t="s">
        <v>123</v>
      </c>
      <c r="D35" s="32" t="s">
        <v>5</v>
      </c>
      <c r="E35" s="33" t="str">
        <f t="shared" si="0"/>
        <v>K.O.</v>
      </c>
      <c r="F35" s="34"/>
      <c r="G35" s="67"/>
      <c r="H35" s="30" t="str">
        <f t="shared" si="3"/>
        <v>n.v.t.</v>
      </c>
      <c r="I35" s="30" t="str">
        <f t="shared" si="1"/>
        <v>K.O.</v>
      </c>
      <c r="J35" s="33" t="str">
        <f t="shared" si="2"/>
        <v>n.v.t.</v>
      </c>
      <c r="K35" s="77"/>
      <c r="L35" s="78"/>
    </row>
    <row r="36" spans="1:12" x14ac:dyDescent="0.25">
      <c r="A36" s="1"/>
      <c r="B36" s="30" t="s">
        <v>226</v>
      </c>
      <c r="C36" s="95" t="s">
        <v>61</v>
      </c>
      <c r="D36" s="32" t="s">
        <v>5</v>
      </c>
      <c r="E36" s="33" t="str">
        <f t="shared" si="0"/>
        <v>K.O.</v>
      </c>
      <c r="F36" s="34"/>
      <c r="G36" s="67"/>
      <c r="H36" s="30" t="str">
        <f t="shared" si="3"/>
        <v>n.v.t.</v>
      </c>
      <c r="I36" s="30" t="str">
        <f t="shared" si="1"/>
        <v>K.O.</v>
      </c>
      <c r="J36" s="33" t="str">
        <f t="shared" si="2"/>
        <v>n.v.t.</v>
      </c>
      <c r="K36" s="77"/>
      <c r="L36" s="78"/>
    </row>
    <row r="37" spans="1:12" x14ac:dyDescent="0.25">
      <c r="A37" s="1"/>
      <c r="B37" s="30" t="s">
        <v>320</v>
      </c>
      <c r="C37" s="95" t="s">
        <v>323</v>
      </c>
      <c r="D37" s="32" t="s">
        <v>5</v>
      </c>
      <c r="E37" s="33" t="str">
        <f t="shared" si="0"/>
        <v>K.O.</v>
      </c>
      <c r="F37" s="34"/>
      <c r="G37" s="67"/>
      <c r="H37" s="30" t="str">
        <f t="shared" si="3"/>
        <v>n.v.t.</v>
      </c>
      <c r="I37" s="30" t="str">
        <f t="shared" si="1"/>
        <v>K.O.</v>
      </c>
      <c r="J37" s="33" t="str">
        <f t="shared" si="2"/>
        <v>n.v.t.</v>
      </c>
      <c r="K37" s="84"/>
      <c r="L37" s="85"/>
    </row>
    <row r="38" spans="1:12" ht="25.5" x14ac:dyDescent="0.25">
      <c r="A38" s="1"/>
      <c r="B38" s="30" t="s">
        <v>400</v>
      </c>
      <c r="C38" s="95" t="s">
        <v>399</v>
      </c>
      <c r="D38" s="32" t="s">
        <v>5</v>
      </c>
      <c r="E38" s="33" t="str">
        <f t="shared" si="0"/>
        <v>K.O.</v>
      </c>
      <c r="F38" s="34"/>
      <c r="G38" s="67"/>
      <c r="H38" s="30" t="str">
        <f t="shared" si="3"/>
        <v>n.v.t.</v>
      </c>
      <c r="I38" s="30" t="str">
        <f t="shared" si="1"/>
        <v>K.O.</v>
      </c>
      <c r="J38" s="33" t="str">
        <f t="shared" si="2"/>
        <v>n.v.t.</v>
      </c>
      <c r="K38" s="84"/>
      <c r="L38" s="85"/>
    </row>
    <row r="39" spans="1:12" ht="25.5" x14ac:dyDescent="0.25">
      <c r="A39" s="1"/>
      <c r="B39" s="30" t="s">
        <v>401</v>
      </c>
      <c r="C39" s="95" t="s">
        <v>403</v>
      </c>
      <c r="D39" s="32" t="s">
        <v>5</v>
      </c>
      <c r="E39" s="33" t="str">
        <f t="shared" si="0"/>
        <v>K.O.</v>
      </c>
      <c r="F39" s="34"/>
      <c r="G39" s="67"/>
      <c r="H39" s="30" t="str">
        <f t="shared" si="3"/>
        <v>n.v.t.</v>
      </c>
      <c r="I39" s="30" t="str">
        <f t="shared" si="1"/>
        <v>K.O.</v>
      </c>
      <c r="J39" s="33" t="str">
        <f t="shared" si="2"/>
        <v>n.v.t.</v>
      </c>
      <c r="K39" s="84"/>
      <c r="L39" s="85"/>
    </row>
    <row r="40" spans="1:12" x14ac:dyDescent="0.25">
      <c r="A40" s="1"/>
      <c r="B40" s="30" t="s">
        <v>402</v>
      </c>
      <c r="C40" s="95" t="s">
        <v>398</v>
      </c>
      <c r="D40" s="32" t="s">
        <v>5</v>
      </c>
      <c r="E40" s="33" t="str">
        <f t="shared" si="0"/>
        <v>K.O.</v>
      </c>
      <c r="F40" s="34"/>
      <c r="G40" s="67"/>
      <c r="H40" s="30" t="str">
        <f t="shared" si="3"/>
        <v>n.v.t.</v>
      </c>
      <c r="I40" s="30" t="str">
        <f t="shared" si="1"/>
        <v>K.O.</v>
      </c>
      <c r="J40" s="33" t="str">
        <f t="shared" si="2"/>
        <v>n.v.t.</v>
      </c>
      <c r="K40" s="84"/>
      <c r="L40" s="85"/>
    </row>
    <row r="41" spans="1:12" ht="25.5" x14ac:dyDescent="0.25">
      <c r="A41" s="1"/>
      <c r="B41" s="30" t="s">
        <v>324</v>
      </c>
      <c r="C41" s="95" t="s">
        <v>321</v>
      </c>
      <c r="D41" s="32" t="s">
        <v>12</v>
      </c>
      <c r="E41" s="33">
        <f t="shared" si="0"/>
        <v>0.3</v>
      </c>
      <c r="F41" s="34"/>
      <c r="G41" s="67"/>
      <c r="H41" s="30">
        <f>IF(E41=$G$7,"n.v.t.",E41*$H$8)</f>
        <v>30</v>
      </c>
      <c r="I41" s="30">
        <f>G41/10*H41</f>
        <v>0</v>
      </c>
      <c r="J41" s="33">
        <f>IF(E41=$G$7,"n.v.t.",I41/$H$48)</f>
        <v>0</v>
      </c>
      <c r="K41" s="84"/>
      <c r="L41" s="85"/>
    </row>
    <row r="42" spans="1:12" ht="38.25" x14ac:dyDescent="0.25">
      <c r="A42" s="1"/>
      <c r="B42" s="30" t="s">
        <v>325</v>
      </c>
      <c r="C42" s="95" t="s">
        <v>322</v>
      </c>
      <c r="D42" s="32" t="s">
        <v>12</v>
      </c>
      <c r="E42" s="33">
        <f t="shared" si="0"/>
        <v>0.3</v>
      </c>
      <c r="F42" s="34"/>
      <c r="G42" s="67"/>
      <c r="H42" s="30">
        <f t="shared" si="3"/>
        <v>30</v>
      </c>
      <c r="I42" s="30">
        <f t="shared" ref="I42:I47" si="4">G42/10*H42</f>
        <v>0</v>
      </c>
      <c r="J42" s="33">
        <f t="shared" si="2"/>
        <v>0</v>
      </c>
      <c r="K42" s="84"/>
      <c r="L42" s="85"/>
    </row>
    <row r="43" spans="1:12" ht="26.65" customHeight="1" x14ac:dyDescent="0.25">
      <c r="A43" s="1"/>
      <c r="B43" s="30" t="s">
        <v>326</v>
      </c>
      <c r="C43" s="95" t="s">
        <v>328</v>
      </c>
      <c r="D43" s="32" t="s">
        <v>12</v>
      </c>
      <c r="E43" s="33">
        <f t="shared" si="0"/>
        <v>0.3</v>
      </c>
      <c r="F43" s="34"/>
      <c r="G43" s="67"/>
      <c r="H43" s="30">
        <f t="shared" si="3"/>
        <v>30</v>
      </c>
      <c r="I43" s="30">
        <f t="shared" si="4"/>
        <v>0</v>
      </c>
      <c r="J43" s="33">
        <f t="shared" si="2"/>
        <v>0</v>
      </c>
      <c r="K43" s="84"/>
      <c r="L43" s="85"/>
    </row>
    <row r="44" spans="1:12" ht="38.25" x14ac:dyDescent="0.25">
      <c r="A44" s="1"/>
      <c r="B44" s="30" t="s">
        <v>327</v>
      </c>
      <c r="C44" s="95" t="s">
        <v>338</v>
      </c>
      <c r="D44" s="32" t="s">
        <v>12</v>
      </c>
      <c r="E44" s="33">
        <f t="shared" si="0"/>
        <v>0.3</v>
      </c>
      <c r="F44" s="34"/>
      <c r="G44" s="67"/>
      <c r="H44" s="30">
        <f t="shared" si="3"/>
        <v>30</v>
      </c>
      <c r="I44" s="30">
        <f t="shared" si="4"/>
        <v>0</v>
      </c>
      <c r="J44" s="33">
        <f t="shared" si="2"/>
        <v>0</v>
      </c>
      <c r="K44" s="84"/>
      <c r="L44" s="85"/>
    </row>
    <row r="45" spans="1:12" x14ac:dyDescent="0.25">
      <c r="A45" s="1"/>
      <c r="B45" s="30" t="s">
        <v>330</v>
      </c>
      <c r="C45" s="95" t="s">
        <v>339</v>
      </c>
      <c r="D45" s="32" t="s">
        <v>10</v>
      </c>
      <c r="E45" s="33">
        <f t="shared" si="0"/>
        <v>0.1</v>
      </c>
      <c r="F45" s="34"/>
      <c r="G45" s="67"/>
      <c r="H45" s="30">
        <f t="shared" si="3"/>
        <v>10</v>
      </c>
      <c r="I45" s="30">
        <f t="shared" si="4"/>
        <v>0</v>
      </c>
      <c r="J45" s="33">
        <f t="shared" si="2"/>
        <v>0</v>
      </c>
      <c r="K45" s="84"/>
      <c r="L45" s="85"/>
    </row>
    <row r="46" spans="1:12" ht="25.5" x14ac:dyDescent="0.25">
      <c r="A46" s="1"/>
      <c r="B46" s="30" t="s">
        <v>352</v>
      </c>
      <c r="C46" s="95" t="s">
        <v>340</v>
      </c>
      <c r="D46" s="32" t="s">
        <v>12</v>
      </c>
      <c r="E46" s="33">
        <f t="shared" si="0"/>
        <v>0.3</v>
      </c>
      <c r="F46" s="34"/>
      <c r="G46" s="67"/>
      <c r="H46" s="30">
        <f t="shared" si="3"/>
        <v>30</v>
      </c>
      <c r="I46" s="30">
        <f t="shared" si="4"/>
        <v>0</v>
      </c>
      <c r="J46" s="33">
        <f t="shared" si="2"/>
        <v>0</v>
      </c>
      <c r="K46" s="84"/>
      <c r="L46" s="85"/>
    </row>
    <row r="47" spans="1:12" x14ac:dyDescent="0.25">
      <c r="A47" s="1"/>
      <c r="B47" s="30" t="s">
        <v>353</v>
      </c>
      <c r="C47" s="95" t="s">
        <v>345</v>
      </c>
      <c r="D47" s="32" t="s">
        <v>11</v>
      </c>
      <c r="E47" s="33">
        <f t="shared" si="0"/>
        <v>1</v>
      </c>
      <c r="F47" s="34"/>
      <c r="G47" s="67"/>
      <c r="H47" s="30">
        <f t="shared" si="3"/>
        <v>100</v>
      </c>
      <c r="I47" s="30">
        <f t="shared" si="4"/>
        <v>0</v>
      </c>
      <c r="J47" s="33">
        <f t="shared" si="2"/>
        <v>0</v>
      </c>
      <c r="K47" s="84"/>
      <c r="L47" s="85"/>
    </row>
    <row r="48" spans="1:12" ht="15.75" thickBot="1" x14ac:dyDescent="0.3">
      <c r="A48" s="1"/>
      <c r="B48" s="35"/>
      <c r="C48" s="121" t="s">
        <v>14</v>
      </c>
      <c r="D48" s="121"/>
      <c r="E48" s="121"/>
      <c r="F48" s="121"/>
      <c r="G48" s="35"/>
      <c r="H48" s="36">
        <f>SUM(H41:H47)</f>
        <v>260</v>
      </c>
      <c r="I48" s="37">
        <f>SUM(I41:I47)</f>
        <v>0</v>
      </c>
      <c r="J48" s="72">
        <f>IF(I48=$G$7,"n.v.t.",I48/H48)</f>
        <v>0</v>
      </c>
      <c r="K48" s="79"/>
      <c r="L48" s="80"/>
    </row>
    <row r="49" spans="1:12" x14ac:dyDescent="0.25">
      <c r="A49" s="1"/>
      <c r="B49" s="38"/>
      <c r="C49" s="39"/>
      <c r="D49" s="1"/>
      <c r="E49" s="40"/>
      <c r="F49" s="39"/>
      <c r="G49" s="1"/>
      <c r="H49" s="1"/>
      <c r="I49" s="1"/>
      <c r="J49" s="1"/>
      <c r="K49" s="1"/>
      <c r="L49" s="1"/>
    </row>
    <row r="50" spans="1:12" x14ac:dyDescent="0.25">
      <c r="A50" s="1"/>
      <c r="B50" s="38"/>
      <c r="C50" s="39"/>
      <c r="D50" s="1"/>
      <c r="E50" s="1"/>
      <c r="F50" s="39"/>
      <c r="G50" s="1"/>
      <c r="H50" s="1"/>
      <c r="I50" s="1"/>
      <c r="J50" s="1"/>
      <c r="K50" s="1"/>
      <c r="L50" s="1"/>
    </row>
    <row r="51" spans="1:12" ht="15.75" thickBot="1" x14ac:dyDescent="0.3">
      <c r="A51" s="19"/>
      <c r="B51" s="59" t="s">
        <v>380</v>
      </c>
      <c r="C51" s="25"/>
      <c r="D51" s="25"/>
      <c r="E51" s="25"/>
      <c r="F51" s="25"/>
      <c r="G51" s="25"/>
      <c r="H51" s="25"/>
      <c r="I51" s="25"/>
      <c r="J51" s="26"/>
      <c r="K51" s="25"/>
      <c r="L51" s="26"/>
    </row>
    <row r="52" spans="1:12" x14ac:dyDescent="0.25">
      <c r="A52" s="19"/>
      <c r="B52" s="60"/>
      <c r="C52" s="27"/>
      <c r="D52" s="27"/>
      <c r="E52" s="27"/>
      <c r="F52" s="27"/>
      <c r="G52" s="27"/>
      <c r="H52" s="27"/>
      <c r="I52" s="27"/>
      <c r="J52" s="71"/>
      <c r="K52" s="113" t="s">
        <v>50</v>
      </c>
      <c r="L52" s="114"/>
    </row>
    <row r="53" spans="1:12" ht="26.25" thickBot="1" x14ac:dyDescent="0.3">
      <c r="A53" s="19"/>
      <c r="B53" s="61" t="s">
        <v>1</v>
      </c>
      <c r="C53" s="61" t="s">
        <v>2</v>
      </c>
      <c r="D53" s="62" t="s">
        <v>3</v>
      </c>
      <c r="E53" s="62" t="s">
        <v>7</v>
      </c>
      <c r="F53" s="62" t="s">
        <v>0</v>
      </c>
      <c r="G53" s="62" t="s">
        <v>8</v>
      </c>
      <c r="H53" s="62" t="s">
        <v>9</v>
      </c>
      <c r="I53" s="63" t="s">
        <v>13</v>
      </c>
      <c r="J53" s="62" t="s">
        <v>15</v>
      </c>
      <c r="K53" s="73" t="s">
        <v>51</v>
      </c>
      <c r="L53" s="74" t="s">
        <v>52</v>
      </c>
    </row>
    <row r="54" spans="1:12" x14ac:dyDescent="0.25">
      <c r="A54" s="1"/>
      <c r="B54" s="30" t="s">
        <v>28</v>
      </c>
      <c r="C54" s="34" t="s">
        <v>127</v>
      </c>
      <c r="D54" s="32" t="s">
        <v>5</v>
      </c>
      <c r="E54" s="33" t="str">
        <f t="shared" ref="E54:E117" si="5">IF(D54="",,VLOOKUP(D54,$B$7:$G$10,6,FALSE))</f>
        <v>K.O.</v>
      </c>
      <c r="F54" s="34"/>
      <c r="G54" s="67"/>
      <c r="H54" s="30" t="str">
        <f>IF(E54=$G$7,"n.v.t.",E54*$H$8)</f>
        <v>n.v.t.</v>
      </c>
      <c r="I54" s="30" t="str">
        <f>IF(E54=$G$7,IF(G54=$G$16,"IN",$G$7),(G54/$G$16)*H54)</f>
        <v>K.O.</v>
      </c>
      <c r="J54" s="33" t="str">
        <f>IF(E54=$G$7,"n.v.t.",I54/$H$146)</f>
        <v>n.v.t.</v>
      </c>
      <c r="K54" s="75"/>
      <c r="L54" s="76"/>
    </row>
    <row r="55" spans="1:12" ht="25.5" x14ac:dyDescent="0.25">
      <c r="A55" s="1"/>
      <c r="B55" s="30" t="s">
        <v>29</v>
      </c>
      <c r="C55" s="34" t="s">
        <v>386</v>
      </c>
      <c r="D55" s="32" t="s">
        <v>5</v>
      </c>
      <c r="E55" s="33" t="str">
        <f t="shared" si="5"/>
        <v>K.O.</v>
      </c>
      <c r="F55" s="34"/>
      <c r="G55" s="67"/>
      <c r="H55" s="30" t="str">
        <f t="shared" ref="H55:H118" si="6">IF(E55=$G$7,"n.v.t.",E55*$H$8)</f>
        <v>n.v.t.</v>
      </c>
      <c r="I55" s="30" t="str">
        <f>IF(E55=$G$7,IF(G55=$G$16,"IN",$G$7),(G55/$G$16)*H55)</f>
        <v>K.O.</v>
      </c>
      <c r="J55" s="33" t="str">
        <f t="shared" ref="J55:J86" si="7">IF(E55=$G$7,"n.v.t.",I56/$H$146)</f>
        <v>n.v.t.</v>
      </c>
      <c r="K55" s="77"/>
      <c r="L55" s="78"/>
    </row>
    <row r="56" spans="1:12" x14ac:dyDescent="0.25">
      <c r="A56" s="1"/>
      <c r="B56" s="30" t="s">
        <v>208</v>
      </c>
      <c r="C56" s="92" t="s">
        <v>129</v>
      </c>
      <c r="D56" s="32" t="s">
        <v>5</v>
      </c>
      <c r="E56" s="33" t="str">
        <f t="shared" si="5"/>
        <v>K.O.</v>
      </c>
      <c r="F56" s="93"/>
      <c r="G56" s="67"/>
      <c r="H56" s="30" t="str">
        <f t="shared" si="6"/>
        <v>n.v.t.</v>
      </c>
      <c r="I56" s="30" t="str">
        <f t="shared" ref="I56:I87" si="8">IF(E55=$G$7,IF(G55=$G$16,"IN",$G$7),(G55/$G$16)*H55)</f>
        <v>K.O.</v>
      </c>
      <c r="J56" s="33" t="str">
        <f t="shared" si="7"/>
        <v>n.v.t.</v>
      </c>
      <c r="K56" s="84"/>
      <c r="L56" s="85"/>
    </row>
    <row r="57" spans="1:12" ht="25.5" x14ac:dyDescent="0.25">
      <c r="A57" s="1"/>
      <c r="B57" s="30" t="s">
        <v>213</v>
      </c>
      <c r="C57" s="92" t="s">
        <v>130</v>
      </c>
      <c r="D57" s="32" t="s">
        <v>5</v>
      </c>
      <c r="E57" s="33" t="str">
        <f t="shared" si="5"/>
        <v>K.O.</v>
      </c>
      <c r="F57" s="93"/>
      <c r="G57" s="67"/>
      <c r="H57" s="30" t="str">
        <f t="shared" si="6"/>
        <v>n.v.t.</v>
      </c>
      <c r="I57" s="30" t="str">
        <f t="shared" si="8"/>
        <v>K.O.</v>
      </c>
      <c r="J57" s="33" t="str">
        <f t="shared" si="7"/>
        <v>n.v.t.</v>
      </c>
      <c r="K57" s="84"/>
      <c r="L57" s="85"/>
    </row>
    <row r="58" spans="1:12" ht="25.5" x14ac:dyDescent="0.25">
      <c r="A58" s="1"/>
      <c r="B58" s="30" t="s">
        <v>215</v>
      </c>
      <c r="C58" s="92" t="s">
        <v>128</v>
      </c>
      <c r="D58" s="32" t="s">
        <v>5</v>
      </c>
      <c r="E58" s="33" t="str">
        <f t="shared" si="5"/>
        <v>K.O.</v>
      </c>
      <c r="F58" s="93"/>
      <c r="G58" s="67"/>
      <c r="H58" s="30" t="str">
        <f t="shared" si="6"/>
        <v>n.v.t.</v>
      </c>
      <c r="I58" s="30" t="str">
        <f t="shared" si="8"/>
        <v>K.O.</v>
      </c>
      <c r="J58" s="33" t="str">
        <f t="shared" si="7"/>
        <v>n.v.t.</v>
      </c>
      <c r="K58" s="84"/>
      <c r="L58" s="85"/>
    </row>
    <row r="59" spans="1:12" ht="25.5" x14ac:dyDescent="0.25">
      <c r="A59" s="1"/>
      <c r="B59" s="30" t="s">
        <v>217</v>
      </c>
      <c r="C59" s="92" t="s">
        <v>131</v>
      </c>
      <c r="D59" s="32" t="s">
        <v>5</v>
      </c>
      <c r="E59" s="33" t="str">
        <f t="shared" si="5"/>
        <v>K.O.</v>
      </c>
      <c r="F59" s="93"/>
      <c r="G59" s="67"/>
      <c r="H59" s="30" t="str">
        <f t="shared" si="6"/>
        <v>n.v.t.</v>
      </c>
      <c r="I59" s="30" t="str">
        <f t="shared" si="8"/>
        <v>K.O.</v>
      </c>
      <c r="J59" s="33" t="str">
        <f t="shared" si="7"/>
        <v>n.v.t.</v>
      </c>
      <c r="K59" s="84"/>
      <c r="L59" s="85"/>
    </row>
    <row r="60" spans="1:12" ht="25.5" x14ac:dyDescent="0.25">
      <c r="A60" s="1"/>
      <c r="B60" s="30" t="s">
        <v>219</v>
      </c>
      <c r="C60" s="92" t="s">
        <v>132</v>
      </c>
      <c r="D60" s="32" t="s">
        <v>5</v>
      </c>
      <c r="E60" s="33" t="str">
        <f t="shared" si="5"/>
        <v>K.O.</v>
      </c>
      <c r="F60" s="93"/>
      <c r="G60" s="67"/>
      <c r="H60" s="30" t="str">
        <f t="shared" si="6"/>
        <v>n.v.t.</v>
      </c>
      <c r="I60" s="30" t="str">
        <f t="shared" si="8"/>
        <v>K.O.</v>
      </c>
      <c r="J60" s="33" t="str">
        <f t="shared" si="7"/>
        <v>n.v.t.</v>
      </c>
      <c r="K60" s="84"/>
      <c r="L60" s="85"/>
    </row>
    <row r="61" spans="1:12" ht="25.5" x14ac:dyDescent="0.25">
      <c r="A61" s="1"/>
      <c r="B61" s="30" t="s">
        <v>227</v>
      </c>
      <c r="C61" s="92" t="s">
        <v>133</v>
      </c>
      <c r="D61" s="32" t="s">
        <v>5</v>
      </c>
      <c r="E61" s="33" t="str">
        <f t="shared" si="5"/>
        <v>K.O.</v>
      </c>
      <c r="F61" s="93"/>
      <c r="G61" s="67"/>
      <c r="H61" s="30" t="str">
        <f t="shared" si="6"/>
        <v>n.v.t.</v>
      </c>
      <c r="I61" s="30" t="str">
        <f t="shared" si="8"/>
        <v>K.O.</v>
      </c>
      <c r="J61" s="33" t="str">
        <f t="shared" si="7"/>
        <v>n.v.t.</v>
      </c>
      <c r="K61" s="84"/>
      <c r="L61" s="85"/>
    </row>
    <row r="62" spans="1:12" ht="51" x14ac:dyDescent="0.25">
      <c r="A62" s="1"/>
      <c r="B62" s="30" t="s">
        <v>228</v>
      </c>
      <c r="C62" s="92" t="s">
        <v>134</v>
      </c>
      <c r="D62" s="32" t="s">
        <v>5</v>
      </c>
      <c r="E62" s="33" t="str">
        <f t="shared" si="5"/>
        <v>K.O.</v>
      </c>
      <c r="F62" s="93"/>
      <c r="G62" s="67"/>
      <c r="H62" s="30" t="str">
        <f t="shared" si="6"/>
        <v>n.v.t.</v>
      </c>
      <c r="I62" s="30" t="str">
        <f t="shared" si="8"/>
        <v>K.O.</v>
      </c>
      <c r="J62" s="33" t="str">
        <f t="shared" si="7"/>
        <v>n.v.t.</v>
      </c>
      <c r="K62" s="84"/>
      <c r="L62" s="85"/>
    </row>
    <row r="63" spans="1:12" ht="25.5" x14ac:dyDescent="0.25">
      <c r="A63" s="1"/>
      <c r="B63" s="30" t="s">
        <v>229</v>
      </c>
      <c r="C63" s="92" t="s">
        <v>135</v>
      </c>
      <c r="D63" s="32" t="s">
        <v>5</v>
      </c>
      <c r="E63" s="33" t="str">
        <f t="shared" si="5"/>
        <v>K.O.</v>
      </c>
      <c r="F63" s="93"/>
      <c r="G63" s="67"/>
      <c r="H63" s="30" t="str">
        <f t="shared" si="6"/>
        <v>n.v.t.</v>
      </c>
      <c r="I63" s="30" t="str">
        <f t="shared" si="8"/>
        <v>K.O.</v>
      </c>
      <c r="J63" s="33" t="str">
        <f t="shared" si="7"/>
        <v>n.v.t.</v>
      </c>
      <c r="K63" s="84"/>
      <c r="L63" s="85"/>
    </row>
    <row r="64" spans="1:12" ht="25.5" x14ac:dyDescent="0.25">
      <c r="A64" s="1"/>
      <c r="B64" s="30" t="s">
        <v>230</v>
      </c>
      <c r="C64" s="92" t="s">
        <v>136</v>
      </c>
      <c r="D64" s="32" t="s">
        <v>5</v>
      </c>
      <c r="E64" s="33" t="str">
        <f t="shared" si="5"/>
        <v>K.O.</v>
      </c>
      <c r="F64" s="93"/>
      <c r="G64" s="67"/>
      <c r="H64" s="30" t="str">
        <f t="shared" si="6"/>
        <v>n.v.t.</v>
      </c>
      <c r="I64" s="30" t="str">
        <f t="shared" si="8"/>
        <v>K.O.</v>
      </c>
      <c r="J64" s="33" t="str">
        <f t="shared" si="7"/>
        <v>n.v.t.</v>
      </c>
      <c r="K64" s="84"/>
      <c r="L64" s="85"/>
    </row>
    <row r="65" spans="1:12" ht="25.5" x14ac:dyDescent="0.25">
      <c r="A65" s="1"/>
      <c r="B65" s="30" t="s">
        <v>231</v>
      </c>
      <c r="C65" s="92" t="s">
        <v>137</v>
      </c>
      <c r="D65" s="32" t="s">
        <v>5</v>
      </c>
      <c r="E65" s="33" t="str">
        <f t="shared" si="5"/>
        <v>K.O.</v>
      </c>
      <c r="F65" s="93"/>
      <c r="G65" s="67"/>
      <c r="H65" s="30" t="str">
        <f t="shared" si="6"/>
        <v>n.v.t.</v>
      </c>
      <c r="I65" s="30" t="str">
        <f t="shared" si="8"/>
        <v>K.O.</v>
      </c>
      <c r="J65" s="33" t="str">
        <f t="shared" si="7"/>
        <v>n.v.t.</v>
      </c>
      <c r="K65" s="84"/>
      <c r="L65" s="85"/>
    </row>
    <row r="66" spans="1:12" x14ac:dyDescent="0.25">
      <c r="A66" s="1"/>
      <c r="B66" s="30" t="s">
        <v>119</v>
      </c>
      <c r="C66" s="92" t="s">
        <v>138</v>
      </c>
      <c r="D66" s="32" t="s">
        <v>5</v>
      </c>
      <c r="E66" s="33" t="str">
        <f t="shared" si="5"/>
        <v>K.O.</v>
      </c>
      <c r="F66" s="93"/>
      <c r="G66" s="67"/>
      <c r="H66" s="30" t="str">
        <f t="shared" si="6"/>
        <v>n.v.t.</v>
      </c>
      <c r="I66" s="30" t="str">
        <f t="shared" si="8"/>
        <v>K.O.</v>
      </c>
      <c r="J66" s="33" t="str">
        <f t="shared" si="7"/>
        <v>n.v.t.</v>
      </c>
      <c r="K66" s="84"/>
      <c r="L66" s="85"/>
    </row>
    <row r="67" spans="1:12" ht="25.5" x14ac:dyDescent="0.25">
      <c r="A67" s="1"/>
      <c r="B67" s="30" t="s">
        <v>232</v>
      </c>
      <c r="C67" s="92" t="s">
        <v>140</v>
      </c>
      <c r="D67" s="32" t="s">
        <v>5</v>
      </c>
      <c r="E67" s="33" t="str">
        <f t="shared" si="5"/>
        <v>K.O.</v>
      </c>
      <c r="F67" s="93"/>
      <c r="G67" s="67"/>
      <c r="H67" s="30" t="str">
        <f t="shared" si="6"/>
        <v>n.v.t.</v>
      </c>
      <c r="I67" s="30" t="str">
        <f t="shared" si="8"/>
        <v>K.O.</v>
      </c>
      <c r="J67" s="33" t="str">
        <f t="shared" si="7"/>
        <v>n.v.t.</v>
      </c>
      <c r="K67" s="84"/>
      <c r="L67" s="85"/>
    </row>
    <row r="68" spans="1:12" ht="38.25" x14ac:dyDescent="0.25">
      <c r="A68" s="1"/>
      <c r="B68" s="30" t="s">
        <v>233</v>
      </c>
      <c r="C68" s="92" t="s">
        <v>141</v>
      </c>
      <c r="D68" s="32" t="s">
        <v>5</v>
      </c>
      <c r="E68" s="33" t="str">
        <f t="shared" si="5"/>
        <v>K.O.</v>
      </c>
      <c r="F68" s="93"/>
      <c r="G68" s="67"/>
      <c r="H68" s="30" t="str">
        <f t="shared" si="6"/>
        <v>n.v.t.</v>
      </c>
      <c r="I68" s="30" t="str">
        <f t="shared" si="8"/>
        <v>K.O.</v>
      </c>
      <c r="J68" s="33" t="str">
        <f t="shared" si="7"/>
        <v>n.v.t.</v>
      </c>
      <c r="K68" s="84"/>
      <c r="L68" s="85"/>
    </row>
    <row r="69" spans="1:12" ht="25.5" x14ac:dyDescent="0.25">
      <c r="A69" s="1"/>
      <c r="B69" s="30" t="s">
        <v>234</v>
      </c>
      <c r="C69" s="92" t="s">
        <v>144</v>
      </c>
      <c r="D69" s="32" t="s">
        <v>5</v>
      </c>
      <c r="E69" s="33" t="str">
        <f t="shared" si="5"/>
        <v>K.O.</v>
      </c>
      <c r="F69" s="93"/>
      <c r="G69" s="67"/>
      <c r="H69" s="30" t="str">
        <f t="shared" si="6"/>
        <v>n.v.t.</v>
      </c>
      <c r="I69" s="30" t="str">
        <f t="shared" si="8"/>
        <v>K.O.</v>
      </c>
      <c r="J69" s="33" t="str">
        <f t="shared" si="7"/>
        <v>n.v.t.</v>
      </c>
      <c r="K69" s="84"/>
      <c r="L69" s="85"/>
    </row>
    <row r="70" spans="1:12" x14ac:dyDescent="0.25">
      <c r="A70" s="1"/>
      <c r="B70" s="30" t="s">
        <v>235</v>
      </c>
      <c r="C70" s="92" t="s">
        <v>142</v>
      </c>
      <c r="D70" s="32" t="s">
        <v>5</v>
      </c>
      <c r="E70" s="33" t="str">
        <f t="shared" si="5"/>
        <v>K.O.</v>
      </c>
      <c r="F70" s="93"/>
      <c r="G70" s="67"/>
      <c r="H70" s="30" t="str">
        <f t="shared" si="6"/>
        <v>n.v.t.</v>
      </c>
      <c r="I70" s="30" t="str">
        <f t="shared" si="8"/>
        <v>K.O.</v>
      </c>
      <c r="J70" s="33" t="str">
        <f t="shared" si="7"/>
        <v>n.v.t.</v>
      </c>
      <c r="K70" s="84"/>
      <c r="L70" s="85"/>
    </row>
    <row r="71" spans="1:12" ht="25.5" x14ac:dyDescent="0.25">
      <c r="A71" s="1"/>
      <c r="B71" s="30" t="s">
        <v>236</v>
      </c>
      <c r="C71" s="92" t="s">
        <v>143</v>
      </c>
      <c r="D71" s="32" t="s">
        <v>5</v>
      </c>
      <c r="E71" s="33" t="str">
        <f t="shared" si="5"/>
        <v>K.O.</v>
      </c>
      <c r="F71" s="93"/>
      <c r="G71" s="67"/>
      <c r="H71" s="30" t="str">
        <f t="shared" si="6"/>
        <v>n.v.t.</v>
      </c>
      <c r="I71" s="30" t="str">
        <f t="shared" si="8"/>
        <v>K.O.</v>
      </c>
      <c r="J71" s="33" t="str">
        <f t="shared" si="7"/>
        <v>n.v.t.</v>
      </c>
      <c r="K71" s="84"/>
      <c r="L71" s="85"/>
    </row>
    <row r="72" spans="1:12" ht="38.25" x14ac:dyDescent="0.25">
      <c r="A72" s="1"/>
      <c r="B72" s="30" t="s">
        <v>237</v>
      </c>
      <c r="C72" s="92" t="s">
        <v>145</v>
      </c>
      <c r="D72" s="32" t="s">
        <v>5</v>
      </c>
      <c r="E72" s="33" t="str">
        <f t="shared" si="5"/>
        <v>K.O.</v>
      </c>
      <c r="F72" s="93"/>
      <c r="G72" s="67"/>
      <c r="H72" s="30" t="str">
        <f t="shared" si="6"/>
        <v>n.v.t.</v>
      </c>
      <c r="I72" s="30" t="str">
        <f t="shared" si="8"/>
        <v>K.O.</v>
      </c>
      <c r="J72" s="33" t="str">
        <f t="shared" si="7"/>
        <v>n.v.t.</v>
      </c>
      <c r="K72" s="84"/>
      <c r="L72" s="85"/>
    </row>
    <row r="73" spans="1:12" ht="38.25" x14ac:dyDescent="0.25">
      <c r="A73" s="1"/>
      <c r="B73" s="30" t="s">
        <v>238</v>
      </c>
      <c r="C73" s="92" t="s">
        <v>146</v>
      </c>
      <c r="D73" s="32" t="s">
        <v>5</v>
      </c>
      <c r="E73" s="33" t="str">
        <f t="shared" si="5"/>
        <v>K.O.</v>
      </c>
      <c r="F73" s="93"/>
      <c r="G73" s="67"/>
      <c r="H73" s="30" t="str">
        <f t="shared" si="6"/>
        <v>n.v.t.</v>
      </c>
      <c r="I73" s="30" t="str">
        <f t="shared" si="8"/>
        <v>K.O.</v>
      </c>
      <c r="J73" s="33" t="str">
        <f t="shared" si="7"/>
        <v>n.v.t.</v>
      </c>
      <c r="K73" s="84"/>
      <c r="L73" s="85"/>
    </row>
    <row r="74" spans="1:12" ht="25.5" x14ac:dyDescent="0.25">
      <c r="A74" s="1"/>
      <c r="B74" s="30" t="s">
        <v>239</v>
      </c>
      <c r="C74" s="92" t="s">
        <v>147</v>
      </c>
      <c r="D74" s="32" t="s">
        <v>5</v>
      </c>
      <c r="E74" s="33" t="str">
        <f t="shared" si="5"/>
        <v>K.O.</v>
      </c>
      <c r="F74" s="93"/>
      <c r="G74" s="67"/>
      <c r="H74" s="30" t="str">
        <f t="shared" si="6"/>
        <v>n.v.t.</v>
      </c>
      <c r="I74" s="30" t="str">
        <f t="shared" si="8"/>
        <v>K.O.</v>
      </c>
      <c r="J74" s="33" t="str">
        <f t="shared" si="7"/>
        <v>n.v.t.</v>
      </c>
      <c r="K74" s="84"/>
      <c r="L74" s="85"/>
    </row>
    <row r="75" spans="1:12" ht="59.25" customHeight="1" x14ac:dyDescent="0.25">
      <c r="A75" s="1"/>
      <c r="B75" s="30" t="s">
        <v>240</v>
      </c>
      <c r="C75" s="92" t="s">
        <v>148</v>
      </c>
      <c r="D75" s="32" t="s">
        <v>5</v>
      </c>
      <c r="E75" s="33" t="str">
        <f t="shared" si="5"/>
        <v>K.O.</v>
      </c>
      <c r="F75" s="93"/>
      <c r="G75" s="67"/>
      <c r="H75" s="30" t="str">
        <f t="shared" si="6"/>
        <v>n.v.t.</v>
      </c>
      <c r="I75" s="30" t="str">
        <f t="shared" si="8"/>
        <v>K.O.</v>
      </c>
      <c r="J75" s="33" t="str">
        <f t="shared" si="7"/>
        <v>n.v.t.</v>
      </c>
      <c r="K75" s="84"/>
      <c r="L75" s="85"/>
    </row>
    <row r="76" spans="1:12" ht="59.25" customHeight="1" x14ac:dyDescent="0.25">
      <c r="A76" s="1"/>
      <c r="B76" s="30" t="s">
        <v>241</v>
      </c>
      <c r="C76" s="92" t="s">
        <v>149</v>
      </c>
      <c r="D76" s="32" t="s">
        <v>5</v>
      </c>
      <c r="E76" s="33" t="str">
        <f t="shared" si="5"/>
        <v>K.O.</v>
      </c>
      <c r="F76" s="93"/>
      <c r="G76" s="67"/>
      <c r="H76" s="30" t="str">
        <f t="shared" si="6"/>
        <v>n.v.t.</v>
      </c>
      <c r="I76" s="30" t="str">
        <f t="shared" si="8"/>
        <v>K.O.</v>
      </c>
      <c r="J76" s="33" t="str">
        <f t="shared" si="7"/>
        <v>n.v.t.</v>
      </c>
      <c r="K76" s="84"/>
      <c r="L76" s="85"/>
    </row>
    <row r="77" spans="1:12" ht="141" customHeight="1" x14ac:dyDescent="0.25">
      <c r="A77" s="1"/>
      <c r="B77" s="30" t="s">
        <v>242</v>
      </c>
      <c r="C77" s="92" t="s">
        <v>150</v>
      </c>
      <c r="D77" s="32" t="s">
        <v>5</v>
      </c>
      <c r="E77" s="33" t="str">
        <f t="shared" si="5"/>
        <v>K.O.</v>
      </c>
      <c r="F77" s="93"/>
      <c r="G77" s="67"/>
      <c r="H77" s="30" t="str">
        <f t="shared" si="6"/>
        <v>n.v.t.</v>
      </c>
      <c r="I77" s="30" t="str">
        <f t="shared" si="8"/>
        <v>K.O.</v>
      </c>
      <c r="J77" s="33" t="str">
        <f t="shared" si="7"/>
        <v>n.v.t.</v>
      </c>
      <c r="K77" s="84"/>
      <c r="L77" s="85"/>
    </row>
    <row r="78" spans="1:12" ht="25.5" x14ac:dyDescent="0.25">
      <c r="A78" s="1"/>
      <c r="B78" s="30" t="s">
        <v>243</v>
      </c>
      <c r="C78" s="92" t="s">
        <v>151</v>
      </c>
      <c r="D78" s="32" t="s">
        <v>5</v>
      </c>
      <c r="E78" s="33" t="str">
        <f t="shared" si="5"/>
        <v>K.O.</v>
      </c>
      <c r="F78" s="93"/>
      <c r="G78" s="67"/>
      <c r="H78" s="30" t="str">
        <f t="shared" si="6"/>
        <v>n.v.t.</v>
      </c>
      <c r="I78" s="30" t="str">
        <f t="shared" si="8"/>
        <v>K.O.</v>
      </c>
      <c r="J78" s="33" t="str">
        <f t="shared" si="7"/>
        <v>n.v.t.</v>
      </c>
      <c r="K78" s="84"/>
      <c r="L78" s="85"/>
    </row>
    <row r="79" spans="1:12" ht="25.5" x14ac:dyDescent="0.25">
      <c r="A79" s="1"/>
      <c r="B79" s="30" t="s">
        <v>244</v>
      </c>
      <c r="C79" s="92" t="s">
        <v>152</v>
      </c>
      <c r="D79" s="32" t="s">
        <v>5</v>
      </c>
      <c r="E79" s="33" t="str">
        <f t="shared" si="5"/>
        <v>K.O.</v>
      </c>
      <c r="F79" s="93"/>
      <c r="G79" s="67"/>
      <c r="H79" s="30" t="str">
        <f t="shared" si="6"/>
        <v>n.v.t.</v>
      </c>
      <c r="I79" s="30" t="str">
        <f t="shared" si="8"/>
        <v>K.O.</v>
      </c>
      <c r="J79" s="33" t="str">
        <f t="shared" si="7"/>
        <v>n.v.t.</v>
      </c>
      <c r="K79" s="84"/>
      <c r="L79" s="85"/>
    </row>
    <row r="80" spans="1:12" ht="25.5" x14ac:dyDescent="0.25">
      <c r="A80" s="1"/>
      <c r="B80" s="30" t="s">
        <v>245</v>
      </c>
      <c r="C80" s="92" t="s">
        <v>153</v>
      </c>
      <c r="D80" s="32" t="s">
        <v>5</v>
      </c>
      <c r="E80" s="33" t="str">
        <f t="shared" si="5"/>
        <v>K.O.</v>
      </c>
      <c r="F80" s="93"/>
      <c r="G80" s="67"/>
      <c r="H80" s="30" t="str">
        <f t="shared" si="6"/>
        <v>n.v.t.</v>
      </c>
      <c r="I80" s="30" t="str">
        <f t="shared" si="8"/>
        <v>K.O.</v>
      </c>
      <c r="J80" s="33" t="str">
        <f t="shared" si="7"/>
        <v>n.v.t.</v>
      </c>
      <c r="K80" s="84"/>
      <c r="L80" s="85"/>
    </row>
    <row r="81" spans="1:12" ht="25.5" x14ac:dyDescent="0.25">
      <c r="A81" s="1"/>
      <c r="B81" s="30" t="s">
        <v>246</v>
      </c>
      <c r="C81" s="92" t="s">
        <v>154</v>
      </c>
      <c r="D81" s="32" t="s">
        <v>5</v>
      </c>
      <c r="E81" s="33" t="str">
        <f t="shared" si="5"/>
        <v>K.O.</v>
      </c>
      <c r="F81" s="93"/>
      <c r="G81" s="67"/>
      <c r="H81" s="30" t="str">
        <f t="shared" si="6"/>
        <v>n.v.t.</v>
      </c>
      <c r="I81" s="30" t="str">
        <f t="shared" si="8"/>
        <v>K.O.</v>
      </c>
      <c r="J81" s="33" t="str">
        <f t="shared" si="7"/>
        <v>n.v.t.</v>
      </c>
      <c r="K81" s="84"/>
      <c r="L81" s="85"/>
    </row>
    <row r="82" spans="1:12" ht="25.5" x14ac:dyDescent="0.25">
      <c r="A82" s="1"/>
      <c r="B82" s="30" t="s">
        <v>247</v>
      </c>
      <c r="C82" s="92" t="s">
        <v>155</v>
      </c>
      <c r="D82" s="32" t="s">
        <v>5</v>
      </c>
      <c r="E82" s="33" t="str">
        <f t="shared" si="5"/>
        <v>K.O.</v>
      </c>
      <c r="F82" s="93"/>
      <c r="G82" s="67"/>
      <c r="H82" s="30" t="str">
        <f t="shared" si="6"/>
        <v>n.v.t.</v>
      </c>
      <c r="I82" s="30" t="str">
        <f t="shared" si="8"/>
        <v>K.O.</v>
      </c>
      <c r="J82" s="33" t="str">
        <f t="shared" si="7"/>
        <v>n.v.t.</v>
      </c>
      <c r="K82" s="84"/>
      <c r="L82" s="85"/>
    </row>
    <row r="83" spans="1:12" ht="25.5" x14ac:dyDescent="0.25">
      <c r="A83" s="1"/>
      <c r="B83" s="30" t="s">
        <v>248</v>
      </c>
      <c r="C83" s="92" t="s">
        <v>156</v>
      </c>
      <c r="D83" s="32" t="s">
        <v>5</v>
      </c>
      <c r="E83" s="33" t="str">
        <f t="shared" si="5"/>
        <v>K.O.</v>
      </c>
      <c r="F83" s="93"/>
      <c r="G83" s="67"/>
      <c r="H83" s="30" t="str">
        <f t="shared" si="6"/>
        <v>n.v.t.</v>
      </c>
      <c r="I83" s="30" t="str">
        <f t="shared" si="8"/>
        <v>K.O.</v>
      </c>
      <c r="J83" s="33" t="str">
        <f t="shared" si="7"/>
        <v>n.v.t.</v>
      </c>
      <c r="K83" s="84"/>
      <c r="L83" s="85"/>
    </row>
    <row r="84" spans="1:12" ht="25.5" x14ac:dyDescent="0.25">
      <c r="A84" s="1"/>
      <c r="B84" s="30" t="s">
        <v>249</v>
      </c>
      <c r="C84" s="92" t="s">
        <v>157</v>
      </c>
      <c r="D84" s="32" t="s">
        <v>5</v>
      </c>
      <c r="E84" s="33" t="str">
        <f t="shared" si="5"/>
        <v>K.O.</v>
      </c>
      <c r="F84" s="93"/>
      <c r="G84" s="67"/>
      <c r="H84" s="30" t="str">
        <f t="shared" si="6"/>
        <v>n.v.t.</v>
      </c>
      <c r="I84" s="30" t="str">
        <f t="shared" si="8"/>
        <v>K.O.</v>
      </c>
      <c r="J84" s="33" t="str">
        <f t="shared" si="7"/>
        <v>n.v.t.</v>
      </c>
      <c r="K84" s="84"/>
      <c r="L84" s="85"/>
    </row>
    <row r="85" spans="1:12" ht="25.5" x14ac:dyDescent="0.25">
      <c r="A85" s="1"/>
      <c r="B85" s="30" t="s">
        <v>250</v>
      </c>
      <c r="C85" s="92" t="s">
        <v>158</v>
      </c>
      <c r="D85" s="32" t="s">
        <v>5</v>
      </c>
      <c r="E85" s="33" t="str">
        <f t="shared" si="5"/>
        <v>K.O.</v>
      </c>
      <c r="F85" s="93"/>
      <c r="G85" s="67"/>
      <c r="H85" s="30" t="str">
        <f t="shared" si="6"/>
        <v>n.v.t.</v>
      </c>
      <c r="I85" s="30" t="str">
        <f t="shared" si="8"/>
        <v>K.O.</v>
      </c>
      <c r="J85" s="33" t="str">
        <f t="shared" si="7"/>
        <v>n.v.t.</v>
      </c>
      <c r="K85" s="84"/>
      <c r="L85" s="85"/>
    </row>
    <row r="86" spans="1:12" ht="25.5" x14ac:dyDescent="0.25">
      <c r="A86" s="1"/>
      <c r="B86" s="30" t="s">
        <v>251</v>
      </c>
      <c r="C86" s="92" t="s">
        <v>159</v>
      </c>
      <c r="D86" s="32" t="s">
        <v>5</v>
      </c>
      <c r="E86" s="33" t="str">
        <f t="shared" si="5"/>
        <v>K.O.</v>
      </c>
      <c r="F86" s="93"/>
      <c r="G86" s="67"/>
      <c r="H86" s="30" t="str">
        <f t="shared" si="6"/>
        <v>n.v.t.</v>
      </c>
      <c r="I86" s="30" t="str">
        <f t="shared" si="8"/>
        <v>K.O.</v>
      </c>
      <c r="J86" s="33" t="str">
        <f t="shared" si="7"/>
        <v>n.v.t.</v>
      </c>
      <c r="K86" s="84"/>
      <c r="L86" s="85"/>
    </row>
    <row r="87" spans="1:12" ht="38.25" x14ac:dyDescent="0.25">
      <c r="A87" s="1"/>
      <c r="B87" s="30" t="s">
        <v>252</v>
      </c>
      <c r="C87" s="92" t="s">
        <v>160</v>
      </c>
      <c r="D87" s="32" t="s">
        <v>5</v>
      </c>
      <c r="E87" s="33" t="str">
        <f t="shared" si="5"/>
        <v>K.O.</v>
      </c>
      <c r="F87" s="93"/>
      <c r="G87" s="67"/>
      <c r="H87" s="30" t="str">
        <f t="shared" si="6"/>
        <v>n.v.t.</v>
      </c>
      <c r="I87" s="30" t="str">
        <f t="shared" si="8"/>
        <v>K.O.</v>
      </c>
      <c r="J87" s="33" t="str">
        <f t="shared" ref="J87:J120" si="9">IF(E87=$G$7,"n.v.t.",I88/$H$146)</f>
        <v>n.v.t.</v>
      </c>
      <c r="K87" s="84"/>
      <c r="L87" s="85"/>
    </row>
    <row r="88" spans="1:12" ht="25.5" x14ac:dyDescent="0.25">
      <c r="A88" s="1"/>
      <c r="B88" s="30" t="s">
        <v>253</v>
      </c>
      <c r="C88" s="92" t="s">
        <v>161</v>
      </c>
      <c r="D88" s="32" t="s">
        <v>5</v>
      </c>
      <c r="E88" s="33" t="str">
        <f t="shared" si="5"/>
        <v>K.O.</v>
      </c>
      <c r="F88" s="93"/>
      <c r="G88" s="67"/>
      <c r="H88" s="30" t="str">
        <f t="shared" si="6"/>
        <v>n.v.t.</v>
      </c>
      <c r="I88" s="30" t="str">
        <f t="shared" ref="I88:I106" si="10">IF(E87=$G$7,IF(G87=$G$16,"IN",$G$7),(G87/$G$16)*H87)</f>
        <v>K.O.</v>
      </c>
      <c r="J88" s="33" t="str">
        <f t="shared" si="9"/>
        <v>n.v.t.</v>
      </c>
      <c r="K88" s="84"/>
      <c r="L88" s="85"/>
    </row>
    <row r="89" spans="1:12" ht="25.5" x14ac:dyDescent="0.25">
      <c r="A89" s="1"/>
      <c r="B89" s="30" t="s">
        <v>254</v>
      </c>
      <c r="C89" s="92" t="s">
        <v>162</v>
      </c>
      <c r="D89" s="32" t="s">
        <v>5</v>
      </c>
      <c r="E89" s="33" t="str">
        <f t="shared" si="5"/>
        <v>K.O.</v>
      </c>
      <c r="F89" s="93"/>
      <c r="G89" s="67"/>
      <c r="H89" s="30" t="str">
        <f t="shared" si="6"/>
        <v>n.v.t.</v>
      </c>
      <c r="I89" s="30" t="str">
        <f t="shared" si="10"/>
        <v>K.O.</v>
      </c>
      <c r="J89" s="33" t="str">
        <f t="shared" si="9"/>
        <v>n.v.t.</v>
      </c>
      <c r="K89" s="84"/>
      <c r="L89" s="85"/>
    </row>
    <row r="90" spans="1:12" ht="25.5" x14ac:dyDescent="0.25">
      <c r="A90" s="1"/>
      <c r="B90" s="30" t="s">
        <v>255</v>
      </c>
      <c r="C90" s="92" t="s">
        <v>163</v>
      </c>
      <c r="D90" s="32" t="s">
        <v>5</v>
      </c>
      <c r="E90" s="33" t="str">
        <f t="shared" si="5"/>
        <v>K.O.</v>
      </c>
      <c r="F90" s="93"/>
      <c r="G90" s="67"/>
      <c r="H90" s="30" t="str">
        <f t="shared" si="6"/>
        <v>n.v.t.</v>
      </c>
      <c r="I90" s="30" t="str">
        <f t="shared" si="10"/>
        <v>K.O.</v>
      </c>
      <c r="J90" s="33" t="str">
        <f t="shared" si="9"/>
        <v>n.v.t.</v>
      </c>
      <c r="K90" s="84"/>
      <c r="L90" s="85"/>
    </row>
    <row r="91" spans="1:12" ht="166.5" customHeight="1" x14ac:dyDescent="0.25">
      <c r="A91" s="1"/>
      <c r="B91" s="30" t="s">
        <v>256</v>
      </c>
      <c r="C91" s="92" t="s">
        <v>164</v>
      </c>
      <c r="D91" s="32" t="s">
        <v>5</v>
      </c>
      <c r="E91" s="33" t="str">
        <f t="shared" si="5"/>
        <v>K.O.</v>
      </c>
      <c r="F91" s="93"/>
      <c r="G91" s="67"/>
      <c r="H91" s="30" t="str">
        <f t="shared" si="6"/>
        <v>n.v.t.</v>
      </c>
      <c r="I91" s="30" t="str">
        <f t="shared" si="10"/>
        <v>K.O.</v>
      </c>
      <c r="J91" s="33" t="str">
        <f t="shared" si="9"/>
        <v>n.v.t.</v>
      </c>
      <c r="K91" s="84"/>
      <c r="L91" s="85"/>
    </row>
    <row r="92" spans="1:12" ht="161.25" customHeight="1" x14ac:dyDescent="0.25">
      <c r="A92" s="1"/>
      <c r="B92" s="30" t="s">
        <v>257</v>
      </c>
      <c r="C92" s="92" t="s">
        <v>165</v>
      </c>
      <c r="D92" s="32" t="s">
        <v>5</v>
      </c>
      <c r="E92" s="33" t="str">
        <f t="shared" si="5"/>
        <v>K.O.</v>
      </c>
      <c r="F92" s="93"/>
      <c r="G92" s="67"/>
      <c r="H92" s="30" t="str">
        <f t="shared" si="6"/>
        <v>n.v.t.</v>
      </c>
      <c r="I92" s="30" t="str">
        <f t="shared" si="10"/>
        <v>K.O.</v>
      </c>
      <c r="J92" s="33" t="str">
        <f t="shared" si="9"/>
        <v>n.v.t.</v>
      </c>
      <c r="K92" s="84"/>
      <c r="L92" s="85"/>
    </row>
    <row r="93" spans="1:12" ht="158.25" customHeight="1" x14ac:dyDescent="0.25">
      <c r="A93" s="1"/>
      <c r="B93" s="30" t="s">
        <v>258</v>
      </c>
      <c r="C93" s="92" t="s">
        <v>166</v>
      </c>
      <c r="D93" s="32" t="s">
        <v>5</v>
      </c>
      <c r="E93" s="33" t="str">
        <f t="shared" si="5"/>
        <v>K.O.</v>
      </c>
      <c r="F93" s="93"/>
      <c r="G93" s="67"/>
      <c r="H93" s="30" t="str">
        <f t="shared" si="6"/>
        <v>n.v.t.</v>
      </c>
      <c r="I93" s="30" t="str">
        <f t="shared" si="10"/>
        <v>K.O.</v>
      </c>
      <c r="J93" s="33" t="str">
        <f t="shared" si="9"/>
        <v>n.v.t.</v>
      </c>
      <c r="K93" s="84"/>
      <c r="L93" s="85"/>
    </row>
    <row r="94" spans="1:12" ht="129.75" customHeight="1" x14ac:dyDescent="0.25">
      <c r="A94" s="1"/>
      <c r="B94" s="30" t="s">
        <v>259</v>
      </c>
      <c r="C94" s="92" t="s">
        <v>167</v>
      </c>
      <c r="D94" s="32" t="s">
        <v>5</v>
      </c>
      <c r="E94" s="33" t="str">
        <f t="shared" si="5"/>
        <v>K.O.</v>
      </c>
      <c r="F94" s="93"/>
      <c r="G94" s="67"/>
      <c r="H94" s="30" t="str">
        <f t="shared" si="6"/>
        <v>n.v.t.</v>
      </c>
      <c r="I94" s="30" t="str">
        <f t="shared" si="10"/>
        <v>K.O.</v>
      </c>
      <c r="J94" s="33" t="str">
        <f t="shared" si="9"/>
        <v>n.v.t.</v>
      </c>
      <c r="K94" s="84"/>
      <c r="L94" s="85"/>
    </row>
    <row r="95" spans="1:12" ht="30" customHeight="1" x14ac:dyDescent="0.25">
      <c r="A95" s="1"/>
      <c r="B95" s="30" t="s">
        <v>260</v>
      </c>
      <c r="C95" s="92" t="s">
        <v>168</v>
      </c>
      <c r="D95" s="32" t="s">
        <v>5</v>
      </c>
      <c r="E95" s="33" t="str">
        <f t="shared" si="5"/>
        <v>K.O.</v>
      </c>
      <c r="F95" s="93"/>
      <c r="G95" s="67"/>
      <c r="H95" s="30" t="str">
        <f t="shared" si="6"/>
        <v>n.v.t.</v>
      </c>
      <c r="I95" s="30" t="str">
        <f t="shared" si="10"/>
        <v>K.O.</v>
      </c>
      <c r="J95" s="33" t="str">
        <f t="shared" si="9"/>
        <v>n.v.t.</v>
      </c>
      <c r="K95" s="84"/>
      <c r="L95" s="85"/>
    </row>
    <row r="96" spans="1:12" ht="33" customHeight="1" x14ac:dyDescent="0.25">
      <c r="A96" s="1"/>
      <c r="B96" s="30" t="s">
        <v>261</v>
      </c>
      <c r="C96" s="92" t="s">
        <v>169</v>
      </c>
      <c r="D96" s="32" t="s">
        <v>5</v>
      </c>
      <c r="E96" s="33" t="str">
        <f t="shared" si="5"/>
        <v>K.O.</v>
      </c>
      <c r="F96" s="93"/>
      <c r="G96" s="67"/>
      <c r="H96" s="30" t="str">
        <f t="shared" si="6"/>
        <v>n.v.t.</v>
      </c>
      <c r="I96" s="30" t="str">
        <f t="shared" si="10"/>
        <v>K.O.</v>
      </c>
      <c r="J96" s="33" t="str">
        <f t="shared" si="9"/>
        <v>n.v.t.</v>
      </c>
      <c r="K96" s="84"/>
      <c r="L96" s="85"/>
    </row>
    <row r="97" spans="1:12" ht="70.5" customHeight="1" x14ac:dyDescent="0.25">
      <c r="A97" s="1"/>
      <c r="B97" s="30" t="s">
        <v>262</v>
      </c>
      <c r="C97" s="92" t="s">
        <v>170</v>
      </c>
      <c r="D97" s="32" t="s">
        <v>5</v>
      </c>
      <c r="E97" s="33" t="str">
        <f t="shared" si="5"/>
        <v>K.O.</v>
      </c>
      <c r="F97" s="93"/>
      <c r="G97" s="67"/>
      <c r="H97" s="30" t="str">
        <f t="shared" si="6"/>
        <v>n.v.t.</v>
      </c>
      <c r="I97" s="30" t="str">
        <f t="shared" si="10"/>
        <v>K.O.</v>
      </c>
      <c r="J97" s="33" t="str">
        <f t="shared" si="9"/>
        <v>n.v.t.</v>
      </c>
      <c r="K97" s="84"/>
      <c r="L97" s="85"/>
    </row>
    <row r="98" spans="1:12" ht="25.5" x14ac:dyDescent="0.25">
      <c r="A98" s="1"/>
      <c r="B98" s="30" t="s">
        <v>263</v>
      </c>
      <c r="C98" s="92" t="s">
        <v>171</v>
      </c>
      <c r="D98" s="32" t="s">
        <v>5</v>
      </c>
      <c r="E98" s="33" t="str">
        <f t="shared" si="5"/>
        <v>K.O.</v>
      </c>
      <c r="F98" s="93"/>
      <c r="G98" s="67"/>
      <c r="H98" s="30" t="str">
        <f t="shared" si="6"/>
        <v>n.v.t.</v>
      </c>
      <c r="I98" s="30" t="str">
        <f t="shared" si="10"/>
        <v>K.O.</v>
      </c>
      <c r="J98" s="33" t="str">
        <f t="shared" si="9"/>
        <v>n.v.t.</v>
      </c>
      <c r="K98" s="84"/>
      <c r="L98" s="85"/>
    </row>
    <row r="99" spans="1:12" x14ac:dyDescent="0.25">
      <c r="A99" s="1"/>
      <c r="B99" s="30" t="s">
        <v>264</v>
      </c>
      <c r="C99" s="92" t="s">
        <v>172</v>
      </c>
      <c r="D99" s="32" t="s">
        <v>5</v>
      </c>
      <c r="E99" s="33" t="str">
        <f t="shared" si="5"/>
        <v>K.O.</v>
      </c>
      <c r="F99" s="93"/>
      <c r="G99" s="67"/>
      <c r="H99" s="30" t="str">
        <f t="shared" si="6"/>
        <v>n.v.t.</v>
      </c>
      <c r="I99" s="30" t="str">
        <f t="shared" si="10"/>
        <v>K.O.</v>
      </c>
      <c r="J99" s="33" t="str">
        <f t="shared" si="9"/>
        <v>n.v.t.</v>
      </c>
      <c r="K99" s="84"/>
      <c r="L99" s="85"/>
    </row>
    <row r="100" spans="1:12" ht="25.5" x14ac:dyDescent="0.25">
      <c r="A100" s="1"/>
      <c r="B100" s="30" t="s">
        <v>265</v>
      </c>
      <c r="C100" s="92" t="s">
        <v>173</v>
      </c>
      <c r="D100" s="32" t="s">
        <v>5</v>
      </c>
      <c r="E100" s="33" t="str">
        <f t="shared" si="5"/>
        <v>K.O.</v>
      </c>
      <c r="F100" s="93"/>
      <c r="G100" s="67"/>
      <c r="H100" s="30" t="str">
        <f t="shared" si="6"/>
        <v>n.v.t.</v>
      </c>
      <c r="I100" s="30" t="str">
        <f t="shared" si="10"/>
        <v>K.O.</v>
      </c>
      <c r="J100" s="33" t="str">
        <f t="shared" si="9"/>
        <v>n.v.t.</v>
      </c>
      <c r="K100" s="84"/>
      <c r="L100" s="85"/>
    </row>
    <row r="101" spans="1:12" x14ac:dyDescent="0.25">
      <c r="A101" s="1"/>
      <c r="B101" s="30" t="s">
        <v>266</v>
      </c>
      <c r="C101" s="92" t="s">
        <v>174</v>
      </c>
      <c r="D101" s="32" t="s">
        <v>5</v>
      </c>
      <c r="E101" s="33" t="str">
        <f t="shared" si="5"/>
        <v>K.O.</v>
      </c>
      <c r="F101" s="93"/>
      <c r="G101" s="67"/>
      <c r="H101" s="30" t="str">
        <f t="shared" si="6"/>
        <v>n.v.t.</v>
      </c>
      <c r="I101" s="30" t="str">
        <f t="shared" si="10"/>
        <v>K.O.</v>
      </c>
      <c r="J101" s="33" t="str">
        <f t="shared" si="9"/>
        <v>n.v.t.</v>
      </c>
      <c r="K101" s="84"/>
      <c r="L101" s="85"/>
    </row>
    <row r="102" spans="1:12" x14ac:dyDescent="0.25">
      <c r="A102" s="1"/>
      <c r="B102" s="30" t="s">
        <v>267</v>
      </c>
      <c r="C102" s="92" t="s">
        <v>175</v>
      </c>
      <c r="D102" s="32" t="s">
        <v>5</v>
      </c>
      <c r="E102" s="33" t="str">
        <f t="shared" si="5"/>
        <v>K.O.</v>
      </c>
      <c r="F102" s="93"/>
      <c r="G102" s="67"/>
      <c r="H102" s="30" t="str">
        <f t="shared" si="6"/>
        <v>n.v.t.</v>
      </c>
      <c r="I102" s="30" t="str">
        <f t="shared" si="10"/>
        <v>K.O.</v>
      </c>
      <c r="J102" s="33" t="str">
        <f t="shared" si="9"/>
        <v>n.v.t.</v>
      </c>
      <c r="K102" s="84"/>
      <c r="L102" s="85"/>
    </row>
    <row r="103" spans="1:12" ht="25.5" x14ac:dyDescent="0.25">
      <c r="A103" s="1"/>
      <c r="B103" s="30" t="s">
        <v>268</v>
      </c>
      <c r="C103" s="92" t="s">
        <v>176</v>
      </c>
      <c r="D103" s="32" t="s">
        <v>5</v>
      </c>
      <c r="E103" s="33" t="str">
        <f t="shared" si="5"/>
        <v>K.O.</v>
      </c>
      <c r="F103" s="93"/>
      <c r="G103" s="67"/>
      <c r="H103" s="30" t="str">
        <f t="shared" si="6"/>
        <v>n.v.t.</v>
      </c>
      <c r="I103" s="30" t="str">
        <f t="shared" si="10"/>
        <v>K.O.</v>
      </c>
      <c r="J103" s="33" t="str">
        <f t="shared" si="9"/>
        <v>n.v.t.</v>
      </c>
      <c r="K103" s="84"/>
      <c r="L103" s="85"/>
    </row>
    <row r="104" spans="1:12" x14ac:dyDescent="0.25">
      <c r="A104" s="1"/>
      <c r="B104" s="30" t="s">
        <v>269</v>
      </c>
      <c r="C104" s="92" t="s">
        <v>177</v>
      </c>
      <c r="D104" s="32" t="s">
        <v>5</v>
      </c>
      <c r="E104" s="33" t="str">
        <f t="shared" si="5"/>
        <v>K.O.</v>
      </c>
      <c r="F104" s="93"/>
      <c r="G104" s="67"/>
      <c r="H104" s="30" t="str">
        <f t="shared" si="6"/>
        <v>n.v.t.</v>
      </c>
      <c r="I104" s="30" t="str">
        <f t="shared" si="10"/>
        <v>K.O.</v>
      </c>
      <c r="J104" s="33" t="str">
        <f t="shared" si="9"/>
        <v>n.v.t.</v>
      </c>
      <c r="K104" s="84"/>
      <c r="L104" s="85"/>
    </row>
    <row r="105" spans="1:12" x14ac:dyDescent="0.25">
      <c r="A105" s="1"/>
      <c r="B105" s="30" t="s">
        <v>270</v>
      </c>
      <c r="C105" s="92" t="s">
        <v>178</v>
      </c>
      <c r="D105" s="32" t="s">
        <v>5</v>
      </c>
      <c r="E105" s="33" t="str">
        <f t="shared" si="5"/>
        <v>K.O.</v>
      </c>
      <c r="F105" s="93"/>
      <c r="G105" s="67"/>
      <c r="H105" s="30" t="str">
        <f t="shared" si="6"/>
        <v>n.v.t.</v>
      </c>
      <c r="I105" s="30" t="str">
        <f t="shared" si="10"/>
        <v>K.O.</v>
      </c>
      <c r="J105" s="33" t="str">
        <f t="shared" si="9"/>
        <v>n.v.t.</v>
      </c>
      <c r="K105" s="84"/>
      <c r="L105" s="85"/>
    </row>
    <row r="106" spans="1:12" ht="25.5" x14ac:dyDescent="0.25">
      <c r="A106" s="1"/>
      <c r="B106" s="30" t="s">
        <v>271</v>
      </c>
      <c r="C106" s="92" t="s">
        <v>179</v>
      </c>
      <c r="D106" s="32" t="s">
        <v>5</v>
      </c>
      <c r="E106" s="33" t="str">
        <f t="shared" si="5"/>
        <v>K.O.</v>
      </c>
      <c r="F106" s="93"/>
      <c r="G106" s="67"/>
      <c r="H106" s="30" t="str">
        <f t="shared" si="6"/>
        <v>n.v.t.</v>
      </c>
      <c r="I106" s="30" t="str">
        <f t="shared" si="10"/>
        <v>K.O.</v>
      </c>
      <c r="J106" s="33" t="str">
        <f t="shared" si="9"/>
        <v>n.v.t.</v>
      </c>
      <c r="K106" s="84"/>
      <c r="L106" s="85"/>
    </row>
    <row r="107" spans="1:12" ht="25.5" x14ac:dyDescent="0.25">
      <c r="A107" s="1"/>
      <c r="B107" s="30" t="s">
        <v>272</v>
      </c>
      <c r="C107" s="92" t="s">
        <v>180</v>
      </c>
      <c r="D107" s="32" t="s">
        <v>5</v>
      </c>
      <c r="E107" s="33" t="str">
        <f t="shared" si="5"/>
        <v>K.O.</v>
      </c>
      <c r="F107" s="93"/>
      <c r="G107" s="67"/>
      <c r="H107" s="30" t="str">
        <f t="shared" si="6"/>
        <v>n.v.t.</v>
      </c>
      <c r="I107" s="30" t="str">
        <f t="shared" ref="I107:I123" si="11">IF(E106=$G$7,IF(G106=$G$16,"IN",$G$7),(G106/$G$16)*H106)</f>
        <v>K.O.</v>
      </c>
      <c r="J107" s="33" t="str">
        <f t="shared" si="9"/>
        <v>n.v.t.</v>
      </c>
      <c r="K107" s="84"/>
      <c r="L107" s="85"/>
    </row>
    <row r="108" spans="1:12" x14ac:dyDescent="0.25">
      <c r="A108" s="1"/>
      <c r="B108" s="30" t="s">
        <v>273</v>
      </c>
      <c r="C108" s="92" t="s">
        <v>181</v>
      </c>
      <c r="D108" s="32" t="s">
        <v>5</v>
      </c>
      <c r="E108" s="33" t="str">
        <f t="shared" si="5"/>
        <v>K.O.</v>
      </c>
      <c r="F108" s="93"/>
      <c r="G108" s="67"/>
      <c r="H108" s="30" t="str">
        <f t="shared" si="6"/>
        <v>n.v.t.</v>
      </c>
      <c r="I108" s="30" t="str">
        <f t="shared" si="11"/>
        <v>K.O.</v>
      </c>
      <c r="J108" s="33" t="str">
        <f t="shared" si="9"/>
        <v>n.v.t.</v>
      </c>
      <c r="K108" s="84"/>
      <c r="L108" s="85"/>
    </row>
    <row r="109" spans="1:12" x14ac:dyDescent="0.25">
      <c r="A109" s="1"/>
      <c r="B109" s="30" t="s">
        <v>274</v>
      </c>
      <c r="C109" s="92" t="s">
        <v>182</v>
      </c>
      <c r="D109" s="32" t="s">
        <v>5</v>
      </c>
      <c r="E109" s="33" t="str">
        <f t="shared" si="5"/>
        <v>K.O.</v>
      </c>
      <c r="F109" s="93"/>
      <c r="G109" s="67"/>
      <c r="H109" s="30" t="str">
        <f t="shared" si="6"/>
        <v>n.v.t.</v>
      </c>
      <c r="I109" s="30" t="str">
        <f t="shared" si="11"/>
        <v>K.O.</v>
      </c>
      <c r="J109" s="33" t="str">
        <f t="shared" si="9"/>
        <v>n.v.t.</v>
      </c>
      <c r="K109" s="84"/>
      <c r="L109" s="85"/>
    </row>
    <row r="110" spans="1:12" ht="25.5" x14ac:dyDescent="0.25">
      <c r="A110" s="1"/>
      <c r="B110" s="30" t="s">
        <v>275</v>
      </c>
      <c r="C110" s="92" t="s">
        <v>183</v>
      </c>
      <c r="D110" s="32" t="s">
        <v>5</v>
      </c>
      <c r="E110" s="33" t="str">
        <f t="shared" si="5"/>
        <v>K.O.</v>
      </c>
      <c r="F110" s="93"/>
      <c r="G110" s="67"/>
      <c r="H110" s="30" t="str">
        <f t="shared" si="6"/>
        <v>n.v.t.</v>
      </c>
      <c r="I110" s="30" t="str">
        <f t="shared" si="11"/>
        <v>K.O.</v>
      </c>
      <c r="J110" s="33" t="str">
        <f t="shared" si="9"/>
        <v>n.v.t.</v>
      </c>
      <c r="K110" s="84"/>
      <c r="L110" s="85"/>
    </row>
    <row r="111" spans="1:12" ht="38.25" x14ac:dyDescent="0.25">
      <c r="A111" s="1"/>
      <c r="B111" s="30" t="s">
        <v>276</v>
      </c>
      <c r="C111" s="92" t="s">
        <v>184</v>
      </c>
      <c r="D111" s="32" t="s">
        <v>5</v>
      </c>
      <c r="E111" s="33" t="str">
        <f t="shared" si="5"/>
        <v>K.O.</v>
      </c>
      <c r="F111" s="93"/>
      <c r="G111" s="67"/>
      <c r="H111" s="30" t="str">
        <f t="shared" si="6"/>
        <v>n.v.t.</v>
      </c>
      <c r="I111" s="30" t="str">
        <f t="shared" si="11"/>
        <v>K.O.</v>
      </c>
      <c r="J111" s="33" t="str">
        <f t="shared" si="9"/>
        <v>n.v.t.</v>
      </c>
      <c r="K111" s="84"/>
      <c r="L111" s="85"/>
    </row>
    <row r="112" spans="1:12" ht="25.5" x14ac:dyDescent="0.25">
      <c r="A112" s="1"/>
      <c r="B112" s="30" t="s">
        <v>277</v>
      </c>
      <c r="C112" s="92" t="s">
        <v>185</v>
      </c>
      <c r="D112" s="32" t="s">
        <v>5</v>
      </c>
      <c r="E112" s="33" t="str">
        <f t="shared" si="5"/>
        <v>K.O.</v>
      </c>
      <c r="F112" s="93"/>
      <c r="G112" s="67"/>
      <c r="H112" s="30" t="str">
        <f t="shared" si="6"/>
        <v>n.v.t.</v>
      </c>
      <c r="I112" s="30" t="str">
        <f t="shared" si="11"/>
        <v>K.O.</v>
      </c>
      <c r="J112" s="33" t="str">
        <f t="shared" si="9"/>
        <v>n.v.t.</v>
      </c>
      <c r="K112" s="84"/>
      <c r="L112" s="85"/>
    </row>
    <row r="113" spans="1:12" ht="25.5" x14ac:dyDescent="0.25">
      <c r="A113" s="1"/>
      <c r="B113" s="30" t="s">
        <v>278</v>
      </c>
      <c r="C113" s="92" t="s">
        <v>186</v>
      </c>
      <c r="D113" s="32" t="s">
        <v>5</v>
      </c>
      <c r="E113" s="33" t="str">
        <f t="shared" si="5"/>
        <v>K.O.</v>
      </c>
      <c r="F113" s="93"/>
      <c r="G113" s="67"/>
      <c r="H113" s="30" t="str">
        <f t="shared" si="6"/>
        <v>n.v.t.</v>
      </c>
      <c r="I113" s="30" t="str">
        <f t="shared" si="11"/>
        <v>K.O.</v>
      </c>
      <c r="J113" s="33" t="str">
        <f t="shared" si="9"/>
        <v>n.v.t.</v>
      </c>
      <c r="K113" s="84"/>
      <c r="L113" s="85"/>
    </row>
    <row r="114" spans="1:12" ht="38.25" x14ac:dyDescent="0.25">
      <c r="A114" s="1"/>
      <c r="B114" s="30" t="s">
        <v>279</v>
      </c>
      <c r="C114" s="92" t="s">
        <v>187</v>
      </c>
      <c r="D114" s="32" t="s">
        <v>5</v>
      </c>
      <c r="E114" s="33" t="str">
        <f t="shared" si="5"/>
        <v>K.O.</v>
      </c>
      <c r="F114" s="93"/>
      <c r="G114" s="67"/>
      <c r="H114" s="30" t="str">
        <f t="shared" si="6"/>
        <v>n.v.t.</v>
      </c>
      <c r="I114" s="30" t="str">
        <f t="shared" si="11"/>
        <v>K.O.</v>
      </c>
      <c r="J114" s="33" t="str">
        <f t="shared" si="9"/>
        <v>n.v.t.</v>
      </c>
      <c r="K114" s="84"/>
      <c r="L114" s="85"/>
    </row>
    <row r="115" spans="1:12" x14ac:dyDescent="0.25">
      <c r="A115" s="1"/>
      <c r="B115" s="30" t="s">
        <v>280</v>
      </c>
      <c r="C115" s="92" t="s">
        <v>188</v>
      </c>
      <c r="D115" s="32" t="s">
        <v>5</v>
      </c>
      <c r="E115" s="33" t="str">
        <f t="shared" si="5"/>
        <v>K.O.</v>
      </c>
      <c r="F115" s="93"/>
      <c r="G115" s="67"/>
      <c r="H115" s="30" t="str">
        <f t="shared" si="6"/>
        <v>n.v.t.</v>
      </c>
      <c r="I115" s="30" t="str">
        <f t="shared" si="11"/>
        <v>K.O.</v>
      </c>
      <c r="J115" s="33" t="str">
        <f t="shared" si="9"/>
        <v>n.v.t.</v>
      </c>
      <c r="K115" s="84"/>
      <c r="L115" s="85"/>
    </row>
    <row r="116" spans="1:12" ht="38.25" x14ac:dyDescent="0.25">
      <c r="A116" s="1"/>
      <c r="B116" s="30" t="s">
        <v>281</v>
      </c>
      <c r="C116" s="92" t="s">
        <v>189</v>
      </c>
      <c r="D116" s="32" t="s">
        <v>5</v>
      </c>
      <c r="E116" s="33" t="str">
        <f t="shared" si="5"/>
        <v>K.O.</v>
      </c>
      <c r="F116" s="93"/>
      <c r="G116" s="67"/>
      <c r="H116" s="30" t="str">
        <f t="shared" si="6"/>
        <v>n.v.t.</v>
      </c>
      <c r="I116" s="30" t="str">
        <f>IF(E115=$G$7,IF(G115=$G$16,"IN",$G$7),(G115/$G$16)*H115)</f>
        <v>K.O.</v>
      </c>
      <c r="J116" s="33" t="str">
        <f t="shared" si="9"/>
        <v>n.v.t.</v>
      </c>
      <c r="K116" s="84"/>
      <c r="L116" s="85"/>
    </row>
    <row r="117" spans="1:12" ht="38.25" x14ac:dyDescent="0.25">
      <c r="A117" s="1"/>
      <c r="B117" s="30" t="s">
        <v>282</v>
      </c>
      <c r="C117" s="92" t="s">
        <v>190</v>
      </c>
      <c r="D117" s="32" t="s">
        <v>5</v>
      </c>
      <c r="E117" s="33" t="str">
        <f t="shared" si="5"/>
        <v>K.O.</v>
      </c>
      <c r="F117" s="93"/>
      <c r="G117" s="67"/>
      <c r="H117" s="30" t="str">
        <f t="shared" si="6"/>
        <v>n.v.t.</v>
      </c>
      <c r="I117" s="30" t="str">
        <f t="shared" si="11"/>
        <v>K.O.</v>
      </c>
      <c r="J117" s="33" t="str">
        <f t="shared" si="9"/>
        <v>n.v.t.</v>
      </c>
      <c r="K117" s="84"/>
      <c r="L117" s="85"/>
    </row>
    <row r="118" spans="1:12" ht="25.5" x14ac:dyDescent="0.25">
      <c r="A118" s="1"/>
      <c r="B118" s="30" t="s">
        <v>283</v>
      </c>
      <c r="C118" s="92" t="s">
        <v>404</v>
      </c>
      <c r="D118" s="32" t="s">
        <v>5</v>
      </c>
      <c r="E118" s="33" t="str">
        <f t="shared" ref="E118:E145" si="12">IF(D118="",,VLOOKUP(D118,$B$7:$G$10,6,FALSE))</f>
        <v>K.O.</v>
      </c>
      <c r="F118" s="93"/>
      <c r="G118" s="67"/>
      <c r="H118" s="30" t="str">
        <f t="shared" si="6"/>
        <v>n.v.t.</v>
      </c>
      <c r="I118" s="30" t="str">
        <f t="shared" si="11"/>
        <v>K.O.</v>
      </c>
      <c r="J118" s="33" t="str">
        <f t="shared" si="9"/>
        <v>n.v.t.</v>
      </c>
      <c r="K118" s="84"/>
      <c r="L118" s="85"/>
    </row>
    <row r="119" spans="1:12" x14ac:dyDescent="0.25">
      <c r="A119" s="1"/>
      <c r="B119" s="30" t="s">
        <v>284</v>
      </c>
      <c r="C119" s="92" t="s">
        <v>191</v>
      </c>
      <c r="D119" s="32" t="s">
        <v>5</v>
      </c>
      <c r="E119" s="33" t="str">
        <f t="shared" si="12"/>
        <v>K.O.</v>
      </c>
      <c r="F119" s="93"/>
      <c r="G119" s="67"/>
      <c r="H119" s="30" t="str">
        <f t="shared" ref="H119:H145" si="13">IF(E119=$G$7,"n.v.t.",E119*$H$8)</f>
        <v>n.v.t.</v>
      </c>
      <c r="I119" s="30" t="str">
        <f t="shared" si="11"/>
        <v>K.O.</v>
      </c>
      <c r="J119" s="33" t="str">
        <f t="shared" si="9"/>
        <v>n.v.t.</v>
      </c>
      <c r="K119" s="84"/>
      <c r="L119" s="85"/>
    </row>
    <row r="120" spans="1:12" x14ac:dyDescent="0.25">
      <c r="A120" s="1"/>
      <c r="B120" s="30" t="s">
        <v>285</v>
      </c>
      <c r="C120" s="92" t="s">
        <v>192</v>
      </c>
      <c r="D120" s="32" t="s">
        <v>5</v>
      </c>
      <c r="E120" s="33" t="str">
        <f t="shared" si="12"/>
        <v>K.O.</v>
      </c>
      <c r="F120" s="93"/>
      <c r="G120" s="67"/>
      <c r="H120" s="30" t="str">
        <f t="shared" si="13"/>
        <v>n.v.t.</v>
      </c>
      <c r="I120" s="30" t="str">
        <f t="shared" si="11"/>
        <v>K.O.</v>
      </c>
      <c r="J120" s="33" t="str">
        <f t="shared" si="9"/>
        <v>n.v.t.</v>
      </c>
      <c r="K120" s="84"/>
      <c r="L120" s="85"/>
    </row>
    <row r="121" spans="1:12" ht="25.5" x14ac:dyDescent="0.25">
      <c r="A121" s="1"/>
      <c r="B121" s="30" t="s">
        <v>286</v>
      </c>
      <c r="C121" s="92" t="s">
        <v>193</v>
      </c>
      <c r="D121" s="32" t="s">
        <v>5</v>
      </c>
      <c r="E121" s="33" t="str">
        <f t="shared" si="12"/>
        <v>K.O.</v>
      </c>
      <c r="F121" s="93"/>
      <c r="G121" s="67"/>
      <c r="H121" s="30" t="str">
        <f t="shared" si="13"/>
        <v>n.v.t.</v>
      </c>
      <c r="I121" s="30" t="str">
        <f t="shared" si="11"/>
        <v>K.O.</v>
      </c>
      <c r="J121" s="33" t="str">
        <f>IF(E121=$G$7,"n.v.t.",I146/$H$146)</f>
        <v>n.v.t.</v>
      </c>
      <c r="K121" s="84"/>
      <c r="L121" s="85"/>
    </row>
    <row r="122" spans="1:12" x14ac:dyDescent="0.25">
      <c r="A122" s="1"/>
      <c r="B122" s="30" t="s">
        <v>414</v>
      </c>
      <c r="C122" s="92" t="s">
        <v>417</v>
      </c>
      <c r="D122" s="32" t="s">
        <v>5</v>
      </c>
      <c r="E122" s="33" t="str">
        <f t="shared" si="12"/>
        <v>K.O.</v>
      </c>
      <c r="F122" s="93"/>
      <c r="G122" s="67"/>
      <c r="H122" s="30" t="str">
        <f t="shared" si="13"/>
        <v>n.v.t.</v>
      </c>
      <c r="I122" s="30" t="str">
        <f t="shared" si="11"/>
        <v>K.O.</v>
      </c>
      <c r="J122" s="33" t="str">
        <f t="shared" ref="J122:J123" si="14">IF(E122=$G$7,"n.v.t.",I147/$H$146)</f>
        <v>n.v.t.</v>
      </c>
      <c r="K122" s="84"/>
      <c r="L122" s="85"/>
    </row>
    <row r="123" spans="1:12" x14ac:dyDescent="0.25">
      <c r="A123" s="1"/>
      <c r="B123" s="30" t="s">
        <v>415</v>
      </c>
      <c r="C123" s="92" t="s">
        <v>418</v>
      </c>
      <c r="D123" s="32" t="s">
        <v>5</v>
      </c>
      <c r="E123" s="33" t="str">
        <f t="shared" si="12"/>
        <v>K.O.</v>
      </c>
      <c r="F123" s="93"/>
      <c r="G123" s="67"/>
      <c r="H123" s="30" t="str">
        <f t="shared" si="13"/>
        <v>n.v.t.</v>
      </c>
      <c r="I123" s="30" t="str">
        <f t="shared" si="11"/>
        <v>K.O.</v>
      </c>
      <c r="J123" s="33" t="str">
        <f t="shared" si="14"/>
        <v>n.v.t.</v>
      </c>
      <c r="K123" s="84"/>
      <c r="L123" s="85"/>
    </row>
    <row r="124" spans="1:12" ht="38.25" x14ac:dyDescent="0.25">
      <c r="A124" s="1"/>
      <c r="B124" s="30" t="s">
        <v>421</v>
      </c>
      <c r="C124" s="97" t="s">
        <v>405</v>
      </c>
      <c r="D124" s="32" t="s">
        <v>12</v>
      </c>
      <c r="E124" s="33">
        <f t="shared" si="12"/>
        <v>0.3</v>
      </c>
      <c r="F124" s="93"/>
      <c r="G124" s="67"/>
      <c r="H124" s="30">
        <f t="shared" si="13"/>
        <v>30</v>
      </c>
      <c r="I124" s="30">
        <f>H124/10*G124</f>
        <v>0</v>
      </c>
      <c r="J124" s="33">
        <f>IF(E124=$G$7,"n.v.t.",I124/$H$48)</f>
        <v>0</v>
      </c>
      <c r="K124" s="84"/>
      <c r="L124" s="85"/>
    </row>
    <row r="125" spans="1:12" ht="63.75" x14ac:dyDescent="0.25">
      <c r="A125" s="1"/>
      <c r="B125" s="30" t="s">
        <v>354</v>
      </c>
      <c r="C125" s="92" t="s">
        <v>416</v>
      </c>
      <c r="D125" s="96" t="s">
        <v>11</v>
      </c>
      <c r="E125" s="33">
        <f t="shared" si="12"/>
        <v>1</v>
      </c>
      <c r="F125" s="99"/>
      <c r="G125" s="67"/>
      <c r="H125" s="30">
        <f t="shared" si="13"/>
        <v>100</v>
      </c>
      <c r="I125" s="30">
        <f t="shared" ref="I125:I145" si="15">H125/10*G125</f>
        <v>0</v>
      </c>
      <c r="J125" s="33">
        <f t="shared" ref="J125:J145" si="16">IF(E125=$G$7,"n.v.t.",I125/$H$48)</f>
        <v>0</v>
      </c>
      <c r="K125" s="84"/>
      <c r="L125" s="85"/>
    </row>
    <row r="126" spans="1:12" ht="25.5" x14ac:dyDescent="0.25">
      <c r="A126" s="1"/>
      <c r="B126" s="30" t="s">
        <v>422</v>
      </c>
      <c r="C126" s="92" t="s">
        <v>329</v>
      </c>
      <c r="D126" s="96" t="s">
        <v>10</v>
      </c>
      <c r="E126" s="33">
        <f t="shared" si="12"/>
        <v>0.1</v>
      </c>
      <c r="F126" s="93"/>
      <c r="G126" s="67"/>
      <c r="H126" s="30">
        <f t="shared" si="13"/>
        <v>10</v>
      </c>
      <c r="I126" s="30">
        <f t="shared" si="15"/>
        <v>0</v>
      </c>
      <c r="J126" s="33">
        <f t="shared" si="16"/>
        <v>0</v>
      </c>
      <c r="K126" s="84"/>
      <c r="L126" s="85"/>
    </row>
    <row r="127" spans="1:12" ht="25.5" x14ac:dyDescent="0.25">
      <c r="A127" s="1"/>
      <c r="B127" s="30" t="s">
        <v>355</v>
      </c>
      <c r="C127" s="92" t="s">
        <v>331</v>
      </c>
      <c r="D127" s="96" t="s">
        <v>12</v>
      </c>
      <c r="E127" s="33">
        <f t="shared" si="12"/>
        <v>0.3</v>
      </c>
      <c r="F127" s="93"/>
      <c r="G127" s="67"/>
      <c r="H127" s="30">
        <f t="shared" si="13"/>
        <v>30</v>
      </c>
      <c r="I127" s="30">
        <f t="shared" si="15"/>
        <v>0</v>
      </c>
      <c r="J127" s="33">
        <f t="shared" si="16"/>
        <v>0</v>
      </c>
      <c r="K127" s="84"/>
      <c r="L127" s="85"/>
    </row>
    <row r="128" spans="1:12" x14ac:dyDescent="0.25">
      <c r="A128" s="1"/>
      <c r="B128" s="30" t="s">
        <v>356</v>
      </c>
      <c r="C128" s="92" t="s">
        <v>332</v>
      </c>
      <c r="D128" s="96" t="s">
        <v>12</v>
      </c>
      <c r="E128" s="33">
        <f t="shared" si="12"/>
        <v>0.3</v>
      </c>
      <c r="F128" s="93"/>
      <c r="G128" s="67"/>
      <c r="H128" s="30">
        <f t="shared" si="13"/>
        <v>30</v>
      </c>
      <c r="I128" s="30">
        <f t="shared" si="15"/>
        <v>0</v>
      </c>
      <c r="J128" s="33">
        <f t="shared" si="16"/>
        <v>0</v>
      </c>
      <c r="K128" s="84"/>
      <c r="L128" s="85"/>
    </row>
    <row r="129" spans="1:12" x14ac:dyDescent="0.25">
      <c r="A129" s="1"/>
      <c r="B129" s="30" t="s">
        <v>357</v>
      </c>
      <c r="C129" s="92" t="s">
        <v>333</v>
      </c>
      <c r="D129" s="96" t="s">
        <v>12</v>
      </c>
      <c r="E129" s="33">
        <f t="shared" si="12"/>
        <v>0.3</v>
      </c>
      <c r="F129" s="93"/>
      <c r="G129" s="67"/>
      <c r="H129" s="30">
        <f t="shared" si="13"/>
        <v>30</v>
      </c>
      <c r="I129" s="30">
        <f t="shared" si="15"/>
        <v>0</v>
      </c>
      <c r="J129" s="33">
        <f t="shared" si="16"/>
        <v>0</v>
      </c>
      <c r="K129" s="84"/>
      <c r="L129" s="85"/>
    </row>
    <row r="130" spans="1:12" x14ac:dyDescent="0.25">
      <c r="A130" s="1"/>
      <c r="B130" s="30" t="s">
        <v>358</v>
      </c>
      <c r="C130" s="92" t="s">
        <v>334</v>
      </c>
      <c r="D130" s="96" t="s">
        <v>12</v>
      </c>
      <c r="E130" s="33">
        <f t="shared" si="12"/>
        <v>0.3</v>
      </c>
      <c r="F130" s="93"/>
      <c r="G130" s="67"/>
      <c r="H130" s="30">
        <f t="shared" si="13"/>
        <v>30</v>
      </c>
      <c r="I130" s="30">
        <f t="shared" si="15"/>
        <v>0</v>
      </c>
      <c r="J130" s="33">
        <f t="shared" si="16"/>
        <v>0</v>
      </c>
      <c r="K130" s="84"/>
      <c r="L130" s="85"/>
    </row>
    <row r="131" spans="1:12" ht="25.5" x14ac:dyDescent="0.25">
      <c r="A131" s="1"/>
      <c r="B131" s="30" t="s">
        <v>359</v>
      </c>
      <c r="C131" s="92" t="s">
        <v>335</v>
      </c>
      <c r="D131" s="96" t="s">
        <v>12</v>
      </c>
      <c r="E131" s="33">
        <f t="shared" si="12"/>
        <v>0.3</v>
      </c>
      <c r="F131" s="93"/>
      <c r="G131" s="67"/>
      <c r="H131" s="30">
        <f t="shared" si="13"/>
        <v>30</v>
      </c>
      <c r="I131" s="30">
        <f t="shared" si="15"/>
        <v>0</v>
      </c>
      <c r="J131" s="33">
        <f t="shared" si="16"/>
        <v>0</v>
      </c>
      <c r="K131" s="84"/>
      <c r="L131" s="85"/>
    </row>
    <row r="132" spans="1:12" ht="25.5" x14ac:dyDescent="0.25">
      <c r="A132" s="1"/>
      <c r="B132" s="30" t="s">
        <v>360</v>
      </c>
      <c r="C132" s="92" t="s">
        <v>336</v>
      </c>
      <c r="D132" s="96" t="s">
        <v>12</v>
      </c>
      <c r="E132" s="33">
        <f t="shared" si="12"/>
        <v>0.3</v>
      </c>
      <c r="F132" s="93"/>
      <c r="G132" s="67"/>
      <c r="H132" s="30">
        <f t="shared" si="13"/>
        <v>30</v>
      </c>
      <c r="I132" s="30">
        <f t="shared" si="15"/>
        <v>0</v>
      </c>
      <c r="J132" s="33">
        <f t="shared" si="16"/>
        <v>0</v>
      </c>
      <c r="K132" s="84"/>
      <c r="L132" s="85"/>
    </row>
    <row r="133" spans="1:12" x14ac:dyDescent="0.25">
      <c r="A133" s="1"/>
      <c r="B133" s="30" t="s">
        <v>361</v>
      </c>
      <c r="C133" s="92" t="s">
        <v>337</v>
      </c>
      <c r="D133" s="96" t="s">
        <v>10</v>
      </c>
      <c r="E133" s="33">
        <f t="shared" si="12"/>
        <v>0.1</v>
      </c>
      <c r="F133" s="93"/>
      <c r="G133" s="67"/>
      <c r="H133" s="30">
        <f t="shared" si="13"/>
        <v>10</v>
      </c>
      <c r="I133" s="30">
        <f t="shared" si="15"/>
        <v>0</v>
      </c>
      <c r="J133" s="33">
        <f t="shared" si="16"/>
        <v>0</v>
      </c>
      <c r="K133" s="84"/>
      <c r="L133" s="85"/>
    </row>
    <row r="134" spans="1:12" ht="25.5" x14ac:dyDescent="0.25">
      <c r="A134" s="1"/>
      <c r="B134" s="30" t="s">
        <v>362</v>
      </c>
      <c r="C134" s="97" t="s">
        <v>424</v>
      </c>
      <c r="D134" s="96" t="s">
        <v>12</v>
      </c>
      <c r="E134" s="33">
        <f t="shared" si="12"/>
        <v>0.3</v>
      </c>
      <c r="F134" s="93"/>
      <c r="G134" s="67"/>
      <c r="H134" s="30">
        <f t="shared" si="13"/>
        <v>30</v>
      </c>
      <c r="I134" s="30">
        <f t="shared" si="15"/>
        <v>0</v>
      </c>
      <c r="J134" s="33">
        <f t="shared" si="16"/>
        <v>0</v>
      </c>
      <c r="K134" s="84"/>
      <c r="L134" s="85"/>
    </row>
    <row r="135" spans="1:12" ht="57.75" customHeight="1" x14ac:dyDescent="0.25">
      <c r="A135" s="1"/>
      <c r="B135" s="30" t="s">
        <v>363</v>
      </c>
      <c r="C135" s="97" t="s">
        <v>423</v>
      </c>
      <c r="D135" s="96" t="s">
        <v>12</v>
      </c>
      <c r="E135" s="33">
        <f t="shared" si="12"/>
        <v>0.3</v>
      </c>
      <c r="F135" s="93"/>
      <c r="G135" s="67"/>
      <c r="H135" s="30">
        <f t="shared" si="13"/>
        <v>30</v>
      </c>
      <c r="I135" s="30">
        <f t="shared" si="15"/>
        <v>0</v>
      </c>
      <c r="J135" s="33">
        <f t="shared" si="16"/>
        <v>0</v>
      </c>
      <c r="K135" s="84"/>
      <c r="L135" s="85"/>
    </row>
    <row r="136" spans="1:12" x14ac:dyDescent="0.25">
      <c r="A136" s="1"/>
      <c r="B136" s="30" t="s">
        <v>364</v>
      </c>
      <c r="C136" s="92" t="s">
        <v>341</v>
      </c>
      <c r="D136" s="96" t="s">
        <v>12</v>
      </c>
      <c r="E136" s="33">
        <f t="shared" si="12"/>
        <v>0.3</v>
      </c>
      <c r="F136" s="93"/>
      <c r="G136" s="67"/>
      <c r="H136" s="30">
        <f t="shared" si="13"/>
        <v>30</v>
      </c>
      <c r="I136" s="30">
        <f t="shared" si="15"/>
        <v>0</v>
      </c>
      <c r="J136" s="33">
        <f t="shared" si="16"/>
        <v>0</v>
      </c>
      <c r="K136" s="84"/>
      <c r="L136" s="85"/>
    </row>
    <row r="137" spans="1:12" ht="25.5" x14ac:dyDescent="0.25">
      <c r="A137" s="1"/>
      <c r="B137" s="30" t="s">
        <v>365</v>
      </c>
      <c r="C137" s="92" t="s">
        <v>342</v>
      </c>
      <c r="D137" s="96" t="s">
        <v>12</v>
      </c>
      <c r="E137" s="33">
        <f t="shared" si="12"/>
        <v>0.3</v>
      </c>
      <c r="F137" s="93"/>
      <c r="G137" s="67"/>
      <c r="H137" s="30">
        <f t="shared" si="13"/>
        <v>30</v>
      </c>
      <c r="I137" s="30">
        <f t="shared" si="15"/>
        <v>0</v>
      </c>
      <c r="J137" s="33">
        <f t="shared" si="16"/>
        <v>0</v>
      </c>
      <c r="K137" s="84"/>
      <c r="L137" s="85"/>
    </row>
    <row r="138" spans="1:12" ht="57.75" customHeight="1" x14ac:dyDescent="0.25">
      <c r="A138" s="1"/>
      <c r="B138" s="30" t="s">
        <v>366</v>
      </c>
      <c r="C138" s="92" t="s">
        <v>343</v>
      </c>
      <c r="D138" s="96" t="s">
        <v>12</v>
      </c>
      <c r="E138" s="33">
        <f t="shared" si="12"/>
        <v>0.3</v>
      </c>
      <c r="F138" s="93"/>
      <c r="G138" s="67"/>
      <c r="H138" s="30">
        <f t="shared" si="13"/>
        <v>30</v>
      </c>
      <c r="I138" s="30">
        <f t="shared" si="15"/>
        <v>0</v>
      </c>
      <c r="J138" s="33">
        <f t="shared" si="16"/>
        <v>0</v>
      </c>
      <c r="K138" s="84"/>
      <c r="L138" s="85"/>
    </row>
    <row r="139" spans="1:12" x14ac:dyDescent="0.25">
      <c r="A139" s="1"/>
      <c r="B139" s="30" t="s">
        <v>367</v>
      </c>
      <c r="C139" s="92" t="s">
        <v>344</v>
      </c>
      <c r="D139" s="96" t="s">
        <v>11</v>
      </c>
      <c r="E139" s="33">
        <f t="shared" si="12"/>
        <v>1</v>
      </c>
      <c r="F139" s="93"/>
      <c r="G139" s="67"/>
      <c r="H139" s="30">
        <f t="shared" si="13"/>
        <v>100</v>
      </c>
      <c r="I139" s="30">
        <f t="shared" si="15"/>
        <v>0</v>
      </c>
      <c r="J139" s="33">
        <f t="shared" si="16"/>
        <v>0</v>
      </c>
      <c r="K139" s="84"/>
      <c r="L139" s="85"/>
    </row>
    <row r="140" spans="1:12" ht="25.5" x14ac:dyDescent="0.25">
      <c r="A140" s="1"/>
      <c r="B140" s="30" t="s">
        <v>368</v>
      </c>
      <c r="C140" s="92" t="s">
        <v>346</v>
      </c>
      <c r="D140" s="96" t="s">
        <v>12</v>
      </c>
      <c r="E140" s="33">
        <f t="shared" si="12"/>
        <v>0.3</v>
      </c>
      <c r="F140" s="93"/>
      <c r="G140" s="67"/>
      <c r="H140" s="30">
        <f t="shared" si="13"/>
        <v>30</v>
      </c>
      <c r="I140" s="30">
        <f t="shared" si="15"/>
        <v>0</v>
      </c>
      <c r="J140" s="33">
        <f t="shared" si="16"/>
        <v>0</v>
      </c>
      <c r="K140" s="84"/>
      <c r="L140" s="85"/>
    </row>
    <row r="141" spans="1:12" ht="25.5" x14ac:dyDescent="0.25">
      <c r="A141" s="1"/>
      <c r="B141" s="30" t="s">
        <v>369</v>
      </c>
      <c r="C141" s="92" t="s">
        <v>347</v>
      </c>
      <c r="D141" s="96" t="s">
        <v>12</v>
      </c>
      <c r="E141" s="33">
        <f t="shared" si="12"/>
        <v>0.3</v>
      </c>
      <c r="F141" s="93"/>
      <c r="G141" s="67"/>
      <c r="H141" s="30">
        <f t="shared" si="13"/>
        <v>30</v>
      </c>
      <c r="I141" s="30">
        <f t="shared" si="15"/>
        <v>0</v>
      </c>
      <c r="J141" s="33">
        <f t="shared" si="16"/>
        <v>0</v>
      </c>
      <c r="K141" s="84"/>
      <c r="L141" s="85"/>
    </row>
    <row r="142" spans="1:12" ht="25.5" x14ac:dyDescent="0.25">
      <c r="A142" s="1"/>
      <c r="B142" s="30" t="s">
        <v>370</v>
      </c>
      <c r="C142" s="92" t="s">
        <v>348</v>
      </c>
      <c r="D142" s="96" t="s">
        <v>12</v>
      </c>
      <c r="E142" s="33">
        <f t="shared" si="12"/>
        <v>0.3</v>
      </c>
      <c r="F142" s="93"/>
      <c r="G142" s="67"/>
      <c r="H142" s="30">
        <f t="shared" si="13"/>
        <v>30</v>
      </c>
      <c r="I142" s="30">
        <f t="shared" si="15"/>
        <v>0</v>
      </c>
      <c r="J142" s="33">
        <f t="shared" si="16"/>
        <v>0</v>
      </c>
      <c r="K142" s="84"/>
      <c r="L142" s="85"/>
    </row>
    <row r="143" spans="1:12" ht="25.5" x14ac:dyDescent="0.25">
      <c r="A143" s="1"/>
      <c r="B143" s="30" t="s">
        <v>371</v>
      </c>
      <c r="C143" s="92" t="s">
        <v>349</v>
      </c>
      <c r="D143" s="96" t="s">
        <v>11</v>
      </c>
      <c r="E143" s="33">
        <f t="shared" si="12"/>
        <v>1</v>
      </c>
      <c r="F143" s="93"/>
      <c r="G143" s="67"/>
      <c r="H143" s="30">
        <f t="shared" si="13"/>
        <v>100</v>
      </c>
      <c r="I143" s="30">
        <f t="shared" si="15"/>
        <v>0</v>
      </c>
      <c r="J143" s="33">
        <f t="shared" si="16"/>
        <v>0</v>
      </c>
      <c r="K143" s="84"/>
      <c r="L143" s="85"/>
    </row>
    <row r="144" spans="1:12" ht="25.5" x14ac:dyDescent="0.25">
      <c r="A144" s="1"/>
      <c r="B144" s="30" t="s">
        <v>372</v>
      </c>
      <c r="C144" s="92" t="s">
        <v>350</v>
      </c>
      <c r="D144" s="96" t="s">
        <v>10</v>
      </c>
      <c r="E144" s="33">
        <f t="shared" si="12"/>
        <v>0.1</v>
      </c>
      <c r="F144" s="93"/>
      <c r="G144" s="67"/>
      <c r="H144" s="30">
        <f t="shared" si="13"/>
        <v>10</v>
      </c>
      <c r="I144" s="30">
        <f t="shared" si="15"/>
        <v>0</v>
      </c>
      <c r="J144" s="33">
        <f t="shared" si="16"/>
        <v>0</v>
      </c>
      <c r="K144" s="84"/>
      <c r="L144" s="85"/>
    </row>
    <row r="145" spans="1:12" ht="25.5" x14ac:dyDescent="0.25">
      <c r="A145" s="1"/>
      <c r="B145" s="30" t="s">
        <v>373</v>
      </c>
      <c r="C145" s="92" t="s">
        <v>351</v>
      </c>
      <c r="D145" s="96" t="s">
        <v>10</v>
      </c>
      <c r="E145" s="33">
        <f t="shared" si="12"/>
        <v>0.1</v>
      </c>
      <c r="F145" s="93"/>
      <c r="G145" s="67"/>
      <c r="H145" s="30">
        <f t="shared" si="13"/>
        <v>10</v>
      </c>
      <c r="I145" s="30">
        <f t="shared" si="15"/>
        <v>0</v>
      </c>
      <c r="J145" s="33">
        <f t="shared" si="16"/>
        <v>0</v>
      </c>
      <c r="K145" s="84"/>
      <c r="L145" s="85"/>
    </row>
    <row r="146" spans="1:12" ht="15.75" thickBot="1" x14ac:dyDescent="0.3">
      <c r="A146" s="1"/>
      <c r="B146" s="35"/>
      <c r="C146" s="122" t="s">
        <v>14</v>
      </c>
      <c r="D146" s="123"/>
      <c r="E146" s="123"/>
      <c r="F146" s="124"/>
      <c r="G146" s="35"/>
      <c r="H146" s="36">
        <f>SUM(H124:H145)</f>
        <v>790</v>
      </c>
      <c r="I146" s="37">
        <f>SUM(I124:I145)</f>
        <v>0</v>
      </c>
      <c r="J146" s="72">
        <f>IF(I146=$G$7,"n.v.t.",I146/H146)</f>
        <v>0</v>
      </c>
      <c r="K146" s="79"/>
      <c r="L146" s="80"/>
    </row>
    <row r="147" spans="1:12" x14ac:dyDescent="0.25">
      <c r="A147" s="1"/>
      <c r="B147" s="1"/>
      <c r="C147" s="1"/>
      <c r="D147" s="1"/>
      <c r="E147" s="1"/>
      <c r="F147" s="1"/>
      <c r="G147" s="1"/>
      <c r="H147" s="1"/>
      <c r="I147" s="1"/>
      <c r="J147" s="1"/>
      <c r="K147" s="1"/>
      <c r="L147" s="1"/>
    </row>
    <row r="148" spans="1:12" ht="15.75" thickBot="1" x14ac:dyDescent="0.3">
      <c r="A148" s="19"/>
      <c r="B148" s="59" t="s">
        <v>381</v>
      </c>
      <c r="C148" s="25"/>
      <c r="D148" s="25"/>
      <c r="E148" s="25"/>
      <c r="F148" s="25"/>
      <c r="G148" s="25"/>
      <c r="H148" s="25"/>
      <c r="I148" s="25"/>
      <c r="J148" s="26"/>
      <c r="K148" s="25"/>
      <c r="L148" s="26"/>
    </row>
    <row r="149" spans="1:12" x14ac:dyDescent="0.25">
      <c r="A149" s="19"/>
      <c r="B149" s="60"/>
      <c r="C149" s="27"/>
      <c r="D149" s="27"/>
      <c r="E149" s="27"/>
      <c r="F149" s="27"/>
      <c r="G149" s="27"/>
      <c r="H149" s="27"/>
      <c r="I149" s="27"/>
      <c r="J149" s="71"/>
      <c r="K149" s="113" t="s">
        <v>50</v>
      </c>
      <c r="L149" s="114"/>
    </row>
    <row r="150" spans="1:12" ht="25.5" x14ac:dyDescent="0.25">
      <c r="A150" s="19"/>
      <c r="B150" s="61" t="s">
        <v>1</v>
      </c>
      <c r="C150" s="61" t="s">
        <v>2</v>
      </c>
      <c r="D150" s="62" t="s">
        <v>3</v>
      </c>
      <c r="E150" s="62" t="s">
        <v>7</v>
      </c>
      <c r="F150" s="62" t="s">
        <v>0</v>
      </c>
      <c r="G150" s="62" t="s">
        <v>8</v>
      </c>
      <c r="H150" s="62" t="s">
        <v>9</v>
      </c>
      <c r="I150" s="63" t="s">
        <v>13</v>
      </c>
      <c r="J150" s="62" t="s">
        <v>15</v>
      </c>
      <c r="K150" s="87" t="s">
        <v>51</v>
      </c>
      <c r="L150" s="88" t="s">
        <v>52</v>
      </c>
    </row>
    <row r="151" spans="1:12" ht="25.5" x14ac:dyDescent="0.25">
      <c r="A151" s="1"/>
      <c r="B151" s="30" t="s">
        <v>287</v>
      </c>
      <c r="C151" s="31" t="s">
        <v>425</v>
      </c>
      <c r="D151" s="32" t="s">
        <v>5</v>
      </c>
      <c r="E151" s="33" t="str">
        <f>IF(D151="",,VLOOKUP(D151,$B$7:$G$10,6,FALSE))</f>
        <v>K.O.</v>
      </c>
      <c r="F151" s="34"/>
      <c r="G151" s="67"/>
      <c r="H151" s="30" t="str">
        <f t="shared" ref="H151:H152" si="17">IF(E151=$G$7,"n.v.t.",E151*$H$8)</f>
        <v>n.v.t.</v>
      </c>
      <c r="I151" s="30" t="str">
        <f t="shared" ref="I151:I157" si="18">IF(E151=$G$7,IF(G151=$G$16,"IN",$G$7),(G151/$G$16)*H151)</f>
        <v>K.O.</v>
      </c>
      <c r="J151" s="86" t="str">
        <f>IF(E151=$G$7,"n.v.t.",I151/#REF!)</f>
        <v>n.v.t.</v>
      </c>
      <c r="K151" s="89"/>
      <c r="L151" s="90"/>
    </row>
    <row r="152" spans="1:12" ht="51" x14ac:dyDescent="0.25">
      <c r="A152" s="1"/>
      <c r="B152" s="30" t="s">
        <v>288</v>
      </c>
      <c r="C152" s="31" t="s">
        <v>126</v>
      </c>
      <c r="D152" s="32" t="s">
        <v>5</v>
      </c>
      <c r="E152" s="33" t="str">
        <f>IF(D152="",,VLOOKUP(D152,$B$7:$G$10,6,FALSE))</f>
        <v>K.O.</v>
      </c>
      <c r="F152" s="34"/>
      <c r="G152" s="67"/>
      <c r="H152" s="30" t="str">
        <f t="shared" si="17"/>
        <v>n.v.t.</v>
      </c>
      <c r="I152" s="30" t="str">
        <f t="shared" si="18"/>
        <v>K.O.</v>
      </c>
      <c r="J152" s="86" t="str">
        <f>IF(E152=$G$7,"n.v.t.",I152/#REF!)</f>
        <v>n.v.t.</v>
      </c>
      <c r="K152" s="89"/>
      <c r="L152" s="90"/>
    </row>
    <row r="153" spans="1:12" ht="33.75" customHeight="1" x14ac:dyDescent="0.25">
      <c r="A153" s="1"/>
      <c r="B153" s="30" t="s">
        <v>289</v>
      </c>
      <c r="C153" s="31" t="s">
        <v>96</v>
      </c>
      <c r="D153" s="32" t="s">
        <v>5</v>
      </c>
      <c r="E153" s="33" t="str">
        <f>IF(D153="",,VLOOKUP(D153,$B$7:$G$10,6,FALSE))</f>
        <v>K.O.</v>
      </c>
      <c r="F153" s="34"/>
      <c r="G153" s="67"/>
      <c r="H153" s="30" t="str">
        <f t="shared" ref="H153" si="19">IF(E153=$G$7,"n.v.t.",E153*$H$8)</f>
        <v>n.v.t.</v>
      </c>
      <c r="I153" s="30" t="str">
        <f t="shared" si="18"/>
        <v>K.O.</v>
      </c>
      <c r="J153" s="86" t="str">
        <f>IF(E153=$G$7,"n.v.t.",I153/#REF!)</f>
        <v>n.v.t.</v>
      </c>
      <c r="K153" s="89"/>
      <c r="L153" s="90"/>
    </row>
    <row r="154" spans="1:12" ht="63.75" x14ac:dyDescent="0.25">
      <c r="A154" s="1"/>
      <c r="B154" s="30" t="s">
        <v>290</v>
      </c>
      <c r="C154" s="34" t="s">
        <v>62</v>
      </c>
      <c r="D154" s="32" t="s">
        <v>5</v>
      </c>
      <c r="E154" s="33" t="str">
        <f t="shared" ref="E154:E159" si="20">IF(D154="",,VLOOKUP(D154,$B$7:$G$10,6,FALSE))</f>
        <v>K.O.</v>
      </c>
      <c r="F154" s="34"/>
      <c r="G154" s="67"/>
      <c r="H154" s="30" t="str">
        <f>IF(E154=$G$7,"n.v.t.",E154*$H$8)</f>
        <v>n.v.t.</v>
      </c>
      <c r="I154" s="30" t="str">
        <f t="shared" si="18"/>
        <v>K.O.</v>
      </c>
      <c r="J154" s="86" t="str">
        <f>IF(E154=$G$7,"n.v.t.",I154/$H$160)</f>
        <v>n.v.t.</v>
      </c>
      <c r="K154" s="89"/>
      <c r="L154" s="90"/>
    </row>
    <row r="155" spans="1:12" ht="38.25" x14ac:dyDescent="0.25">
      <c r="A155" s="1"/>
      <c r="B155" s="30" t="s">
        <v>291</v>
      </c>
      <c r="C155" s="34" t="s">
        <v>63</v>
      </c>
      <c r="D155" s="32" t="s">
        <v>5</v>
      </c>
      <c r="E155" s="33" t="str">
        <f t="shared" si="20"/>
        <v>K.O.</v>
      </c>
      <c r="F155" s="34"/>
      <c r="G155" s="67"/>
      <c r="H155" s="30" t="str">
        <f t="shared" ref="H155:H159" si="21">IF(E155=$G$7,"n.v.t.",E155*$H$8)</f>
        <v>n.v.t.</v>
      </c>
      <c r="I155" s="30" t="str">
        <f t="shared" si="18"/>
        <v>K.O.</v>
      </c>
      <c r="J155" s="33" t="str">
        <f>IF(E155=$G$7,"n.v.t.",I155/$H$160)</f>
        <v>n.v.t.</v>
      </c>
      <c r="K155" s="77"/>
      <c r="L155" s="78"/>
    </row>
    <row r="156" spans="1:12" ht="214.35" customHeight="1" x14ac:dyDescent="0.25">
      <c r="A156" s="1"/>
      <c r="B156" s="30" t="s">
        <v>292</v>
      </c>
      <c r="C156" s="34" t="s">
        <v>64</v>
      </c>
      <c r="D156" s="32" t="s">
        <v>5</v>
      </c>
      <c r="E156" s="33" t="str">
        <f t="shared" si="20"/>
        <v>K.O.</v>
      </c>
      <c r="F156" s="34"/>
      <c r="G156" s="67"/>
      <c r="H156" s="30" t="str">
        <f t="shared" si="21"/>
        <v>n.v.t.</v>
      </c>
      <c r="I156" s="30" t="str">
        <f t="shared" si="18"/>
        <v>K.O.</v>
      </c>
      <c r="J156" s="33" t="str">
        <f>IF(E156=$G$7,"n.v.t.",I156/$H$160)</f>
        <v>n.v.t.</v>
      </c>
      <c r="K156" s="77"/>
      <c r="L156" s="78"/>
    </row>
    <row r="157" spans="1:12" ht="38.25" x14ac:dyDescent="0.25">
      <c r="A157" s="1"/>
      <c r="B157" s="30" t="s">
        <v>293</v>
      </c>
      <c r="C157" s="34" t="s">
        <v>390</v>
      </c>
      <c r="D157" s="32" t="s">
        <v>5</v>
      </c>
      <c r="E157" s="33" t="str">
        <f t="shared" si="20"/>
        <v>K.O.</v>
      </c>
      <c r="F157" s="34"/>
      <c r="G157" s="67"/>
      <c r="H157" s="30" t="str">
        <f t="shared" si="21"/>
        <v>n.v.t.</v>
      </c>
      <c r="I157" s="30" t="str">
        <f t="shared" si="18"/>
        <v>K.O.</v>
      </c>
      <c r="J157" s="33" t="str">
        <f>IF(E157=$G$7,"n.v.t.",I158/$H$160)</f>
        <v>n.v.t.</v>
      </c>
      <c r="K157" s="84"/>
      <c r="L157" s="85"/>
    </row>
    <row r="158" spans="1:12" x14ac:dyDescent="0.25">
      <c r="A158" s="1"/>
      <c r="B158" s="30" t="s">
        <v>426</v>
      </c>
      <c r="C158" s="34" t="s">
        <v>427</v>
      </c>
      <c r="D158" s="32" t="s">
        <v>5</v>
      </c>
      <c r="E158" s="33" t="str">
        <f t="shared" si="20"/>
        <v>K.O.</v>
      </c>
      <c r="F158" s="34"/>
      <c r="G158" s="67"/>
      <c r="H158" s="30" t="str">
        <f t="shared" si="21"/>
        <v>n.v.t.</v>
      </c>
      <c r="I158" s="30" t="str">
        <f>IF(E157=$G$7,IF(G157=$G$16,"IN",$G$7),(G157/$G$16)*H157)</f>
        <v>K.O.</v>
      </c>
      <c r="J158" s="33" t="str">
        <f>IF(E158=$G$7,"n.v.t.",I159/$H$160)</f>
        <v>n.v.t.</v>
      </c>
      <c r="K158" s="84"/>
      <c r="L158" s="85"/>
    </row>
    <row r="159" spans="1:12" ht="25.5" x14ac:dyDescent="0.25">
      <c r="A159" s="1"/>
      <c r="B159" s="30" t="s">
        <v>374</v>
      </c>
      <c r="C159" s="95" t="s">
        <v>391</v>
      </c>
      <c r="D159" s="32" t="s">
        <v>11</v>
      </c>
      <c r="E159" s="33">
        <f t="shared" si="20"/>
        <v>1</v>
      </c>
      <c r="F159" s="34"/>
      <c r="G159" s="67"/>
      <c r="H159" s="30">
        <f t="shared" si="21"/>
        <v>100</v>
      </c>
      <c r="I159" s="30">
        <f>H159/10*G159</f>
        <v>0</v>
      </c>
      <c r="J159" s="33">
        <f t="shared" ref="J159" si="22">IF(E159=$G$7,"n.v.t.",I159/$H$48)</f>
        <v>0</v>
      </c>
      <c r="K159" s="84"/>
      <c r="L159" s="85"/>
    </row>
    <row r="160" spans="1:12" ht="15.75" thickBot="1" x14ac:dyDescent="0.3">
      <c r="A160" s="1"/>
      <c r="B160" s="35"/>
      <c r="C160" s="121" t="s">
        <v>14</v>
      </c>
      <c r="D160" s="121"/>
      <c r="E160" s="121"/>
      <c r="F160" s="121"/>
      <c r="G160" s="35"/>
      <c r="H160" s="36">
        <v>100</v>
      </c>
      <c r="I160" s="37">
        <f>SUM(I159)</f>
        <v>0</v>
      </c>
      <c r="J160" s="72">
        <f>IF(I160=$G$7,"n.v.t.",I160/H160)</f>
        <v>0</v>
      </c>
      <c r="K160" s="79"/>
      <c r="L160" s="80"/>
    </row>
    <row r="161" spans="1:12" x14ac:dyDescent="0.25">
      <c r="A161" s="1"/>
      <c r="B161" s="1"/>
      <c r="C161" s="1"/>
      <c r="D161" s="1"/>
      <c r="E161" s="1"/>
      <c r="F161" s="1"/>
      <c r="G161" s="1"/>
      <c r="H161" s="1"/>
      <c r="I161" s="1"/>
      <c r="J161" s="1"/>
      <c r="K161" s="1"/>
      <c r="L161" s="1"/>
    </row>
    <row r="162" spans="1:12" ht="15.75" thickBot="1" x14ac:dyDescent="0.3">
      <c r="A162" s="19"/>
      <c r="B162" s="59" t="s">
        <v>382</v>
      </c>
      <c r="C162" s="25"/>
      <c r="D162" s="25"/>
      <c r="E162" s="25"/>
      <c r="F162" s="25"/>
      <c r="G162" s="25"/>
      <c r="H162" s="25"/>
      <c r="I162" s="25"/>
      <c r="J162" s="26"/>
      <c r="K162" s="25"/>
      <c r="L162" s="26"/>
    </row>
    <row r="163" spans="1:12" x14ac:dyDescent="0.25">
      <c r="A163" s="19"/>
      <c r="B163" s="60"/>
      <c r="C163" s="27"/>
      <c r="D163" s="27"/>
      <c r="E163" s="27"/>
      <c r="F163" s="27"/>
      <c r="G163" s="27"/>
      <c r="H163" s="27"/>
      <c r="I163" s="27"/>
      <c r="J163" s="71"/>
      <c r="K163" s="113" t="s">
        <v>50</v>
      </c>
      <c r="L163" s="114"/>
    </row>
    <row r="164" spans="1:12" ht="26.25" thickBot="1" x14ac:dyDescent="0.3">
      <c r="A164" s="19"/>
      <c r="B164" s="61" t="s">
        <v>1</v>
      </c>
      <c r="C164" s="61" t="s">
        <v>2</v>
      </c>
      <c r="D164" s="62" t="s">
        <v>3</v>
      </c>
      <c r="E164" s="62" t="s">
        <v>7</v>
      </c>
      <c r="F164" s="62" t="s">
        <v>0</v>
      </c>
      <c r="G164" s="62" t="s">
        <v>8</v>
      </c>
      <c r="H164" s="62" t="s">
        <v>9</v>
      </c>
      <c r="I164" s="63" t="s">
        <v>13</v>
      </c>
      <c r="J164" s="62" t="s">
        <v>15</v>
      </c>
      <c r="K164" s="73" t="s">
        <v>51</v>
      </c>
      <c r="L164" s="74" t="s">
        <v>52</v>
      </c>
    </row>
    <row r="165" spans="1:12" ht="38.25" x14ac:dyDescent="0.25">
      <c r="A165" s="1"/>
      <c r="B165" s="30" t="s">
        <v>30</v>
      </c>
      <c r="C165" s="95" t="s">
        <v>124</v>
      </c>
      <c r="D165" s="32" t="s">
        <v>5</v>
      </c>
      <c r="E165" s="33" t="str">
        <f t="shared" ref="E165:E166" si="23">IF(D165="",,VLOOKUP(D165,$B$7:$G$10,6,FALSE))</f>
        <v>K.O.</v>
      </c>
      <c r="F165" s="34"/>
      <c r="G165" s="67"/>
      <c r="H165" s="30" t="str">
        <f>IF(E165=$G$7,"n.v.t.",E165*$H$8)</f>
        <v>n.v.t.</v>
      </c>
      <c r="I165" s="30" t="str">
        <f>IF(E165=$G$7,IF(G165=$G$16,"IN",$G$7),(G165/$G$16)*H165)</f>
        <v>K.O.</v>
      </c>
      <c r="J165" s="33" t="str">
        <f t="shared" ref="J165:J193" si="24">IF(E165=$G$7,"n.v.t.",I165/$H$197)</f>
        <v>n.v.t.</v>
      </c>
      <c r="K165" s="75"/>
      <c r="L165" s="76"/>
    </row>
    <row r="166" spans="1:12" x14ac:dyDescent="0.25">
      <c r="A166" s="1"/>
      <c r="B166" s="30" t="s">
        <v>31</v>
      </c>
      <c r="C166" s="95" t="s">
        <v>395</v>
      </c>
      <c r="D166" s="32" t="s">
        <v>5</v>
      </c>
      <c r="E166" s="33" t="str">
        <f t="shared" si="23"/>
        <v>K.O.</v>
      </c>
      <c r="F166" s="34"/>
      <c r="G166" s="67"/>
      <c r="H166" s="30" t="str">
        <f>IF(E166=$G$7,"n.v.t.",E166*$H$8)</f>
        <v>n.v.t.</v>
      </c>
      <c r="I166" s="30" t="str">
        <f>IF(E166=$G$7,IF(G166=$G$16,"IN",$G$7),(G166/$G$16)*H166)</f>
        <v>K.O.</v>
      </c>
      <c r="J166" s="33" t="str">
        <f t="shared" si="24"/>
        <v>n.v.t.</v>
      </c>
      <c r="K166" s="75"/>
      <c r="L166" s="76"/>
    </row>
    <row r="167" spans="1:12" ht="38.25" x14ac:dyDescent="0.25">
      <c r="A167" s="1"/>
      <c r="B167" s="30" t="s">
        <v>32</v>
      </c>
      <c r="C167" s="95" t="s">
        <v>396</v>
      </c>
      <c r="D167" s="32" t="s">
        <v>5</v>
      </c>
      <c r="E167" s="33" t="str">
        <f t="shared" ref="E167:E193" si="25">IF(D167="",,VLOOKUP(D167,$B$7:$G$10,6,FALSE))</f>
        <v>K.O.</v>
      </c>
      <c r="F167" s="34"/>
      <c r="G167" s="67"/>
      <c r="H167" s="30" t="str">
        <f t="shared" ref="H167:H196" si="26">IF(E167=$G$7,"n.v.t.",E167*$H$8)</f>
        <v>n.v.t.</v>
      </c>
      <c r="I167" s="30" t="str">
        <f t="shared" ref="I167:I193" si="27">IF(E167=$G$7,IF(G167=$G$16,"IN",$G$7),(G167/$G$16)*H167)</f>
        <v>K.O.</v>
      </c>
      <c r="J167" s="33" t="str">
        <f t="shared" si="24"/>
        <v>n.v.t.</v>
      </c>
      <c r="K167" s="77"/>
      <c r="L167" s="78"/>
    </row>
    <row r="168" spans="1:12" ht="38.25" x14ac:dyDescent="0.25">
      <c r="A168" s="1"/>
      <c r="B168" s="30" t="s">
        <v>108</v>
      </c>
      <c r="C168" s="34" t="s">
        <v>65</v>
      </c>
      <c r="D168" s="32" t="s">
        <v>5</v>
      </c>
      <c r="E168" s="33" t="str">
        <f t="shared" si="25"/>
        <v>K.O.</v>
      </c>
      <c r="F168" s="34"/>
      <c r="G168" s="67"/>
      <c r="H168" s="30" t="str">
        <f t="shared" si="26"/>
        <v>n.v.t.</v>
      </c>
      <c r="I168" s="30" t="str">
        <f t="shared" si="27"/>
        <v>K.O.</v>
      </c>
      <c r="J168" s="33" t="str">
        <f t="shared" si="24"/>
        <v>n.v.t.</v>
      </c>
      <c r="K168" s="77"/>
      <c r="L168" s="78"/>
    </row>
    <row r="169" spans="1:12" x14ac:dyDescent="0.25">
      <c r="A169" s="1"/>
      <c r="B169" s="30" t="s">
        <v>109</v>
      </c>
      <c r="C169" s="34" t="s">
        <v>66</v>
      </c>
      <c r="D169" s="32" t="s">
        <v>5</v>
      </c>
      <c r="E169" s="33" t="str">
        <f t="shared" si="25"/>
        <v>K.O.</v>
      </c>
      <c r="F169" s="34"/>
      <c r="G169" s="67"/>
      <c r="H169" s="30" t="str">
        <f t="shared" si="26"/>
        <v>n.v.t.</v>
      </c>
      <c r="I169" s="30" t="str">
        <f t="shared" si="27"/>
        <v>K.O.</v>
      </c>
      <c r="J169" s="33" t="str">
        <f t="shared" si="24"/>
        <v>n.v.t.</v>
      </c>
      <c r="K169" s="77"/>
      <c r="L169" s="78"/>
    </row>
    <row r="170" spans="1:12" ht="38.25" x14ac:dyDescent="0.25">
      <c r="A170" s="1"/>
      <c r="B170" s="30" t="s">
        <v>294</v>
      </c>
      <c r="C170" s="95" t="s">
        <v>406</v>
      </c>
      <c r="D170" s="32" t="s">
        <v>5</v>
      </c>
      <c r="E170" s="33" t="str">
        <f t="shared" si="25"/>
        <v>K.O.</v>
      </c>
      <c r="F170" s="34"/>
      <c r="G170" s="67"/>
      <c r="H170" s="30" t="str">
        <f t="shared" si="26"/>
        <v>n.v.t.</v>
      </c>
      <c r="I170" s="30" t="str">
        <f t="shared" si="27"/>
        <v>K.O.</v>
      </c>
      <c r="J170" s="33" t="str">
        <f t="shared" si="24"/>
        <v>n.v.t.</v>
      </c>
      <c r="K170" s="77"/>
      <c r="L170" s="78"/>
    </row>
    <row r="171" spans="1:12" ht="25.5" x14ac:dyDescent="0.25">
      <c r="A171" s="1"/>
      <c r="B171" s="30" t="s">
        <v>295</v>
      </c>
      <c r="C171" s="95" t="s">
        <v>67</v>
      </c>
      <c r="D171" s="32" t="s">
        <v>5</v>
      </c>
      <c r="E171" s="33" t="str">
        <f t="shared" si="25"/>
        <v>K.O.</v>
      </c>
      <c r="F171" s="34"/>
      <c r="G171" s="67"/>
      <c r="H171" s="30" t="str">
        <f t="shared" si="26"/>
        <v>n.v.t.</v>
      </c>
      <c r="I171" s="30" t="str">
        <f t="shared" si="27"/>
        <v>K.O.</v>
      </c>
      <c r="J171" s="33" t="str">
        <f t="shared" si="24"/>
        <v>n.v.t.</v>
      </c>
      <c r="K171" s="77"/>
      <c r="L171" s="78"/>
    </row>
    <row r="172" spans="1:12" ht="25.5" x14ac:dyDescent="0.25">
      <c r="A172" s="1"/>
      <c r="B172" s="30" t="s">
        <v>296</v>
      </c>
      <c r="C172" s="95" t="s">
        <v>68</v>
      </c>
      <c r="D172" s="32" t="s">
        <v>5</v>
      </c>
      <c r="E172" s="33" t="str">
        <f t="shared" si="25"/>
        <v>K.O.</v>
      </c>
      <c r="F172" s="34"/>
      <c r="G172" s="67"/>
      <c r="H172" s="30" t="str">
        <f t="shared" si="26"/>
        <v>n.v.t.</v>
      </c>
      <c r="I172" s="30" t="str">
        <f t="shared" si="27"/>
        <v>K.O.</v>
      </c>
      <c r="J172" s="33" t="str">
        <f t="shared" si="24"/>
        <v>n.v.t.</v>
      </c>
      <c r="K172" s="77"/>
      <c r="L172" s="78"/>
    </row>
    <row r="173" spans="1:12" ht="25.5" x14ac:dyDescent="0.25">
      <c r="A173" s="1"/>
      <c r="B173" s="30" t="s">
        <v>297</v>
      </c>
      <c r="C173" s="34" t="s">
        <v>69</v>
      </c>
      <c r="D173" s="32" t="s">
        <v>5</v>
      </c>
      <c r="E173" s="33" t="str">
        <f t="shared" si="25"/>
        <v>K.O.</v>
      </c>
      <c r="F173" s="34"/>
      <c r="G173" s="67"/>
      <c r="H173" s="30" t="str">
        <f t="shared" si="26"/>
        <v>n.v.t.</v>
      </c>
      <c r="I173" s="30" t="str">
        <f t="shared" si="27"/>
        <v>K.O.</v>
      </c>
      <c r="J173" s="33" t="str">
        <f t="shared" si="24"/>
        <v>n.v.t.</v>
      </c>
      <c r="K173" s="77"/>
      <c r="L173" s="78"/>
    </row>
    <row r="174" spans="1:12" x14ac:dyDescent="0.25">
      <c r="A174" s="1"/>
      <c r="B174" s="30" t="s">
        <v>298</v>
      </c>
      <c r="C174" s="34" t="s">
        <v>319</v>
      </c>
      <c r="D174" s="32" t="s">
        <v>5</v>
      </c>
      <c r="E174" s="33" t="str">
        <f t="shared" si="25"/>
        <v>K.O.</v>
      </c>
      <c r="F174" s="34"/>
      <c r="G174" s="67"/>
      <c r="H174" s="30" t="str">
        <f t="shared" si="26"/>
        <v>n.v.t.</v>
      </c>
      <c r="I174" s="30" t="str">
        <f t="shared" si="27"/>
        <v>K.O.</v>
      </c>
      <c r="J174" s="33" t="str">
        <f t="shared" si="24"/>
        <v>n.v.t.</v>
      </c>
      <c r="K174" s="77"/>
      <c r="L174" s="78"/>
    </row>
    <row r="175" spans="1:12" ht="25.5" x14ac:dyDescent="0.25">
      <c r="A175" s="1"/>
      <c r="B175" s="30" t="s">
        <v>299</v>
      </c>
      <c r="C175" s="34" t="s">
        <v>70</v>
      </c>
      <c r="D175" s="32" t="s">
        <v>5</v>
      </c>
      <c r="E175" s="33" t="str">
        <f t="shared" si="25"/>
        <v>K.O.</v>
      </c>
      <c r="F175" s="34"/>
      <c r="G175" s="67"/>
      <c r="H175" s="30" t="str">
        <f t="shared" si="26"/>
        <v>n.v.t.</v>
      </c>
      <c r="I175" s="30" t="str">
        <f t="shared" si="27"/>
        <v>K.O.</v>
      </c>
      <c r="J175" s="33" t="str">
        <f t="shared" si="24"/>
        <v>n.v.t.</v>
      </c>
      <c r="K175" s="77"/>
      <c r="L175" s="78"/>
    </row>
    <row r="176" spans="1:12" ht="51" x14ac:dyDescent="0.25">
      <c r="A176" s="1"/>
      <c r="B176" s="30" t="s">
        <v>300</v>
      </c>
      <c r="C176" s="34" t="s">
        <v>71</v>
      </c>
      <c r="D176" s="32" t="s">
        <v>5</v>
      </c>
      <c r="E176" s="33" t="str">
        <f t="shared" si="25"/>
        <v>K.O.</v>
      </c>
      <c r="F176" s="34"/>
      <c r="G176" s="67"/>
      <c r="H176" s="30" t="str">
        <f t="shared" si="26"/>
        <v>n.v.t.</v>
      </c>
      <c r="I176" s="30" t="str">
        <f t="shared" si="27"/>
        <v>K.O.</v>
      </c>
      <c r="J176" s="33" t="str">
        <f t="shared" si="24"/>
        <v>n.v.t.</v>
      </c>
      <c r="K176" s="77"/>
      <c r="L176" s="78"/>
    </row>
    <row r="177" spans="1:12" ht="45" x14ac:dyDescent="0.25">
      <c r="A177" s="1"/>
      <c r="B177" s="30" t="s">
        <v>301</v>
      </c>
      <c r="C177" s="100" t="s">
        <v>407</v>
      </c>
      <c r="D177" s="32" t="s">
        <v>5</v>
      </c>
      <c r="E177" s="33" t="str">
        <f t="shared" si="25"/>
        <v>K.O.</v>
      </c>
      <c r="F177" s="34"/>
      <c r="G177" s="67"/>
      <c r="H177" s="30" t="str">
        <f t="shared" si="26"/>
        <v>n.v.t.</v>
      </c>
      <c r="I177" s="30" t="str">
        <f t="shared" si="27"/>
        <v>K.O.</v>
      </c>
      <c r="J177" s="33" t="str">
        <f t="shared" si="24"/>
        <v>n.v.t.</v>
      </c>
      <c r="K177" s="84"/>
      <c r="L177" s="85"/>
    </row>
    <row r="178" spans="1:12" x14ac:dyDescent="0.25">
      <c r="A178" s="1"/>
      <c r="B178" s="30" t="s">
        <v>419</v>
      </c>
      <c r="C178" s="34" t="s">
        <v>194</v>
      </c>
      <c r="D178" s="32" t="s">
        <v>5</v>
      </c>
      <c r="E178" s="33" t="str">
        <f t="shared" si="25"/>
        <v>K.O.</v>
      </c>
      <c r="F178" s="34"/>
      <c r="G178" s="67"/>
      <c r="H178" s="30" t="str">
        <f t="shared" si="26"/>
        <v>n.v.t.</v>
      </c>
      <c r="I178" s="30" t="str">
        <f t="shared" si="27"/>
        <v>K.O.</v>
      </c>
      <c r="J178" s="33" t="str">
        <f t="shared" si="24"/>
        <v>n.v.t.</v>
      </c>
      <c r="K178" s="84"/>
      <c r="L178" s="85"/>
    </row>
    <row r="179" spans="1:12" x14ac:dyDescent="0.25">
      <c r="A179" s="1"/>
      <c r="B179" s="30" t="s">
        <v>302</v>
      </c>
      <c r="C179" s="94" t="s">
        <v>387</v>
      </c>
      <c r="D179" s="32" t="s">
        <v>5</v>
      </c>
      <c r="E179" s="33" t="str">
        <f t="shared" si="25"/>
        <v>K.O.</v>
      </c>
      <c r="F179" s="34"/>
      <c r="G179" s="67"/>
      <c r="H179" s="30" t="str">
        <f t="shared" si="26"/>
        <v>n.v.t.</v>
      </c>
      <c r="I179" s="30" t="str">
        <f t="shared" si="27"/>
        <v>K.O.</v>
      </c>
      <c r="J179" s="33" t="str">
        <f t="shared" si="24"/>
        <v>n.v.t.</v>
      </c>
      <c r="K179" s="84"/>
      <c r="L179" s="85"/>
    </row>
    <row r="180" spans="1:12" x14ac:dyDescent="0.25">
      <c r="A180" s="1"/>
      <c r="B180" s="30" t="s">
        <v>303</v>
      </c>
      <c r="C180" s="94" t="s">
        <v>195</v>
      </c>
      <c r="D180" s="32" t="s">
        <v>5</v>
      </c>
      <c r="E180" s="33" t="str">
        <f t="shared" si="25"/>
        <v>K.O.</v>
      </c>
      <c r="F180" s="34"/>
      <c r="G180" s="67"/>
      <c r="H180" s="30" t="str">
        <f t="shared" si="26"/>
        <v>n.v.t.</v>
      </c>
      <c r="I180" s="30" t="str">
        <f t="shared" si="27"/>
        <v>K.O.</v>
      </c>
      <c r="J180" s="33" t="str">
        <f t="shared" si="24"/>
        <v>n.v.t.</v>
      </c>
      <c r="K180" s="84"/>
      <c r="L180" s="85"/>
    </row>
    <row r="181" spans="1:12" ht="25.5" x14ac:dyDescent="0.25">
      <c r="A181" s="1"/>
      <c r="B181" s="30" t="s">
        <v>304</v>
      </c>
      <c r="C181" s="94" t="s">
        <v>196</v>
      </c>
      <c r="D181" s="32" t="s">
        <v>5</v>
      </c>
      <c r="E181" s="33" t="str">
        <f t="shared" si="25"/>
        <v>K.O.</v>
      </c>
      <c r="F181" s="34"/>
      <c r="G181" s="67"/>
      <c r="H181" s="30" t="str">
        <f t="shared" si="26"/>
        <v>n.v.t.</v>
      </c>
      <c r="I181" s="30" t="str">
        <f t="shared" si="27"/>
        <v>K.O.</v>
      </c>
      <c r="J181" s="33" t="str">
        <f t="shared" si="24"/>
        <v>n.v.t.</v>
      </c>
      <c r="K181" s="84"/>
      <c r="L181" s="85"/>
    </row>
    <row r="182" spans="1:12" ht="51" x14ac:dyDescent="0.25">
      <c r="A182" s="1"/>
      <c r="B182" s="30" t="s">
        <v>305</v>
      </c>
      <c r="C182" s="94" t="s">
        <v>197</v>
      </c>
      <c r="D182" s="32" t="s">
        <v>5</v>
      </c>
      <c r="E182" s="33" t="str">
        <f t="shared" si="25"/>
        <v>K.O.</v>
      </c>
      <c r="F182" s="34"/>
      <c r="G182" s="67"/>
      <c r="H182" s="30" t="str">
        <f t="shared" si="26"/>
        <v>n.v.t.</v>
      </c>
      <c r="I182" s="30" t="str">
        <f t="shared" si="27"/>
        <v>K.O.</v>
      </c>
      <c r="J182" s="33" t="str">
        <f t="shared" si="24"/>
        <v>n.v.t.</v>
      </c>
      <c r="K182" s="84"/>
      <c r="L182" s="85"/>
    </row>
    <row r="183" spans="1:12" ht="25.5" x14ac:dyDescent="0.25">
      <c r="A183" s="1"/>
      <c r="B183" s="30" t="s">
        <v>306</v>
      </c>
      <c r="C183" s="94" t="s">
        <v>198</v>
      </c>
      <c r="D183" s="32" t="s">
        <v>5</v>
      </c>
      <c r="E183" s="33" t="str">
        <f t="shared" si="25"/>
        <v>K.O.</v>
      </c>
      <c r="F183" s="34"/>
      <c r="G183" s="67"/>
      <c r="H183" s="30" t="str">
        <f t="shared" si="26"/>
        <v>n.v.t.</v>
      </c>
      <c r="I183" s="30" t="str">
        <f t="shared" si="27"/>
        <v>K.O.</v>
      </c>
      <c r="J183" s="33" t="str">
        <f t="shared" si="24"/>
        <v>n.v.t.</v>
      </c>
      <c r="K183" s="84"/>
      <c r="L183" s="85"/>
    </row>
    <row r="184" spans="1:12" x14ac:dyDescent="0.25">
      <c r="A184" s="1"/>
      <c r="B184" s="30" t="s">
        <v>307</v>
      </c>
      <c r="C184" s="94" t="s">
        <v>199</v>
      </c>
      <c r="D184" s="32" t="s">
        <v>5</v>
      </c>
      <c r="E184" s="33" t="str">
        <f t="shared" si="25"/>
        <v>K.O.</v>
      </c>
      <c r="F184" s="34"/>
      <c r="G184" s="67"/>
      <c r="H184" s="30" t="str">
        <f t="shared" si="26"/>
        <v>n.v.t.</v>
      </c>
      <c r="I184" s="30" t="str">
        <f t="shared" si="27"/>
        <v>K.O.</v>
      </c>
      <c r="J184" s="33" t="str">
        <f t="shared" si="24"/>
        <v>n.v.t.</v>
      </c>
      <c r="K184" s="84"/>
      <c r="L184" s="85"/>
    </row>
    <row r="185" spans="1:12" x14ac:dyDescent="0.25">
      <c r="A185" s="1"/>
      <c r="B185" s="30" t="s">
        <v>308</v>
      </c>
      <c r="C185" s="94" t="s">
        <v>200</v>
      </c>
      <c r="D185" s="32" t="s">
        <v>5</v>
      </c>
      <c r="E185" s="33" t="str">
        <f t="shared" si="25"/>
        <v>K.O.</v>
      </c>
      <c r="F185" s="34"/>
      <c r="G185" s="67"/>
      <c r="H185" s="30" t="str">
        <f t="shared" si="26"/>
        <v>n.v.t.</v>
      </c>
      <c r="I185" s="30" t="str">
        <f t="shared" si="27"/>
        <v>K.O.</v>
      </c>
      <c r="J185" s="33" t="str">
        <f t="shared" si="24"/>
        <v>n.v.t.</v>
      </c>
      <c r="K185" s="84"/>
      <c r="L185" s="85"/>
    </row>
    <row r="186" spans="1:12" ht="25.5" x14ac:dyDescent="0.25">
      <c r="A186" s="1"/>
      <c r="B186" s="30" t="s">
        <v>309</v>
      </c>
      <c r="C186" s="94" t="s">
        <v>201</v>
      </c>
      <c r="D186" s="32" t="s">
        <v>5</v>
      </c>
      <c r="E186" s="33" t="str">
        <f t="shared" si="25"/>
        <v>K.O.</v>
      </c>
      <c r="F186" s="34"/>
      <c r="G186" s="67"/>
      <c r="H186" s="30" t="str">
        <f t="shared" si="26"/>
        <v>n.v.t.</v>
      </c>
      <c r="I186" s="30" t="str">
        <f t="shared" si="27"/>
        <v>K.O.</v>
      </c>
      <c r="J186" s="33" t="str">
        <f t="shared" si="24"/>
        <v>n.v.t.</v>
      </c>
      <c r="K186" s="84"/>
      <c r="L186" s="85"/>
    </row>
    <row r="187" spans="1:12" ht="25.5" x14ac:dyDescent="0.25">
      <c r="A187" s="1"/>
      <c r="B187" s="30" t="s">
        <v>310</v>
      </c>
      <c r="C187" s="94" t="s">
        <v>202</v>
      </c>
      <c r="D187" s="32" t="s">
        <v>5</v>
      </c>
      <c r="E187" s="33" t="str">
        <f t="shared" si="25"/>
        <v>K.O.</v>
      </c>
      <c r="F187" s="34"/>
      <c r="G187" s="67"/>
      <c r="H187" s="30" t="str">
        <f t="shared" si="26"/>
        <v>n.v.t.</v>
      </c>
      <c r="I187" s="30" t="str">
        <f t="shared" si="27"/>
        <v>K.O.</v>
      </c>
      <c r="J187" s="33" t="str">
        <f t="shared" si="24"/>
        <v>n.v.t.</v>
      </c>
      <c r="K187" s="84"/>
      <c r="L187" s="85"/>
    </row>
    <row r="188" spans="1:12" x14ac:dyDescent="0.25">
      <c r="A188" s="1"/>
      <c r="B188" s="30" t="s">
        <v>311</v>
      </c>
      <c r="C188" s="94" t="s">
        <v>203</v>
      </c>
      <c r="D188" s="32" t="s">
        <v>5</v>
      </c>
      <c r="E188" s="33" t="str">
        <f t="shared" si="25"/>
        <v>K.O.</v>
      </c>
      <c r="F188" s="34"/>
      <c r="G188" s="67"/>
      <c r="H188" s="30" t="str">
        <f t="shared" si="26"/>
        <v>n.v.t.</v>
      </c>
      <c r="I188" s="30" t="str">
        <f t="shared" si="27"/>
        <v>K.O.</v>
      </c>
      <c r="J188" s="33" t="str">
        <f t="shared" si="24"/>
        <v>n.v.t.</v>
      </c>
      <c r="K188" s="84"/>
      <c r="L188" s="85"/>
    </row>
    <row r="189" spans="1:12" ht="25.5" x14ac:dyDescent="0.25">
      <c r="A189" s="1"/>
      <c r="B189" s="30" t="s">
        <v>312</v>
      </c>
      <c r="C189" s="94" t="s">
        <v>204</v>
      </c>
      <c r="D189" s="32" t="s">
        <v>5</v>
      </c>
      <c r="E189" s="33" t="str">
        <f t="shared" si="25"/>
        <v>K.O.</v>
      </c>
      <c r="F189" s="34"/>
      <c r="G189" s="67"/>
      <c r="H189" s="30" t="str">
        <f t="shared" si="26"/>
        <v>n.v.t.</v>
      </c>
      <c r="I189" s="30" t="str">
        <f t="shared" si="27"/>
        <v>K.O.</v>
      </c>
      <c r="J189" s="33" t="str">
        <f t="shared" si="24"/>
        <v>n.v.t.</v>
      </c>
      <c r="K189" s="84"/>
      <c r="L189" s="85"/>
    </row>
    <row r="190" spans="1:12" x14ac:dyDescent="0.25">
      <c r="A190" s="1"/>
      <c r="B190" s="30" t="s">
        <v>313</v>
      </c>
      <c r="C190" s="94" t="s">
        <v>205</v>
      </c>
      <c r="D190" s="32" t="s">
        <v>5</v>
      </c>
      <c r="E190" s="33" t="str">
        <f t="shared" si="25"/>
        <v>K.O.</v>
      </c>
      <c r="F190" s="34"/>
      <c r="G190" s="67"/>
      <c r="H190" s="30" t="str">
        <f t="shared" si="26"/>
        <v>n.v.t.</v>
      </c>
      <c r="I190" s="30" t="str">
        <f t="shared" si="27"/>
        <v>K.O.</v>
      </c>
      <c r="J190" s="33" t="str">
        <f t="shared" si="24"/>
        <v>n.v.t.</v>
      </c>
      <c r="K190" s="84"/>
      <c r="L190" s="85"/>
    </row>
    <row r="191" spans="1:12" ht="25.5" x14ac:dyDescent="0.25">
      <c r="A191" s="1"/>
      <c r="B191" s="30" t="s">
        <v>314</v>
      </c>
      <c r="C191" s="94" t="s">
        <v>206</v>
      </c>
      <c r="D191" s="32" t="s">
        <v>5</v>
      </c>
      <c r="E191" s="33" t="str">
        <f t="shared" si="25"/>
        <v>K.O.</v>
      </c>
      <c r="F191" s="34"/>
      <c r="G191" s="67"/>
      <c r="H191" s="30" t="str">
        <f t="shared" si="26"/>
        <v>n.v.t.</v>
      </c>
      <c r="I191" s="30" t="str">
        <f t="shared" si="27"/>
        <v>K.O.</v>
      </c>
      <c r="J191" s="33" t="str">
        <f t="shared" si="24"/>
        <v>n.v.t.</v>
      </c>
      <c r="K191" s="84"/>
      <c r="L191" s="85"/>
    </row>
    <row r="192" spans="1:12" x14ac:dyDescent="0.25">
      <c r="A192" s="1"/>
      <c r="B192" s="30" t="s">
        <v>315</v>
      </c>
      <c r="C192" s="94" t="s">
        <v>207</v>
      </c>
      <c r="D192" s="32" t="s">
        <v>5</v>
      </c>
      <c r="E192" s="33" t="str">
        <f t="shared" si="25"/>
        <v>K.O.</v>
      </c>
      <c r="F192" s="34"/>
      <c r="G192" s="67"/>
      <c r="H192" s="30" t="str">
        <f t="shared" si="26"/>
        <v>n.v.t.</v>
      </c>
      <c r="I192" s="30" t="str">
        <f t="shared" si="27"/>
        <v>K.O.</v>
      </c>
      <c r="J192" s="33" t="str">
        <f t="shared" si="24"/>
        <v>n.v.t.</v>
      </c>
      <c r="K192" s="84"/>
      <c r="L192" s="85"/>
    </row>
    <row r="193" spans="1:12" ht="61.5" customHeight="1" x14ac:dyDescent="0.25">
      <c r="A193" s="1"/>
      <c r="B193" s="30" t="s">
        <v>316</v>
      </c>
      <c r="C193" s="95" t="s">
        <v>409</v>
      </c>
      <c r="D193" s="32" t="s">
        <v>5</v>
      </c>
      <c r="E193" s="33" t="str">
        <f t="shared" si="25"/>
        <v>K.O.</v>
      </c>
      <c r="F193" s="34"/>
      <c r="G193" s="67"/>
      <c r="H193" s="30" t="str">
        <f t="shared" si="26"/>
        <v>n.v.t.</v>
      </c>
      <c r="I193" s="30" t="str">
        <f t="shared" si="27"/>
        <v>K.O.</v>
      </c>
      <c r="J193" s="33" t="str">
        <f t="shared" si="24"/>
        <v>n.v.t.</v>
      </c>
      <c r="K193" s="84"/>
      <c r="L193" s="85"/>
    </row>
    <row r="194" spans="1:12" ht="61.5" customHeight="1" x14ac:dyDescent="0.25">
      <c r="A194" s="1"/>
      <c r="B194" s="30" t="s">
        <v>375</v>
      </c>
      <c r="C194" s="94" t="s">
        <v>408</v>
      </c>
      <c r="D194" s="32" t="s">
        <v>12</v>
      </c>
      <c r="E194" s="33">
        <f t="shared" ref="E194:E196" si="28">IF(D194="",,VLOOKUP(D194,$B$7:$G$10,6,FALSE))</f>
        <v>0.3</v>
      </c>
      <c r="F194" s="34"/>
      <c r="G194" s="67"/>
      <c r="H194" s="30">
        <f t="shared" si="26"/>
        <v>30</v>
      </c>
      <c r="I194" s="30">
        <f>H194/10*G194</f>
        <v>0</v>
      </c>
      <c r="J194" s="33">
        <f t="shared" ref="J194:J196" si="29">IF(E194=$G$7,"n.v.t.",I194/$H$48)</f>
        <v>0</v>
      </c>
      <c r="K194" s="84"/>
      <c r="L194" s="85"/>
    </row>
    <row r="195" spans="1:12" ht="61.5" customHeight="1" x14ac:dyDescent="0.25">
      <c r="A195" s="1"/>
      <c r="B195" s="30" t="s">
        <v>392</v>
      </c>
      <c r="C195" s="34" t="s">
        <v>397</v>
      </c>
      <c r="D195" s="32" t="s">
        <v>10</v>
      </c>
      <c r="E195" s="33">
        <f t="shared" si="28"/>
        <v>0.1</v>
      </c>
      <c r="F195" s="34"/>
      <c r="G195" s="67"/>
      <c r="H195" s="30">
        <f t="shared" si="26"/>
        <v>10</v>
      </c>
      <c r="I195" s="30">
        <f t="shared" ref="I195:I196" si="30">H195/10*G195</f>
        <v>0</v>
      </c>
      <c r="J195" s="33">
        <f t="shared" si="29"/>
        <v>0</v>
      </c>
      <c r="K195" s="84"/>
      <c r="L195" s="85"/>
    </row>
    <row r="196" spans="1:12" ht="101.25" customHeight="1" x14ac:dyDescent="0.25">
      <c r="A196" s="1"/>
      <c r="B196" s="30" t="s">
        <v>420</v>
      </c>
      <c r="C196" s="94" t="s">
        <v>388</v>
      </c>
      <c r="D196" s="32" t="s">
        <v>10</v>
      </c>
      <c r="E196" s="33">
        <f t="shared" si="28"/>
        <v>0.1</v>
      </c>
      <c r="F196" s="34"/>
      <c r="G196" s="67"/>
      <c r="H196" s="30">
        <f t="shared" si="26"/>
        <v>10</v>
      </c>
      <c r="I196" s="30">
        <f t="shared" si="30"/>
        <v>0</v>
      </c>
      <c r="J196" s="33">
        <f t="shared" si="29"/>
        <v>0</v>
      </c>
      <c r="K196" s="84"/>
      <c r="L196" s="85"/>
    </row>
    <row r="197" spans="1:12" ht="15.75" thickBot="1" x14ac:dyDescent="0.3">
      <c r="A197" s="1"/>
      <c r="B197" s="35"/>
      <c r="C197" s="121" t="s">
        <v>14</v>
      </c>
      <c r="D197" s="121"/>
      <c r="E197" s="121"/>
      <c r="F197" s="121"/>
      <c r="G197" s="35"/>
      <c r="H197" s="36">
        <f>SUM(H194:H196)</f>
        <v>50</v>
      </c>
      <c r="I197" s="37">
        <f>SUM(I196)</f>
        <v>0</v>
      </c>
      <c r="J197" s="72">
        <f>IF(I197=$G$7,"n.v.t.",I197/H197)</f>
        <v>0</v>
      </c>
      <c r="K197" s="79"/>
      <c r="L197" s="80"/>
    </row>
    <row r="198" spans="1:12" x14ac:dyDescent="0.25">
      <c r="A198" s="1"/>
      <c r="B198" s="1"/>
      <c r="C198" s="41"/>
      <c r="D198" s="1"/>
      <c r="E198" s="1"/>
      <c r="F198" s="1"/>
      <c r="G198" s="1"/>
      <c r="H198" s="1"/>
      <c r="I198" s="1"/>
      <c r="J198" s="1"/>
      <c r="K198" s="1"/>
      <c r="L198" s="1"/>
    </row>
    <row r="199" spans="1:12" ht="15.75" thickBot="1" x14ac:dyDescent="0.3">
      <c r="A199" s="19"/>
      <c r="B199" s="59" t="s">
        <v>383</v>
      </c>
      <c r="C199" s="25"/>
      <c r="D199" s="25"/>
      <c r="E199" s="25"/>
      <c r="F199" s="25"/>
      <c r="G199" s="25"/>
      <c r="H199" s="25"/>
      <c r="I199" s="25"/>
      <c r="J199" s="26"/>
      <c r="K199" s="25"/>
      <c r="L199" s="26"/>
    </row>
    <row r="200" spans="1:12" x14ac:dyDescent="0.25">
      <c r="A200" s="19"/>
      <c r="B200" s="60"/>
      <c r="C200" s="27"/>
      <c r="D200" s="27"/>
      <c r="E200" s="27"/>
      <c r="F200" s="27"/>
      <c r="G200" s="27"/>
      <c r="H200" s="27"/>
      <c r="I200" s="27"/>
      <c r="J200" s="71"/>
      <c r="K200" s="113" t="s">
        <v>50</v>
      </c>
      <c r="L200" s="114"/>
    </row>
    <row r="201" spans="1:12" ht="26.25" thickBot="1" x14ac:dyDescent="0.3">
      <c r="A201" s="19"/>
      <c r="B201" s="61" t="s">
        <v>1</v>
      </c>
      <c r="C201" s="61" t="s">
        <v>2</v>
      </c>
      <c r="D201" s="62" t="s">
        <v>3</v>
      </c>
      <c r="E201" s="62" t="s">
        <v>7</v>
      </c>
      <c r="F201" s="62" t="s">
        <v>0</v>
      </c>
      <c r="G201" s="62" t="s">
        <v>8</v>
      </c>
      <c r="H201" s="62" t="s">
        <v>9</v>
      </c>
      <c r="I201" s="63" t="s">
        <v>13</v>
      </c>
      <c r="J201" s="62" t="s">
        <v>15</v>
      </c>
      <c r="K201" s="73" t="s">
        <v>51</v>
      </c>
      <c r="L201" s="74" t="s">
        <v>52</v>
      </c>
    </row>
    <row r="202" spans="1:12" ht="38.25" x14ac:dyDescent="0.25">
      <c r="A202" s="1"/>
      <c r="B202" s="30" t="s">
        <v>33</v>
      </c>
      <c r="C202" s="34" t="s">
        <v>139</v>
      </c>
      <c r="D202" s="32" t="s">
        <v>5</v>
      </c>
      <c r="E202" s="33" t="str">
        <f t="shared" ref="E202:E203" si="31">IF(D202="",,VLOOKUP(D202,$B$7:$G$10,6,FALSE))</f>
        <v>K.O.</v>
      </c>
      <c r="F202" s="34"/>
      <c r="G202" s="67"/>
      <c r="H202" s="30" t="str">
        <f>IF(E202=$G$7,"n.v.t.",E202*$H$8)</f>
        <v>n.v.t.</v>
      </c>
      <c r="I202" s="30" t="str">
        <f>IF(E202=$G$7,IF(G202=$G$16,"IN",$G$7),(G202/$G$16)*H202)</f>
        <v>K.O.</v>
      </c>
      <c r="J202" s="33" t="str">
        <f t="shared" ref="J202:J217" si="32">IF(E202=$G$7,"n.v.t.",I202/$H$218)</f>
        <v>n.v.t.</v>
      </c>
      <c r="K202" s="75"/>
      <c r="L202" s="76"/>
    </row>
    <row r="203" spans="1:12" ht="25.5" x14ac:dyDescent="0.25">
      <c r="A203" s="1"/>
      <c r="B203" s="30" t="s">
        <v>34</v>
      </c>
      <c r="C203" s="34" t="s">
        <v>72</v>
      </c>
      <c r="D203" s="32" t="s">
        <v>5</v>
      </c>
      <c r="E203" s="33" t="str">
        <f t="shared" si="31"/>
        <v>K.O.</v>
      </c>
      <c r="F203" s="34"/>
      <c r="G203" s="67"/>
      <c r="H203" s="30" t="str">
        <f t="shared" ref="H203:H204" si="33">IF(E203=$G$7,"n.v.t.",E203*$H$8)</f>
        <v>n.v.t.</v>
      </c>
      <c r="I203" s="30" t="str">
        <f>IF(E203=$G$7,IF(G203=$G$16,"IN",$G$7),(G203/$G$16)*H203)</f>
        <v>K.O.</v>
      </c>
      <c r="J203" s="33" t="str">
        <f t="shared" si="32"/>
        <v>n.v.t.</v>
      </c>
      <c r="K203" s="77"/>
      <c r="L203" s="78"/>
    </row>
    <row r="204" spans="1:12" ht="25.5" x14ac:dyDescent="0.25">
      <c r="A204" s="1"/>
      <c r="B204" s="30" t="s">
        <v>35</v>
      </c>
      <c r="C204" s="34" t="s">
        <v>73</v>
      </c>
      <c r="D204" s="32" t="s">
        <v>5</v>
      </c>
      <c r="E204" s="33" t="str">
        <f t="shared" ref="E204:E217" si="34">IF(D204="",,VLOOKUP(D204,$B$7:$G$10,6,FALSE))</f>
        <v>K.O.</v>
      </c>
      <c r="F204" s="34"/>
      <c r="G204" s="67"/>
      <c r="H204" s="30" t="str">
        <f t="shared" si="33"/>
        <v>n.v.t.</v>
      </c>
      <c r="I204" s="30" t="str">
        <f t="shared" ref="I204:I215" si="35">IF(E204=$G$7,IF(G204=$G$16,"IN",$G$7),(G204/$G$16)*H204)</f>
        <v>K.O.</v>
      </c>
      <c r="J204" s="33" t="str">
        <f t="shared" si="32"/>
        <v>n.v.t.</v>
      </c>
      <c r="K204" s="77"/>
      <c r="L204" s="78"/>
    </row>
    <row r="205" spans="1:12" ht="25.5" x14ac:dyDescent="0.25">
      <c r="A205" s="1"/>
      <c r="B205" s="30" t="s">
        <v>95</v>
      </c>
      <c r="C205" s="34" t="s">
        <v>74</v>
      </c>
      <c r="D205" s="32" t="s">
        <v>5</v>
      </c>
      <c r="E205" s="33" t="str">
        <f t="shared" si="34"/>
        <v>K.O.</v>
      </c>
      <c r="F205" s="34"/>
      <c r="G205" s="67"/>
      <c r="H205" s="30" t="str">
        <f t="shared" ref="H205:H216" si="36">IF(E205=$G$7,"n.v.t.",E205*$H$8)</f>
        <v>n.v.t.</v>
      </c>
      <c r="I205" s="30" t="str">
        <f t="shared" si="35"/>
        <v>K.O.</v>
      </c>
      <c r="J205" s="33" t="str">
        <f t="shared" si="32"/>
        <v>n.v.t.</v>
      </c>
      <c r="K205" s="77"/>
      <c r="L205" s="78"/>
    </row>
    <row r="206" spans="1:12" ht="25.5" x14ac:dyDescent="0.25">
      <c r="A206" s="1"/>
      <c r="B206" s="30" t="s">
        <v>106</v>
      </c>
      <c r="C206" s="34" t="s">
        <v>75</v>
      </c>
      <c r="D206" s="32" t="s">
        <v>5</v>
      </c>
      <c r="E206" s="33" t="str">
        <f t="shared" si="34"/>
        <v>K.O.</v>
      </c>
      <c r="F206" s="34"/>
      <c r="G206" s="67"/>
      <c r="H206" s="30" t="str">
        <f t="shared" si="36"/>
        <v>n.v.t.</v>
      </c>
      <c r="I206" s="30" t="str">
        <f t="shared" si="35"/>
        <v>K.O.</v>
      </c>
      <c r="J206" s="33" t="str">
        <f t="shared" si="32"/>
        <v>n.v.t.</v>
      </c>
      <c r="K206" s="77"/>
      <c r="L206" s="78"/>
    </row>
    <row r="207" spans="1:12" ht="25.5" x14ac:dyDescent="0.25">
      <c r="A207" s="1"/>
      <c r="B207" s="30" t="s">
        <v>110</v>
      </c>
      <c r="C207" s="34" t="s">
        <v>76</v>
      </c>
      <c r="D207" s="32" t="s">
        <v>5</v>
      </c>
      <c r="E207" s="33" t="str">
        <f t="shared" si="34"/>
        <v>K.O.</v>
      </c>
      <c r="F207" s="34"/>
      <c r="G207" s="67"/>
      <c r="H207" s="30" t="str">
        <f t="shared" si="36"/>
        <v>n.v.t.</v>
      </c>
      <c r="I207" s="30" t="str">
        <f t="shared" si="35"/>
        <v>K.O.</v>
      </c>
      <c r="J207" s="33" t="str">
        <f t="shared" si="32"/>
        <v>n.v.t.</v>
      </c>
      <c r="K207" s="77"/>
      <c r="L207" s="78"/>
    </row>
    <row r="208" spans="1:12" ht="51" x14ac:dyDescent="0.25">
      <c r="A208" s="1"/>
      <c r="B208" s="30" t="s">
        <v>111</v>
      </c>
      <c r="C208" s="34" t="s">
        <v>77</v>
      </c>
      <c r="D208" s="32" t="s">
        <v>5</v>
      </c>
      <c r="E208" s="33" t="str">
        <f t="shared" si="34"/>
        <v>K.O.</v>
      </c>
      <c r="F208" s="34"/>
      <c r="G208" s="67"/>
      <c r="H208" s="30" t="str">
        <f t="shared" si="36"/>
        <v>n.v.t.</v>
      </c>
      <c r="I208" s="30" t="str">
        <f t="shared" si="35"/>
        <v>K.O.</v>
      </c>
      <c r="J208" s="33" t="str">
        <f t="shared" si="32"/>
        <v>n.v.t.</v>
      </c>
      <c r="K208" s="77"/>
      <c r="L208" s="78"/>
    </row>
    <row r="209" spans="1:12" ht="25.5" x14ac:dyDescent="0.25">
      <c r="A209" s="1"/>
      <c r="B209" s="30" t="s">
        <v>112</v>
      </c>
      <c r="C209" s="34" t="s">
        <v>78</v>
      </c>
      <c r="D209" s="32" t="s">
        <v>5</v>
      </c>
      <c r="E209" s="33" t="str">
        <f t="shared" si="34"/>
        <v>K.O.</v>
      </c>
      <c r="F209" s="34"/>
      <c r="G209" s="67"/>
      <c r="H209" s="30" t="str">
        <f t="shared" si="36"/>
        <v>n.v.t.</v>
      </c>
      <c r="I209" s="30" t="str">
        <f t="shared" si="35"/>
        <v>K.O.</v>
      </c>
      <c r="J209" s="33" t="str">
        <f t="shared" si="32"/>
        <v>n.v.t.</v>
      </c>
      <c r="K209" s="77"/>
      <c r="L209" s="78"/>
    </row>
    <row r="210" spans="1:12" ht="25.5" x14ac:dyDescent="0.25">
      <c r="A210" s="1"/>
      <c r="B210" s="30" t="s">
        <v>113</v>
      </c>
      <c r="C210" s="34" t="s">
        <v>79</v>
      </c>
      <c r="D210" s="32" t="s">
        <v>5</v>
      </c>
      <c r="E210" s="33" t="str">
        <f t="shared" si="34"/>
        <v>K.O.</v>
      </c>
      <c r="F210" s="34"/>
      <c r="G210" s="67"/>
      <c r="H210" s="30" t="str">
        <f t="shared" si="36"/>
        <v>n.v.t.</v>
      </c>
      <c r="I210" s="30" t="str">
        <f t="shared" si="35"/>
        <v>K.O.</v>
      </c>
      <c r="J210" s="33" t="str">
        <f t="shared" si="32"/>
        <v>n.v.t.</v>
      </c>
      <c r="K210" s="77"/>
      <c r="L210" s="78"/>
    </row>
    <row r="211" spans="1:12" ht="74.25" x14ac:dyDescent="0.25">
      <c r="A211" s="1"/>
      <c r="B211" s="30" t="s">
        <v>114</v>
      </c>
      <c r="C211" s="34" t="s">
        <v>97</v>
      </c>
      <c r="D211" s="32" t="s">
        <v>5</v>
      </c>
      <c r="E211" s="33" t="str">
        <f t="shared" si="34"/>
        <v>K.O.</v>
      </c>
      <c r="F211" s="34"/>
      <c r="G211" s="67"/>
      <c r="H211" s="30" t="str">
        <f t="shared" si="36"/>
        <v>n.v.t.</v>
      </c>
      <c r="I211" s="30" t="str">
        <f t="shared" si="35"/>
        <v>K.O.</v>
      </c>
      <c r="J211" s="33" t="str">
        <f t="shared" si="32"/>
        <v>n.v.t.</v>
      </c>
      <c r="K211" s="77"/>
      <c r="L211" s="78"/>
    </row>
    <row r="212" spans="1:12" ht="38.25" x14ac:dyDescent="0.25">
      <c r="A212" s="1"/>
      <c r="B212" s="30" t="s">
        <v>317</v>
      </c>
      <c r="C212" s="95" t="s">
        <v>394</v>
      </c>
      <c r="D212" s="32" t="s">
        <v>5</v>
      </c>
      <c r="E212" s="33" t="str">
        <f t="shared" si="34"/>
        <v>K.O.</v>
      </c>
      <c r="F212" s="34"/>
      <c r="G212" s="67"/>
      <c r="H212" s="30" t="str">
        <f t="shared" si="36"/>
        <v>n.v.t.</v>
      </c>
      <c r="I212" s="30" t="str">
        <f t="shared" si="35"/>
        <v>K.O.</v>
      </c>
      <c r="J212" s="33" t="str">
        <f t="shared" si="32"/>
        <v>n.v.t.</v>
      </c>
      <c r="K212" s="77"/>
      <c r="L212" s="78"/>
    </row>
    <row r="213" spans="1:12" ht="38.25" x14ac:dyDescent="0.25">
      <c r="A213" s="1"/>
      <c r="B213" s="30" t="s">
        <v>318</v>
      </c>
      <c r="C213" s="34" t="s">
        <v>80</v>
      </c>
      <c r="D213" s="32" t="s">
        <v>5</v>
      </c>
      <c r="E213" s="33" t="str">
        <f t="shared" si="34"/>
        <v>K.O.</v>
      </c>
      <c r="F213" s="34"/>
      <c r="G213" s="67"/>
      <c r="H213" s="30" t="str">
        <f t="shared" si="36"/>
        <v>n.v.t.</v>
      </c>
      <c r="I213" s="30" t="str">
        <f t="shared" si="35"/>
        <v>K.O.</v>
      </c>
      <c r="J213" s="33" t="str">
        <f t="shared" si="32"/>
        <v>n.v.t.</v>
      </c>
      <c r="K213" s="77"/>
      <c r="L213" s="78"/>
    </row>
    <row r="214" spans="1:12" ht="63.75" x14ac:dyDescent="0.25">
      <c r="A214" s="1"/>
      <c r="B214" s="30" t="s">
        <v>115</v>
      </c>
      <c r="C214" s="34" t="s">
        <v>98</v>
      </c>
      <c r="D214" s="32" t="s">
        <v>5</v>
      </c>
      <c r="E214" s="33" t="str">
        <f t="shared" si="34"/>
        <v>K.O.</v>
      </c>
      <c r="F214" s="34"/>
      <c r="G214" s="67"/>
      <c r="H214" s="30" t="str">
        <f t="shared" si="36"/>
        <v>n.v.t.</v>
      </c>
      <c r="I214" s="30" t="str">
        <f t="shared" si="35"/>
        <v>K.O.</v>
      </c>
      <c r="J214" s="33" t="str">
        <f t="shared" si="32"/>
        <v>n.v.t.</v>
      </c>
      <c r="K214" s="77"/>
      <c r="L214" s="78"/>
    </row>
    <row r="215" spans="1:12" ht="25.5" x14ac:dyDescent="0.25">
      <c r="A215" s="1"/>
      <c r="B215" s="30" t="s">
        <v>116</v>
      </c>
      <c r="C215" s="34" t="s">
        <v>99</v>
      </c>
      <c r="D215" s="32" t="s">
        <v>5</v>
      </c>
      <c r="E215" s="33" t="str">
        <f t="shared" si="34"/>
        <v>K.O.</v>
      </c>
      <c r="F215" s="34"/>
      <c r="G215" s="67"/>
      <c r="H215" s="30" t="str">
        <f t="shared" si="36"/>
        <v>n.v.t.</v>
      </c>
      <c r="I215" s="30" t="str">
        <f t="shared" si="35"/>
        <v>K.O.</v>
      </c>
      <c r="J215" s="33" t="str">
        <f t="shared" si="32"/>
        <v>n.v.t.</v>
      </c>
      <c r="K215" s="77"/>
      <c r="L215" s="78"/>
    </row>
    <row r="216" spans="1:12" ht="63.75" x14ac:dyDescent="0.25">
      <c r="A216" s="1"/>
      <c r="B216" s="30" t="s">
        <v>117</v>
      </c>
      <c r="C216" s="34" t="s">
        <v>100</v>
      </c>
      <c r="D216" s="32" t="s">
        <v>5</v>
      </c>
      <c r="E216" s="33" t="str">
        <f t="shared" si="34"/>
        <v>K.O.</v>
      </c>
      <c r="F216" s="34"/>
      <c r="G216" s="67"/>
      <c r="H216" s="30" t="str">
        <f t="shared" si="36"/>
        <v>n.v.t.</v>
      </c>
      <c r="I216" s="30" t="str">
        <f>IF(E216=$G$7,IF(G216=$G$16,"IN",$G$7),(G216/$G$16)*H217)</f>
        <v>K.O.</v>
      </c>
      <c r="J216" s="33" t="str">
        <f t="shared" si="32"/>
        <v>n.v.t.</v>
      </c>
      <c r="K216" s="77"/>
      <c r="L216" s="78"/>
    </row>
    <row r="217" spans="1:12" x14ac:dyDescent="0.25">
      <c r="A217" s="1"/>
      <c r="B217" s="30" t="s">
        <v>118</v>
      </c>
      <c r="C217" s="98" t="s">
        <v>393</v>
      </c>
      <c r="D217" s="32" t="s">
        <v>5</v>
      </c>
      <c r="E217" s="33" t="str">
        <f t="shared" si="34"/>
        <v>K.O.</v>
      </c>
      <c r="F217" s="34"/>
      <c r="G217" s="67"/>
      <c r="H217" s="30" t="str">
        <f>IF(E216=$G$7,"n.v.t.",E216*$H$8)</f>
        <v>n.v.t.</v>
      </c>
      <c r="I217" s="30" t="str">
        <f>IF(E217=$G$7,IF(G217=$G$16,"IN",$G$7),(G217/$G$16)*#REF!)</f>
        <v>K.O.</v>
      </c>
      <c r="J217" s="33" t="str">
        <f t="shared" si="32"/>
        <v>n.v.t.</v>
      </c>
      <c r="K217" s="77"/>
      <c r="L217" s="78"/>
    </row>
    <row r="218" spans="1:12" ht="15.75" thickBot="1" x14ac:dyDescent="0.3">
      <c r="A218" s="1"/>
      <c r="B218" s="35"/>
      <c r="C218" s="121" t="s">
        <v>14</v>
      </c>
      <c r="D218" s="121"/>
      <c r="E218" s="121"/>
      <c r="F218" s="121"/>
      <c r="G218" s="35"/>
      <c r="H218" s="36">
        <f>SUM(H202:H217)</f>
        <v>0</v>
      </c>
      <c r="I218" s="37" t="str">
        <f>IF(COUNTIF(I202:I217,$G$7)&gt;0,$G$7,SUM(I202:I217))</f>
        <v>K.O.</v>
      </c>
      <c r="J218" s="72" t="str">
        <f>IF(I218=$G$7,"n.v.t.",I218/H218)</f>
        <v>n.v.t.</v>
      </c>
      <c r="K218" s="79"/>
      <c r="L218" s="80"/>
    </row>
    <row r="219" spans="1:12" x14ac:dyDescent="0.25">
      <c r="A219" s="1"/>
      <c r="B219" s="1"/>
      <c r="C219" s="1"/>
      <c r="D219" s="1"/>
      <c r="E219" s="1"/>
      <c r="F219" s="1"/>
      <c r="G219" s="1"/>
      <c r="H219" s="1"/>
      <c r="I219" s="1"/>
      <c r="J219" s="1"/>
      <c r="K219" s="1"/>
      <c r="L219" s="1"/>
    </row>
    <row r="220" spans="1:12" x14ac:dyDescent="0.25">
      <c r="A220" s="1"/>
      <c r="B220" s="1"/>
      <c r="C220" s="1"/>
      <c r="D220" s="1"/>
      <c r="E220" s="1"/>
      <c r="F220" s="1"/>
      <c r="G220" s="1"/>
      <c r="H220" s="1"/>
      <c r="I220" s="1"/>
      <c r="J220" s="1"/>
      <c r="K220" s="1"/>
      <c r="L220" s="1"/>
    </row>
    <row r="221" spans="1:12" ht="15.75" thickBot="1" x14ac:dyDescent="0.3">
      <c r="A221" s="19"/>
      <c r="B221" s="59" t="s">
        <v>384</v>
      </c>
      <c r="C221" s="25"/>
      <c r="D221" s="25"/>
      <c r="E221" s="25"/>
      <c r="F221" s="25"/>
      <c r="G221" s="25"/>
      <c r="H221" s="25"/>
      <c r="I221" s="25"/>
      <c r="J221" s="26"/>
      <c r="K221" s="25"/>
      <c r="L221" s="26"/>
    </row>
    <row r="222" spans="1:12" x14ac:dyDescent="0.25">
      <c r="A222" s="19"/>
      <c r="B222" s="59"/>
      <c r="C222" s="25"/>
      <c r="D222" s="25"/>
      <c r="E222" s="25"/>
      <c r="F222" s="25"/>
      <c r="G222" s="25"/>
      <c r="H222" s="25"/>
      <c r="I222" s="25"/>
      <c r="J222" s="26"/>
      <c r="K222" s="113" t="s">
        <v>50</v>
      </c>
      <c r="L222" s="114"/>
    </row>
    <row r="223" spans="1:12" ht="26.25" thickBot="1" x14ac:dyDescent="0.3">
      <c r="A223" s="19"/>
      <c r="B223" s="61" t="s">
        <v>1</v>
      </c>
      <c r="C223" s="61" t="s">
        <v>2</v>
      </c>
      <c r="D223" s="62" t="s">
        <v>3</v>
      </c>
      <c r="E223" s="62" t="s">
        <v>7</v>
      </c>
      <c r="F223" s="62" t="s">
        <v>0</v>
      </c>
      <c r="G223" s="62" t="s">
        <v>8</v>
      </c>
      <c r="H223" s="62" t="s">
        <v>9</v>
      </c>
      <c r="I223" s="63" t="s">
        <v>13</v>
      </c>
      <c r="J223" s="62" t="s">
        <v>15</v>
      </c>
      <c r="K223" s="73" t="s">
        <v>51</v>
      </c>
      <c r="L223" s="74" t="s">
        <v>52</v>
      </c>
    </row>
    <row r="224" spans="1:12" x14ac:dyDescent="0.25">
      <c r="A224" s="1"/>
      <c r="B224" s="30" t="s">
        <v>36</v>
      </c>
      <c r="C224" s="95" t="s">
        <v>88</v>
      </c>
      <c r="D224" s="32" t="s">
        <v>5</v>
      </c>
      <c r="E224" s="33" t="str">
        <f t="shared" ref="E224:E225" si="37">IF(D224="",,VLOOKUP(D224,$B$7:$G$10,6,FALSE))</f>
        <v>K.O.</v>
      </c>
      <c r="F224" s="34"/>
      <c r="G224" s="67"/>
      <c r="H224" s="30" t="str">
        <f>IF(E224=$G$7,"n.v.t.",E224*$H$8)</f>
        <v>n.v.t.</v>
      </c>
      <c r="I224" s="30" t="str">
        <f>IF(E224=$G$7,IF(G224=$G$16,"IN",$G$7),(G224/$G$16)*H224)</f>
        <v>K.O.</v>
      </c>
      <c r="J224" s="33" t="str">
        <f t="shared" ref="J224:J235" si="38">IF(E224=$G$7,"n.v.t.",I224/$H$236)</f>
        <v>n.v.t.</v>
      </c>
      <c r="K224" s="81"/>
      <c r="L224" s="82"/>
    </row>
    <row r="225" spans="1:12" x14ac:dyDescent="0.25">
      <c r="A225" s="1"/>
      <c r="B225" s="30" t="s">
        <v>37</v>
      </c>
      <c r="C225" s="95" t="s">
        <v>411</v>
      </c>
      <c r="D225" s="32" t="s">
        <v>5</v>
      </c>
      <c r="E225" s="33" t="str">
        <f t="shared" si="37"/>
        <v>K.O.</v>
      </c>
      <c r="F225" s="34"/>
      <c r="G225" s="67"/>
      <c r="H225" s="30" t="str">
        <f t="shared" ref="H225:H226" si="39">IF(E225=$G$7,"n.v.t.",E225*$H$8)</f>
        <v>n.v.t.</v>
      </c>
      <c r="I225" s="30" t="str">
        <f>IF(E225=$G$7,IF(G225=$G$16,"IN",$G$7),(G225/$G$16)*H225)</f>
        <v>K.O.</v>
      </c>
      <c r="J225" s="33" t="str">
        <f t="shared" si="38"/>
        <v>n.v.t.</v>
      </c>
      <c r="K225" s="77"/>
      <c r="L225" s="78"/>
    </row>
    <row r="226" spans="1:12" x14ac:dyDescent="0.25">
      <c r="A226" s="1"/>
      <c r="B226" s="30" t="s">
        <v>38</v>
      </c>
      <c r="C226" s="95" t="s">
        <v>410</v>
      </c>
      <c r="D226" s="32" t="s">
        <v>5</v>
      </c>
      <c r="E226" s="33" t="str">
        <f t="shared" ref="E226:E235" si="40">IF(D226="",,VLOOKUP(D226,$B$7:$G$10,6,FALSE))</f>
        <v>K.O.</v>
      </c>
      <c r="F226" s="34"/>
      <c r="G226" s="67"/>
      <c r="H226" s="30" t="str">
        <f t="shared" si="39"/>
        <v>n.v.t.</v>
      </c>
      <c r="I226" s="30" t="str">
        <f t="shared" ref="I226:I235" si="41">IF(E226=$G$7,IF(G226=$G$16,"IN",$G$7),(G226/$G$16)*H226)</f>
        <v>K.O.</v>
      </c>
      <c r="J226" s="33" t="str">
        <f t="shared" si="38"/>
        <v>n.v.t.</v>
      </c>
      <c r="K226" s="77"/>
      <c r="L226" s="78"/>
    </row>
    <row r="227" spans="1:12" ht="25.5" x14ac:dyDescent="0.25">
      <c r="A227" s="1"/>
      <c r="B227" s="30" t="s">
        <v>39</v>
      </c>
      <c r="C227" s="95" t="s">
        <v>89</v>
      </c>
      <c r="D227" s="32" t="s">
        <v>5</v>
      </c>
      <c r="E227" s="33" t="str">
        <f t="shared" si="40"/>
        <v>K.O.</v>
      </c>
      <c r="F227" s="34"/>
      <c r="G227" s="67"/>
      <c r="H227" s="30" t="str">
        <f t="shared" ref="H227:H235" si="42">IF(E227=$G$7,"n.v.t.",E227*$H$8)</f>
        <v>n.v.t.</v>
      </c>
      <c r="I227" s="30" t="str">
        <f t="shared" si="41"/>
        <v>K.O.</v>
      </c>
      <c r="J227" s="33" t="str">
        <f t="shared" si="38"/>
        <v>n.v.t.</v>
      </c>
      <c r="K227" s="77"/>
      <c r="L227" s="78"/>
    </row>
    <row r="228" spans="1:12" ht="51" x14ac:dyDescent="0.25">
      <c r="A228" s="1"/>
      <c r="B228" s="30" t="s">
        <v>40</v>
      </c>
      <c r="C228" s="95" t="s">
        <v>412</v>
      </c>
      <c r="D228" s="32" t="s">
        <v>5</v>
      </c>
      <c r="E228" s="33" t="str">
        <f t="shared" si="40"/>
        <v>K.O.</v>
      </c>
      <c r="F228" s="34"/>
      <c r="G228" s="67"/>
      <c r="H228" s="30" t="str">
        <f t="shared" si="42"/>
        <v>n.v.t.</v>
      </c>
      <c r="I228" s="30" t="str">
        <f t="shared" si="41"/>
        <v>K.O.</v>
      </c>
      <c r="J228" s="33" t="str">
        <f t="shared" si="38"/>
        <v>n.v.t.</v>
      </c>
      <c r="K228" s="77"/>
      <c r="L228" s="78"/>
    </row>
    <row r="229" spans="1:12" ht="25.5" x14ac:dyDescent="0.25">
      <c r="A229" s="1"/>
      <c r="B229" s="30" t="s">
        <v>81</v>
      </c>
      <c r="C229" s="95" t="s">
        <v>101</v>
      </c>
      <c r="D229" s="32" t="s">
        <v>5</v>
      </c>
      <c r="E229" s="33" t="str">
        <f t="shared" si="40"/>
        <v>K.O.</v>
      </c>
      <c r="F229" s="34"/>
      <c r="G229" s="67"/>
      <c r="H229" s="30" t="str">
        <f t="shared" si="42"/>
        <v>n.v.t.</v>
      </c>
      <c r="I229" s="30" t="str">
        <f t="shared" si="41"/>
        <v>K.O.</v>
      </c>
      <c r="J229" s="33" t="str">
        <f t="shared" si="38"/>
        <v>n.v.t.</v>
      </c>
      <c r="K229" s="77"/>
      <c r="L229" s="78"/>
    </row>
    <row r="230" spans="1:12" ht="25.5" x14ac:dyDescent="0.25">
      <c r="A230" s="1"/>
      <c r="B230" s="30" t="s">
        <v>82</v>
      </c>
      <c r="C230" s="95" t="s">
        <v>102</v>
      </c>
      <c r="D230" s="32" t="s">
        <v>5</v>
      </c>
      <c r="E230" s="33" t="str">
        <f t="shared" si="40"/>
        <v>K.O.</v>
      </c>
      <c r="F230" s="34"/>
      <c r="G230" s="67"/>
      <c r="H230" s="30" t="str">
        <f t="shared" si="42"/>
        <v>n.v.t.</v>
      </c>
      <c r="I230" s="30" t="str">
        <f t="shared" si="41"/>
        <v>K.O.</v>
      </c>
      <c r="J230" s="33" t="str">
        <f t="shared" si="38"/>
        <v>n.v.t.</v>
      </c>
      <c r="K230" s="77"/>
      <c r="L230" s="78"/>
    </row>
    <row r="231" spans="1:12" ht="25.5" x14ac:dyDescent="0.25">
      <c r="A231" s="1"/>
      <c r="B231" s="30" t="s">
        <v>83</v>
      </c>
      <c r="C231" s="95" t="s">
        <v>90</v>
      </c>
      <c r="D231" s="32" t="s">
        <v>5</v>
      </c>
      <c r="E231" s="33" t="str">
        <f t="shared" si="40"/>
        <v>K.O.</v>
      </c>
      <c r="F231" s="34"/>
      <c r="G231" s="67"/>
      <c r="H231" s="30" t="str">
        <f t="shared" si="42"/>
        <v>n.v.t.</v>
      </c>
      <c r="I231" s="30" t="str">
        <f t="shared" si="41"/>
        <v>K.O.</v>
      </c>
      <c r="J231" s="33" t="str">
        <f t="shared" si="38"/>
        <v>n.v.t.</v>
      </c>
      <c r="K231" s="77"/>
      <c r="L231" s="78"/>
    </row>
    <row r="232" spans="1:12" ht="25.5" x14ac:dyDescent="0.25">
      <c r="A232" s="1"/>
      <c r="B232" s="30" t="s">
        <v>84</v>
      </c>
      <c r="C232" s="95" t="s">
        <v>91</v>
      </c>
      <c r="D232" s="32" t="s">
        <v>5</v>
      </c>
      <c r="E232" s="33" t="str">
        <f t="shared" si="40"/>
        <v>K.O.</v>
      </c>
      <c r="F232" s="34"/>
      <c r="G232" s="67"/>
      <c r="H232" s="30" t="str">
        <f t="shared" si="42"/>
        <v>n.v.t.</v>
      </c>
      <c r="I232" s="30" t="str">
        <f t="shared" si="41"/>
        <v>K.O.</v>
      </c>
      <c r="J232" s="33" t="str">
        <f t="shared" si="38"/>
        <v>n.v.t.</v>
      </c>
      <c r="K232" s="77"/>
      <c r="L232" s="78"/>
    </row>
    <row r="233" spans="1:12" ht="25.5" x14ac:dyDescent="0.25">
      <c r="A233" s="1"/>
      <c r="B233" s="30" t="s">
        <v>85</v>
      </c>
      <c r="C233" s="95" t="s">
        <v>92</v>
      </c>
      <c r="D233" s="32" t="s">
        <v>5</v>
      </c>
      <c r="E233" s="33" t="str">
        <f t="shared" si="40"/>
        <v>K.O.</v>
      </c>
      <c r="F233" s="34"/>
      <c r="G233" s="67"/>
      <c r="H233" s="30" t="str">
        <f t="shared" si="42"/>
        <v>n.v.t.</v>
      </c>
      <c r="I233" s="30" t="str">
        <f t="shared" si="41"/>
        <v>K.O.</v>
      </c>
      <c r="J233" s="33" t="str">
        <f t="shared" si="38"/>
        <v>n.v.t.</v>
      </c>
      <c r="K233" s="77"/>
      <c r="L233" s="78"/>
    </row>
    <row r="234" spans="1:12" ht="25.5" x14ac:dyDescent="0.25">
      <c r="A234" s="1"/>
      <c r="B234" s="30" t="s">
        <v>86</v>
      </c>
      <c r="C234" s="95" t="s">
        <v>103</v>
      </c>
      <c r="D234" s="32" t="s">
        <v>5</v>
      </c>
      <c r="E234" s="33" t="str">
        <f t="shared" si="40"/>
        <v>K.O.</v>
      </c>
      <c r="F234" s="34"/>
      <c r="G234" s="67"/>
      <c r="H234" s="30" t="str">
        <f t="shared" si="42"/>
        <v>n.v.t.</v>
      </c>
      <c r="I234" s="30" t="str">
        <f t="shared" si="41"/>
        <v>K.O.</v>
      </c>
      <c r="J234" s="33" t="str">
        <f t="shared" si="38"/>
        <v>n.v.t.</v>
      </c>
      <c r="K234" s="77"/>
      <c r="L234" s="78"/>
    </row>
    <row r="235" spans="1:12" ht="46.7" customHeight="1" x14ac:dyDescent="0.25">
      <c r="A235" s="1"/>
      <c r="B235" s="30" t="s">
        <v>87</v>
      </c>
      <c r="C235" s="95" t="s">
        <v>413</v>
      </c>
      <c r="D235" s="32" t="s">
        <v>5</v>
      </c>
      <c r="E235" s="33" t="str">
        <f t="shared" si="40"/>
        <v>K.O.</v>
      </c>
      <c r="F235" s="34"/>
      <c r="G235" s="67"/>
      <c r="H235" s="30" t="str">
        <f t="shared" si="42"/>
        <v>n.v.t.</v>
      </c>
      <c r="I235" s="30" t="str">
        <f t="shared" si="41"/>
        <v>K.O.</v>
      </c>
      <c r="J235" s="33" t="str">
        <f t="shared" si="38"/>
        <v>n.v.t.</v>
      </c>
      <c r="K235" s="84"/>
      <c r="L235" s="85"/>
    </row>
    <row r="236" spans="1:12" ht="15.75" thickBot="1" x14ac:dyDescent="0.3">
      <c r="A236" s="1"/>
      <c r="B236" s="35"/>
      <c r="C236" s="121" t="s">
        <v>14</v>
      </c>
      <c r="D236" s="121"/>
      <c r="E236" s="121"/>
      <c r="F236" s="121"/>
      <c r="G236" s="35"/>
      <c r="H236" s="36">
        <f>SUM(H224:H234)</f>
        <v>0</v>
      </c>
      <c r="I236" s="37" t="str">
        <f>IF(COUNTIF(I224:I234,$G$7)&gt;0,$G$7,SUM(I224:I234))</f>
        <v>K.O.</v>
      </c>
      <c r="J236" s="72" t="str">
        <f>IF(I236=$G$7,"n.v.t.",I236/H236)</f>
        <v>n.v.t.</v>
      </c>
      <c r="K236" s="79"/>
      <c r="L236" s="80"/>
    </row>
    <row r="237" spans="1:12" x14ac:dyDescent="0.25">
      <c r="A237" s="1"/>
      <c r="B237" s="1"/>
      <c r="C237" s="1"/>
      <c r="D237" s="1"/>
      <c r="E237" s="1"/>
      <c r="F237" s="1"/>
      <c r="G237" s="1"/>
      <c r="H237" s="1"/>
      <c r="I237" s="1"/>
      <c r="J237" s="1"/>
      <c r="K237" s="1"/>
      <c r="L237" s="1"/>
    </row>
    <row r="238" spans="1:12" x14ac:dyDescent="0.25">
      <c r="A238" s="1"/>
      <c r="B238" s="1"/>
      <c r="C238" s="1"/>
      <c r="D238" s="1"/>
      <c r="E238" s="1"/>
      <c r="F238" s="1"/>
      <c r="G238" s="1"/>
      <c r="H238" s="1"/>
      <c r="I238" s="1"/>
      <c r="J238" s="1"/>
      <c r="K238" s="1"/>
      <c r="L238" s="1"/>
    </row>
    <row r="239" spans="1:12" ht="15.75" thickBot="1" x14ac:dyDescent="0.3">
      <c r="A239" s="19"/>
      <c r="B239" s="59" t="s">
        <v>385</v>
      </c>
      <c r="C239" s="25"/>
      <c r="D239" s="25"/>
      <c r="E239" s="25"/>
      <c r="F239" s="25"/>
      <c r="G239" s="25"/>
      <c r="H239" s="25"/>
      <c r="I239" s="25"/>
      <c r="J239" s="26"/>
      <c r="K239" s="25"/>
      <c r="L239" s="26"/>
    </row>
    <row r="240" spans="1:12" x14ac:dyDescent="0.25">
      <c r="A240" s="19"/>
      <c r="B240" s="60"/>
      <c r="C240" s="27"/>
      <c r="D240" s="27"/>
      <c r="E240" s="27"/>
      <c r="F240" s="27"/>
      <c r="G240" s="27"/>
      <c r="H240" s="27"/>
      <c r="I240" s="27"/>
      <c r="J240" s="71"/>
      <c r="K240" s="113" t="s">
        <v>50</v>
      </c>
      <c r="L240" s="114"/>
    </row>
    <row r="241" spans="1:12" ht="26.25" thickBot="1" x14ac:dyDescent="0.3">
      <c r="A241" s="19"/>
      <c r="B241" s="61" t="s">
        <v>1</v>
      </c>
      <c r="C241" s="61" t="s">
        <v>2</v>
      </c>
      <c r="D241" s="62" t="s">
        <v>3</v>
      </c>
      <c r="E241" s="62" t="s">
        <v>7</v>
      </c>
      <c r="F241" s="62" t="s">
        <v>0</v>
      </c>
      <c r="G241" s="62" t="s">
        <v>8</v>
      </c>
      <c r="H241" s="62" t="s">
        <v>9</v>
      </c>
      <c r="I241" s="63" t="s">
        <v>13</v>
      </c>
      <c r="J241" s="62" t="s">
        <v>15</v>
      </c>
      <c r="K241" s="73" t="s">
        <v>51</v>
      </c>
      <c r="L241" s="74" t="s">
        <v>52</v>
      </c>
    </row>
    <row r="242" spans="1:12" x14ac:dyDescent="0.25">
      <c r="A242" s="1"/>
      <c r="B242" s="30" t="s">
        <v>41</v>
      </c>
      <c r="C242" s="95" t="s">
        <v>93</v>
      </c>
      <c r="D242" s="32" t="s">
        <v>5</v>
      </c>
      <c r="E242" s="33" t="str">
        <f t="shared" ref="E242:E243" si="43">IF(D242="",,VLOOKUP(D242,$B$7:$G$10,6,FALSE))</f>
        <v>K.O.</v>
      </c>
      <c r="F242" s="34"/>
      <c r="G242" s="67"/>
      <c r="H242" s="30" t="str">
        <f>IF(E242=$G$7,"n.v.t.",E242*$H$8)</f>
        <v>n.v.t.</v>
      </c>
      <c r="I242" s="30" t="str">
        <f>IF(E242=$G$7,IF(G242=$G$16,"IN",$G$7),(G242/$G$16)*H242)</f>
        <v>K.O.</v>
      </c>
      <c r="J242" s="33" t="str">
        <f>IF(E242=$G$7,"n.v.t.",I242/$H$236)</f>
        <v>n.v.t.</v>
      </c>
      <c r="K242" s="81"/>
      <c r="L242" s="82"/>
    </row>
    <row r="243" spans="1:12" ht="38.25" x14ac:dyDescent="0.25">
      <c r="A243" s="1"/>
      <c r="B243" s="30" t="s">
        <v>42</v>
      </c>
      <c r="C243" s="95" t="s">
        <v>94</v>
      </c>
      <c r="D243" s="32" t="s">
        <v>5</v>
      </c>
      <c r="E243" s="33" t="str">
        <f t="shared" si="43"/>
        <v>K.O.</v>
      </c>
      <c r="F243" s="34"/>
      <c r="G243" s="67"/>
      <c r="H243" s="30" t="str">
        <f t="shared" ref="H243" si="44">IF(E243=$G$7,"n.v.t.",E243*$H$8)</f>
        <v>n.v.t.</v>
      </c>
      <c r="I243" s="30" t="str">
        <f>IF(E243=$G$7,IF(G243=$G$16,"IN",$G$7),(G243/$G$16)*H243)</f>
        <v>K.O.</v>
      </c>
      <c r="J243" s="33" t="str">
        <f>IF(E243=$G$7,"n.v.t.",I243/$H$236)</f>
        <v>n.v.t.</v>
      </c>
      <c r="K243" s="77"/>
      <c r="L243" s="78"/>
    </row>
    <row r="244" spans="1:12" ht="76.5" x14ac:dyDescent="0.25">
      <c r="A244" s="1"/>
      <c r="B244" s="30" t="s">
        <v>43</v>
      </c>
      <c r="C244" s="95" t="s">
        <v>105</v>
      </c>
      <c r="D244" s="32" t="s">
        <v>5</v>
      </c>
      <c r="E244" s="33" t="str">
        <f t="shared" ref="E244" si="45">IF(D244="",,VLOOKUP(D244,$B$7:$G$10,6,FALSE))</f>
        <v>K.O.</v>
      </c>
      <c r="F244" s="34"/>
      <c r="G244" s="67"/>
      <c r="H244" s="30" t="str">
        <f t="shared" ref="H244" si="46">IF(E244=$G$7,"n.v.t.",E244*$H$8)</f>
        <v>n.v.t.</v>
      </c>
      <c r="I244" s="30" t="str">
        <f t="shared" ref="I244" si="47">IF(E244=$G$7,IF(G244=$G$16,"IN",$G$7),(G244/$G$16)*H244)</f>
        <v>K.O.</v>
      </c>
      <c r="J244" s="33" t="str">
        <f>IF(E244=$G$7,"n.v.t.",I244/$H$236)</f>
        <v>n.v.t.</v>
      </c>
      <c r="K244" s="77"/>
      <c r="L244" s="78"/>
    </row>
    <row r="245" spans="1:12" ht="25.5" x14ac:dyDescent="0.25">
      <c r="A245" s="1"/>
      <c r="B245" s="30" t="s">
        <v>44</v>
      </c>
      <c r="C245" s="95" t="s">
        <v>104</v>
      </c>
      <c r="D245" s="32" t="s">
        <v>5</v>
      </c>
      <c r="E245" s="33" t="str">
        <f t="shared" ref="E245" si="48">IF(D245="",,VLOOKUP(D245,$B$7:$G$10,6,FALSE))</f>
        <v>K.O.</v>
      </c>
      <c r="F245" s="34"/>
      <c r="G245" s="67"/>
      <c r="H245" s="30" t="str">
        <f t="shared" ref="H245" si="49">IF(E245=$G$7,"n.v.t.",E245*$H$8)</f>
        <v>n.v.t.</v>
      </c>
      <c r="I245" s="30" t="str">
        <f>IF(E245=$G$7,IF(G245=$G$16,"IN",$G$7),(G245/$G$16)*H245)</f>
        <v>K.O.</v>
      </c>
      <c r="J245" s="33" t="str">
        <f>IF(E245=$G$7,"n.v.t.",I245/$H$236)</f>
        <v>n.v.t.</v>
      </c>
      <c r="K245" s="77"/>
      <c r="L245" s="78"/>
    </row>
    <row r="246" spans="1:12" ht="15.75" thickBot="1" x14ac:dyDescent="0.3">
      <c r="A246" s="1"/>
      <c r="B246" s="35"/>
      <c r="C246" s="121" t="s">
        <v>14</v>
      </c>
      <c r="D246" s="121"/>
      <c r="E246" s="121"/>
      <c r="F246" s="121"/>
      <c r="G246" s="35"/>
      <c r="H246" s="36">
        <f>SUM(H242:H245)</f>
        <v>0</v>
      </c>
      <c r="I246" s="37" t="str">
        <f>IF(COUNTIF(I242:I245,$G$7)&gt;0,$G$7,SUM(I242:I245))</f>
        <v>K.O.</v>
      </c>
      <c r="J246" s="72" t="str">
        <f>IF(I246=$G$7,"n.v.t.",I246/H246)</f>
        <v>n.v.t.</v>
      </c>
      <c r="K246" s="79"/>
      <c r="L246" s="80"/>
    </row>
    <row r="247" spans="1:12" x14ac:dyDescent="0.25">
      <c r="A247" s="1"/>
      <c r="B247" s="1"/>
      <c r="C247" s="1"/>
      <c r="D247" s="1"/>
      <c r="E247" s="1"/>
      <c r="F247" s="1"/>
      <c r="G247" s="1"/>
      <c r="H247" s="1"/>
      <c r="I247" s="1"/>
      <c r="J247" s="1"/>
      <c r="K247" s="1"/>
      <c r="L247" s="1"/>
    </row>
    <row r="248" spans="1:12" x14ac:dyDescent="0.25">
      <c r="A248" s="1"/>
      <c r="B248" s="1"/>
      <c r="C248" s="1"/>
      <c r="D248" s="1"/>
      <c r="E248" s="1"/>
      <c r="F248" s="54" t="s">
        <v>48</v>
      </c>
      <c r="G248" s="55"/>
      <c r="H248" s="56"/>
      <c r="I248" s="57"/>
      <c r="J248" s="58"/>
      <c r="K248" s="1"/>
      <c r="L248" s="1"/>
    </row>
    <row r="249" spans="1:12" x14ac:dyDescent="0.25">
      <c r="A249" s="1"/>
      <c r="B249" s="1"/>
      <c r="C249" s="1"/>
      <c r="D249" s="1"/>
      <c r="E249" s="1"/>
      <c r="F249" s="126" t="s">
        <v>47</v>
      </c>
      <c r="G249" s="127"/>
      <c r="H249" s="28" t="s">
        <v>9</v>
      </c>
      <c r="I249" s="29" t="s">
        <v>13</v>
      </c>
      <c r="J249" s="28" t="s">
        <v>15</v>
      </c>
      <c r="K249" s="1"/>
      <c r="L249" s="1"/>
    </row>
    <row r="250" spans="1:12" x14ac:dyDescent="0.25">
      <c r="A250" s="1"/>
      <c r="B250" s="42" t="str">
        <f>B20</f>
        <v>1. Functionele eisen algemeen</v>
      </c>
      <c r="C250" s="1"/>
      <c r="D250" s="1"/>
      <c r="E250" s="1"/>
      <c r="F250" s="125" t="str">
        <f t="shared" ref="F250:F254" si="50">B250</f>
        <v>1. Functionele eisen algemeen</v>
      </c>
      <c r="G250" s="125"/>
      <c r="H250" s="43">
        <f>H48</f>
        <v>260</v>
      </c>
      <c r="I250" s="30">
        <f>I48</f>
        <v>0</v>
      </c>
      <c r="J250" s="44">
        <f t="shared" ref="J250:J254" si="51">IF(I250=$G$7,"n.v.t.",I250/H250)</f>
        <v>0</v>
      </c>
      <c r="K250" s="1"/>
      <c r="L250" s="1"/>
    </row>
    <row r="251" spans="1:12" x14ac:dyDescent="0.25">
      <c r="A251" s="1"/>
      <c r="B251" s="42" t="str">
        <f>B51</f>
        <v>2. Functionele eisen applicatie</v>
      </c>
      <c r="C251" s="1"/>
      <c r="D251" s="1"/>
      <c r="E251" s="1"/>
      <c r="F251" s="125" t="str">
        <f t="shared" si="50"/>
        <v>2. Functionele eisen applicatie</v>
      </c>
      <c r="G251" s="125"/>
      <c r="H251" s="43">
        <f>H146</f>
        <v>790</v>
      </c>
      <c r="I251" s="30">
        <f>I146</f>
        <v>0</v>
      </c>
      <c r="J251" s="44">
        <f t="shared" si="51"/>
        <v>0</v>
      </c>
      <c r="K251" s="1"/>
      <c r="L251" s="1"/>
    </row>
    <row r="252" spans="1:12" x14ac:dyDescent="0.25">
      <c r="A252" s="1"/>
      <c r="B252" s="42" t="str">
        <f>B148</f>
        <v>3. Functionele eisen implementatie en exit</v>
      </c>
      <c r="C252" s="1"/>
      <c r="D252" s="1"/>
      <c r="E252" s="1"/>
      <c r="F252" s="125" t="str">
        <f t="shared" si="50"/>
        <v>3. Functionele eisen implementatie en exit</v>
      </c>
      <c r="G252" s="125"/>
      <c r="H252" s="43">
        <f>H160</f>
        <v>100</v>
      </c>
      <c r="I252" s="30">
        <f>I160</f>
        <v>0</v>
      </c>
      <c r="J252" s="44">
        <f t="shared" si="51"/>
        <v>0</v>
      </c>
      <c r="K252" s="1"/>
      <c r="L252" s="1"/>
    </row>
    <row r="253" spans="1:12" x14ac:dyDescent="0.25">
      <c r="A253" s="1"/>
      <c r="B253" s="42" t="str">
        <f>B162</f>
        <v>4. Architectuur Integratie / Techniek</v>
      </c>
      <c r="C253" s="1"/>
      <c r="D253" s="1"/>
      <c r="E253" s="1"/>
      <c r="F253" s="125" t="str">
        <f t="shared" si="50"/>
        <v>4. Architectuur Integratie / Techniek</v>
      </c>
      <c r="G253" s="125"/>
      <c r="H253" s="43">
        <f>H197</f>
        <v>50</v>
      </c>
      <c r="I253" s="30">
        <f>I197</f>
        <v>0</v>
      </c>
      <c r="J253" s="44">
        <f t="shared" si="51"/>
        <v>0</v>
      </c>
      <c r="K253" s="1"/>
      <c r="L253" s="1"/>
    </row>
    <row r="254" spans="1:12" x14ac:dyDescent="0.25">
      <c r="A254" s="1"/>
      <c r="B254" s="42" t="str">
        <f>B199</f>
        <v>5. Architectuur Beveiliging</v>
      </c>
      <c r="C254" s="1"/>
      <c r="D254" s="1"/>
      <c r="E254" s="1"/>
      <c r="F254" s="125" t="str">
        <f t="shared" si="50"/>
        <v>5. Architectuur Beveiliging</v>
      </c>
      <c r="G254" s="125"/>
      <c r="H254" s="43">
        <f>H218</f>
        <v>0</v>
      </c>
      <c r="I254" s="30" t="str">
        <f>I218</f>
        <v>K.O.</v>
      </c>
      <c r="J254" s="44" t="str">
        <f t="shared" si="51"/>
        <v>n.v.t.</v>
      </c>
      <c r="K254" s="1"/>
      <c r="L254" s="1"/>
    </row>
    <row r="255" spans="1:12" x14ac:dyDescent="0.25">
      <c r="A255" s="1"/>
      <c r="B255" s="42"/>
      <c r="C255" s="1"/>
      <c r="D255" s="1"/>
      <c r="E255" s="1"/>
      <c r="F255" s="125" t="str">
        <f>B221</f>
        <v>6. Support</v>
      </c>
      <c r="G255" s="125"/>
      <c r="H255" s="43">
        <f>H236</f>
        <v>0</v>
      </c>
      <c r="I255" s="30" t="str">
        <f>I236</f>
        <v>K.O.</v>
      </c>
      <c r="J255" s="83" t="str">
        <f>J236</f>
        <v>n.v.t.</v>
      </c>
      <c r="K255" s="1"/>
      <c r="L255" s="1"/>
    </row>
    <row r="256" spans="1:12" x14ac:dyDescent="0.25">
      <c r="A256" s="1"/>
      <c r="B256" s="42" t="str">
        <f>B221</f>
        <v>6. Support</v>
      </c>
      <c r="C256" s="1"/>
      <c r="D256" s="1"/>
      <c r="E256" s="1"/>
      <c r="F256" s="125" t="str">
        <f>B239</f>
        <v>7. Functioneel beheer</v>
      </c>
      <c r="G256" s="125"/>
      <c r="H256" s="43">
        <f>H246</f>
        <v>0</v>
      </c>
      <c r="I256" s="30" t="str">
        <f>I246</f>
        <v>K.O.</v>
      </c>
      <c r="J256" s="83" t="str">
        <f t="shared" ref="J256" si="52">J246</f>
        <v>n.v.t.</v>
      </c>
      <c r="K256" s="1"/>
      <c r="L256" s="1"/>
    </row>
    <row r="257" spans="1:12" ht="15.75" thickBot="1" x14ac:dyDescent="0.3">
      <c r="A257" s="1"/>
      <c r="B257" s="1"/>
      <c r="C257" s="1"/>
      <c r="D257" s="1"/>
      <c r="E257" s="1"/>
      <c r="F257" s="1"/>
      <c r="G257" s="1"/>
      <c r="H257" s="1"/>
      <c r="I257" s="1"/>
      <c r="J257" s="1"/>
      <c r="K257" s="1"/>
      <c r="L257" s="1"/>
    </row>
    <row r="258" spans="1:12" ht="15.75" thickBot="1" x14ac:dyDescent="0.3">
      <c r="A258" s="1"/>
      <c r="B258" s="1"/>
      <c r="C258" s="1"/>
      <c r="D258" s="1"/>
      <c r="E258" s="1"/>
      <c r="F258" s="128" t="s">
        <v>45</v>
      </c>
      <c r="G258" s="129"/>
      <c r="H258" s="45">
        <f>SUM(H250:H256)</f>
        <v>1200</v>
      </c>
      <c r="I258" s="46" t="str">
        <f>IF(COUNTIF(I250:I256,$G$7)&gt;0,$G$7,SUM(I250:I256))</f>
        <v>K.O.</v>
      </c>
      <c r="J258" s="47" t="str">
        <f>IF(I258=$G$7,"n.v.t.",I258/H258)</f>
        <v>n.v.t.</v>
      </c>
      <c r="K258" s="1"/>
      <c r="L258" s="1"/>
    </row>
    <row r="259" spans="1:12" x14ac:dyDescent="0.25">
      <c r="A259" s="1"/>
      <c r="B259" s="1"/>
      <c r="C259" s="1"/>
      <c r="D259" s="1"/>
      <c r="E259" s="1"/>
      <c r="F259" s="48"/>
      <c r="G259" s="48"/>
      <c r="H259" s="49"/>
      <c r="I259" s="50"/>
      <c r="J259" s="51"/>
      <c r="K259" s="112"/>
      <c r="L259" s="112"/>
    </row>
    <row r="260" spans="1:12" ht="15.75" thickBot="1" x14ac:dyDescent="0.3">
      <c r="A260" s="1"/>
      <c r="B260" s="1"/>
      <c r="C260" s="1"/>
      <c r="D260" s="1"/>
      <c r="E260" s="1"/>
      <c r="F260" s="126" t="s">
        <v>47</v>
      </c>
      <c r="G260" s="127"/>
      <c r="H260" s="106"/>
      <c r="I260" s="106" t="s">
        <v>13</v>
      </c>
      <c r="J260" s="105" t="s">
        <v>15</v>
      </c>
      <c r="K260" s="112"/>
      <c r="L260" s="112"/>
    </row>
    <row r="261" spans="1:12" ht="15.75" thickBot="1" x14ac:dyDescent="0.3">
      <c r="A261" s="1"/>
      <c r="B261" s="1"/>
      <c r="C261" s="1"/>
      <c r="D261" s="1"/>
      <c r="E261" s="1"/>
      <c r="F261" s="109" t="s">
        <v>120</v>
      </c>
      <c r="G261" s="110">
        <v>10</v>
      </c>
      <c r="H261" s="102"/>
      <c r="I261" s="43"/>
      <c r="J261" s="107"/>
      <c r="K261" s="112"/>
      <c r="L261" s="112"/>
    </row>
    <row r="262" spans="1:12" ht="15.75" thickBot="1" x14ac:dyDescent="0.3">
      <c r="A262" s="1"/>
      <c r="B262" s="1"/>
      <c r="C262" s="1"/>
      <c r="D262" s="1"/>
      <c r="E262" s="1"/>
      <c r="F262" s="101" t="s">
        <v>46</v>
      </c>
      <c r="G262" s="111">
        <f>SUM(G261:G261)*10</f>
        <v>100</v>
      </c>
      <c r="H262" s="108"/>
      <c r="I262" s="43"/>
      <c r="J262" s="107"/>
      <c r="K262" s="112"/>
      <c r="L262" s="112"/>
    </row>
    <row r="263" spans="1:12" ht="15.75" thickBot="1" x14ac:dyDescent="0.3">
      <c r="A263" s="1"/>
      <c r="B263" s="1"/>
      <c r="C263" s="1"/>
      <c r="D263" s="1"/>
      <c r="E263" s="1"/>
      <c r="F263" s="1"/>
      <c r="G263" s="53"/>
      <c r="H263" s="49"/>
      <c r="I263" s="52"/>
      <c r="J263" s="51"/>
      <c r="K263" s="112"/>
      <c r="L263" s="112"/>
    </row>
    <row r="264" spans="1:12" ht="29.25" thickBot="1" x14ac:dyDescent="0.5">
      <c r="A264" s="1"/>
      <c r="B264" s="1"/>
      <c r="C264" s="1"/>
      <c r="D264" s="1"/>
      <c r="E264" s="1"/>
      <c r="F264" s="103" t="s">
        <v>428</v>
      </c>
      <c r="G264" s="104"/>
      <c r="H264" s="104"/>
      <c r="I264" s="66"/>
      <c r="J264" s="65"/>
      <c r="K264" s="1"/>
      <c r="L264" s="1"/>
    </row>
    <row r="265" spans="1:12" ht="28.5" x14ac:dyDescent="0.45">
      <c r="A265" s="1"/>
      <c r="B265" s="1"/>
      <c r="C265" s="1"/>
      <c r="D265" s="1"/>
      <c r="E265" s="1"/>
      <c r="F265" s="103" t="s">
        <v>429</v>
      </c>
      <c r="G265" s="104"/>
      <c r="H265" s="104"/>
      <c r="I265" s="1"/>
      <c r="J265" s="1"/>
      <c r="K265" s="1"/>
      <c r="L265" s="1"/>
    </row>
    <row r="266" spans="1:12" x14ac:dyDescent="0.25">
      <c r="I266" s="64"/>
    </row>
  </sheetData>
  <mergeCells count="31">
    <mergeCell ref="F260:G260"/>
    <mergeCell ref="F253:G253"/>
    <mergeCell ref="F254:G254"/>
    <mergeCell ref="F256:G256"/>
    <mergeCell ref="F258:G258"/>
    <mergeCell ref="C246:F246"/>
    <mergeCell ref="F255:G255"/>
    <mergeCell ref="F250:G250"/>
    <mergeCell ref="F251:G251"/>
    <mergeCell ref="F252:G252"/>
    <mergeCell ref="F249:G249"/>
    <mergeCell ref="C197:F197"/>
    <mergeCell ref="C218:F218"/>
    <mergeCell ref="C236:F236"/>
    <mergeCell ref="C48:F48"/>
    <mergeCell ref="C146:F146"/>
    <mergeCell ref="C160:F160"/>
    <mergeCell ref="F12:G12"/>
    <mergeCell ref="F2:G2"/>
    <mergeCell ref="C7:F7"/>
    <mergeCell ref="C8:F8"/>
    <mergeCell ref="C9:F9"/>
    <mergeCell ref="C10:F10"/>
    <mergeCell ref="K259:L263"/>
    <mergeCell ref="K200:L200"/>
    <mergeCell ref="K222:L222"/>
    <mergeCell ref="K240:L240"/>
    <mergeCell ref="K21:L21"/>
    <mergeCell ref="K52:L52"/>
    <mergeCell ref="K149:L149"/>
    <mergeCell ref="K163:L163"/>
  </mergeCells>
  <phoneticPr fontId="15" type="noConversion"/>
  <conditionalFormatting sqref="I23:I47 I48:J48 I54:I145 I146:J146 I151:I159 I160:J160 I165:I196 I197:J197 I202:I217 I218:J218 I224:I235 I236:J236 I258:I259 I263">
    <cfRule type="cellIs" dxfId="4" priority="11" operator="equal">
      <formula>$G$7</formula>
    </cfRule>
  </conditionalFormatting>
  <conditionalFormatting sqref="I23:I48 I54:I146 I154:I160 I165:I197 I202:I218 I224:I236 I242:I246 I258:I259 I263">
    <cfRule type="cellIs" dxfId="3" priority="10" operator="equal">
      <formula>"OUT"</formula>
    </cfRule>
  </conditionalFormatting>
  <conditionalFormatting sqref="I242:I245 I246:J246">
    <cfRule type="cellIs" dxfId="2" priority="8" operator="equal">
      <formula>$G$7</formula>
    </cfRule>
  </conditionalFormatting>
  <conditionalFormatting sqref="I248 I250:I256">
    <cfRule type="cellIs" dxfId="1" priority="5" operator="equal">
      <formula>"OUT"</formula>
    </cfRule>
    <cfRule type="cellIs" dxfId="0" priority="6" operator="equal">
      <formula>$G$7</formula>
    </cfRule>
  </conditionalFormatting>
  <dataValidations count="4">
    <dataValidation type="list" allowBlank="1" showInputMessage="1" showErrorMessage="1" sqref="D242:D245 D224:D235 D23:D47 D202:D217 D54:D145 D151:D159 D165:D196" xr:uid="{00000000-0002-0000-0000-000000000000}">
      <formula1>$B$7:$B$10</formula1>
    </dataValidation>
    <dataValidation type="list" allowBlank="1" showInputMessage="1" showErrorMessage="1" sqref="G242:G245 G151:G159 G224:G235 G54:G145 G23:G47 G202:G217 G165:G196" xr:uid="{00000000-0002-0000-0000-000001000000}">
      <formula1>$G$13:$G$16</formula1>
    </dataValidation>
    <dataValidation type="decimal" allowBlank="1" showInputMessage="1" showErrorMessage="1" sqref="G261" xr:uid="{00000000-0002-0000-0000-000002000000}">
      <formula1>10</formula1>
      <formula2>90</formula2>
    </dataValidation>
    <dataValidation type="list" allowBlank="1" showInputMessage="1" showErrorMessage="1" sqref="K242:K245 K151:K159 K224:K235 K23:K47 K202:K217 K54:K145 K165:K196" xr:uid="{00000000-0002-0000-0000-000003000000}">
      <formula1>Ja_Nee</formula1>
    </dataValidation>
  </dataValidations>
  <hyperlinks>
    <hyperlink ref="C177" r:id="rId1" xr:uid="{BD569A68-52FC-4274-80BE-DEBE7805BFD3}"/>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6"/>
  <sheetViews>
    <sheetView workbookViewId="0">
      <selection activeCell="B8" sqref="B8"/>
    </sheetView>
  </sheetViews>
  <sheetFormatPr defaultRowHeight="15" x14ac:dyDescent="0.25"/>
  <sheetData>
    <row r="3" spans="1:1" x14ac:dyDescent="0.25">
      <c r="A3" t="s">
        <v>20</v>
      </c>
    </row>
    <row r="4" spans="1:1" x14ac:dyDescent="0.25">
      <c r="A4" t="s">
        <v>22</v>
      </c>
    </row>
    <row r="5" spans="1:1" x14ac:dyDescent="0.25">
      <c r="A5" t="s">
        <v>23</v>
      </c>
    </row>
    <row r="6" spans="1:1" x14ac:dyDescent="0.25">
      <c r="A6" t="s">
        <v>21</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Eisen en Wensen</vt:lpstr>
      <vt:lpstr>Parameters</vt:lpstr>
      <vt:lpstr>Ja_Nee</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Elshout, Marjon</dc:creator>
  <cp:lastModifiedBy>Wesley Drogtrop</cp:lastModifiedBy>
  <cp:lastPrinted>2014-04-28T14:46:05Z</cp:lastPrinted>
  <dcterms:created xsi:type="dcterms:W3CDTF">2014-04-04T11:34:54Z</dcterms:created>
  <dcterms:modified xsi:type="dcterms:W3CDTF">2024-11-20T14:10:01Z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b3866f6-513b-41e9-9aa1-311b4823e2dc_Enabled">
    <vt:lpwstr>true</vt:lpwstr>
  </property>
  <property fmtid="{D5CDD505-2E9C-101B-9397-08002B2CF9AE}" pid="3" name="MSIP_Label_0b3866f6-513b-41e9-9aa1-311b4823e2dc_SetDate">
    <vt:lpwstr>2022-07-13T06:48:09Z</vt:lpwstr>
  </property>
  <property fmtid="{D5CDD505-2E9C-101B-9397-08002B2CF9AE}" pid="4" name="MSIP_Label_0b3866f6-513b-41e9-9aa1-311b4823e2dc_Method">
    <vt:lpwstr>Privileged</vt:lpwstr>
  </property>
  <property fmtid="{D5CDD505-2E9C-101B-9397-08002B2CF9AE}" pid="5" name="MSIP_Label_0b3866f6-513b-41e9-9aa1-311b4823e2dc_Name">
    <vt:lpwstr>FIN-BEDR-Rijksoverheid</vt:lpwstr>
  </property>
  <property fmtid="{D5CDD505-2E9C-101B-9397-08002B2CF9AE}" pid="6" name="MSIP_Label_0b3866f6-513b-41e9-9aa1-311b4823e2dc_SiteId">
    <vt:lpwstr>84712536-f524-40a0-913b-5d25ba502732</vt:lpwstr>
  </property>
  <property fmtid="{D5CDD505-2E9C-101B-9397-08002B2CF9AE}" pid="7" name="MSIP_Label_0b3866f6-513b-41e9-9aa1-311b4823e2dc_ActionId">
    <vt:lpwstr>667bfde1-106a-4cbb-a309-f72fe4b8e1e9</vt:lpwstr>
  </property>
  <property fmtid="{D5CDD505-2E9C-101B-9397-08002B2CF9AE}" pid="8" name="MSIP_Label_0b3866f6-513b-41e9-9aa1-311b4823e2dc_ContentBits">
    <vt:lpwstr>0</vt:lpwstr>
  </property>
</Properties>
</file>