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166925"/>
  <mc:AlternateContent xmlns:mc="http://schemas.openxmlformats.org/markup-compatibility/2006">
    <mc:Choice Requires="x15">
      <x15ac:absPath xmlns:x15ac="http://schemas.microsoft.com/office/spreadsheetml/2010/11/ac" url="https://aw3527318310796-my.sharepoint.com/personal/bastianen_hollandinkoopprofessionals_nl/Documents/Documenten/Opdrachten/ROC Aventus/EA Afval/"/>
    </mc:Choice>
  </mc:AlternateContent>
  <xr:revisionPtr revIDLastSave="0" documentId="8_{5A2ED002-6FD7-4838-A968-9DC29336D0EE}" xr6:coauthVersionLast="47" xr6:coauthVersionMax="47" xr10:uidLastSave="{00000000-0000-0000-0000-000000000000}"/>
  <bookViews>
    <workbookView xWindow="41158" yWindow="-827" windowWidth="20848" windowHeight="11100" xr2:uid="{801F24F2-8570-436C-8FCC-376B3534BC3C}"/>
  </bookViews>
  <sheets>
    <sheet name="Prijzenblad"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14" i="1" l="1"/>
  <c r="T14" i="1" s="1"/>
  <c r="R14" i="1"/>
  <c r="Q14" i="1"/>
  <c r="P14" i="1"/>
  <c r="O14" i="1"/>
  <c r="N14" i="1"/>
  <c r="R33" i="1"/>
  <c r="N39" i="1"/>
  <c r="N37" i="1"/>
  <c r="N36" i="1"/>
  <c r="N35" i="1"/>
  <c r="N33" i="1"/>
  <c r="N32" i="1"/>
  <c r="N31" i="1"/>
  <c r="N30" i="1"/>
  <c r="N29" i="1"/>
  <c r="N27" i="1"/>
  <c r="N25" i="1"/>
  <c r="N24" i="1"/>
  <c r="N23" i="1"/>
  <c r="N22" i="1"/>
  <c r="N21" i="1"/>
  <c r="N20" i="1"/>
  <c r="N18" i="1"/>
  <c r="N17" i="1"/>
  <c r="N16" i="1"/>
  <c r="N13" i="1"/>
  <c r="N12" i="1"/>
  <c r="N11" i="1"/>
  <c r="N10" i="1"/>
  <c r="N9" i="1"/>
  <c r="N8" i="1"/>
  <c r="R39" i="1"/>
  <c r="R37" i="1"/>
  <c r="R36" i="1"/>
  <c r="R35" i="1"/>
  <c r="R32" i="1"/>
  <c r="R31" i="1"/>
  <c r="R30" i="1"/>
  <c r="R29" i="1"/>
  <c r="R27" i="1"/>
  <c r="R25" i="1"/>
  <c r="R24" i="1"/>
  <c r="R23" i="1"/>
  <c r="R22" i="1"/>
  <c r="R21" i="1"/>
  <c r="R20" i="1"/>
  <c r="R18" i="1"/>
  <c r="R17" i="1"/>
  <c r="R16" i="1"/>
  <c r="Q39" i="1"/>
  <c r="Q37" i="1"/>
  <c r="Q36" i="1"/>
  <c r="Q35" i="1"/>
  <c r="Q33" i="1"/>
  <c r="Q32" i="1"/>
  <c r="Q31" i="1"/>
  <c r="Q30" i="1"/>
  <c r="Q29" i="1"/>
  <c r="Q27" i="1"/>
  <c r="Q25" i="1"/>
  <c r="Q24" i="1"/>
  <c r="Q23" i="1"/>
  <c r="Q22" i="1"/>
  <c r="Q21" i="1"/>
  <c r="Q20" i="1"/>
  <c r="Q18" i="1"/>
  <c r="Q17" i="1"/>
  <c r="Q16" i="1"/>
  <c r="P39" i="1"/>
  <c r="P37" i="1"/>
  <c r="P36" i="1"/>
  <c r="P35" i="1"/>
  <c r="P33" i="1"/>
  <c r="P32" i="1"/>
  <c r="P31" i="1"/>
  <c r="P30" i="1"/>
  <c r="P29" i="1"/>
  <c r="P27" i="1"/>
  <c r="P25" i="1"/>
  <c r="P24" i="1"/>
  <c r="P23" i="1"/>
  <c r="P22" i="1"/>
  <c r="P21" i="1"/>
  <c r="P20" i="1"/>
  <c r="P18" i="1"/>
  <c r="P17" i="1"/>
  <c r="P16" i="1"/>
  <c r="O39" i="1"/>
  <c r="O37" i="1"/>
  <c r="O36" i="1"/>
  <c r="O35" i="1"/>
  <c r="O33" i="1"/>
  <c r="O32" i="1"/>
  <c r="O31" i="1"/>
  <c r="O30" i="1"/>
  <c r="O29" i="1"/>
  <c r="O27" i="1"/>
  <c r="O25" i="1"/>
  <c r="O24" i="1"/>
  <c r="O23" i="1"/>
  <c r="O22" i="1"/>
  <c r="O21" i="1"/>
  <c r="O20" i="1"/>
  <c r="O18" i="1"/>
  <c r="O17" i="1"/>
  <c r="O16" i="1"/>
  <c r="N40" i="1" l="1"/>
  <c r="S17" i="1"/>
  <c r="T17" i="1" s="1"/>
  <c r="S18" i="1"/>
  <c r="T18" i="1" s="1"/>
  <c r="S35" i="1"/>
  <c r="T35" i="1" s="1"/>
  <c r="S31" i="1"/>
  <c r="T31" i="1" s="1"/>
  <c r="S39" i="1"/>
  <c r="T39" i="1" s="1"/>
  <c r="S37" i="1"/>
  <c r="T37" i="1" s="1"/>
  <c r="S36" i="1"/>
  <c r="T36" i="1" s="1"/>
  <c r="S24" i="1"/>
  <c r="T24" i="1" s="1"/>
  <c r="S25" i="1"/>
  <c r="T25" i="1" s="1"/>
  <c r="S20" i="1"/>
  <c r="T20" i="1" s="1"/>
  <c r="S27" i="1"/>
  <c r="T27" i="1" s="1"/>
  <c r="S32" i="1"/>
  <c r="T32" i="1" s="1"/>
  <c r="S33" i="1"/>
  <c r="T33" i="1" s="1"/>
  <c r="S21" i="1"/>
  <c r="T21" i="1" s="1"/>
  <c r="S29" i="1"/>
  <c r="T29" i="1" s="1"/>
  <c r="S30" i="1"/>
  <c r="T30" i="1" s="1"/>
  <c r="S22" i="1"/>
  <c r="T22" i="1" s="1"/>
  <c r="S23" i="1"/>
  <c r="T23" i="1" s="1"/>
  <c r="S16" i="1"/>
  <c r="T16" i="1" s="1"/>
  <c r="R7" i="1"/>
  <c r="R8" i="1"/>
  <c r="R9" i="1"/>
  <c r="R10" i="1"/>
  <c r="R11" i="1"/>
  <c r="R12" i="1"/>
  <c r="R13" i="1"/>
  <c r="Q7" i="1"/>
  <c r="Q8" i="1"/>
  <c r="Q9" i="1"/>
  <c r="Q10" i="1"/>
  <c r="Q11" i="1"/>
  <c r="Q12" i="1"/>
  <c r="Q13" i="1"/>
  <c r="O7" i="1"/>
  <c r="P7" i="1"/>
  <c r="P8" i="1"/>
  <c r="P9" i="1"/>
  <c r="P10" i="1"/>
  <c r="P11" i="1"/>
  <c r="P12" i="1"/>
  <c r="P13" i="1"/>
  <c r="O8" i="1"/>
  <c r="O9" i="1"/>
  <c r="O10" i="1"/>
  <c r="O11" i="1"/>
  <c r="O12" i="1"/>
  <c r="O13" i="1"/>
  <c r="Q40" i="1" l="1"/>
  <c r="T40" i="1"/>
  <c r="T44" i="1" s="1"/>
  <c r="P40" i="1"/>
  <c r="S40" i="1"/>
  <c r="R40" i="1"/>
  <c r="O40" i="1"/>
  <c r="S7" i="1"/>
  <c r="T7" i="1" s="1"/>
  <c r="S11" i="1" l="1"/>
  <c r="T11" i="1" s="1"/>
  <c r="S10" i="1"/>
  <c r="T10" i="1" s="1"/>
  <c r="S9" i="1"/>
  <c r="T9" i="1" s="1"/>
  <c r="S13" i="1"/>
  <c r="T13" i="1" s="1"/>
  <c r="S8" i="1"/>
  <c r="T8" i="1" s="1"/>
  <c r="S12" i="1"/>
  <c r="T12" i="1" s="1"/>
</calcChain>
</file>

<file path=xl/sharedStrings.xml><?xml version="1.0" encoding="utf-8"?>
<sst xmlns="http://schemas.openxmlformats.org/spreadsheetml/2006/main" count="145" uniqueCount="67">
  <si>
    <t>Overzicht containers en afval per locatie Aventus</t>
  </si>
  <si>
    <t>Gelieve de geel gemarkeerde cellen in te vullen.</t>
  </si>
  <si>
    <t>Locatie</t>
  </si>
  <si>
    <t>Afvalstroom</t>
  </si>
  <si>
    <t>Container</t>
  </si>
  <si>
    <t>Soort container</t>
  </si>
  <si>
    <t>Aantal</t>
  </si>
  <si>
    <t>Ledigingsfrequentie</t>
  </si>
  <si>
    <t>Kilogrammen</t>
  </si>
  <si>
    <t>Verwachte ledigingsfrequentie per week</t>
  </si>
  <si>
    <t>Huurprijs per container per maand</t>
  </si>
  <si>
    <t>Transportkosten per keer</t>
  </si>
  <si>
    <t>Lediging per container/per keer</t>
  </si>
  <si>
    <t>Verwerkingskosten per 1000kg.</t>
  </si>
  <si>
    <r>
      <t xml:space="preserve">Opbrengsten voor Aventus per 1000kg.
</t>
    </r>
    <r>
      <rPr>
        <sz val="11"/>
        <color rgb="FFFFFF00"/>
        <rFont val="Calibri"/>
        <family val="2"/>
        <scheme val="minor"/>
      </rPr>
      <t>(opbrengsten als + bedrag vermelden)</t>
    </r>
  </si>
  <si>
    <t>Huur totaal p/maand</t>
  </si>
  <si>
    <t>Transportkosten totaal per maand</t>
  </si>
  <si>
    <t>Ledigingkosten totaal per maand</t>
  </si>
  <si>
    <t>Verwerkingskosten totaal per maand</t>
  </si>
  <si>
    <r>
      <t xml:space="preserve">Opbrengsten voor Aventus totaal per maand
</t>
    </r>
    <r>
      <rPr>
        <sz val="11"/>
        <color rgb="FFFFFF00"/>
        <rFont val="Calibri"/>
        <family val="2"/>
        <scheme val="minor"/>
      </rPr>
      <t>(opbrengsten als + bedrag vermelden)</t>
    </r>
  </si>
  <si>
    <t>Totale kosten per maand (excl. BTW)</t>
  </si>
  <si>
    <t>Totale kosten per jaar (excl. BTW)</t>
  </si>
  <si>
    <t>Apeldoorn, Laan van de Mensenrechten</t>
  </si>
  <si>
    <t>brandbaar bedrijfsafval</t>
  </si>
  <si>
    <t>12m3 portaal</t>
  </si>
  <si>
    <t>perscontainer (eigendom)</t>
  </si>
  <si>
    <t>op afoep</t>
  </si>
  <si>
    <t>Eigendom Aventus</t>
  </si>
  <si>
    <t>swill</t>
  </si>
  <si>
    <t>120 liter</t>
  </si>
  <si>
    <t>rolcontainer</t>
  </si>
  <si>
    <t>op afroep</t>
  </si>
  <si>
    <t>restafval</t>
  </si>
  <si>
    <t>660 liter</t>
  </si>
  <si>
    <t>data</t>
  </si>
  <si>
    <t>240 liter</t>
  </si>
  <si>
    <t>glas</t>
  </si>
  <si>
    <t>papier / karton</t>
  </si>
  <si>
    <t>1100 liter</t>
  </si>
  <si>
    <t>1 x per week, di</t>
  </si>
  <si>
    <t>hout</t>
  </si>
  <si>
    <t>9000 liter</t>
  </si>
  <si>
    <t>afsluitbaar</t>
  </si>
  <si>
    <t>Apeldoorn, Musschenbroekstraat</t>
  </si>
  <si>
    <t>papier/karton</t>
  </si>
  <si>
    <t>1700 liter</t>
  </si>
  <si>
    <t>1 x per week, woe</t>
  </si>
  <si>
    <t>2 x per week, ma, do</t>
  </si>
  <si>
    <t>Deventer, Middelweg</t>
  </si>
  <si>
    <t>papier/ karton</t>
  </si>
  <si>
    <t>1 x per week</t>
  </si>
  <si>
    <t>1300 liter</t>
  </si>
  <si>
    <t>500 liter</t>
  </si>
  <si>
    <t>Deventer, Schonenvaardersstraat</t>
  </si>
  <si>
    <t>Deventer, Snipperlingsdijk</t>
  </si>
  <si>
    <t>1x per week</t>
  </si>
  <si>
    <t>Zutphen, Stationsplein</t>
  </si>
  <si>
    <t>rolcontainer met voetpedaal</t>
  </si>
  <si>
    <t>2500 liter</t>
  </si>
  <si>
    <t>2 x per week</t>
  </si>
  <si>
    <t>Zutphen, Waterstraat</t>
  </si>
  <si>
    <t>Eenmalige kosten</t>
  </si>
  <si>
    <t>Overig: eenmalige kosten voor de voorbereiding van de opdracht (zie paragraaf 1.5.1 Aanbestedingsleidraad)</t>
  </si>
  <si>
    <t>Totale kosten contract</t>
  </si>
  <si>
    <t xml:space="preserve">Indicatieve totale kosten voor 5 jaar (total cost of ownership) </t>
  </si>
  <si>
    <t>In bovenstaand overzicht hebben we zoveel als mogelijk de werkelijkheid uit het jaar 2023 weergegeven, enkel kunnen hier op geen enkele wijze rechten aan ontleend worden.</t>
  </si>
  <si>
    <t>Bovenstaand overzicht geeft inzicht in de diverse kosten van uw als inschrijver en zal gebruikt worden als beoordeling voor het gunningscriterium prijs in deze aanbesteding. Bij de start van de te sluiten overeenkomst, zal Aventus in samenspraak met de winnende inschrijver overgaan naar scheiden bij de bron, waardoor mogelijk andere afvalstromen/aantallen/hoeveelheden/etc. gaan gelden, waarbij onderstaande tarieven als uitgangspunt worden gebruikt.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</si>
</sst>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43" formatCode="_ * #,##0.00_ ;_ * \-#,##0.00_ ;_ * &quot;-&quot;??_ ;_ @_ "/>
  </numFmts>
  <fonts count="11" x14ac:knownFonts="1">
    <font>
      <sz val="11"/>
      <color theme="1"/>
      <name val="Calibri"/>
      <family val="2"/>
      <scheme val="minor"/>
    </font>
    <font>
      <b/>
      <sz val="11"/>
      <color theme="1"/>
      <name val="Calibri"/>
      <family val="2"/>
      <scheme val="minor"/>
    </font>
    <font>
      <sz val="8"/>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sz val="11"/>
      <name val="Calibri"/>
      <family val="2"/>
      <scheme val="minor"/>
    </font>
    <font>
      <b/>
      <sz val="11"/>
      <name val="Calibri"/>
      <family val="2"/>
      <scheme val="minor"/>
    </font>
    <font>
      <b/>
      <sz val="18"/>
      <color theme="1"/>
      <name val="Calibri"/>
      <family val="2"/>
      <scheme val="minor"/>
    </font>
    <font>
      <i/>
      <sz val="9"/>
      <color theme="1"/>
      <name val="Calibri"/>
      <family val="2"/>
      <scheme val="minor"/>
    </font>
    <font>
      <sz val="11"/>
      <color rgb="FFFFFF00"/>
      <name val="Calibri"/>
      <family val="2"/>
      <scheme val="minor"/>
    </font>
  </fonts>
  <fills count="10">
    <fill>
      <patternFill patternType="none"/>
    </fill>
    <fill>
      <patternFill patternType="gray125"/>
    </fill>
    <fill>
      <patternFill patternType="solid">
        <fgColor theme="0" tint="-0.34998626667073579"/>
        <bgColor indexed="64"/>
      </patternFill>
    </fill>
    <fill>
      <patternFill patternType="solid">
        <fgColor theme="5"/>
        <bgColor theme="5"/>
      </patternFill>
    </fill>
    <fill>
      <patternFill patternType="solid">
        <fgColor theme="0" tint="-0.34998626667073579"/>
        <bgColor theme="5"/>
      </patternFill>
    </fill>
    <fill>
      <patternFill patternType="solid">
        <fgColor theme="1" tint="4.9989318521683403E-2"/>
        <bgColor indexed="64"/>
      </patternFill>
    </fill>
    <fill>
      <patternFill patternType="solid">
        <fgColor theme="3" tint="0.79998168889431442"/>
        <bgColor indexed="64"/>
      </patternFill>
    </fill>
    <fill>
      <patternFill patternType="solid">
        <fgColor theme="3" tint="0.79998168889431442"/>
        <bgColor theme="5" tint="0.59999389629810485"/>
      </patternFill>
    </fill>
    <fill>
      <patternFill patternType="solid">
        <fgColor theme="5" tint="0.59999389629810485"/>
        <bgColor theme="5" tint="0.59999389629810485"/>
      </patternFill>
    </fill>
    <fill>
      <patternFill patternType="solid">
        <fgColor rgb="FFF5FC9C"/>
        <bgColor indexed="64"/>
      </patternFill>
    </fill>
  </fills>
  <borders count="6">
    <border>
      <left/>
      <right/>
      <top/>
      <bottom/>
      <diagonal/>
    </border>
    <border>
      <left style="thin">
        <color theme="0"/>
      </left>
      <right/>
      <top/>
      <bottom style="thick">
        <color theme="0"/>
      </bottom>
      <diagonal/>
    </border>
    <border>
      <left style="thin">
        <color theme="0"/>
      </left>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style="thin">
        <color theme="0"/>
      </right>
      <top style="thick">
        <color theme="0"/>
      </top>
      <bottom/>
      <diagonal/>
    </border>
    <border>
      <left/>
      <right style="thin">
        <color theme="0"/>
      </right>
      <top/>
      <bottom/>
      <diagonal/>
    </border>
  </borders>
  <cellStyleXfs count="3">
    <xf numFmtId="0" fontId="0" fillId="0" borderId="0"/>
    <xf numFmtId="44" fontId="3" fillId="0" borderId="0" applyFont="0" applyFill="0" applyBorder="0" applyAlignment="0" applyProtection="0"/>
    <xf numFmtId="43" fontId="3" fillId="0" borderId="0" applyFont="0" applyFill="0" applyBorder="0" applyAlignment="0" applyProtection="0"/>
  </cellStyleXfs>
  <cellXfs count="37">
    <xf numFmtId="0" fontId="0" fillId="0" borderId="0" xfId="0"/>
    <xf numFmtId="0" fontId="0" fillId="0" borderId="0" xfId="0" applyAlignment="1">
      <alignment horizontal="right"/>
    </xf>
    <xf numFmtId="44" fontId="0" fillId="0" borderId="0" xfId="0" applyNumberFormat="1"/>
    <xf numFmtId="0" fontId="1" fillId="0" borderId="0" xfId="0" applyFont="1"/>
    <xf numFmtId="0" fontId="0" fillId="0" borderId="0" xfId="0" applyAlignment="1">
      <alignment horizontal="center"/>
    </xf>
    <xf numFmtId="0" fontId="0" fillId="2" borderId="0" xfId="0" applyFill="1"/>
    <xf numFmtId="0" fontId="0" fillId="2" borderId="0" xfId="0" applyFill="1" applyAlignment="1">
      <alignment horizontal="right"/>
    </xf>
    <xf numFmtId="0" fontId="0" fillId="2" borderId="0" xfId="0" applyFill="1" applyAlignment="1">
      <alignment horizontal="center"/>
    </xf>
    <xf numFmtId="44" fontId="0" fillId="2" borderId="0" xfId="0" applyNumberFormat="1" applyFill="1"/>
    <xf numFmtId="0" fontId="1" fillId="0" borderId="0" xfId="0" applyFont="1" applyAlignment="1">
      <alignment wrapText="1"/>
    </xf>
    <xf numFmtId="0" fontId="0" fillId="0" borderId="0" xfId="0" applyAlignment="1">
      <alignment wrapText="1"/>
    </xf>
    <xf numFmtId="0" fontId="0" fillId="2" borderId="0" xfId="0" applyFill="1" applyAlignment="1">
      <alignment wrapText="1"/>
    </xf>
    <xf numFmtId="1" fontId="0" fillId="0" borderId="0" xfId="0" applyNumberFormat="1"/>
    <xf numFmtId="0" fontId="0" fillId="0" borderId="0" xfId="0" applyAlignment="1">
      <alignment horizontal="left"/>
    </xf>
    <xf numFmtId="0" fontId="0" fillId="2" borderId="0" xfId="0" applyFill="1" applyAlignment="1">
      <alignment horizontal="left"/>
    </xf>
    <xf numFmtId="0" fontId="0" fillId="0" borderId="0" xfId="0" applyAlignment="1">
      <alignment horizontal="left" wrapText="1"/>
    </xf>
    <xf numFmtId="3" fontId="0" fillId="0" borderId="0" xfId="0" applyNumberFormat="1" applyAlignment="1">
      <alignment horizontal="center"/>
    </xf>
    <xf numFmtId="44" fontId="0" fillId="2" borderId="2" xfId="0" applyNumberFormat="1" applyFill="1" applyBorder="1"/>
    <xf numFmtId="0" fontId="6" fillId="2" borderId="0" xfId="0" applyFont="1" applyFill="1" applyAlignment="1" applyProtection="1">
      <alignment horizontal="center" vertical="center"/>
      <protection locked="0"/>
    </xf>
    <xf numFmtId="0" fontId="6" fillId="2" borderId="0" xfId="0" applyFont="1" applyFill="1" applyAlignment="1" applyProtection="1">
      <alignment horizontal="center" vertical="center" wrapText="1"/>
      <protection locked="0"/>
    </xf>
    <xf numFmtId="0" fontId="7" fillId="4" borderId="1" xfId="0" applyFont="1" applyFill="1" applyBorder="1" applyAlignment="1">
      <alignment horizontal="center" vertical="center" wrapText="1"/>
    </xf>
    <xf numFmtId="44" fontId="0" fillId="6" borderId="0" xfId="1" applyFont="1" applyFill="1"/>
    <xf numFmtId="44" fontId="0" fillId="6" borderId="0" xfId="1" applyFont="1" applyFill="1" applyAlignment="1">
      <alignment horizontal="center"/>
    </xf>
    <xf numFmtId="44" fontId="0" fillId="7" borderId="2" xfId="1" applyFont="1" applyFill="1" applyBorder="1"/>
    <xf numFmtId="0" fontId="0" fillId="0" borderId="0" xfId="0" applyProtection="1">
      <protection locked="0"/>
    </xf>
    <xf numFmtId="44" fontId="5" fillId="5" borderId="0" xfId="0" applyNumberFormat="1" applyFont="1" applyFill="1" applyAlignment="1">
      <alignment horizontal="center" vertical="center"/>
    </xf>
    <xf numFmtId="0" fontId="8" fillId="0" borderId="0" xfId="0" applyFont="1"/>
    <xf numFmtId="44" fontId="4" fillId="3" borderId="4" xfId="0" applyNumberFormat="1" applyFont="1" applyFill="1" applyBorder="1"/>
    <xf numFmtId="44" fontId="0" fillId="9" borderId="3" xfId="0" applyNumberFormat="1" applyFill="1" applyBorder="1"/>
    <xf numFmtId="44" fontId="0" fillId="6" borderId="2" xfId="1" applyFont="1" applyFill="1" applyBorder="1"/>
    <xf numFmtId="43" fontId="0" fillId="0" borderId="0" xfId="2" applyFont="1" applyAlignment="1">
      <alignment horizontal="center"/>
    </xf>
    <xf numFmtId="43" fontId="0" fillId="2" borderId="0" xfId="2" applyFont="1" applyFill="1" applyAlignment="1">
      <alignment horizontal="center"/>
    </xf>
    <xf numFmtId="0" fontId="0" fillId="9" borderId="0" xfId="0" applyFill="1" applyAlignment="1">
      <alignment horizontal="center"/>
    </xf>
    <xf numFmtId="0" fontId="9" fillId="0" borderId="0" xfId="0" applyFont="1" applyAlignment="1">
      <alignment horizontal="left" wrapText="1"/>
    </xf>
    <xf numFmtId="0" fontId="9" fillId="0" borderId="0" xfId="0" applyFont="1" applyAlignment="1">
      <alignment horizontal="left"/>
    </xf>
    <xf numFmtId="0" fontId="1" fillId="8" borderId="0" xfId="0" applyFont="1" applyFill="1" applyAlignment="1">
      <alignment horizontal="right" vertical="center"/>
    </xf>
    <xf numFmtId="0" fontId="1" fillId="8" borderId="5" xfId="0" applyFont="1" applyFill="1" applyBorder="1" applyAlignment="1">
      <alignment horizontal="right" vertical="center"/>
    </xf>
  </cellXfs>
  <cellStyles count="3">
    <cellStyle name="Komma" xfId="2" builtinId="3"/>
    <cellStyle name="Standaard" xfId="0" builtinId="0"/>
    <cellStyle name="Valuta" xfId="1" builtinId="4"/>
  </cellStyles>
  <dxfs count="35">
    <dxf>
      <numFmt numFmtId="34" formatCode="_ &quot;€&quot;\ * #,##0.00_ ;_ &quot;€&quot;\ * \-#,##0.00_ ;_ &quot;€&quot;\ * &quot;-&quot;??_ ;_ @_ "/>
    </dxf>
    <dxf>
      <numFmt numFmtId="34" formatCode="_ &quot;€&quot;\ * #,##0.00_ ;_ &quot;€&quot;\ * \-#,##0.00_ ;_ &quot;€&quot;\ * &quot;-&quot;??_ ;_ @_ "/>
      <fill>
        <patternFill patternType="solid">
          <fgColor indexed="64"/>
          <bgColor theme="3" tint="0.79998168889431442"/>
        </patternFill>
      </fill>
    </dxf>
    <dxf>
      <numFmt numFmtId="34" formatCode="_ &quot;€&quot;\ * #,##0.00_ ;_ &quot;€&quot;\ * \-#,##0.00_ ;_ &quot;€&quot;\ * &quot;-&quot;??_ ;_ @_ "/>
    </dxf>
    <dxf>
      <numFmt numFmtId="34" formatCode="_ &quot;€&quot;\ * #,##0.00_ ;_ &quot;€&quot;\ * \-#,##0.00_ ;_ &quot;€&quot;\ * &quot;-&quot;??_ ;_ @_ "/>
      <fill>
        <patternFill patternType="solid">
          <fgColor indexed="64"/>
          <bgColor theme="3" tint="0.79998168889431442"/>
        </patternFill>
      </fill>
      <alignment horizontal="center" vertical="bottom" textRotation="0" wrapText="0" indent="0" justifyLastLine="0" shrinkToFit="0" readingOrder="0"/>
    </dxf>
    <dxf>
      <numFmt numFmtId="34" formatCode="_ &quot;€&quot;\ * #,##0.00_ ;_ &quot;€&quot;\ * \-#,##0.00_ ;_ &quot;€&quot;\ * &quot;-&quot;??_ ;_ @_ "/>
    </dxf>
    <dxf>
      <numFmt numFmtId="3" formatCode="#,##0"/>
      <fill>
        <patternFill patternType="solid">
          <fgColor indexed="64"/>
          <bgColor theme="3" tint="0.79998168889431442"/>
        </patternFill>
      </fill>
      <alignment horizontal="center" vertical="bottom" textRotation="0" wrapText="0" indent="0" justifyLastLine="0" shrinkToFit="0" readingOrder="0"/>
    </dxf>
    <dxf>
      <numFmt numFmtId="34" formatCode="_ &quot;€&quot;\ * #,##0.00_ ;_ &quot;€&quot;\ * \-#,##0.00_ ;_ &quot;€&quot;\ * &quot;-&quot;??_ ;_ @_ "/>
    </dxf>
    <dxf>
      <numFmt numFmtId="3" formatCode="#,##0"/>
      <fill>
        <patternFill patternType="solid">
          <fgColor indexed="64"/>
          <bgColor theme="3" tint="0.79998168889431442"/>
        </patternFill>
      </fill>
      <alignment horizontal="center" vertical="bottom" textRotation="0" wrapText="0" indent="0" justifyLastLine="0" shrinkToFit="0" readingOrder="0"/>
    </dxf>
    <dxf>
      <numFmt numFmtId="34" formatCode="_ &quot;€&quot;\ * #,##0.00_ ;_ &quot;€&quot;\ * \-#,##0.00_ ;_ &quot;€&quot;\ * &quot;-&quot;??_ ;_ @_ "/>
    </dxf>
    <dxf>
      <numFmt numFmtId="3" formatCode="#,##0"/>
      <fill>
        <patternFill patternType="solid">
          <fgColor indexed="64"/>
          <bgColor theme="0" tint="-0.34998626667073579"/>
        </patternFill>
      </fill>
    </dxf>
    <dxf>
      <numFmt numFmtId="34" formatCode="_ &quot;€&quot;\ * #,##0.00_ ;_ &quot;€&quot;\ * \-#,##0.00_ ;_ &quot;€&quot;\ * &quot;-&quot;??_ ;_ @_ "/>
    </dxf>
    <dxf>
      <numFmt numFmtId="34" formatCode="_ &quot;€&quot;\ * #,##0.00_ ;_ &quot;€&quot;\ * \-#,##0.00_ ;_ &quot;€&quot;\ * &quot;-&quot;??_ ;_ @_ "/>
      <fill>
        <patternFill patternType="solid">
          <fgColor indexed="64"/>
          <bgColor theme="0" tint="-0.34998626667073579"/>
        </patternFill>
      </fill>
    </dxf>
    <dxf>
      <numFmt numFmtId="34" formatCode="_ &quot;€&quot;\ * #,##0.00_ ;_ &quot;€&quot;\ * \-#,##0.00_ ;_ &quot;€&quot;\ * &quot;-&quot;??_ ;_ @_ "/>
    </dxf>
    <dxf>
      <numFmt numFmtId="34" formatCode="_ &quot;€&quot;\ * #,##0.00_ ;_ &quot;€&quot;\ * \-#,##0.00_ ;_ &quot;€&quot;\ * &quot;-&quot;??_ ;_ @_ "/>
      <alignment horizontal="right" vertical="bottom" textRotation="0" wrapText="0" indent="0" justifyLastLine="0" shrinkToFit="0" readingOrder="0"/>
    </dxf>
    <dxf>
      <numFmt numFmtId="34" formatCode="_ &quot;€&quot;\ * #,##0.00_ ;_ &quot;€&quot;\ * \-#,##0.00_ ;_ &quot;€&quot;\ * &quot;-&quot;??_ ;_ @_ "/>
    </dxf>
    <dxf>
      <numFmt numFmtId="34" formatCode="_ &quot;€&quot;\ * #,##0.00_ ;_ &quot;€&quot;\ * \-#,##0.00_ ;_ &quot;€&quot;\ * &quot;-&quot;??_ ;_ @_ "/>
    </dxf>
    <dxf>
      <numFmt numFmtId="34" formatCode="_ &quot;€&quot;\ * #,##0.00_ ;_ &quot;€&quot;\ * \-#,##0.00_ ;_ &quot;€&quot;\ * &quot;-&quot;??_ ;_ @_ "/>
    </dxf>
    <dxf>
      <numFmt numFmtId="34" formatCode="_ &quot;€&quot;\ * #,##0.00_ ;_ &quot;€&quot;\ * \-#,##0.00_ ;_ &quot;€&quot;\ * &quot;-&quot;??_ ;_ @_ "/>
      <fill>
        <patternFill patternType="solid">
          <fgColor indexed="64"/>
          <bgColor theme="7" tint="0.59999389629810485"/>
        </patternFill>
      </fill>
    </dxf>
    <dxf>
      <numFmt numFmtId="34" formatCode="_ &quot;€&quot;\ * #,##0.00_ ;_ &quot;€&quot;\ * \-#,##0.00_ ;_ &quot;€&quot;\ * &quot;-&quot;??_ ;_ @_ "/>
    </dxf>
    <dxf>
      <numFmt numFmtId="34" formatCode="_ &quot;€&quot;\ * #,##0.00_ ;_ &quot;€&quot;\ * \-#,##0.00_ ;_ &quot;€&quot;\ * &quot;-&quot;??_ ;_ @_ "/>
    </dxf>
    <dxf>
      <numFmt numFmtId="34" formatCode="_ &quot;€&quot;\ * #,##0.00_ ;_ &quot;€&quot;\ * \-#,##0.00_ ;_ &quot;€&quot;\ * &quot;-&quot;??_ ;_ @_ "/>
    </dxf>
    <dxf>
      <numFmt numFmtId="34" formatCode="_ &quot;€&quot;\ * #,##0.00_ ;_ &quot;€&quot;\ * \-#,##0.00_ ;_ &quot;€&quot;\ * &quot;-&quot;??_ ;_ @_ "/>
      <fill>
        <patternFill patternType="solid">
          <fgColor indexed="64"/>
          <bgColor rgb="FFFFFF00"/>
        </patternFill>
      </fill>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general" vertical="bottom" textRotation="0" wrapText="1" indent="0" justifyLastLine="0" shrinkToFit="0" readingOrder="0"/>
    </dxf>
    <dxf>
      <fill>
        <patternFill patternType="none">
          <fgColor indexed="64"/>
          <bgColor auto="1"/>
        </patternFill>
      </fill>
      <alignment horizontal="general" vertical="bottom" textRotation="0" wrapText="1" indent="0" justifyLastLine="0" shrinkToFit="0" readingOrder="0"/>
    </dxf>
    <dxf>
      <font>
        <strike val="0"/>
        <outline val="0"/>
        <shadow val="0"/>
        <u val="none"/>
        <vertAlign val="baseline"/>
        <sz val="11"/>
        <color auto="1"/>
        <name val="Calibri"/>
        <family val="2"/>
        <scheme val="minor"/>
      </font>
      <fill>
        <patternFill>
          <bgColor theme="0" tint="-0.34998626667073579"/>
        </patternFill>
      </fill>
      <alignment horizontal="center" vertical="center" textRotation="0" indent="0" justifyLastLine="0" shrinkToFit="0" readingOrder="0"/>
      <protection locked="0" hidden="0"/>
    </dxf>
  </dxfs>
  <tableStyles count="0" defaultTableStyle="TableStyleMedium2" defaultPivotStyle="PivotStyleLight16"/>
  <colors>
    <mruColors>
      <color rgb="FFF5FC9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0537955-AE74-4CE8-A915-D2333743B893}" name="Tabel1" displayName="Tabel1" ref="A6:S40" totalsRowCount="1" headerRowDxfId="34">
  <autoFilter ref="A6:S39" xr:uid="{80537955-AE74-4CE8-A915-D2333743B893}"/>
  <tableColumns count="19">
    <tableColumn id="1" xr3:uid="{DBC6C9F0-7736-4327-912B-28492A3A2CC2}" name="Locatie"/>
    <tableColumn id="2" xr3:uid="{52C69869-FA70-4FE2-BC3D-681F0C8C19BA}" name="Afvalstroom" dataDxfId="33" totalsRowDxfId="32"/>
    <tableColumn id="3" xr3:uid="{148E8506-EA88-4F6B-9751-C9C6A946E5E1}" name="Container" dataDxfId="31" totalsRowDxfId="30"/>
    <tableColumn id="12" xr3:uid="{8C9D41C2-B757-4EE1-8DE3-CE2F960C196F}" name="Soort container" dataDxfId="29" totalsRowDxfId="28"/>
    <tableColumn id="4" xr3:uid="{B2A1DB43-6556-4946-9783-653257FE2B1A}" name="Aantal"/>
    <tableColumn id="5" xr3:uid="{A8E80A04-ED39-40AB-B6E8-9160ED0ED07D}" name="Ledigingsfrequentie" dataDxfId="27" totalsRowDxfId="26"/>
    <tableColumn id="13" xr3:uid="{2CA79647-454A-4CDE-99D5-EFDA7549498B}" name="Kilogrammen" dataDxfId="25" totalsRowDxfId="24" dataCellStyle="Komma"/>
    <tableColumn id="10" xr3:uid="{AC3DF923-F319-49C2-B8AB-C112FBC077BD}" name="Verwachte ledigingsfrequentie per week" dataDxfId="23" totalsRowDxfId="22"/>
    <tableColumn id="6" xr3:uid="{3AF54956-5828-4C1C-B770-D994E74DE980}" name="Huurprijs per container per maand" dataDxfId="21" totalsRowDxfId="20"/>
    <tableColumn id="7" xr3:uid="{105D7654-DF85-4C80-8165-9CCAFD349B43}" name="Transportkosten per keer" dataDxfId="19" totalsRowDxfId="18"/>
    <tableColumn id="18" xr3:uid="{1F2EB6C5-01E5-43D3-BD16-DE72ADD952F1}" name="Lediging per container/per keer" dataDxfId="17" totalsRowDxfId="16"/>
    <tableColumn id="8" xr3:uid="{ED85C98C-A1DD-4CCD-A216-3AE22D5A0A21}" name="Verwerkingskosten per 1000kg." dataDxfId="15" totalsRowDxfId="14"/>
    <tableColumn id="11" xr3:uid="{FEA86B21-BDFC-47E2-BACC-736A983A7951}" name="Opbrengsten voor Aventus per 1000kg._x000a_(opbrengsten als + bedrag vermelden)" dataDxfId="13" totalsRowDxfId="12"/>
    <tableColumn id="14" xr3:uid="{87130158-5EF3-4629-9224-0749177976FF}" name="Huur totaal p/maand" totalsRowFunction="custom" dataDxfId="11" totalsRowDxfId="10">
      <totalsRowFormula>SUM(N8:N39)</totalsRowFormula>
    </tableColumn>
    <tableColumn id="15" xr3:uid="{B8FC0FCA-2577-4F4F-BDFD-690A891B7804}" name="Transportkosten totaal per maand" totalsRowFunction="custom" dataDxfId="9" totalsRowDxfId="8">
      <calculatedColumnFormula>((4*Tabel1[[#This Row],[Verwachte ledigingsfrequentie per week]])*Tabel1[[#This Row],[Transportkosten per keer]])</calculatedColumnFormula>
      <totalsRowFormula>SUM(Tabel1[Transportkosten totaal per maand])</totalsRowFormula>
    </tableColumn>
    <tableColumn id="16" xr3:uid="{DE4477BF-F025-483F-BB5F-F394E838D7A6}" name="Ledigingkosten totaal per maand" totalsRowFunction="custom" dataDxfId="7" totalsRowDxfId="6" dataCellStyle="Valuta">
      <calculatedColumnFormula>((4*Tabel1[[#This Row],[Verwachte ledigingsfrequentie per week]])*Tabel1[[#This Row],[Lediging per container/per keer]])</calculatedColumnFormula>
      <totalsRowFormula>SUM(Tabel1[Transportkosten totaal per maand])</totalsRowFormula>
    </tableColumn>
    <tableColumn id="17" xr3:uid="{BFC0FB2D-F285-4553-AB65-FD03C7A53605}" name="Verwerkingskosten totaal per maand" totalsRowFunction="custom" dataDxfId="5" totalsRowDxfId="4" dataCellStyle="Valuta">
      <calculatedColumnFormula>(((Tabel1[[#This Row],[Kilogrammen]]/1000)/12)*Tabel1[[#This Row],[Verwerkingskosten per 1000kg.]])</calculatedColumnFormula>
      <totalsRowFormula>SUM(Tabel1[Transportkosten totaal per maand])</totalsRowFormula>
    </tableColumn>
    <tableColumn id="19" xr3:uid="{2FE3A834-86A7-4CD1-BF5B-ABE62EFA5380}" name="Opbrengsten voor Aventus totaal per maand_x000a_(opbrengsten als + bedrag vermelden)" totalsRowFunction="custom" dataDxfId="3" totalsRowDxfId="2" dataCellStyle="Valuta">
      <calculatedColumnFormula>(((Tabel1[[#This Row],[Kilogrammen]]/12)/1000)*Tabel1[[#This Row],[Opbrengsten voor Aventus per 1000kg.
(opbrengsten als + bedrag vermelden)]])</calculatedColumnFormula>
      <totalsRowFormula>SUM(Tabel1[Transportkosten totaal per maand])</totalsRowFormula>
    </tableColumn>
    <tableColumn id="9" xr3:uid="{76F34B2A-5878-4B59-AF05-A83DA8E9BCCA}" name="Totale kosten per maand (excl. BTW)" totalsRowFunction="custom" dataDxfId="1" totalsRowDxfId="0" dataCellStyle="Valuta">
      <calculatedColumnFormula>Tabel1[[#This Row],[Transportkosten per keer]]+Tabel1[[#This Row],[Verwerkingskosten per 1000kg.]]</calculatedColumnFormula>
      <totalsRowFormula>SUM(Tabel1[Transportkosten totaal per maand])</totalsRowFormula>
    </tableColumn>
  </tableColumns>
  <tableStyleInfo name="TableStyleMedium10" showFirstColumn="0" showLastColumn="0" showRowStripes="1" showColumnStripes="0"/>
</table>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F0A8EC-D712-4A1F-A082-06B7AC576084}">
  <dimension ref="A1:T47"/>
  <sheetViews>
    <sheetView tabSelected="1" zoomScaleNormal="100" workbookViewId="0">
      <pane ySplit="6" topLeftCell="A35" activePane="bottomLeft" state="frozen"/>
      <selection pane="bottomLeft" activeCell="A16" sqref="A16"/>
    </sheetView>
  </sheetViews>
  <sheetFormatPr defaultRowHeight="14" x14ac:dyDescent="0.3"/>
  <cols>
    <col min="1" max="1" width="31.3984375" customWidth="1"/>
    <col min="2" max="2" width="22.8984375" style="10" customWidth="1"/>
    <col min="3" max="3" width="12" style="1" bestFit="1" customWidth="1"/>
    <col min="4" max="4" width="25.296875" style="1" bestFit="1" customWidth="1"/>
    <col min="5" max="5" width="9" bestFit="1" customWidth="1"/>
    <col min="6" max="6" width="21.3984375" style="4" bestFit="1" customWidth="1"/>
    <col min="7" max="7" width="14.296875" style="4" bestFit="1" customWidth="1"/>
    <col min="8" max="8" width="21.3984375" style="4" customWidth="1"/>
    <col min="9" max="9" width="18.296875" customWidth="1"/>
    <col min="10" max="11" width="19.09765625" customWidth="1"/>
    <col min="12" max="12" width="17.59765625" customWidth="1"/>
    <col min="13" max="13" width="20.8984375" customWidth="1"/>
    <col min="14" max="16" width="16.296875" customWidth="1"/>
    <col min="17" max="17" width="18.296875" customWidth="1"/>
    <col min="18" max="18" width="22.69921875" customWidth="1"/>
    <col min="19" max="20" width="25.69921875" customWidth="1"/>
  </cols>
  <sheetData>
    <row r="1" spans="1:20" ht="23.65" x14ac:dyDescent="0.5">
      <c r="A1" s="26" t="s">
        <v>0</v>
      </c>
    </row>
    <row r="2" spans="1:20" ht="9.8000000000000007" customHeight="1" x14ac:dyDescent="0.3">
      <c r="A2" s="3"/>
    </row>
    <row r="3" spans="1:20" x14ac:dyDescent="0.3">
      <c r="A3" s="32" t="s">
        <v>1</v>
      </c>
      <c r="B3" s="32"/>
    </row>
    <row r="4" spans="1:20" ht="8.6" customHeight="1" x14ac:dyDescent="0.3"/>
    <row r="5" spans="1:20" ht="6.05" customHeight="1" x14ac:dyDescent="0.3"/>
    <row r="6" spans="1:20" s="24" customFormat="1" ht="70.400000000000006" thickBot="1" x14ac:dyDescent="0.35">
      <c r="A6" s="18" t="s">
        <v>2</v>
      </c>
      <c r="B6" s="19" t="s">
        <v>3</v>
      </c>
      <c r="C6" s="18" t="s">
        <v>4</v>
      </c>
      <c r="D6" s="18" t="s">
        <v>5</v>
      </c>
      <c r="E6" s="18" t="s">
        <v>6</v>
      </c>
      <c r="F6" s="18" t="s">
        <v>7</v>
      </c>
      <c r="G6" s="18" t="s">
        <v>8</v>
      </c>
      <c r="H6" s="19" t="s">
        <v>9</v>
      </c>
      <c r="I6" s="19" t="s">
        <v>10</v>
      </c>
      <c r="J6" s="19" t="s">
        <v>11</v>
      </c>
      <c r="K6" s="19" t="s">
        <v>12</v>
      </c>
      <c r="L6" s="19" t="s">
        <v>13</v>
      </c>
      <c r="M6" s="19" t="s">
        <v>14</v>
      </c>
      <c r="N6" s="19" t="s">
        <v>15</v>
      </c>
      <c r="O6" s="19" t="s">
        <v>16</v>
      </c>
      <c r="P6" s="19" t="s">
        <v>17</v>
      </c>
      <c r="Q6" s="19" t="s">
        <v>18</v>
      </c>
      <c r="R6" s="19" t="s">
        <v>19</v>
      </c>
      <c r="S6" s="19" t="s">
        <v>20</v>
      </c>
      <c r="T6" s="20" t="s">
        <v>21</v>
      </c>
    </row>
    <row r="7" spans="1:20" ht="28.5" thickTop="1" x14ac:dyDescent="0.3">
      <c r="A7" s="9" t="s">
        <v>22</v>
      </c>
      <c r="B7" s="10" t="s">
        <v>23</v>
      </c>
      <c r="C7" s="1" t="s">
        <v>24</v>
      </c>
      <c r="D7" s="15" t="s">
        <v>25</v>
      </c>
      <c r="E7" s="12">
        <v>1</v>
      </c>
      <c r="F7" s="4" t="s">
        <v>26</v>
      </c>
      <c r="G7" s="30">
        <v>67740</v>
      </c>
      <c r="H7" s="16">
        <v>1</v>
      </c>
      <c r="I7" s="25" t="s">
        <v>27</v>
      </c>
      <c r="J7" s="28"/>
      <c r="K7" s="28"/>
      <c r="L7" s="28"/>
      <c r="M7" s="28"/>
      <c r="N7" s="25" t="s">
        <v>27</v>
      </c>
      <c r="O7" s="22">
        <f>((4*Tabel1[[#This Row],[Verwachte ledigingsfrequentie per week]])*Tabel1[[#This Row],[Transportkosten per keer]])</f>
        <v>0</v>
      </c>
      <c r="P7" s="22">
        <f>((4*Tabel1[[#This Row],[Verwachte ledigingsfrequentie per week]])*Tabel1[[#This Row],[Lediging per container/per keer]])</f>
        <v>0</v>
      </c>
      <c r="Q7" s="22">
        <f>(((Tabel1[[#This Row],[Kilogrammen]]/1000)/12)*Tabel1[[#This Row],[Verwerkingskosten per 1000kg.]])</f>
        <v>0</v>
      </c>
      <c r="R7" s="22">
        <f>(((Tabel1[[#This Row],[Kilogrammen]]/12)/1000)*Tabel1[[#This Row],[Opbrengsten voor Aventus per 1000kg.
(opbrengsten als + bedrag vermelden)]])</f>
        <v>0</v>
      </c>
      <c r="S7" s="21">
        <f>+Tabel1[[#This Row],[Transportkosten totaal per maand]]+Tabel1[[#This Row],[Ledigingkosten totaal per maand]]+Tabel1[[#This Row],[Verwerkingskosten totaal per maand]]-Tabel1[[#This Row],[Opbrengsten voor Aventus totaal per maand
(opbrengsten als + bedrag vermelden)]]</f>
        <v>0</v>
      </c>
      <c r="T7" s="23">
        <f>+Tabel1[[#This Row],[Totale kosten per maand (excl. BTW)]]*12</f>
        <v>0</v>
      </c>
    </row>
    <row r="8" spans="1:20" x14ac:dyDescent="0.3">
      <c r="B8" s="10" t="s">
        <v>28</v>
      </c>
      <c r="C8" s="1" t="s">
        <v>29</v>
      </c>
      <c r="D8" s="13" t="s">
        <v>30</v>
      </c>
      <c r="E8">
        <v>2</v>
      </c>
      <c r="F8" s="4" t="s">
        <v>31</v>
      </c>
      <c r="G8" s="30">
        <v>2940</v>
      </c>
      <c r="H8" s="4">
        <v>0.2</v>
      </c>
      <c r="I8" s="28"/>
      <c r="J8" s="28"/>
      <c r="K8" s="28"/>
      <c r="L8" s="28"/>
      <c r="M8" s="28"/>
      <c r="N8" s="22">
        <f>Tabel1[[#This Row],[Aantal]]*Tabel1[[#This Row],[Huurprijs per container per maand]]</f>
        <v>0</v>
      </c>
      <c r="O8" s="22">
        <f>((4*Tabel1[[#This Row],[Verwachte ledigingsfrequentie per week]])*Tabel1[[#This Row],[Transportkosten per keer]])</f>
        <v>0</v>
      </c>
      <c r="P8" s="22">
        <f>((4*Tabel1[[#This Row],[Verwachte ledigingsfrequentie per week]])*Tabel1[[#This Row],[Lediging per container/per keer]])</f>
        <v>0</v>
      </c>
      <c r="Q8" s="22">
        <f>(((Tabel1[[#This Row],[Kilogrammen]]/1000)/12)*Tabel1[[#This Row],[Verwerkingskosten per 1000kg.]])</f>
        <v>0</v>
      </c>
      <c r="R8" s="22">
        <f>(((Tabel1[[#This Row],[Kilogrammen]]/12)/1000)*Tabel1[[#This Row],[Opbrengsten voor Aventus per 1000kg.
(opbrengsten als + bedrag vermelden)]])</f>
        <v>0</v>
      </c>
      <c r="S8" s="21">
        <f>Tabel1[[#This Row],[Transportkosten per keer]]+Tabel1[[#This Row],[Verwerkingskosten per 1000kg.]]</f>
        <v>0</v>
      </c>
      <c r="T8" s="23">
        <f>+Tabel1[[#This Row],[Totale kosten per maand (excl. BTW)]]*12</f>
        <v>0</v>
      </c>
    </row>
    <row r="9" spans="1:20" x14ac:dyDescent="0.3">
      <c r="B9" s="10" t="s">
        <v>32</v>
      </c>
      <c r="C9" s="1" t="s">
        <v>33</v>
      </c>
      <c r="D9" s="13" t="s">
        <v>30</v>
      </c>
      <c r="E9">
        <v>14</v>
      </c>
      <c r="F9" s="4" t="s">
        <v>31</v>
      </c>
      <c r="G9" s="30">
        <v>345</v>
      </c>
      <c r="H9" s="4">
        <v>0.1</v>
      </c>
      <c r="I9" s="28"/>
      <c r="J9" s="28"/>
      <c r="K9" s="28"/>
      <c r="L9" s="28"/>
      <c r="M9" s="28"/>
      <c r="N9" s="22">
        <f>Tabel1[[#This Row],[Aantal]]*Tabel1[[#This Row],[Huurprijs per container per maand]]</f>
        <v>0</v>
      </c>
      <c r="O9" s="22">
        <f>((4*Tabel1[[#This Row],[Verwachte ledigingsfrequentie per week]])*Tabel1[[#This Row],[Transportkosten per keer]])</f>
        <v>0</v>
      </c>
      <c r="P9" s="22">
        <f>((4*Tabel1[[#This Row],[Verwachte ledigingsfrequentie per week]])*Tabel1[[#This Row],[Lediging per container/per keer]])</f>
        <v>0</v>
      </c>
      <c r="Q9" s="22">
        <f>(((Tabel1[[#This Row],[Kilogrammen]]/1000)/12)*Tabel1[[#This Row],[Verwerkingskosten per 1000kg.]])</f>
        <v>0</v>
      </c>
      <c r="R9" s="22">
        <f>(((Tabel1[[#This Row],[Kilogrammen]]/12)/1000)*Tabel1[[#This Row],[Opbrengsten voor Aventus per 1000kg.
(opbrengsten als + bedrag vermelden)]])</f>
        <v>0</v>
      </c>
      <c r="S9" s="21">
        <f>Tabel1[[#This Row],[Transportkosten per keer]]+Tabel1[[#This Row],[Verwerkingskosten per 1000kg.]]</f>
        <v>0</v>
      </c>
      <c r="T9" s="23">
        <f>+Tabel1[[#This Row],[Totale kosten per maand (excl. BTW)]]*12</f>
        <v>0</v>
      </c>
    </row>
    <row r="10" spans="1:20" x14ac:dyDescent="0.3">
      <c r="B10" s="10" t="s">
        <v>34</v>
      </c>
      <c r="C10" s="1" t="s">
        <v>35</v>
      </c>
      <c r="D10" s="13" t="s">
        <v>30</v>
      </c>
      <c r="E10">
        <v>19</v>
      </c>
      <c r="F10" s="4" t="s">
        <v>31</v>
      </c>
      <c r="G10" s="30">
        <v>3825</v>
      </c>
      <c r="H10" s="4">
        <v>0.2</v>
      </c>
      <c r="I10" s="28"/>
      <c r="J10" s="28"/>
      <c r="K10" s="28"/>
      <c r="L10" s="28"/>
      <c r="M10" s="28"/>
      <c r="N10" s="22">
        <f>Tabel1[[#This Row],[Aantal]]*Tabel1[[#This Row],[Huurprijs per container per maand]]</f>
        <v>0</v>
      </c>
      <c r="O10" s="22">
        <f>((4*Tabel1[[#This Row],[Verwachte ledigingsfrequentie per week]])*Tabel1[[#This Row],[Transportkosten per keer]])</f>
        <v>0</v>
      </c>
      <c r="P10" s="22">
        <f>((4*Tabel1[[#This Row],[Verwachte ledigingsfrequentie per week]])*Tabel1[[#This Row],[Lediging per container/per keer]])</f>
        <v>0</v>
      </c>
      <c r="Q10" s="22">
        <f>(((Tabel1[[#This Row],[Kilogrammen]]/1000)/12)*Tabel1[[#This Row],[Verwerkingskosten per 1000kg.]])</f>
        <v>0</v>
      </c>
      <c r="R10" s="22">
        <f>(((Tabel1[[#This Row],[Kilogrammen]]/12)/1000)*Tabel1[[#This Row],[Opbrengsten voor Aventus per 1000kg.
(opbrengsten als + bedrag vermelden)]])</f>
        <v>0</v>
      </c>
      <c r="S10" s="21">
        <f>Tabel1[[#This Row],[Transportkosten per keer]]+Tabel1[[#This Row],[Verwerkingskosten per 1000kg.]]</f>
        <v>0</v>
      </c>
      <c r="T10" s="23">
        <f>+Tabel1[[#This Row],[Totale kosten per maand (excl. BTW)]]*12</f>
        <v>0</v>
      </c>
    </row>
    <row r="11" spans="1:20" x14ac:dyDescent="0.3">
      <c r="B11" s="10" t="s">
        <v>36</v>
      </c>
      <c r="C11" s="1" t="s">
        <v>35</v>
      </c>
      <c r="D11" s="13" t="s">
        <v>30</v>
      </c>
      <c r="E11">
        <v>3</v>
      </c>
      <c r="F11" s="4" t="s">
        <v>31</v>
      </c>
      <c r="G11" s="30">
        <v>814</v>
      </c>
      <c r="H11" s="4">
        <v>0.2</v>
      </c>
      <c r="I11" s="28"/>
      <c r="J11" s="28"/>
      <c r="K11" s="28"/>
      <c r="L11" s="28"/>
      <c r="M11" s="28"/>
      <c r="N11" s="22">
        <f>Tabel1[[#This Row],[Aantal]]*Tabel1[[#This Row],[Huurprijs per container per maand]]</f>
        <v>0</v>
      </c>
      <c r="O11" s="22">
        <f>((4*Tabel1[[#This Row],[Verwachte ledigingsfrequentie per week]])*Tabel1[[#This Row],[Transportkosten per keer]])</f>
        <v>0</v>
      </c>
      <c r="P11" s="22">
        <f>((4*Tabel1[[#This Row],[Verwachte ledigingsfrequentie per week]])*Tabel1[[#This Row],[Lediging per container/per keer]])</f>
        <v>0</v>
      </c>
      <c r="Q11" s="22">
        <f>(((Tabel1[[#This Row],[Kilogrammen]]/1000)/12)*Tabel1[[#This Row],[Verwerkingskosten per 1000kg.]])</f>
        <v>0</v>
      </c>
      <c r="R11" s="22">
        <f>(((Tabel1[[#This Row],[Kilogrammen]]/12)/1000)*Tabel1[[#This Row],[Opbrengsten voor Aventus per 1000kg.
(opbrengsten als + bedrag vermelden)]])</f>
        <v>0</v>
      </c>
      <c r="S11" s="21">
        <f>Tabel1[[#This Row],[Transportkosten per keer]]+Tabel1[[#This Row],[Verwerkingskosten per 1000kg.]]</f>
        <v>0</v>
      </c>
      <c r="T11" s="23">
        <f>+Tabel1[[#This Row],[Totale kosten per maand (excl. BTW)]]*12</f>
        <v>0</v>
      </c>
    </row>
    <row r="12" spans="1:20" x14ac:dyDescent="0.3">
      <c r="B12" s="10" t="s">
        <v>37</v>
      </c>
      <c r="C12" s="1" t="s">
        <v>38</v>
      </c>
      <c r="D12" s="13" t="s">
        <v>30</v>
      </c>
      <c r="E12" s="1">
        <v>2</v>
      </c>
      <c r="F12" s="4" t="s">
        <v>39</v>
      </c>
      <c r="G12" s="30">
        <v>4790</v>
      </c>
      <c r="H12" s="4">
        <v>1</v>
      </c>
      <c r="I12" s="28"/>
      <c r="J12" s="28"/>
      <c r="K12" s="28"/>
      <c r="L12" s="28"/>
      <c r="M12" s="28"/>
      <c r="N12" s="22">
        <f>Tabel1[[#This Row],[Aantal]]*Tabel1[[#This Row],[Huurprijs per container per maand]]</f>
        <v>0</v>
      </c>
      <c r="O12" s="22">
        <f>((4*Tabel1[[#This Row],[Verwachte ledigingsfrequentie per week]])*Tabel1[[#This Row],[Transportkosten per keer]])</f>
        <v>0</v>
      </c>
      <c r="P12" s="22">
        <f>((4*Tabel1[[#This Row],[Verwachte ledigingsfrequentie per week]])*Tabel1[[#This Row],[Lediging per container/per keer]])</f>
        <v>0</v>
      </c>
      <c r="Q12" s="22">
        <f>(((Tabel1[[#This Row],[Kilogrammen]]/1000)/12)*Tabel1[[#This Row],[Verwerkingskosten per 1000kg.]])</f>
        <v>0</v>
      </c>
      <c r="R12" s="22">
        <f>(((Tabel1[[#This Row],[Kilogrammen]]/12)/1000)*Tabel1[[#This Row],[Opbrengsten voor Aventus per 1000kg.
(opbrengsten als + bedrag vermelden)]])</f>
        <v>0</v>
      </c>
      <c r="S12" s="21">
        <f>Tabel1[[#This Row],[Transportkosten per keer]]+Tabel1[[#This Row],[Verwerkingskosten per 1000kg.]]</f>
        <v>0</v>
      </c>
      <c r="T12" s="23">
        <f>+Tabel1[[#This Row],[Totale kosten per maand (excl. BTW)]]*12</f>
        <v>0</v>
      </c>
    </row>
    <row r="13" spans="1:20" x14ac:dyDescent="0.3">
      <c r="B13" s="10" t="s">
        <v>37</v>
      </c>
      <c r="C13" s="1" t="s">
        <v>35</v>
      </c>
      <c r="D13" s="13" t="s">
        <v>30</v>
      </c>
      <c r="E13" s="1">
        <v>7</v>
      </c>
      <c r="F13" s="4" t="s">
        <v>39</v>
      </c>
      <c r="G13" s="30">
        <v>4411</v>
      </c>
      <c r="H13" s="4">
        <v>1</v>
      </c>
      <c r="I13" s="28"/>
      <c r="J13" s="28"/>
      <c r="K13" s="28"/>
      <c r="L13" s="28"/>
      <c r="M13" s="28"/>
      <c r="N13" s="22">
        <f>Tabel1[[#This Row],[Aantal]]*Tabel1[[#This Row],[Huurprijs per container per maand]]</f>
        <v>0</v>
      </c>
      <c r="O13" s="22">
        <f>((4*Tabel1[[#This Row],[Verwachte ledigingsfrequentie per week]])*Tabel1[[#This Row],[Transportkosten per keer]])</f>
        <v>0</v>
      </c>
      <c r="P13" s="22">
        <f>((4*Tabel1[[#This Row],[Verwachte ledigingsfrequentie per week]])*Tabel1[[#This Row],[Lediging per container/per keer]])</f>
        <v>0</v>
      </c>
      <c r="Q13" s="22">
        <f>(((Tabel1[[#This Row],[Kilogrammen]]/1000)/12)*Tabel1[[#This Row],[Verwerkingskosten per 1000kg.]])</f>
        <v>0</v>
      </c>
      <c r="R13" s="22">
        <f>(((Tabel1[[#This Row],[Kilogrammen]]/12)/1000)*Tabel1[[#This Row],[Opbrengsten voor Aventus per 1000kg.
(opbrengsten als + bedrag vermelden)]])</f>
        <v>0</v>
      </c>
      <c r="S13" s="21">
        <f>Tabel1[[#This Row],[Transportkosten per keer]]+Tabel1[[#This Row],[Verwerkingskosten per 1000kg.]]</f>
        <v>0</v>
      </c>
      <c r="T13" s="23">
        <f>+Tabel1[[#This Row],[Totale kosten per maand (excl. BTW)]]*12</f>
        <v>0</v>
      </c>
    </row>
    <row r="14" spans="1:20" x14ac:dyDescent="0.3">
      <c r="B14" s="10" t="s">
        <v>40</v>
      </c>
      <c r="C14" s="1" t="s">
        <v>41</v>
      </c>
      <c r="D14" s="13" t="s">
        <v>42</v>
      </c>
      <c r="E14">
        <v>1</v>
      </c>
      <c r="F14" s="4" t="s">
        <v>31</v>
      </c>
      <c r="G14" s="30">
        <v>6000</v>
      </c>
      <c r="H14" s="4">
        <v>0.01</v>
      </c>
      <c r="I14" s="28"/>
      <c r="J14" s="28"/>
      <c r="K14" s="28"/>
      <c r="L14" s="28"/>
      <c r="M14" s="28"/>
      <c r="N14" s="22">
        <f>Tabel1[[#This Row],[Aantal]]*Tabel1[[#This Row],[Huurprijs per container per maand]]</f>
        <v>0</v>
      </c>
      <c r="O14" s="22">
        <f>((4*Tabel1[[#This Row],[Verwachte ledigingsfrequentie per week]])*Tabel1[[#This Row],[Transportkosten per keer]])</f>
        <v>0</v>
      </c>
      <c r="P14" s="22">
        <f>((4*Tabel1[[#This Row],[Verwachte ledigingsfrequentie per week]])*Tabel1[[#This Row],[Lediging per container/per keer]])</f>
        <v>0</v>
      </c>
      <c r="Q14" s="22">
        <f>(((Tabel1[[#This Row],[Kilogrammen]]/1000)/12)*Tabel1[[#This Row],[Verwerkingskosten per 1000kg.]])</f>
        <v>0</v>
      </c>
      <c r="R14" s="22">
        <f>(((Tabel1[[#This Row],[Kilogrammen]]/12)/1000)*Tabel1[[#This Row],[Opbrengsten voor Aventus per 1000kg.
(opbrengsten als + bedrag vermelden)]])</f>
        <v>0</v>
      </c>
      <c r="S14" s="21">
        <f>Tabel1[[#This Row],[Transportkosten per keer]]+Tabel1[[#This Row],[Verwerkingskosten per 1000kg.]]</f>
        <v>0</v>
      </c>
      <c r="T14" s="23">
        <f>+Tabel1[[#This Row],[Totale kosten per maand (excl. BTW)]]*12</f>
        <v>0</v>
      </c>
    </row>
    <row r="15" spans="1:20" ht="7.55" customHeight="1" x14ac:dyDescent="0.3">
      <c r="A15" s="5"/>
      <c r="B15" s="11"/>
      <c r="C15" s="6"/>
      <c r="D15" s="6"/>
      <c r="E15" s="5"/>
      <c r="F15" s="7"/>
      <c r="G15" s="31"/>
      <c r="H15" s="7"/>
      <c r="I15" s="8"/>
      <c r="J15" s="8"/>
      <c r="K15" s="8"/>
      <c r="L15" s="8"/>
      <c r="M15" s="8"/>
      <c r="N15" s="8"/>
      <c r="O15" s="8"/>
      <c r="P15" s="8"/>
      <c r="Q15" s="8"/>
      <c r="R15" s="8"/>
      <c r="S15" s="8"/>
      <c r="T15" s="17"/>
    </row>
    <row r="16" spans="1:20" x14ac:dyDescent="0.3">
      <c r="A16" s="3" t="s">
        <v>43</v>
      </c>
      <c r="B16" s="10" t="s">
        <v>44</v>
      </c>
      <c r="C16" s="1" t="s">
        <v>45</v>
      </c>
      <c r="D16" s="13" t="s">
        <v>30</v>
      </c>
      <c r="E16">
        <v>1</v>
      </c>
      <c r="F16" s="4" t="s">
        <v>46</v>
      </c>
      <c r="G16" s="30">
        <v>4021.59</v>
      </c>
      <c r="H16" s="4">
        <v>1</v>
      </c>
      <c r="I16" s="28"/>
      <c r="J16" s="28"/>
      <c r="K16" s="28"/>
      <c r="L16" s="28"/>
      <c r="M16" s="28"/>
      <c r="N16" s="22">
        <f>Tabel1[[#This Row],[Aantal]]*Tabel1[[#This Row],[Huurprijs per container per maand]]</f>
        <v>0</v>
      </c>
      <c r="O16" s="22">
        <f>((4*Tabel1[[#This Row],[Verwachte ledigingsfrequentie per week]])*Tabel1[[#This Row],[Transportkosten per keer]])</f>
        <v>0</v>
      </c>
      <c r="P16" s="22">
        <f>((4*Tabel1[[#This Row],[Verwachte ledigingsfrequentie per week]])*Tabel1[[#This Row],[Lediging per container/per keer]])</f>
        <v>0</v>
      </c>
      <c r="Q16" s="22">
        <f>(((Tabel1[[#This Row],[Kilogrammen]]/1000)/12)*Tabel1[[#This Row],[Verwerkingskosten per 1000kg.]])</f>
        <v>0</v>
      </c>
      <c r="R16" s="22">
        <f>(((Tabel1[[#This Row],[Kilogrammen]]/12)/1000)*Tabel1[[#This Row],[Opbrengsten voor Aventus per 1000kg.
(opbrengsten als + bedrag vermelden)]])</f>
        <v>0</v>
      </c>
      <c r="S16" s="21">
        <f>+Tabel1[[#This Row],[Huur totaal p/maand]]+Tabel1[[#This Row],[Transportkosten totaal per maand]]+Tabel1[[#This Row],[Ledigingkosten totaal per maand]]+Tabel1[[#This Row],[Verwerkingskosten totaal per maand]]-Tabel1[[#This Row],[Opbrengsten voor Aventus totaal per maand
(opbrengsten als + bedrag vermelden)]]</f>
        <v>0</v>
      </c>
      <c r="T16" s="23">
        <f>+Tabel1[[#This Row],[Totale kosten per maand (excl. BTW)]]*12</f>
        <v>0</v>
      </c>
    </row>
    <row r="17" spans="1:20" x14ac:dyDescent="0.3">
      <c r="B17" s="10" t="s">
        <v>34</v>
      </c>
      <c r="C17" s="1" t="s">
        <v>35</v>
      </c>
      <c r="D17" s="13" t="s">
        <v>30</v>
      </c>
      <c r="E17">
        <v>1</v>
      </c>
      <c r="F17" s="4" t="s">
        <v>31</v>
      </c>
      <c r="G17" s="30">
        <v>90</v>
      </c>
      <c r="H17" s="4">
        <v>0.2</v>
      </c>
      <c r="I17" s="28"/>
      <c r="J17" s="28"/>
      <c r="K17" s="28"/>
      <c r="L17" s="28"/>
      <c r="M17" s="28"/>
      <c r="N17" s="22">
        <f>Tabel1[[#This Row],[Aantal]]*Tabel1[[#This Row],[Huurprijs per container per maand]]</f>
        <v>0</v>
      </c>
      <c r="O17" s="22">
        <f>((4*Tabel1[[#This Row],[Verwachte ledigingsfrequentie per week]])*Tabel1[[#This Row],[Transportkosten per keer]])</f>
        <v>0</v>
      </c>
      <c r="P17" s="22">
        <f>((4*Tabel1[[#This Row],[Verwachte ledigingsfrequentie per week]])*Tabel1[[#This Row],[Lediging per container/per keer]])</f>
        <v>0</v>
      </c>
      <c r="Q17" s="22">
        <f>(((Tabel1[[#This Row],[Kilogrammen]]/1000)/12)*Tabel1[[#This Row],[Verwerkingskosten per 1000kg.]])</f>
        <v>0</v>
      </c>
      <c r="R17" s="22">
        <f>(((Tabel1[[#This Row],[Kilogrammen]]/12)/1000)*Tabel1[[#This Row],[Opbrengsten voor Aventus per 1000kg.
(opbrengsten als + bedrag vermelden)]])</f>
        <v>0</v>
      </c>
      <c r="S17" s="21">
        <f>+Tabel1[[#This Row],[Huur totaal p/maand]]+Tabel1[[#This Row],[Transportkosten totaal per maand]]+Tabel1[[#This Row],[Ledigingkosten totaal per maand]]+Tabel1[[#This Row],[Verwerkingskosten totaal per maand]]-Tabel1[[#This Row],[Opbrengsten voor Aventus totaal per maand
(opbrengsten als + bedrag vermelden)]]</f>
        <v>0</v>
      </c>
      <c r="T17" s="23">
        <f>+Tabel1[[#This Row],[Totale kosten per maand (excl. BTW)]]*12</f>
        <v>0</v>
      </c>
    </row>
    <row r="18" spans="1:20" x14ac:dyDescent="0.3">
      <c r="B18" s="10" t="s">
        <v>32</v>
      </c>
      <c r="C18" s="1" t="s">
        <v>38</v>
      </c>
      <c r="D18" s="13" t="s">
        <v>30</v>
      </c>
      <c r="E18">
        <v>1</v>
      </c>
      <c r="F18" s="4" t="s">
        <v>47</v>
      </c>
      <c r="G18" s="30">
        <v>8356.59</v>
      </c>
      <c r="H18" s="4">
        <v>2</v>
      </c>
      <c r="I18" s="28"/>
      <c r="J18" s="28"/>
      <c r="K18" s="28"/>
      <c r="L18" s="28"/>
      <c r="M18" s="28"/>
      <c r="N18" s="22">
        <f>Tabel1[[#This Row],[Aantal]]*Tabel1[[#This Row],[Huurprijs per container per maand]]</f>
        <v>0</v>
      </c>
      <c r="O18" s="22">
        <f>((4*Tabel1[[#This Row],[Verwachte ledigingsfrequentie per week]])*Tabel1[[#This Row],[Transportkosten per keer]])</f>
        <v>0</v>
      </c>
      <c r="P18" s="22">
        <f>((4*Tabel1[[#This Row],[Verwachte ledigingsfrequentie per week]])*Tabel1[[#This Row],[Lediging per container/per keer]])</f>
        <v>0</v>
      </c>
      <c r="Q18" s="22">
        <f>(((Tabel1[[#This Row],[Kilogrammen]]/1000)/12)*Tabel1[[#This Row],[Verwerkingskosten per 1000kg.]])</f>
        <v>0</v>
      </c>
      <c r="R18" s="22">
        <f>(((Tabel1[[#This Row],[Kilogrammen]]/12)/1000)*Tabel1[[#This Row],[Opbrengsten voor Aventus per 1000kg.
(opbrengsten als + bedrag vermelden)]])</f>
        <v>0</v>
      </c>
      <c r="S18" s="21">
        <f>+Tabel1[[#This Row],[Huur totaal p/maand]]+Tabel1[[#This Row],[Transportkosten totaal per maand]]+Tabel1[[#This Row],[Ledigingkosten totaal per maand]]+Tabel1[[#This Row],[Verwerkingskosten totaal per maand]]-Tabel1[[#This Row],[Opbrengsten voor Aventus totaal per maand
(opbrengsten als + bedrag vermelden)]]</f>
        <v>0</v>
      </c>
      <c r="T18" s="23">
        <f>+Tabel1[[#This Row],[Totale kosten per maand (excl. BTW)]]*12</f>
        <v>0</v>
      </c>
    </row>
    <row r="19" spans="1:20" ht="7.55" customHeight="1" x14ac:dyDescent="0.3">
      <c r="A19" s="5"/>
      <c r="B19" s="11"/>
      <c r="C19" s="6"/>
      <c r="D19" s="6"/>
      <c r="E19" s="5"/>
      <c r="F19" s="7"/>
      <c r="G19" s="31"/>
      <c r="H19" s="7"/>
      <c r="I19" s="8"/>
      <c r="J19" s="8"/>
      <c r="K19" s="8"/>
      <c r="L19" s="8"/>
      <c r="M19" s="8"/>
      <c r="N19" s="8"/>
      <c r="O19" s="8"/>
      <c r="P19" s="8"/>
      <c r="Q19" s="8"/>
      <c r="R19" s="8"/>
      <c r="S19" s="8"/>
      <c r="T19" s="17"/>
    </row>
    <row r="20" spans="1:20" x14ac:dyDescent="0.3">
      <c r="A20" s="3" t="s">
        <v>48</v>
      </c>
      <c r="B20" s="10" t="s">
        <v>37</v>
      </c>
      <c r="C20" s="1" t="s">
        <v>35</v>
      </c>
      <c r="D20" s="13" t="s">
        <v>30</v>
      </c>
      <c r="E20">
        <v>2</v>
      </c>
      <c r="F20" s="4" t="s">
        <v>31</v>
      </c>
      <c r="G20" s="30">
        <v>2507</v>
      </c>
      <c r="H20" s="4">
        <v>0.2</v>
      </c>
      <c r="I20" s="28"/>
      <c r="J20" s="28"/>
      <c r="K20" s="28"/>
      <c r="L20" s="28"/>
      <c r="M20" s="28"/>
      <c r="N20" s="22">
        <f>Tabel1[[#This Row],[Aantal]]*Tabel1[[#This Row],[Huurprijs per container per maand]]</f>
        <v>0</v>
      </c>
      <c r="O20" s="22">
        <f>((4*Tabel1[[#This Row],[Verwachte ledigingsfrequentie per week]])*Tabel1[[#This Row],[Transportkosten per keer]])</f>
        <v>0</v>
      </c>
      <c r="P20" s="22">
        <f>((4*Tabel1[[#This Row],[Verwachte ledigingsfrequentie per week]])*Tabel1[[#This Row],[Lediging per container/per keer]])</f>
        <v>0</v>
      </c>
      <c r="Q20" s="22">
        <f>(((Tabel1[[#This Row],[Kilogrammen]]/1000)/12)*Tabel1[[#This Row],[Verwerkingskosten per 1000kg.]])</f>
        <v>0</v>
      </c>
      <c r="R20" s="22">
        <f>(((Tabel1[[#This Row],[Kilogrammen]]/12)/1000)*Tabel1[[#This Row],[Opbrengsten voor Aventus per 1000kg.
(opbrengsten als + bedrag vermelden)]])</f>
        <v>0</v>
      </c>
      <c r="S20" s="21">
        <f>+Tabel1[[#This Row],[Huur totaal p/maand]]+Tabel1[[#This Row],[Transportkosten totaal per maand]]+Tabel1[[#This Row],[Ledigingkosten totaal per maand]]+Tabel1[[#This Row],[Verwerkingskosten totaal per maand]]-Tabel1[[#This Row],[Opbrengsten voor Aventus totaal per maand
(opbrengsten als + bedrag vermelden)]]</f>
        <v>0</v>
      </c>
      <c r="T20" s="23">
        <f>+Tabel1[[#This Row],[Totale kosten per maand (excl. BTW)]]*12</f>
        <v>0</v>
      </c>
    </row>
    <row r="21" spans="1:20" x14ac:dyDescent="0.3">
      <c r="B21" s="10" t="s">
        <v>49</v>
      </c>
      <c r="C21" s="1" t="s">
        <v>38</v>
      </c>
      <c r="D21" s="13" t="s">
        <v>30</v>
      </c>
      <c r="E21">
        <v>3</v>
      </c>
      <c r="F21" s="4" t="s">
        <v>50</v>
      </c>
      <c r="G21" s="30">
        <v>4700</v>
      </c>
      <c r="H21" s="4">
        <v>1</v>
      </c>
      <c r="I21" s="28"/>
      <c r="J21" s="28"/>
      <c r="K21" s="28"/>
      <c r="L21" s="28"/>
      <c r="M21" s="28"/>
      <c r="N21" s="22">
        <f>Tabel1[[#This Row],[Aantal]]*Tabel1[[#This Row],[Huurprijs per container per maand]]</f>
        <v>0</v>
      </c>
      <c r="O21" s="22">
        <f>((4*Tabel1[[#This Row],[Verwachte ledigingsfrequentie per week]])*Tabel1[[#This Row],[Transportkosten per keer]])</f>
        <v>0</v>
      </c>
      <c r="P21" s="22">
        <f>((4*Tabel1[[#This Row],[Verwachte ledigingsfrequentie per week]])*Tabel1[[#This Row],[Lediging per container/per keer]])</f>
        <v>0</v>
      </c>
      <c r="Q21" s="22">
        <f>(((Tabel1[[#This Row],[Kilogrammen]]/1000)/12)*Tabel1[[#This Row],[Verwerkingskosten per 1000kg.]])</f>
        <v>0</v>
      </c>
      <c r="R21" s="22">
        <f>(((Tabel1[[#This Row],[Kilogrammen]]/12)/1000)*Tabel1[[#This Row],[Opbrengsten voor Aventus per 1000kg.
(opbrengsten als + bedrag vermelden)]])</f>
        <v>0</v>
      </c>
      <c r="S21" s="21">
        <f>+Tabel1[[#This Row],[Huur totaal p/maand]]+Tabel1[[#This Row],[Transportkosten totaal per maand]]+Tabel1[[#This Row],[Ledigingkosten totaal per maand]]+Tabel1[[#This Row],[Verwerkingskosten totaal per maand]]-Tabel1[[#This Row],[Opbrengsten voor Aventus totaal per maand
(opbrengsten als + bedrag vermelden)]]</f>
        <v>0</v>
      </c>
      <c r="T21" s="23">
        <f>+Tabel1[[#This Row],[Totale kosten per maand (excl. BTW)]]*12</f>
        <v>0</v>
      </c>
    </row>
    <row r="22" spans="1:20" x14ac:dyDescent="0.3">
      <c r="B22" s="10" t="s">
        <v>32</v>
      </c>
      <c r="C22" s="1" t="s">
        <v>35</v>
      </c>
      <c r="D22" s="13" t="s">
        <v>30</v>
      </c>
      <c r="E22">
        <v>2</v>
      </c>
      <c r="F22" s="4" t="s">
        <v>50</v>
      </c>
      <c r="G22" s="30">
        <v>4178</v>
      </c>
      <c r="H22" s="4">
        <v>1</v>
      </c>
      <c r="I22" s="28"/>
      <c r="J22" s="28"/>
      <c r="K22" s="28"/>
      <c r="L22" s="28"/>
      <c r="M22" s="28"/>
      <c r="N22" s="22">
        <f>Tabel1[[#This Row],[Aantal]]*Tabel1[[#This Row],[Huurprijs per container per maand]]</f>
        <v>0</v>
      </c>
      <c r="O22" s="22">
        <f>((4*Tabel1[[#This Row],[Verwachte ledigingsfrequentie per week]])*Tabel1[[#This Row],[Transportkosten per keer]])</f>
        <v>0</v>
      </c>
      <c r="P22" s="22">
        <f>((4*Tabel1[[#This Row],[Verwachte ledigingsfrequentie per week]])*Tabel1[[#This Row],[Lediging per container/per keer]])</f>
        <v>0</v>
      </c>
      <c r="Q22" s="22">
        <f>(((Tabel1[[#This Row],[Kilogrammen]]/1000)/12)*Tabel1[[#This Row],[Verwerkingskosten per 1000kg.]])</f>
        <v>0</v>
      </c>
      <c r="R22" s="22">
        <f>(((Tabel1[[#This Row],[Kilogrammen]]/12)/1000)*Tabel1[[#This Row],[Opbrengsten voor Aventus per 1000kg.
(opbrengsten als + bedrag vermelden)]])</f>
        <v>0</v>
      </c>
      <c r="S22" s="21">
        <f>+Tabel1[[#This Row],[Huur totaal p/maand]]+Tabel1[[#This Row],[Transportkosten totaal per maand]]+Tabel1[[#This Row],[Ledigingkosten totaal per maand]]+Tabel1[[#This Row],[Verwerkingskosten totaal per maand]]-Tabel1[[#This Row],[Opbrengsten voor Aventus totaal per maand
(opbrengsten als + bedrag vermelden)]]</f>
        <v>0</v>
      </c>
      <c r="T22" s="23">
        <f>+Tabel1[[#This Row],[Totale kosten per maand (excl. BTW)]]*12</f>
        <v>0</v>
      </c>
    </row>
    <row r="23" spans="1:20" x14ac:dyDescent="0.3">
      <c r="B23" s="10" t="s">
        <v>32</v>
      </c>
      <c r="C23" s="1" t="s">
        <v>51</v>
      </c>
      <c r="D23" s="13" t="s">
        <v>30</v>
      </c>
      <c r="E23">
        <v>3</v>
      </c>
      <c r="F23" s="4" t="s">
        <v>50</v>
      </c>
      <c r="G23" s="30">
        <v>16711</v>
      </c>
      <c r="H23" s="4">
        <v>1</v>
      </c>
      <c r="I23" s="28"/>
      <c r="J23" s="28"/>
      <c r="K23" s="28"/>
      <c r="L23" s="28"/>
      <c r="M23" s="28"/>
      <c r="N23" s="22">
        <f>Tabel1[[#This Row],[Aantal]]*Tabel1[[#This Row],[Huurprijs per container per maand]]</f>
        <v>0</v>
      </c>
      <c r="O23" s="22">
        <f>((4*Tabel1[[#This Row],[Verwachte ledigingsfrequentie per week]])*Tabel1[[#This Row],[Transportkosten per keer]])</f>
        <v>0</v>
      </c>
      <c r="P23" s="22">
        <f>((4*Tabel1[[#This Row],[Verwachte ledigingsfrequentie per week]])*Tabel1[[#This Row],[Lediging per container/per keer]])</f>
        <v>0</v>
      </c>
      <c r="Q23" s="22">
        <f>(((Tabel1[[#This Row],[Kilogrammen]]/1000)/12)*Tabel1[[#This Row],[Verwerkingskosten per 1000kg.]])</f>
        <v>0</v>
      </c>
      <c r="R23" s="22">
        <f>(((Tabel1[[#This Row],[Kilogrammen]]/12)/1000)*Tabel1[[#This Row],[Opbrengsten voor Aventus per 1000kg.
(opbrengsten als + bedrag vermelden)]])</f>
        <v>0</v>
      </c>
      <c r="S23" s="21">
        <f>+Tabel1[[#This Row],[Huur totaal p/maand]]+Tabel1[[#This Row],[Transportkosten totaal per maand]]+Tabel1[[#This Row],[Ledigingkosten totaal per maand]]+Tabel1[[#This Row],[Verwerkingskosten totaal per maand]]-Tabel1[[#This Row],[Opbrengsten voor Aventus totaal per maand
(opbrengsten als + bedrag vermelden)]]</f>
        <v>0</v>
      </c>
      <c r="T23" s="23">
        <f>+Tabel1[[#This Row],[Totale kosten per maand (excl. BTW)]]*12</f>
        <v>0</v>
      </c>
    </row>
    <row r="24" spans="1:20" x14ac:dyDescent="0.3">
      <c r="B24" s="10" t="s">
        <v>34</v>
      </c>
      <c r="C24" s="1" t="s">
        <v>52</v>
      </c>
      <c r="D24" s="13" t="s">
        <v>30</v>
      </c>
      <c r="E24">
        <v>1</v>
      </c>
      <c r="F24" s="4" t="s">
        <v>31</v>
      </c>
      <c r="G24" s="30">
        <v>90</v>
      </c>
      <c r="H24" s="4">
        <v>0.2</v>
      </c>
      <c r="I24" s="28"/>
      <c r="J24" s="28"/>
      <c r="K24" s="28"/>
      <c r="L24" s="28"/>
      <c r="M24" s="28"/>
      <c r="N24" s="22">
        <f>Tabel1[[#This Row],[Aantal]]*Tabel1[[#This Row],[Huurprijs per container per maand]]</f>
        <v>0</v>
      </c>
      <c r="O24" s="22">
        <f>((4*Tabel1[[#This Row],[Verwachte ledigingsfrequentie per week]])*Tabel1[[#This Row],[Transportkosten per keer]])</f>
        <v>0</v>
      </c>
      <c r="P24" s="22">
        <f>((4*Tabel1[[#This Row],[Verwachte ledigingsfrequentie per week]])*Tabel1[[#This Row],[Lediging per container/per keer]])</f>
        <v>0</v>
      </c>
      <c r="Q24" s="22">
        <f>(((Tabel1[[#This Row],[Kilogrammen]]/1000)/12)*Tabel1[[#This Row],[Verwerkingskosten per 1000kg.]])</f>
        <v>0</v>
      </c>
      <c r="R24" s="22">
        <f>(((Tabel1[[#This Row],[Kilogrammen]]/12)/1000)*Tabel1[[#This Row],[Opbrengsten voor Aventus per 1000kg.
(opbrengsten als + bedrag vermelden)]])</f>
        <v>0</v>
      </c>
      <c r="S24" s="21">
        <f>+Tabel1[[#This Row],[Huur totaal p/maand]]+Tabel1[[#This Row],[Transportkosten totaal per maand]]+Tabel1[[#This Row],[Ledigingkosten totaal per maand]]+Tabel1[[#This Row],[Verwerkingskosten totaal per maand]]-Tabel1[[#This Row],[Opbrengsten voor Aventus totaal per maand
(opbrengsten als + bedrag vermelden)]]</f>
        <v>0</v>
      </c>
      <c r="T24" s="23">
        <f>+Tabel1[[#This Row],[Totale kosten per maand (excl. BTW)]]*12</f>
        <v>0</v>
      </c>
    </row>
    <row r="25" spans="1:20" x14ac:dyDescent="0.3">
      <c r="B25" s="10" t="s">
        <v>34</v>
      </c>
      <c r="C25" s="1" t="s">
        <v>35</v>
      </c>
      <c r="D25" s="13" t="s">
        <v>30</v>
      </c>
      <c r="E25">
        <v>3</v>
      </c>
      <c r="F25" s="4" t="s">
        <v>31</v>
      </c>
      <c r="G25" s="30">
        <v>135</v>
      </c>
      <c r="H25" s="4">
        <v>0.2</v>
      </c>
      <c r="I25" s="28"/>
      <c r="J25" s="28"/>
      <c r="K25" s="28"/>
      <c r="L25" s="28"/>
      <c r="M25" s="28"/>
      <c r="N25" s="22">
        <f>Tabel1[[#This Row],[Aantal]]*Tabel1[[#This Row],[Huurprijs per container per maand]]</f>
        <v>0</v>
      </c>
      <c r="O25" s="22">
        <f>((4*Tabel1[[#This Row],[Verwachte ledigingsfrequentie per week]])*Tabel1[[#This Row],[Transportkosten per keer]])</f>
        <v>0</v>
      </c>
      <c r="P25" s="22">
        <f>((4*Tabel1[[#This Row],[Verwachte ledigingsfrequentie per week]])*Tabel1[[#This Row],[Lediging per container/per keer]])</f>
        <v>0</v>
      </c>
      <c r="Q25" s="22">
        <f>(((Tabel1[[#This Row],[Kilogrammen]]/1000)/12)*Tabel1[[#This Row],[Verwerkingskosten per 1000kg.]])</f>
        <v>0</v>
      </c>
      <c r="R25" s="22">
        <f>(((Tabel1[[#This Row],[Kilogrammen]]/12)/1000)*Tabel1[[#This Row],[Opbrengsten voor Aventus per 1000kg.
(opbrengsten als + bedrag vermelden)]])</f>
        <v>0</v>
      </c>
      <c r="S25" s="21">
        <f>+Tabel1[[#This Row],[Huur totaal p/maand]]+Tabel1[[#This Row],[Transportkosten totaal per maand]]+Tabel1[[#This Row],[Ledigingkosten totaal per maand]]+Tabel1[[#This Row],[Verwerkingskosten totaal per maand]]-Tabel1[[#This Row],[Opbrengsten voor Aventus totaal per maand
(opbrengsten als + bedrag vermelden)]]</f>
        <v>0</v>
      </c>
      <c r="T25" s="23">
        <f>+Tabel1[[#This Row],[Totale kosten per maand (excl. BTW)]]*12</f>
        <v>0</v>
      </c>
    </row>
    <row r="26" spans="1:20" ht="7.55" customHeight="1" x14ac:dyDescent="0.3">
      <c r="A26" s="5"/>
      <c r="B26" s="11"/>
      <c r="C26" s="6"/>
      <c r="D26" s="14"/>
      <c r="E26" s="5"/>
      <c r="F26" s="7"/>
      <c r="G26" s="31"/>
      <c r="H26" s="7"/>
      <c r="I26" s="8"/>
      <c r="J26" s="8"/>
      <c r="K26" s="8"/>
      <c r="L26" s="8"/>
      <c r="M26" s="8"/>
      <c r="N26" s="8"/>
      <c r="O26" s="8"/>
      <c r="P26" s="8"/>
      <c r="Q26" s="8"/>
      <c r="R26" s="8"/>
      <c r="S26" s="8"/>
      <c r="T26" s="17"/>
    </row>
    <row r="27" spans="1:20" x14ac:dyDescent="0.3">
      <c r="A27" s="3" t="s">
        <v>53</v>
      </c>
      <c r="B27" s="10" t="s">
        <v>34</v>
      </c>
      <c r="C27" s="1" t="s">
        <v>35</v>
      </c>
      <c r="D27" s="13" t="s">
        <v>30</v>
      </c>
      <c r="E27">
        <v>1</v>
      </c>
      <c r="F27" s="4" t="s">
        <v>31</v>
      </c>
      <c r="G27" s="30">
        <v>90</v>
      </c>
      <c r="H27" s="4">
        <v>0.2</v>
      </c>
      <c r="I27" s="28"/>
      <c r="J27" s="28"/>
      <c r="K27" s="28"/>
      <c r="L27" s="28"/>
      <c r="M27" s="28"/>
      <c r="N27" s="22">
        <f>Tabel1[[#This Row],[Aantal]]*Tabel1[[#This Row],[Huurprijs per container per maand]]</f>
        <v>0</v>
      </c>
      <c r="O27" s="22">
        <f>((4*Tabel1[[#This Row],[Verwachte ledigingsfrequentie per week]])*Tabel1[[#This Row],[Transportkosten per keer]])</f>
        <v>0</v>
      </c>
      <c r="P27" s="22">
        <f>((4*Tabel1[[#This Row],[Verwachte ledigingsfrequentie per week]])*Tabel1[[#This Row],[Lediging per container/per keer]])</f>
        <v>0</v>
      </c>
      <c r="Q27" s="22">
        <f>(((Tabel1[[#This Row],[Kilogrammen]]/1000)/12)*Tabel1[[#This Row],[Verwerkingskosten per 1000kg.]])</f>
        <v>0</v>
      </c>
      <c r="R27" s="22">
        <f>(((Tabel1[[#This Row],[Kilogrammen]]/12)/1000)*Tabel1[[#This Row],[Opbrengsten voor Aventus per 1000kg.
(opbrengsten als + bedrag vermelden)]])</f>
        <v>0</v>
      </c>
      <c r="S27" s="21">
        <f>+Tabel1[[#This Row],[Huur totaal p/maand]]+Tabel1[[#This Row],[Transportkosten totaal per maand]]+Tabel1[[#This Row],[Ledigingkosten totaal per maand]]+Tabel1[[#This Row],[Verwerkingskosten totaal per maand]]-Tabel1[[#This Row],[Opbrengsten voor Aventus totaal per maand
(opbrengsten als + bedrag vermelden)]]</f>
        <v>0</v>
      </c>
      <c r="T27" s="23">
        <f>+Tabel1[[#This Row],[Totale kosten per maand (excl. BTW)]]*12</f>
        <v>0</v>
      </c>
    </row>
    <row r="28" spans="1:20" ht="7.55" customHeight="1" x14ac:dyDescent="0.3">
      <c r="A28" s="5"/>
      <c r="B28" s="11"/>
      <c r="C28" s="6"/>
      <c r="D28" s="14"/>
      <c r="E28" s="5"/>
      <c r="F28" s="7"/>
      <c r="G28" s="31"/>
      <c r="H28" s="7"/>
      <c r="I28" s="8"/>
      <c r="J28" s="8"/>
      <c r="K28" s="8"/>
      <c r="L28" s="8"/>
      <c r="M28" s="8"/>
      <c r="N28" s="8"/>
      <c r="O28" s="8"/>
      <c r="P28" s="8"/>
      <c r="Q28" s="8"/>
      <c r="R28" s="8"/>
      <c r="S28" s="8"/>
      <c r="T28" s="17"/>
    </row>
    <row r="29" spans="1:20" x14ac:dyDescent="0.3">
      <c r="A29" s="3" t="s">
        <v>54</v>
      </c>
      <c r="B29" s="10" t="s">
        <v>32</v>
      </c>
      <c r="C29" s="1" t="s">
        <v>38</v>
      </c>
      <c r="D29" s="13" t="s">
        <v>30</v>
      </c>
      <c r="E29">
        <v>2</v>
      </c>
      <c r="F29" s="4" t="s">
        <v>55</v>
      </c>
      <c r="G29" s="30">
        <v>4178.3</v>
      </c>
      <c r="H29" s="4">
        <v>1</v>
      </c>
      <c r="I29" s="28"/>
      <c r="J29" s="28"/>
      <c r="K29" s="28"/>
      <c r="L29" s="28"/>
      <c r="M29" s="28"/>
      <c r="N29" s="22">
        <f>Tabel1[[#This Row],[Aantal]]*Tabel1[[#This Row],[Huurprijs per container per maand]]</f>
        <v>0</v>
      </c>
      <c r="O29" s="22">
        <f>((4*Tabel1[[#This Row],[Verwachte ledigingsfrequentie per week]])*Tabel1[[#This Row],[Transportkosten per keer]])</f>
        <v>0</v>
      </c>
      <c r="P29" s="22">
        <f>((4*Tabel1[[#This Row],[Verwachte ledigingsfrequentie per week]])*Tabel1[[#This Row],[Lediging per container/per keer]])</f>
        <v>0</v>
      </c>
      <c r="Q29" s="22">
        <f>(((Tabel1[[#This Row],[Kilogrammen]]/1000)/12)*Tabel1[[#This Row],[Verwerkingskosten per 1000kg.]])</f>
        <v>0</v>
      </c>
      <c r="R29" s="22">
        <f>(((Tabel1[[#This Row],[Kilogrammen]]/12)/1000)*Tabel1[[#This Row],[Opbrengsten voor Aventus per 1000kg.
(opbrengsten als + bedrag vermelden)]])</f>
        <v>0</v>
      </c>
      <c r="S29" s="21">
        <f>+Tabel1[[#This Row],[Huur totaal p/maand]]+Tabel1[[#This Row],[Transportkosten totaal per maand]]+Tabel1[[#This Row],[Ledigingkosten totaal per maand]]+Tabel1[[#This Row],[Verwerkingskosten totaal per maand]]-Tabel1[[#This Row],[Opbrengsten voor Aventus totaal per maand
(opbrengsten als + bedrag vermelden)]]</f>
        <v>0</v>
      </c>
      <c r="T29" s="23">
        <f>+Tabel1[[#This Row],[Totale kosten per maand (excl. BTW)]]*12</f>
        <v>0</v>
      </c>
    </row>
    <row r="30" spans="1:20" x14ac:dyDescent="0.3">
      <c r="B30" s="10" t="s">
        <v>32</v>
      </c>
      <c r="C30" s="1" t="s">
        <v>45</v>
      </c>
      <c r="D30" s="13" t="s">
        <v>30</v>
      </c>
      <c r="E30">
        <v>1</v>
      </c>
      <c r="F30" s="4" t="s">
        <v>50</v>
      </c>
      <c r="G30" s="30">
        <v>14206.16</v>
      </c>
      <c r="H30" s="4">
        <v>1</v>
      </c>
      <c r="I30" s="28"/>
      <c r="J30" s="28"/>
      <c r="K30" s="28"/>
      <c r="L30" s="28"/>
      <c r="M30" s="28"/>
      <c r="N30" s="22">
        <f>Tabel1[[#This Row],[Aantal]]*Tabel1[[#This Row],[Huurprijs per container per maand]]</f>
        <v>0</v>
      </c>
      <c r="O30" s="22">
        <f>((4*Tabel1[[#This Row],[Verwachte ledigingsfrequentie per week]])*Tabel1[[#This Row],[Transportkosten per keer]])</f>
        <v>0</v>
      </c>
      <c r="P30" s="22">
        <f>((4*Tabel1[[#This Row],[Verwachte ledigingsfrequentie per week]])*Tabel1[[#This Row],[Lediging per container/per keer]])</f>
        <v>0</v>
      </c>
      <c r="Q30" s="22">
        <f>(((Tabel1[[#This Row],[Kilogrammen]]/1000)/12)*Tabel1[[#This Row],[Verwerkingskosten per 1000kg.]])</f>
        <v>0</v>
      </c>
      <c r="R30" s="22">
        <f>(((Tabel1[[#This Row],[Kilogrammen]]/12)/1000)*Tabel1[[#This Row],[Opbrengsten voor Aventus per 1000kg.
(opbrengsten als + bedrag vermelden)]])</f>
        <v>0</v>
      </c>
      <c r="S30" s="21">
        <f>+Tabel1[[#This Row],[Huur totaal p/maand]]+Tabel1[[#This Row],[Transportkosten totaal per maand]]+Tabel1[[#This Row],[Ledigingkosten totaal per maand]]+Tabel1[[#This Row],[Verwerkingskosten totaal per maand]]-Tabel1[[#This Row],[Opbrengsten voor Aventus totaal per maand
(opbrengsten als + bedrag vermelden)]]</f>
        <v>0</v>
      </c>
      <c r="T30" s="23">
        <f>+Tabel1[[#This Row],[Totale kosten per maand (excl. BTW)]]*12</f>
        <v>0</v>
      </c>
    </row>
    <row r="31" spans="1:20" x14ac:dyDescent="0.3">
      <c r="B31" s="10" t="s">
        <v>37</v>
      </c>
      <c r="C31" s="1" t="s">
        <v>35</v>
      </c>
      <c r="D31" s="13" t="s">
        <v>30</v>
      </c>
      <c r="E31">
        <v>4</v>
      </c>
      <c r="F31" s="4" t="s">
        <v>50</v>
      </c>
      <c r="G31" s="30">
        <v>2506.96</v>
      </c>
      <c r="H31" s="4">
        <v>1</v>
      </c>
      <c r="I31" s="28"/>
      <c r="J31" s="28"/>
      <c r="K31" s="28"/>
      <c r="L31" s="28"/>
      <c r="M31" s="28"/>
      <c r="N31" s="22">
        <f>Tabel1[[#This Row],[Aantal]]*Tabel1[[#This Row],[Huurprijs per container per maand]]</f>
        <v>0</v>
      </c>
      <c r="O31" s="22">
        <f>((4*Tabel1[[#This Row],[Verwachte ledigingsfrequentie per week]])*Tabel1[[#This Row],[Transportkosten per keer]])</f>
        <v>0</v>
      </c>
      <c r="P31" s="22">
        <f>((4*Tabel1[[#This Row],[Verwachte ledigingsfrequentie per week]])*Tabel1[[#This Row],[Lediging per container/per keer]])</f>
        <v>0</v>
      </c>
      <c r="Q31" s="22">
        <f>(((Tabel1[[#This Row],[Kilogrammen]]/1000)/12)*Tabel1[[#This Row],[Verwerkingskosten per 1000kg.]])</f>
        <v>0</v>
      </c>
      <c r="R31" s="22">
        <f>(((Tabel1[[#This Row],[Kilogrammen]]/12)/1000)*Tabel1[[#This Row],[Opbrengsten voor Aventus per 1000kg.
(opbrengsten als + bedrag vermelden)]])</f>
        <v>0</v>
      </c>
      <c r="S31" s="21">
        <f>+Tabel1[[#This Row],[Huur totaal p/maand]]+Tabel1[[#This Row],[Transportkosten totaal per maand]]+Tabel1[[#This Row],[Ledigingkosten totaal per maand]]+Tabel1[[#This Row],[Verwerkingskosten totaal per maand]]-Tabel1[[#This Row],[Opbrengsten voor Aventus totaal per maand
(opbrengsten als + bedrag vermelden)]]</f>
        <v>0</v>
      </c>
      <c r="T31" s="23">
        <f>+Tabel1[[#This Row],[Totale kosten per maand (excl. BTW)]]*12</f>
        <v>0</v>
      </c>
    </row>
    <row r="32" spans="1:20" x14ac:dyDescent="0.3">
      <c r="B32" s="10" t="s">
        <v>37</v>
      </c>
      <c r="C32" s="1" t="s">
        <v>38</v>
      </c>
      <c r="D32" s="13" t="s">
        <v>30</v>
      </c>
      <c r="E32">
        <v>1</v>
      </c>
      <c r="F32" s="4" t="s">
        <v>50</v>
      </c>
      <c r="G32" s="30">
        <v>4700.6000000000004</v>
      </c>
      <c r="H32" s="4">
        <v>1</v>
      </c>
      <c r="I32" s="28"/>
      <c r="J32" s="28"/>
      <c r="K32" s="28"/>
      <c r="L32" s="28"/>
      <c r="M32" s="28"/>
      <c r="N32" s="22">
        <f>Tabel1[[#This Row],[Aantal]]*Tabel1[[#This Row],[Huurprijs per container per maand]]</f>
        <v>0</v>
      </c>
      <c r="O32" s="22">
        <f>((4*Tabel1[[#This Row],[Verwachte ledigingsfrequentie per week]])*Tabel1[[#This Row],[Transportkosten per keer]])</f>
        <v>0</v>
      </c>
      <c r="P32" s="22">
        <f>((4*Tabel1[[#This Row],[Verwachte ledigingsfrequentie per week]])*Tabel1[[#This Row],[Lediging per container/per keer]])</f>
        <v>0</v>
      </c>
      <c r="Q32" s="22">
        <f>(((Tabel1[[#This Row],[Kilogrammen]]/1000)/12)*Tabel1[[#This Row],[Verwerkingskosten per 1000kg.]])</f>
        <v>0</v>
      </c>
      <c r="R32" s="22">
        <f>(((Tabel1[[#This Row],[Kilogrammen]]/12)/1000)*Tabel1[[#This Row],[Opbrengsten voor Aventus per 1000kg.
(opbrengsten als + bedrag vermelden)]])</f>
        <v>0</v>
      </c>
      <c r="S32" s="21">
        <f>+Tabel1[[#This Row],[Huur totaal p/maand]]+Tabel1[[#This Row],[Transportkosten totaal per maand]]+Tabel1[[#This Row],[Ledigingkosten totaal per maand]]+Tabel1[[#This Row],[Verwerkingskosten totaal per maand]]-Tabel1[[#This Row],[Opbrengsten voor Aventus totaal per maand
(opbrengsten als + bedrag vermelden)]]</f>
        <v>0</v>
      </c>
      <c r="T32" s="23">
        <f>+Tabel1[[#This Row],[Totale kosten per maand (excl. BTW)]]*12</f>
        <v>0</v>
      </c>
    </row>
    <row r="33" spans="1:20" x14ac:dyDescent="0.3">
      <c r="B33" s="10" t="s">
        <v>34</v>
      </c>
      <c r="C33" s="1" t="s">
        <v>35</v>
      </c>
      <c r="D33" s="13" t="s">
        <v>30</v>
      </c>
      <c r="E33">
        <v>4</v>
      </c>
      <c r="F33" s="4" t="s">
        <v>31</v>
      </c>
      <c r="G33" s="30">
        <v>405</v>
      </c>
      <c r="H33" s="4">
        <v>0.2</v>
      </c>
      <c r="I33" s="28"/>
      <c r="J33" s="28"/>
      <c r="K33" s="28"/>
      <c r="L33" s="28"/>
      <c r="M33" s="28"/>
      <c r="N33" s="22">
        <f>Tabel1[[#This Row],[Aantal]]*Tabel1[[#This Row],[Huurprijs per container per maand]]</f>
        <v>0</v>
      </c>
      <c r="O33" s="22">
        <f>((4*Tabel1[[#This Row],[Verwachte ledigingsfrequentie per week]])*Tabel1[[#This Row],[Transportkosten per keer]])</f>
        <v>0</v>
      </c>
      <c r="P33" s="22">
        <f>((4*Tabel1[[#This Row],[Verwachte ledigingsfrequentie per week]])*Tabel1[[#This Row],[Lediging per container/per keer]])</f>
        <v>0</v>
      </c>
      <c r="Q33" s="22">
        <f>(((Tabel1[[#This Row],[Kilogrammen]]/1000)/12)*Tabel1[[#This Row],[Verwerkingskosten per 1000kg.]])</f>
        <v>0</v>
      </c>
      <c r="R33" s="22">
        <f>(((Tabel1[[#This Row],[Kilogrammen]]/12)/1000)*Tabel1[[#This Row],[Opbrengsten voor Aventus per 1000kg.
(opbrengsten als + bedrag vermelden)]])</f>
        <v>0</v>
      </c>
      <c r="S33" s="21">
        <f>+Tabel1[[#This Row],[Huur totaal p/maand]]+Tabel1[[#This Row],[Transportkosten totaal per maand]]+Tabel1[[#This Row],[Ledigingkosten totaal per maand]]+Tabel1[[#This Row],[Verwerkingskosten totaal per maand]]-Tabel1[[#This Row],[Opbrengsten voor Aventus totaal per maand
(opbrengsten als + bedrag vermelden)]]</f>
        <v>0</v>
      </c>
      <c r="T33" s="23">
        <f>+Tabel1[[#This Row],[Totale kosten per maand (excl. BTW)]]*12</f>
        <v>0</v>
      </c>
    </row>
    <row r="34" spans="1:20" ht="7.55" customHeight="1" x14ac:dyDescent="0.3">
      <c r="A34" s="5"/>
      <c r="B34" s="11"/>
      <c r="C34" s="6"/>
      <c r="D34" s="14"/>
      <c r="E34" s="5"/>
      <c r="F34" s="7"/>
      <c r="G34" s="31"/>
      <c r="H34" s="7"/>
      <c r="I34" s="8"/>
      <c r="J34" s="8"/>
      <c r="K34" s="8"/>
      <c r="L34" s="8"/>
      <c r="M34" s="8"/>
      <c r="N34" s="8"/>
      <c r="O34" s="8"/>
      <c r="P34" s="8"/>
      <c r="Q34" s="8"/>
      <c r="R34" s="8"/>
      <c r="S34" s="8"/>
      <c r="T34" s="17"/>
    </row>
    <row r="35" spans="1:20" x14ac:dyDescent="0.3">
      <c r="A35" s="3" t="s">
        <v>56</v>
      </c>
      <c r="B35" s="10" t="s">
        <v>44</v>
      </c>
      <c r="C35" s="1" t="s">
        <v>38</v>
      </c>
      <c r="D35" s="13" t="s">
        <v>57</v>
      </c>
      <c r="E35">
        <v>1</v>
      </c>
      <c r="F35" s="4" t="s">
        <v>50</v>
      </c>
      <c r="G35" s="30">
        <v>2350.25</v>
      </c>
      <c r="H35" s="4">
        <v>1</v>
      </c>
      <c r="I35" s="28"/>
      <c r="J35" s="28"/>
      <c r="K35" s="28"/>
      <c r="L35" s="28"/>
      <c r="M35" s="28"/>
      <c r="N35" s="22">
        <f>Tabel1[[#This Row],[Aantal]]*Tabel1[[#This Row],[Huurprijs per container per maand]]</f>
        <v>0</v>
      </c>
      <c r="O35" s="22">
        <f>((4*Tabel1[[#This Row],[Verwachte ledigingsfrequentie per week]])*Tabel1[[#This Row],[Transportkosten per keer]])</f>
        <v>0</v>
      </c>
      <c r="P35" s="22">
        <f>((4*Tabel1[[#This Row],[Verwachte ledigingsfrequentie per week]])*Tabel1[[#This Row],[Lediging per container/per keer]])</f>
        <v>0</v>
      </c>
      <c r="Q35" s="22">
        <f>(((Tabel1[[#This Row],[Kilogrammen]]/1000)/12)*Tabel1[[#This Row],[Verwerkingskosten per 1000kg.]])</f>
        <v>0</v>
      </c>
      <c r="R35" s="22">
        <f>(((Tabel1[[#This Row],[Kilogrammen]]/12)/1000)*Tabel1[[#This Row],[Opbrengsten voor Aventus per 1000kg.
(opbrengsten als + bedrag vermelden)]])</f>
        <v>0</v>
      </c>
      <c r="S35" s="21">
        <f>+Tabel1[[#This Row],[Huur totaal p/maand]]+Tabel1[[#This Row],[Transportkosten totaal per maand]]+Tabel1[[#This Row],[Ledigingkosten totaal per maand]]+Tabel1[[#This Row],[Verwerkingskosten totaal per maand]]-Tabel1[[#This Row],[Opbrengsten voor Aventus totaal per maand
(opbrengsten als + bedrag vermelden)]]</f>
        <v>0</v>
      </c>
      <c r="T35" s="23">
        <f>+Tabel1[[#This Row],[Totale kosten per maand (excl. BTW)]]*12</f>
        <v>0</v>
      </c>
    </row>
    <row r="36" spans="1:20" x14ac:dyDescent="0.3">
      <c r="B36" s="10" t="s">
        <v>32</v>
      </c>
      <c r="C36" s="1" t="s">
        <v>58</v>
      </c>
      <c r="D36" s="13" t="s">
        <v>30</v>
      </c>
      <c r="E36">
        <v>1</v>
      </c>
      <c r="F36" s="4" t="s">
        <v>59</v>
      </c>
      <c r="G36" s="30">
        <v>20891.45</v>
      </c>
      <c r="H36" s="4">
        <v>2</v>
      </c>
      <c r="I36" s="28"/>
      <c r="J36" s="28"/>
      <c r="K36" s="28"/>
      <c r="L36" s="28"/>
      <c r="M36" s="28"/>
      <c r="N36" s="22">
        <f>Tabel1[[#This Row],[Aantal]]*Tabel1[[#This Row],[Huurprijs per container per maand]]</f>
        <v>0</v>
      </c>
      <c r="O36" s="22">
        <f>((4*Tabel1[[#This Row],[Verwachte ledigingsfrequentie per week]])*Tabel1[[#This Row],[Transportkosten per keer]])</f>
        <v>0</v>
      </c>
      <c r="P36" s="22">
        <f>((4*Tabel1[[#This Row],[Verwachte ledigingsfrequentie per week]])*Tabel1[[#This Row],[Lediging per container/per keer]])</f>
        <v>0</v>
      </c>
      <c r="Q36" s="22">
        <f>(((Tabel1[[#This Row],[Kilogrammen]]/1000)/12)*Tabel1[[#This Row],[Verwerkingskosten per 1000kg.]])</f>
        <v>0</v>
      </c>
      <c r="R36" s="22">
        <f>(((Tabel1[[#This Row],[Kilogrammen]]/12)/1000)*Tabel1[[#This Row],[Opbrengsten voor Aventus per 1000kg.
(opbrengsten als + bedrag vermelden)]])</f>
        <v>0</v>
      </c>
      <c r="S36" s="21">
        <f>+Tabel1[[#This Row],[Huur totaal p/maand]]+Tabel1[[#This Row],[Transportkosten totaal per maand]]+Tabel1[[#This Row],[Ledigingkosten totaal per maand]]+Tabel1[[#This Row],[Verwerkingskosten totaal per maand]]-Tabel1[[#This Row],[Opbrengsten voor Aventus totaal per maand
(opbrengsten als + bedrag vermelden)]]</f>
        <v>0</v>
      </c>
      <c r="T36" s="23">
        <f>+Tabel1[[#This Row],[Totale kosten per maand (excl. BTW)]]*12</f>
        <v>0</v>
      </c>
    </row>
    <row r="37" spans="1:20" x14ac:dyDescent="0.3">
      <c r="B37" s="10" t="s">
        <v>34</v>
      </c>
      <c r="C37" s="1" t="s">
        <v>35</v>
      </c>
      <c r="D37" s="13" t="s">
        <v>30</v>
      </c>
      <c r="E37">
        <v>2</v>
      </c>
      <c r="F37" s="4" t="s">
        <v>31</v>
      </c>
      <c r="G37" s="30">
        <v>135</v>
      </c>
      <c r="H37" s="4">
        <v>0.2</v>
      </c>
      <c r="I37" s="28"/>
      <c r="J37" s="28"/>
      <c r="K37" s="28"/>
      <c r="L37" s="28"/>
      <c r="M37" s="28"/>
      <c r="N37" s="22">
        <f>Tabel1[[#This Row],[Aantal]]*Tabel1[[#This Row],[Huurprijs per container per maand]]</f>
        <v>0</v>
      </c>
      <c r="O37" s="22">
        <f>((4*Tabel1[[#This Row],[Verwachte ledigingsfrequentie per week]])*Tabel1[[#This Row],[Transportkosten per keer]])</f>
        <v>0</v>
      </c>
      <c r="P37" s="22">
        <f>((4*Tabel1[[#This Row],[Verwachte ledigingsfrequentie per week]])*Tabel1[[#This Row],[Lediging per container/per keer]])</f>
        <v>0</v>
      </c>
      <c r="Q37" s="22">
        <f>(((Tabel1[[#This Row],[Kilogrammen]]/1000)/12)*Tabel1[[#This Row],[Verwerkingskosten per 1000kg.]])</f>
        <v>0</v>
      </c>
      <c r="R37" s="22">
        <f>(((Tabel1[[#This Row],[Kilogrammen]]/12)/1000)*Tabel1[[#This Row],[Opbrengsten voor Aventus per 1000kg.
(opbrengsten als + bedrag vermelden)]])</f>
        <v>0</v>
      </c>
      <c r="S37" s="21">
        <f>+Tabel1[[#This Row],[Huur totaal p/maand]]+Tabel1[[#This Row],[Transportkosten totaal per maand]]+Tabel1[[#This Row],[Ledigingkosten totaal per maand]]+Tabel1[[#This Row],[Verwerkingskosten totaal per maand]]-Tabel1[[#This Row],[Opbrengsten voor Aventus totaal per maand
(opbrengsten als + bedrag vermelden)]]</f>
        <v>0</v>
      </c>
      <c r="T37" s="23">
        <f>+Tabel1[[#This Row],[Totale kosten per maand (excl. BTW)]]*12</f>
        <v>0</v>
      </c>
    </row>
    <row r="38" spans="1:20" ht="7.55" customHeight="1" x14ac:dyDescent="0.3">
      <c r="A38" s="5"/>
      <c r="B38" s="11"/>
      <c r="C38" s="6"/>
      <c r="D38" s="14"/>
      <c r="E38" s="5"/>
      <c r="F38" s="7"/>
      <c r="G38" s="31"/>
      <c r="H38" s="7"/>
      <c r="I38" s="8"/>
      <c r="J38" s="8"/>
      <c r="K38" s="8"/>
      <c r="L38" s="8"/>
      <c r="M38" s="8"/>
      <c r="N38" s="8"/>
      <c r="O38" s="8"/>
      <c r="P38" s="8"/>
      <c r="Q38" s="8"/>
      <c r="R38" s="8"/>
      <c r="S38" s="8"/>
      <c r="T38" s="17"/>
    </row>
    <row r="39" spans="1:20" ht="14.55" thickBot="1" x14ac:dyDescent="0.35">
      <c r="A39" s="3" t="s">
        <v>60</v>
      </c>
      <c r="B39" s="10" t="s">
        <v>32</v>
      </c>
      <c r="C39" s="1" t="s">
        <v>35</v>
      </c>
      <c r="D39" s="13" t="s">
        <v>30</v>
      </c>
      <c r="E39">
        <v>2</v>
      </c>
      <c r="F39" s="4" t="s">
        <v>50</v>
      </c>
      <c r="G39" s="30">
        <v>2089.11</v>
      </c>
      <c r="H39" s="4">
        <v>1</v>
      </c>
      <c r="I39" s="28"/>
      <c r="J39" s="28"/>
      <c r="K39" s="28"/>
      <c r="L39" s="28"/>
      <c r="M39" s="28"/>
      <c r="N39" s="22">
        <f>Tabel1[[#This Row],[Aantal]]*Tabel1[[#This Row],[Huurprijs per container per maand]]</f>
        <v>0</v>
      </c>
      <c r="O39" s="22">
        <f>((4*Tabel1[[#This Row],[Verwachte ledigingsfrequentie per week]])*Tabel1[[#This Row],[Transportkosten per keer]])</f>
        <v>0</v>
      </c>
      <c r="P39" s="22">
        <f>((4*Tabel1[[#This Row],[Verwachte ledigingsfrequentie per week]])*Tabel1[[#This Row],[Lediging per container/per keer]])</f>
        <v>0</v>
      </c>
      <c r="Q39" s="22">
        <f>(((Tabel1[[#This Row],[Kilogrammen]]/1000)/12)*Tabel1[[#This Row],[Verwerkingskosten per 1000kg.]])</f>
        <v>0</v>
      </c>
      <c r="R39" s="22">
        <f>(((Tabel1[[#This Row],[Kilogrammen]]/12)/1000)*Tabel1[[#This Row],[Opbrengsten voor Aventus per 1000kg.
(opbrengsten als + bedrag vermelden)]])</f>
        <v>0</v>
      </c>
      <c r="S39" s="21">
        <f>+Tabel1[[#This Row],[Huur totaal p/maand]]+Tabel1[[#This Row],[Transportkosten totaal per maand]]+Tabel1[[#This Row],[Ledigingkosten totaal per maand]]+Tabel1[[#This Row],[Verwerkingskosten totaal per maand]]-Tabel1[[#This Row],[Opbrengsten voor Aventus totaal per maand
(opbrengsten als + bedrag vermelden)]]</f>
        <v>0</v>
      </c>
      <c r="T39" s="23">
        <f>+Tabel1[[#This Row],[Totale kosten per maand (excl. BTW)]]*12</f>
        <v>0</v>
      </c>
    </row>
    <row r="40" spans="1:20" ht="14.55" thickTop="1" x14ac:dyDescent="0.3">
      <c r="I40" s="2"/>
      <c r="J40" s="2"/>
      <c r="K40" s="2"/>
      <c r="L40" s="2"/>
      <c r="M40" s="2"/>
      <c r="N40" s="2">
        <f>SUM(N8:N39)</f>
        <v>0</v>
      </c>
      <c r="O40" s="2">
        <f>SUM(Tabel1[Transportkosten totaal per maand])</f>
        <v>0</v>
      </c>
      <c r="P40" s="2">
        <f>SUM(Tabel1[Transportkosten totaal per maand])</f>
        <v>0</v>
      </c>
      <c r="Q40" s="2">
        <f>SUM(Tabel1[Transportkosten totaal per maand])</f>
        <v>0</v>
      </c>
      <c r="R40" s="2">
        <f>SUM(Tabel1[Transportkosten totaal per maand])</f>
        <v>0</v>
      </c>
      <c r="S40" s="2">
        <f>SUM(Tabel1[Transportkosten totaal per maand])</f>
        <v>0</v>
      </c>
      <c r="T40" s="27">
        <f>SUM(Tabel1[Transportkosten totaal per maand])</f>
        <v>0</v>
      </c>
    </row>
    <row r="41" spans="1:20" ht="18.399999999999999" customHeight="1" thickBot="1" x14ac:dyDescent="0.35">
      <c r="A41" s="5"/>
      <c r="B41" s="11"/>
      <c r="C41" s="6"/>
      <c r="D41" s="14"/>
      <c r="E41" s="5"/>
      <c r="F41" s="7"/>
      <c r="G41" s="7"/>
      <c r="H41" s="7"/>
      <c r="I41" s="8"/>
      <c r="J41" s="8"/>
      <c r="K41" s="8"/>
      <c r="L41" s="8"/>
      <c r="M41" s="8"/>
      <c r="N41" s="8"/>
      <c r="O41" s="8"/>
      <c r="P41" s="8"/>
      <c r="Q41" s="8"/>
      <c r="R41" s="8"/>
      <c r="S41" s="8"/>
      <c r="T41" s="20" t="s">
        <v>61</v>
      </c>
    </row>
    <row r="42" spans="1:20" ht="26.9" customHeight="1" thickTop="1" x14ac:dyDescent="0.3">
      <c r="A42" s="35" t="s">
        <v>62</v>
      </c>
      <c r="B42" s="35"/>
      <c r="C42" s="35"/>
      <c r="D42" s="35"/>
      <c r="E42" s="35"/>
      <c r="F42" s="35"/>
      <c r="G42" s="35"/>
      <c r="H42" s="35"/>
      <c r="I42" s="35"/>
      <c r="J42" s="35"/>
      <c r="K42" s="35"/>
      <c r="L42" s="35"/>
      <c r="M42" s="35"/>
      <c r="N42" s="35"/>
      <c r="O42" s="35"/>
      <c r="P42" s="35"/>
      <c r="Q42" s="35"/>
      <c r="R42" s="35"/>
      <c r="S42" s="36"/>
      <c r="T42" s="28"/>
    </row>
    <row r="43" spans="1:20" ht="14.65" customHeight="1" thickBot="1" x14ac:dyDescent="0.35">
      <c r="A43" s="5"/>
      <c r="B43" s="11"/>
      <c r="C43" s="6"/>
      <c r="D43" s="14"/>
      <c r="E43" s="5"/>
      <c r="F43" s="7"/>
      <c r="G43" s="7"/>
      <c r="H43" s="7"/>
      <c r="I43" s="8"/>
      <c r="J43" s="8"/>
      <c r="K43" s="8"/>
      <c r="L43" s="8"/>
      <c r="M43" s="8"/>
      <c r="N43" s="8"/>
      <c r="O43" s="8"/>
      <c r="P43" s="8"/>
      <c r="Q43" s="8"/>
      <c r="R43" s="8"/>
      <c r="S43" s="8"/>
      <c r="T43" s="20" t="s">
        <v>63</v>
      </c>
    </row>
    <row r="44" spans="1:20" ht="26.9" customHeight="1" thickTop="1" x14ac:dyDescent="0.3">
      <c r="A44" s="35" t="s">
        <v>64</v>
      </c>
      <c r="B44" s="35"/>
      <c r="C44" s="35"/>
      <c r="D44" s="35"/>
      <c r="E44" s="35"/>
      <c r="F44" s="35"/>
      <c r="G44" s="35"/>
      <c r="H44" s="35"/>
      <c r="I44" s="35"/>
      <c r="J44" s="35"/>
      <c r="K44" s="35"/>
      <c r="L44" s="35"/>
      <c r="M44" s="35"/>
      <c r="N44" s="35"/>
      <c r="O44" s="35"/>
      <c r="P44" s="35"/>
      <c r="Q44" s="35"/>
      <c r="R44" s="35"/>
      <c r="S44" s="36"/>
      <c r="T44" s="29">
        <f>(T40*5)+T42</f>
        <v>0</v>
      </c>
    </row>
    <row r="46" spans="1:20" x14ac:dyDescent="0.3">
      <c r="A46" s="34" t="s">
        <v>65</v>
      </c>
      <c r="B46" s="34"/>
      <c r="C46" s="34"/>
      <c r="D46" s="34"/>
      <c r="E46" s="34"/>
      <c r="F46" s="34"/>
      <c r="G46" s="34"/>
      <c r="H46" s="34"/>
    </row>
    <row r="47" spans="1:20" ht="40.299999999999997" customHeight="1" x14ac:dyDescent="0.3">
      <c r="A47" s="33" t="s">
        <v>66</v>
      </c>
      <c r="B47" s="33"/>
      <c r="C47" s="33"/>
      <c r="D47" s="33"/>
      <c r="E47" s="33"/>
      <c r="F47" s="33"/>
      <c r="G47" s="33"/>
      <c r="H47" s="33"/>
    </row>
  </sheetData>
  <mergeCells count="5">
    <mergeCell ref="A3:B3"/>
    <mergeCell ref="A47:H47"/>
    <mergeCell ref="A46:H46"/>
    <mergeCell ref="A42:S42"/>
    <mergeCell ref="A44:S44"/>
  </mergeCells>
  <phoneticPr fontId="2" type="noConversion"/>
  <pageMargins left="0.7" right="0.7" top="0.75" bottom="0.75" header="0.3" footer="0.3"/>
  <pageSetup orientation="portrait" r:id="rId1"/>
  <ignoredErrors>
    <ignoredError sqref="S7:S13 S14:S18 S19:S39" calculatedColumn="1"/>
  </ignoredErrors>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39CA264EF3DBFE4FAB7531FA7CA12662" ma:contentTypeVersion="6" ma:contentTypeDescription="Een nieuw document maken." ma:contentTypeScope="" ma:versionID="7e611cf977b4accf9344af36f1a1aebb">
  <xsd:schema xmlns:xsd="http://www.w3.org/2001/XMLSchema" xmlns:xs="http://www.w3.org/2001/XMLSchema" xmlns:p="http://schemas.microsoft.com/office/2006/metadata/properties" xmlns:ns2="6bf56b9c-7770-4a1c-a113-854c5445c394" xmlns:ns3="a6c2b28c-6d85-4364-bc8b-63575614739a" targetNamespace="http://schemas.microsoft.com/office/2006/metadata/properties" ma:root="true" ma:fieldsID="5f32cd38f538fca5638885d0d0ea9947" ns2:_="" ns3:_="">
    <xsd:import namespace="6bf56b9c-7770-4a1c-a113-854c5445c394"/>
    <xsd:import namespace="a6c2b28c-6d85-4364-bc8b-63575614739a"/>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bf56b9c-7770-4a1c-a113-854c5445c39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6c2b28c-6d85-4364-bc8b-63575614739a" elementFormDefault="qualified">
    <xsd:import namespace="http://schemas.microsoft.com/office/2006/documentManagement/types"/>
    <xsd:import namespace="http://schemas.microsoft.com/office/infopath/2007/PartnerControls"/>
    <xsd:element name="SharedWithUsers" ma:index="1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0FE0106-874D-49A8-A22C-149131F01839}">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1FB22946-366C-4930-9D44-69B9628A8DC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bf56b9c-7770-4a1c-a113-854c5445c394"/>
    <ds:schemaRef ds:uri="a6c2b28c-6d85-4364-bc8b-63575614739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EB3E93B-86AF-4F94-BA29-210B920484D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Wendy Brink</dc:creator>
  <cp:keywords/>
  <dc:description/>
  <cp:lastModifiedBy>Sander Bastianen - HIP</cp:lastModifiedBy>
  <cp:revision/>
  <dcterms:created xsi:type="dcterms:W3CDTF">2023-10-05T08:45:21Z</dcterms:created>
  <dcterms:modified xsi:type="dcterms:W3CDTF">2024-11-07T08:33:45Z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0x01010039CA264EF3DBFE4FAB7531FA7CA12662</vt:lpwstr>
  </property>
  <property fmtid="{D5CDD505-2E9C-101B-9397-08002B2CF9AE}" pid="3" name="MediaServiceImageTags">
    <vt:lpwstr/>
  </property>
</Properties>
</file>