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ost\Downloads\"/>
    </mc:Choice>
  </mc:AlternateContent>
  <bookViews>
    <workbookView xWindow="0" yWindow="0" windowWidth="19200" windowHeight="6060" activeTab="1"/>
  </bookViews>
  <sheets>
    <sheet name="TOTAL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K8" i="1"/>
  <c r="F14" i="1"/>
  <c r="F15" i="1"/>
  <c r="F12" i="1"/>
  <c r="F13" i="1"/>
  <c r="F10" i="1"/>
  <c r="F11" i="1"/>
  <c r="F6" i="1"/>
  <c r="F7" i="1"/>
  <c r="F9" i="1"/>
  <c r="F5" i="1"/>
  <c r="K44" i="1" l="1"/>
  <c r="K45" i="1"/>
  <c r="K46" i="1"/>
  <c r="K38" i="1"/>
  <c r="K37" i="1"/>
  <c r="K36" i="1"/>
  <c r="K35" i="1"/>
  <c r="K34" i="1"/>
  <c r="K33" i="1"/>
  <c r="K32" i="1"/>
  <c r="K31" i="1"/>
  <c r="K27" i="1"/>
  <c r="K26" i="1"/>
  <c r="K25" i="1"/>
  <c r="K24" i="1"/>
  <c r="K23" i="1"/>
  <c r="K22" i="1"/>
  <c r="K21" i="1"/>
  <c r="K20" i="1"/>
  <c r="K19" i="1"/>
  <c r="K15" i="1"/>
  <c r="K14" i="1"/>
  <c r="K13" i="1"/>
  <c r="K12" i="1"/>
  <c r="K11" i="1"/>
  <c r="K10" i="1"/>
  <c r="K9" i="1"/>
  <c r="K7" i="1"/>
  <c r="K5" i="1"/>
  <c r="D6" i="2"/>
  <c r="B5" i="2"/>
  <c r="D5" i="2"/>
  <c r="B8" i="2" l="1"/>
  <c r="F51" i="1"/>
  <c r="E8" i="2" s="1"/>
  <c r="K51" i="1"/>
  <c r="E14" i="2" s="1"/>
  <c r="K55" i="1"/>
  <c r="K56" i="1"/>
  <c r="K57" i="1"/>
  <c r="E15" i="2" s="1"/>
  <c r="K54" i="1"/>
  <c r="K50" i="1"/>
  <c r="B14" i="2"/>
  <c r="B13" i="2"/>
  <c r="K39" i="1"/>
  <c r="D12" i="2" s="1"/>
  <c r="K28" i="1"/>
  <c r="D11" i="2" s="1"/>
  <c r="B12" i="2"/>
  <c r="B11" i="2"/>
  <c r="B10" i="2"/>
  <c r="F47" i="1"/>
  <c r="E7" i="2" s="1"/>
  <c r="K58" i="1" l="1"/>
  <c r="K47" i="1"/>
  <c r="E13" i="2" s="1"/>
  <c r="F55" i="1"/>
  <c r="F56" i="1"/>
  <c r="F57" i="1"/>
  <c r="F54" i="1"/>
  <c r="F50" i="1"/>
  <c r="F46" i="1"/>
  <c r="F45" i="1"/>
  <c r="F44" i="1"/>
  <c r="F32" i="1"/>
  <c r="F33" i="1"/>
  <c r="F34" i="1"/>
  <c r="F35" i="1"/>
  <c r="F36" i="1"/>
  <c r="F37" i="1"/>
  <c r="F38" i="1"/>
  <c r="F31" i="1"/>
  <c r="F21" i="1"/>
  <c r="F22" i="1"/>
  <c r="F23" i="1"/>
  <c r="F24" i="1"/>
  <c r="F25" i="1"/>
  <c r="F26" i="1"/>
  <c r="F27" i="1"/>
  <c r="F20" i="1"/>
  <c r="F16" i="1"/>
  <c r="D3" i="2" s="1"/>
  <c r="B9" i="2"/>
  <c r="B7" i="2"/>
  <c r="B4" i="2"/>
  <c r="B3" i="2"/>
  <c r="K16" i="1"/>
  <c r="D10" i="2" s="1"/>
  <c r="F28" i="1" l="1"/>
  <c r="D4" i="2" s="1"/>
  <c r="D16" i="2" s="1"/>
  <c r="F39" i="1"/>
  <c r="F58" i="1"/>
  <c r="E9" i="2" s="1"/>
</calcChain>
</file>

<file path=xl/sharedStrings.xml><?xml version="1.0" encoding="utf-8"?>
<sst xmlns="http://schemas.openxmlformats.org/spreadsheetml/2006/main" count="440" uniqueCount="212">
  <si>
    <t>Afvalstromen Jan Evertsenstraat 171-173 - 1057 BW - Amsterdam</t>
  </si>
  <si>
    <t>Afvalstroom</t>
  </si>
  <si>
    <t>Huidig type container/frequentie</t>
  </si>
  <si>
    <t>Beschrijving</t>
  </si>
  <si>
    <t>Aantal containers/wagen</t>
  </si>
  <si>
    <t>Aanname aantal ledigingen per jaar o.b.v. 48 weken</t>
  </si>
  <si>
    <t>Eenheid kg/liters/baal/ container</t>
  </si>
  <si>
    <t>Transportkosten per lediging</t>
  </si>
  <si>
    <t>Afvalverwerkings-kosten per eenheid</t>
  </si>
  <si>
    <t>Totaal all-in* per jaar</t>
  </si>
  <si>
    <t>BTW tarief</t>
  </si>
  <si>
    <t xml:space="preserve">Inhoud/afmeting </t>
  </si>
  <si>
    <t>Frequentie lediging/ wisseling</t>
  </si>
  <si>
    <t>Huidige dagen</t>
  </si>
  <si>
    <t>Levering door inschrijver</t>
  </si>
  <si>
    <t>Aanvullende info</t>
  </si>
  <si>
    <t xml:space="preserve">Restafval </t>
  </si>
  <si>
    <t>1 x 2,5 m³ minipers, 2 x per week gewisseld. Opstelplaats in perscontainerruimte in inpandige ondergrondse parkeergarage met hellingbaan.</t>
  </si>
  <si>
    <t>Huur per maand/transportkosten per lediging/wisseling, afvalverwerkingskosten per kg/ltr.</t>
  </si>
  <si>
    <t>2500 liter</t>
  </si>
  <si>
    <t>2x per week</t>
  </si>
  <si>
    <t xml:space="preserve">dinsdag en vrijdag </t>
  </si>
  <si>
    <r>
      <t xml:space="preserve">Minipers 2.5m³ </t>
    </r>
    <r>
      <rPr>
        <sz val="11"/>
        <rFont val="Raleway Medium"/>
      </rPr>
      <t>met volmelder</t>
    </r>
  </si>
  <si>
    <t>Opstelplaats in ondergrondse garage</t>
  </si>
  <si>
    <t>22 x 140 liter rolcontainer t.b.v. studentenkeukens</t>
  </si>
  <si>
    <t xml:space="preserve">Huur per maand/overige kosten n.v.t. </t>
  </si>
  <si>
    <t>n.v.t.</t>
  </si>
  <si>
    <t>140 liter</t>
  </si>
  <si>
    <t>Rolcontainer 140 liter</t>
  </si>
  <si>
    <t>Opstelplaats in studentenhuisvesting</t>
  </si>
  <si>
    <t>Papier en karton gebaald</t>
  </si>
  <si>
    <t>1 x balenpers X25 Bramidan 2,3 m³ incl. bindtouw. Opstelplaats in perscontainerruimte in inpandige ondergrondse parkeergarage met hellingbaan.</t>
  </si>
  <si>
    <t>Op afroep ca. 6 x per jaar (40 balen totaal). Tegen inlevering zelde aantal pallets.</t>
  </si>
  <si>
    <t>200-300 kg per baal</t>
  </si>
  <si>
    <t>op afroep/ca. 6 x per jaar (40 balen totaal)</t>
  </si>
  <si>
    <t>n.t.b.</t>
  </si>
  <si>
    <t>Balenpers incl. aansluiting *</t>
  </si>
  <si>
    <t>Swill</t>
  </si>
  <si>
    <t>14 x 140 liter rolcontainer, 1 x per week gewisseld. Opstelplaats in containerruimte in inpandige ondergrondse parkeergarage met hellingbaan.</t>
  </si>
  <si>
    <t>1 x per week</t>
  </si>
  <si>
    <t>dinsdag</t>
  </si>
  <si>
    <t>Abo rolcontainer 140 liter</t>
  </si>
  <si>
    <t>Spijsolie en vetten</t>
  </si>
  <si>
    <t>9 x 160 liter PVC vat, lediging op afroep. Opstelplaats in containerruimte in inpandige ondergrondse parkeergarage met hellingbaan.</t>
  </si>
  <si>
    <t>Huur per maand/transportkosten per lediging/wisseling, afvalverwerkingskosten per kg/ltr. Op afroep ca. 6 x per jaar (40 vaten totaal)</t>
  </si>
  <si>
    <t>60 liter</t>
  </si>
  <si>
    <t>op afroep</t>
  </si>
  <si>
    <t xml:space="preserve">PVC vat afsluitbaar </t>
  </si>
  <si>
    <t>Glas</t>
  </si>
  <si>
    <t>5 x 240 liter rolcontainer, 1 x per week gewisseld/geledigd. Opstelplaats in containerruimte in inpandige ondergrondse parkeergarage met hellingbaan.</t>
  </si>
  <si>
    <t>240 liter</t>
  </si>
  <si>
    <t>maandag</t>
  </si>
  <si>
    <t>Abo rolcontainer 240 liter/containerwissel **</t>
  </si>
  <si>
    <t>PD</t>
  </si>
  <si>
    <t>10 x 240 liter rolcontainer, 1 x per week. Opstelplaats in containerruimte in inpandige ondergrondse parkeergarage met hellingbaan.</t>
  </si>
  <si>
    <t>woensdag</t>
  </si>
  <si>
    <t>Abo rolcontainer 240 liter</t>
  </si>
  <si>
    <t>Vertrouwelijk papier</t>
  </si>
  <si>
    <t>2 x 240 liter rolcontainer vertrouwelijke  documenten, lediging op afroep. Opstelplaats op begane grond</t>
  </si>
  <si>
    <t>Huur per maand/transportkosten per lediging/wisseling. Afval-verwerkingskosten per kg/ltr. Op afroep ca. 4 x per jaar (8 containers totaal)</t>
  </si>
  <si>
    <t>op afroep/ca. 3 x per jaar</t>
  </si>
  <si>
    <t>Abo rolcontainer 240 liter met slot</t>
  </si>
  <si>
    <t>Opstelplaats binnen, nader aan te wijzen</t>
  </si>
  <si>
    <t>KGA/tl-buizen</t>
  </si>
  <si>
    <t>1 x 200 liter metalen dekselvat. Opstelplaats in TD-ruimte in inpandige ondergrondse parkeergarage met hellingbaan</t>
  </si>
  <si>
    <t xml:space="preserve">Huur per maand/transportkosten per lediging/wisseling. Afval-verwerkingskosten per kg/ltr. Op afroep ca. 2 x per jaar </t>
  </si>
  <si>
    <t>200 liter</t>
  </si>
  <si>
    <t>Metalen dekselvat 200 liter (bruikleen)</t>
  </si>
  <si>
    <t>KGA/batterijen</t>
  </si>
  <si>
    <t xml:space="preserve">1 x 60 liter PVC vat. Opstelplaats in TD-ruimte in inpandige ondergrondse parkeergarage met hellingbaan </t>
  </si>
  <si>
    <t>PVC vat afsluitbaar 60 liter (bruikleen)</t>
  </si>
  <si>
    <t>Afvalstromen Hotelschool The Hague  - Brusselselaan 2 - 2587 AH - Den Haag</t>
  </si>
  <si>
    <t xml:space="preserve">Inzamelmiddel </t>
  </si>
  <si>
    <t>Aantal containers</t>
  </si>
  <si>
    <t>Huur per maand per type container/vat</t>
  </si>
  <si>
    <t>Totaal huur per jaar</t>
  </si>
  <si>
    <t>Eenheid kg/liters</t>
  </si>
  <si>
    <t>Transport-kosten per lediging</t>
  </si>
  <si>
    <t xml:space="preserve">Inhoud </t>
  </si>
  <si>
    <r>
      <t xml:space="preserve">1 x 20 m³ perscontainer </t>
    </r>
    <r>
      <rPr>
        <sz val="11"/>
        <rFont val="Raleway Medium"/>
      </rPr>
      <t>(eigendom HTH)</t>
    </r>
    <r>
      <rPr>
        <sz val="11"/>
        <color rgb="FF000000"/>
        <rFont val="Raleway Medium"/>
      </rPr>
      <t>. Opstelplaats buiten achter de school</t>
    </r>
  </si>
  <si>
    <t>Op afroep, ca. 5 x per jaar. Huur per maand/transportkosten per lediging/wisseling, afvalverwerkingskosten per kg/ltr.</t>
  </si>
  <si>
    <t>20.000 liter</t>
  </si>
  <si>
    <t>n.t.b./ca. 5 x per jaar</t>
  </si>
  <si>
    <t>n.v.t., perscontainer 20m³ is eigendom HTH</t>
  </si>
  <si>
    <t>Opstelplaats buiten achter gebouw</t>
  </si>
  <si>
    <t>Papier en karton</t>
  </si>
  <si>
    <t>1 x 23 m³ perscontainer met hefarm.  Opstelplaats buiten achter de school.</t>
  </si>
  <si>
    <t>Op afroep, ca. 1 x per jaar. Huur per maand/transportkosten per lediging/wisseling, afvalverwerkingskosten per kg/ltr.</t>
  </si>
  <si>
    <t>23.000 liter</t>
  </si>
  <si>
    <t>n.t.b./ca. 1 x per jaar</t>
  </si>
  <si>
    <t>Perscontainer 23m³ met hefarm ***</t>
  </si>
  <si>
    <t>5 x 140 liter rolcontainer, 1 x per week gewisseld. Opstelplaats binnen leveranciersingang.</t>
  </si>
  <si>
    <t>vrijdag</t>
  </si>
  <si>
    <t>2 x 100 liter PVC vat, lediging op afroep. Opstelplaats binnen leveranciersingang</t>
  </si>
  <si>
    <t>100 liter</t>
  </si>
  <si>
    <t>dinsdag/vrijdag</t>
  </si>
  <si>
    <t xml:space="preserve">PVC ton afsluitbaar </t>
  </si>
  <si>
    <t>5 x 240 liter rolcontainer, 1 x per week gewisseld/geledigd. Opstelplaats binnen leveranciersgang.</t>
  </si>
  <si>
    <t>1x per week</t>
  </si>
  <si>
    <t>7 x 240 liter rolcontainer, 1 x per week. Opstelplaats binnen leveranciersingang.</t>
  </si>
  <si>
    <t>2 x 240 liter rolcontainer vertrouwelijke  documenten. Opstelplaats binnen leveranciersingang.</t>
  </si>
  <si>
    <t xml:space="preserve">240 liter </t>
  </si>
  <si>
    <t>n.t.b./ca. 3 x per jaar</t>
  </si>
  <si>
    <t>Afvalstromen Hotelschool The Hague / Skotel  - Zwolsestraat 189 - 2587 EZ -Den Haag</t>
  </si>
  <si>
    <t>14 x 660 liter rolcontainer, 2 x per week gewisseld/geledigd. Opstelplaats buiten aan de weg.</t>
  </si>
  <si>
    <t>660 liter</t>
  </si>
  <si>
    <t>2 x per week</t>
  </si>
  <si>
    <t>Rolcontainer 660 liter</t>
  </si>
  <si>
    <t>Moeten altijd goed rollend zijn</t>
  </si>
  <si>
    <t>7 x 660 liter rolcontainer, 1 x per week gewisseld. Opstelplaats buiten aan de weg.</t>
  </si>
  <si>
    <t>donderdag</t>
  </si>
  <si>
    <t>Opstelplaats openbare weg</t>
  </si>
  <si>
    <t>2 x 140 liter rolcontainer, lediging op afroep. Opstelplaats buiten aan de weg.</t>
  </si>
  <si>
    <t>Spijsolie/ spijsvet</t>
  </si>
  <si>
    <t>2 x 200 liter PVC vat, lediging op afroep.  Opstelplaats in de keuken.</t>
  </si>
  <si>
    <t>Opstelplaats in de keuken</t>
  </si>
  <si>
    <t>4 x 240 liter rolcontainer, 1 x per week gewisseld/geledigd. Opstelplaats buiten aan de weg.</t>
  </si>
  <si>
    <t>3 x 660 liter rolcontainer, 1 x per week. Opstelplaats buiten aan de weg.</t>
  </si>
  <si>
    <t>Abo rolcontainer 660 liter</t>
  </si>
  <si>
    <t>1 x 200 liter metalen dekselvat. Opstelplaats n.o.t.k.</t>
  </si>
  <si>
    <t>1 x 60 liter PVC vat. Opstelplaats n.o.t.k.</t>
  </si>
  <si>
    <t>Incidentele kosten</t>
  </si>
  <si>
    <t>Aantal uitvraag</t>
  </si>
  <si>
    <t>Transportkosten levering/incl. afvoeren</t>
  </si>
  <si>
    <t>Afvalverwer-   kingskosten per eenheid</t>
  </si>
  <si>
    <t>Overige bijkomende kosten</t>
  </si>
  <si>
    <t>Frequentie lediging /wisseling</t>
  </si>
  <si>
    <t>Grof afval</t>
  </si>
  <si>
    <t xml:space="preserve">20 x 660 liter rolcontainer, 1 x per jaar zomer. Opstelplaats in inpandige ondergrondse parkeergarage met hellingbaan </t>
  </si>
  <si>
    <t>Huur per maand/transportkosten per lediging/wisseling. Afval-verwerkingskosten per kg/ltr. (uitgaande van 20 containers). Data neerzetten/ophalen n.o.t.k.</t>
  </si>
  <si>
    <t xml:space="preserve">1x per jaar winter </t>
  </si>
  <si>
    <t>Rolcontainers 660 liter ****/ca. 14 dgn. huur</t>
  </si>
  <si>
    <t xml:space="preserve">40 x 660 liter rolcontainer, 1 x per jaar winter. Opstelplaats in inpandige ondergrondse parkeergarage met hellingbaan </t>
  </si>
  <si>
    <t xml:space="preserve">Huur per maand/transportkosten per lediging/wisseling. Afval-verwerkingskosten per kg/ltr. </t>
  </si>
  <si>
    <t>1x per jaar zomer</t>
  </si>
  <si>
    <t>1 x inzet kraak-perswagen met chauffeur. Opstelplaats nabij de inpandige ondergrondse parkeergarage onderaan de hellingbaan.</t>
  </si>
  <si>
    <t>Huur per keer/transportkosten per lediging/wisseling/uren chauffeur. Afval-verwerkingskosten per kg/ltr. 2 x per jaar zomer/winter op zaterdag, ca. 6,5 uur</t>
  </si>
  <si>
    <t>2 x per jaar zomer/winter</t>
  </si>
  <si>
    <t>zaterdagen</t>
  </si>
  <si>
    <t>Kraak-perswagen met chauffeur *****</t>
  </si>
  <si>
    <t>Opstelplaats buiten, nabij ingang ondergrondse garage</t>
  </si>
  <si>
    <t>1 x 40m³ open afzet/puincontainer t.b.v. huishoudelijk afval. Opstelplaats buiten, lokatie n.t.b.</t>
  </si>
  <si>
    <t>2 x per jaar zomer/winter op zaterdag</t>
  </si>
  <si>
    <t>40m³</t>
  </si>
  <si>
    <t>Afzet/puincontainer open ******</t>
  </si>
  <si>
    <t>Opstelplaats buiten, nader aan te wijzen</t>
  </si>
  <si>
    <t>Afvalstromen Hotelschool The Hague / alle lokaties</t>
  </si>
  <si>
    <t>1 x 10m³ afzet/puincontainer afsluitbaar op afroep. Opstelplaats buiten, lokatie n.t.b.</t>
  </si>
  <si>
    <t xml:space="preserve">Huur per maand/transportkosten per lediging/wisseling, afvalverwerkingskosten per kg/ltr. </t>
  </si>
  <si>
    <t>10m³</t>
  </si>
  <si>
    <t xml:space="preserve">Afzet/puincontainer afsluitbaar </t>
  </si>
  <si>
    <t>1 x 20m³ afzet/puincontainer afsluitbaar op afroep. Opstelplaats buiten, lokatie n.t.b.</t>
  </si>
  <si>
    <t>20m³</t>
  </si>
  <si>
    <t>1 x 30m³ afzet/puincontainer afsluitbaar op afroep. Opstelplaats buiten, lokatie n.t.b.</t>
  </si>
  <si>
    <t>30m³</t>
  </si>
  <si>
    <t>Afzet/puincontainer afsluitbaar</t>
  </si>
  <si>
    <t>1 x 40m³ afzet/puincontainer afsluitbaar op afroep. Opstelplaats buiten, lokatie n.t.b.</t>
  </si>
  <si>
    <t>Naam Inschrijver:</t>
  </si>
  <si>
    <t>Naam rechtspersoon:</t>
  </si>
  <si>
    <t>Plaats:</t>
  </si>
  <si>
    <t>Datum:</t>
  </si>
  <si>
    <t>Handtekening</t>
  </si>
  <si>
    <t>Let op; Lees onderstaande uitleg s.v.p.</t>
  </si>
  <si>
    <t>*</t>
  </si>
  <si>
    <t>Leeg pallet per opgehaalde baal terugplaatsen (80cm x 120cm x 15cm)</t>
  </si>
  <si>
    <t>**</t>
  </si>
  <si>
    <t>BESPREKEN: Per lediging of periodiek (n.t.v.) wisseling voor schone containers i.v.m. glas -en drankresten (inbegrepen in de kostprijs)</t>
  </si>
  <si>
    <t>***</t>
  </si>
  <si>
    <t>Hefarm op perscontainer t.b.v. het legen van de 660 liter containers</t>
  </si>
  <si>
    <t>****</t>
  </si>
  <si>
    <t>Rolcontainers met klep/stop/schoon/goed werkend-t.b.v. check-out studenten en vaste standplaats Skotel Den Haag</t>
  </si>
  <si>
    <t>*****</t>
  </si>
  <si>
    <t>Chauffeur continue aanwezig op zaterdag van 09.30-circa 16.00 uur- t.b.v. check-out studenten</t>
  </si>
  <si>
    <t>******</t>
  </si>
  <si>
    <t>Open 40m³ afzet/puincontainer t.b.v. huishoudelijk afval bij check-out studenten.</t>
  </si>
  <si>
    <t>Plaatsing op zaterdag vóór 08.00 uur en afvoeren zelfde dag rond 17.00 uur na telefonisch contact HTH en uw chauffeur.</t>
  </si>
  <si>
    <t>Het bovenstaande overzicht mb.t. afvalsoort, aantallen en ophaalfrequentie is te gebruiken als richtlijn voor de inzamelmiddelen.</t>
  </si>
  <si>
    <t>Gelieve aan te geven of containers uitsluitend geledigd worden of gewisseld voor een schone container.</t>
  </si>
  <si>
    <t>Tarieven voor huur containers/transport/lediging/wisseling dienen apart te worden vermeld. (PD + glas kostenloos indien deelname Verpact).</t>
  </si>
  <si>
    <t>Tarieven afzet/puincontainers exclusief precariorecht/vergunning.</t>
  </si>
  <si>
    <t>DEELNAME VERPACT (m.i.v. 2025)</t>
  </si>
  <si>
    <t>Inzameling, sortering en recycling van het PD  (voorheen PMD)  en het glas wordt collectief uitgevoerd door Verpact (voorheen Stichting Afvalfonds Verpakkingen).</t>
  </si>
  <si>
    <t>Dit betreft een volledig kostenloze dienstverlening inclusief huur, transport en verwerking van rolcontainers.</t>
  </si>
  <si>
    <t>Huidige opdrachtnemer ontvangt een vergoeding vanuit de Verpact regeling voor het transport van het PD materiaal en glas naar het inzamelpunt.</t>
  </si>
  <si>
    <t>De Opdrachtnemer blijft/wordt de inzamelaar van het afval en ontvangt een vergoeding  vanuit de Verpact regeling. Zie ook Bijlage A voor verduidelijking.</t>
  </si>
  <si>
    <t>https://www.verpact.nl/nl/</t>
  </si>
  <si>
    <t>Tarieven zijn incl. het transport in- en uit de ondergrondse parkeergarage  van de campus Amsterdam.</t>
  </si>
  <si>
    <t>Gezien de containers opgesteld staan in de ondergrondse parkeergarage (perscontainerruimte en rolcontainer/vetton ruimte) dient u rekening te houden met:</t>
  </si>
  <si>
    <t>- circa 15 min. voor aankomst  telefonisch aanmelden bij onze receptie i.v.m. het handmatig laten openen van de garagedeur, de voertaal is Engels</t>
  </si>
  <si>
    <t>- de vrachtwagen dient in een parkeervak aan de Staalmeesterslaan geparkeerd te worden</t>
  </si>
  <si>
    <t>- de containers dienen door uw chauffeurs de hellingbaan van de parkeergarage af- en opgereden te worden (zonder assistentie van HTH medewerkers/studenten)</t>
  </si>
  <si>
    <t>- de ruimte en de hoogte in de perscontainerruimte en parkeergarage is beperkt, u dient rekening te houden met het plaatsen en uitrijden van de perscontainers</t>
  </si>
  <si>
    <t>- er is geen mogelijkheid voor het uitgeven van een toegangspas t.b.v. het zelfstandig openen van de garagedeur/slagboom</t>
  </si>
  <si>
    <t>Totale jaarlijkse kosten "EA Afvalverwerking voor Hotelschool The Hague" 28-02-2025</t>
  </si>
  <si>
    <t>Huur per maand</t>
  </si>
  <si>
    <t>Total</t>
  </si>
  <si>
    <t>Huur containers en hulpmiddel</t>
  </si>
  <si>
    <t>Huur elektronisch hulpmiddel voor zware (rol)containers (aangeschaft door Opdrachtnemer) *</t>
  </si>
  <si>
    <t>Incidentele kosten containers</t>
  </si>
  <si>
    <t>All-in transport en verwerking</t>
  </si>
  <si>
    <t>Incidentele kosten transport en verwerking</t>
  </si>
  <si>
    <t>Afvalstromen Hotelschool The Hague / alle locaties</t>
  </si>
  <si>
    <t>TOTALE KOSTEN ALLE LOCATIES uitvraag kolom C en Incidenteel kolom D</t>
  </si>
  <si>
    <t>* Huur elektronisch hulpmiddel (aan te schaffen door Opdrachtnemer) om zware (rol) containers vanuit garage Amsterdam omhoog te kunnen brengen.</t>
  </si>
  <si>
    <t>Huur/per maand per container/inzet wagen</t>
  </si>
  <si>
    <t>Prijs per type per maand</t>
  </si>
  <si>
    <t>Huur/per maand per container</t>
  </si>
  <si>
    <t>Totaal huur</t>
  </si>
  <si>
    <t>Perscontainer voor papier en karton met hefarm, Vergelijkbaar/zelfde als in Den Haag Brusselselaan</t>
  </si>
  <si>
    <t>U dient regel 7 (huidige papier balenpers) of regel 8 (nieuwe perscontainer pepier), zelfde als in Den Haag Brusselselaan op te geven! Dus niet allebei!</t>
  </si>
  <si>
    <t>OF Papier en karton perscontainer</t>
  </si>
  <si>
    <t>Gecorrigeerde Bijlage 2 prijsinvulformulier Europese Openbare Aanbesteding "Afvalverwerking"Hotelschool The Hague d.d. 21-03-2025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</si>
</sst>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305496"/>
      <name val="Raleway Medium"/>
    </font>
    <font>
      <sz val="11"/>
      <color rgb="FF000000"/>
      <name val="Raleway Medium"/>
    </font>
    <font>
      <b/>
      <sz val="11"/>
      <color rgb="FF000000"/>
      <name val="Raleway Medium"/>
    </font>
    <font>
      <b/>
      <sz val="11"/>
      <name val="Raleway Medium"/>
    </font>
    <font>
      <sz val="11"/>
      <name val="Raleway Medium"/>
    </font>
    <font>
      <sz val="11"/>
      <color rgb="FFFF0000"/>
      <name val="Raleway Medium"/>
    </font>
    <font>
      <b/>
      <sz val="11"/>
      <color theme="1"/>
      <name val="Calibri"/>
      <family val="2"/>
      <scheme val="minor"/>
    </font>
    <font>
      <b/>
      <sz val="18"/>
      <name val="Raleway Medium"/>
    </font>
    <font>
      <b/>
      <sz val="14"/>
      <color rgb="FF000000"/>
      <name val="Calibri"/>
      <family val="2"/>
      <scheme val="minor"/>
    </font>
    <font>
      <sz val="10"/>
      <color rgb="FF000000"/>
      <name val="Raleway Medium"/>
    </font>
    <font>
      <b/>
      <sz val="10"/>
      <color theme="1"/>
      <name val="Calibri"/>
      <family val="2"/>
      <scheme val="minor"/>
    </font>
    <font>
      <b/>
      <sz val="13"/>
      <color rgb="FF000000"/>
      <name val="Raleway Medium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0" fillId="5" borderId="17" xfId="0" applyFont="1" applyFill="1" applyBorder="1" applyAlignment="1">
      <alignment wrapText="1"/>
    </xf>
    <xf numFmtId="0" fontId="10" fillId="5" borderId="20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37" xfId="0" applyBorder="1"/>
    <xf numFmtId="0" fontId="0" fillId="0" borderId="31" xfId="0" applyBorder="1"/>
    <xf numFmtId="0" fontId="0" fillId="7" borderId="16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14" fillId="0" borderId="0" xfId="0" applyFont="1"/>
    <xf numFmtId="0" fontId="12" fillId="4" borderId="9" xfId="0" applyFont="1" applyFill="1" applyBorder="1"/>
    <xf numFmtId="0" fontId="15" fillId="0" borderId="6" xfId="0" applyFont="1" applyBorder="1"/>
    <xf numFmtId="0" fontId="15" fillId="0" borderId="7" xfId="0" applyFont="1" applyBorder="1"/>
    <xf numFmtId="0" fontId="15" fillId="0" borderId="9" xfId="0" applyFont="1" applyBorder="1"/>
    <xf numFmtId="0" fontId="15" fillId="0" borderId="3" xfId="0" applyFont="1" applyBorder="1"/>
    <xf numFmtId="0" fontId="6" fillId="0" borderId="1" xfId="0" applyFont="1" applyBorder="1" applyAlignment="1">
      <alignment horizontal="left" vertical="top" wrapText="1"/>
    </xf>
    <xf numFmtId="0" fontId="16" fillId="0" borderId="9" xfId="0" applyFont="1" applyBorder="1"/>
    <xf numFmtId="0" fontId="1" fillId="7" borderId="16" xfId="0" applyFont="1" applyFill="1" applyBorder="1" applyAlignment="1">
      <alignment horizontal="center"/>
    </xf>
    <xf numFmtId="0" fontId="15" fillId="0" borderId="37" xfId="0" applyFont="1" applyBorder="1"/>
    <xf numFmtId="0" fontId="15" fillId="0" borderId="0" xfId="0" applyFont="1"/>
    <xf numFmtId="0" fontId="15" fillId="0" borderId="31" xfId="0" applyFont="1" applyBorder="1"/>
    <xf numFmtId="0" fontId="15" fillId="0" borderId="4" xfId="0" applyFont="1" applyBorder="1"/>
    <xf numFmtId="0" fontId="12" fillId="4" borderId="31" xfId="0" applyFont="1" applyFill="1" applyBorder="1"/>
    <xf numFmtId="0" fontId="16" fillId="3" borderId="31" xfId="0" applyFont="1" applyFill="1" applyBorder="1"/>
    <xf numFmtId="0" fontId="0" fillId="3" borderId="0" xfId="0" applyFill="1"/>
    <xf numFmtId="0" fontId="0" fillId="8" borderId="0" xfId="0" applyFill="1"/>
    <xf numFmtId="0" fontId="18" fillId="8" borderId="0" xfId="0" applyFont="1" applyFill="1"/>
    <xf numFmtId="0" fontId="10" fillId="5" borderId="23" xfId="0" applyFont="1" applyFill="1" applyBorder="1" applyAlignment="1">
      <alignment horizontal="left" vertical="top" wrapText="1"/>
    </xf>
    <xf numFmtId="0" fontId="10" fillId="5" borderId="24" xfId="0" applyFont="1" applyFill="1" applyBorder="1" applyAlignment="1">
      <alignment horizontal="left" vertical="top" wrapText="1"/>
    </xf>
    <xf numFmtId="0" fontId="10" fillId="5" borderId="29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8" xfId="0" applyFont="1" applyFill="1" applyBorder="1" applyAlignment="1">
      <alignment horizontal="center" vertical="top" wrapText="1"/>
    </xf>
    <xf numFmtId="0" fontId="10" fillId="5" borderId="12" xfId="0" applyFont="1" applyFill="1" applyBorder="1" applyAlignment="1">
      <alignment horizontal="center" vertical="top" wrapText="1"/>
    </xf>
    <xf numFmtId="0" fontId="10" fillId="5" borderId="0" xfId="0" applyFont="1" applyFill="1" applyAlignment="1">
      <alignment horizontal="center" vertical="top" wrapText="1"/>
    </xf>
    <xf numFmtId="0" fontId="10" fillId="5" borderId="8" xfId="0" applyFont="1" applyFill="1" applyBorder="1" applyAlignment="1">
      <alignment horizontal="center" vertical="top" wrapText="1"/>
    </xf>
    <xf numFmtId="0" fontId="10" fillId="5" borderId="30" xfId="0" applyFont="1" applyFill="1" applyBorder="1" applyAlignment="1">
      <alignment horizontal="center" vertical="top" wrapText="1"/>
    </xf>
    <xf numFmtId="0" fontId="10" fillId="5" borderId="31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10" fillId="5" borderId="18" xfId="0" applyFont="1" applyFill="1" applyBorder="1" applyAlignment="1">
      <alignment horizontal="center" wrapText="1"/>
    </xf>
    <xf numFmtId="0" fontId="10" fillId="5" borderId="19" xfId="0" applyFont="1" applyFill="1" applyBorder="1" applyAlignment="1">
      <alignment horizontal="center" wrapText="1"/>
    </xf>
    <xf numFmtId="0" fontId="10" fillId="5" borderId="26" xfId="0" applyFont="1" applyFill="1" applyBorder="1" applyAlignment="1">
      <alignment horizontal="center" wrapText="1"/>
    </xf>
    <xf numFmtId="0" fontId="10" fillId="5" borderId="21" xfId="0" applyFont="1" applyFill="1" applyBorder="1" applyAlignment="1">
      <alignment horizontal="center" vertical="top" wrapText="1"/>
    </xf>
    <xf numFmtId="0" fontId="10" fillId="5" borderId="22" xfId="0" applyFont="1" applyFill="1" applyBorder="1" applyAlignment="1">
      <alignment horizontal="center" vertical="top" wrapText="1"/>
    </xf>
    <xf numFmtId="0" fontId="10" fillId="5" borderId="27" xfId="0" applyFont="1" applyFill="1" applyBorder="1" applyAlignment="1">
      <alignment horizontal="center" vertical="top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top" wrapText="1"/>
    </xf>
    <xf numFmtId="0" fontId="14" fillId="0" borderId="35" xfId="0" applyFont="1" applyBorder="1" applyAlignment="1">
      <alignment horizontal="left" vertical="top" wrapText="1"/>
    </xf>
    <xf numFmtId="0" fontId="14" fillId="0" borderId="36" xfId="0" applyFont="1" applyBorder="1" applyAlignment="1">
      <alignment horizontal="left" vertical="top" wrapText="1"/>
    </xf>
    <xf numFmtId="0" fontId="17" fillId="8" borderId="0" xfId="0" applyFont="1" applyFill="1" applyAlignment="1">
      <alignment horizontal="left" vertical="top" wrapText="1"/>
    </xf>
    <xf numFmtId="0" fontId="3" fillId="7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0" fillId="0" borderId="3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H12" sqref="H12"/>
    </sheetView>
  </sheetViews>
  <sheetFormatPr defaultRowHeight="14.5"/>
  <cols>
    <col min="1" max="1" width="13.1796875" customWidth="1"/>
    <col min="2" max="2" width="64.54296875" customWidth="1"/>
    <col min="3" max="3" width="15.453125" customWidth="1"/>
    <col min="4" max="4" width="9.453125" style="28" customWidth="1"/>
    <col min="5" max="5" width="8" customWidth="1"/>
  </cols>
  <sheetData>
    <row r="1" spans="1:5" ht="17">
      <c r="A1" s="107" t="s">
        <v>193</v>
      </c>
      <c r="B1" s="107"/>
      <c r="C1" s="107"/>
      <c r="D1" s="107"/>
      <c r="E1" s="107"/>
    </row>
    <row r="2" spans="1:5" ht="15" thickBot="1">
      <c r="C2" s="74" t="s">
        <v>194</v>
      </c>
      <c r="D2" s="28" t="s">
        <v>195</v>
      </c>
    </row>
    <row r="3" spans="1:5">
      <c r="A3" s="98" t="s">
        <v>196</v>
      </c>
      <c r="B3" s="61" t="str">
        <f>Sheet1!A3</f>
        <v>Afvalstromen Jan Evertsenstraat 171-173 - 1057 BW - Amsterdam</v>
      </c>
      <c r="C3" s="68"/>
      <c r="D3" s="56">
        <f>Sheet1!F16</f>
        <v>0</v>
      </c>
    </row>
    <row r="4" spans="1:5">
      <c r="A4" s="99"/>
      <c r="B4" s="62" t="str">
        <f>Sheet1!A17</f>
        <v>Afvalstromen Hotelschool The Hague  - Brusselselaan 2 - 2587 AH - Den Haag</v>
      </c>
      <c r="C4" s="69"/>
      <c r="D4" s="57">
        <f>Sheet1!F28</f>
        <v>0</v>
      </c>
    </row>
    <row r="5" spans="1:5" ht="15" thickBot="1">
      <c r="A5" s="99"/>
      <c r="B5" s="63" t="str">
        <f>Sheet1!A29</f>
        <v>Afvalstromen Hotelschool The Hague / Skotel  - Zwolsestraat 189 - 2587 EZ -Den Haag</v>
      </c>
      <c r="C5" s="70"/>
      <c r="D5" s="55">
        <f>TOTAL!G38</f>
        <v>0</v>
      </c>
    </row>
    <row r="6" spans="1:5" ht="15" thickBot="1">
      <c r="A6" s="100"/>
      <c r="B6" s="66" t="s">
        <v>197</v>
      </c>
      <c r="C6" s="73"/>
      <c r="D6" s="67">
        <f>SUM(C6*12)</f>
        <v>0</v>
      </c>
    </row>
    <row r="7" spans="1:5">
      <c r="A7" s="98" t="s">
        <v>198</v>
      </c>
      <c r="B7" s="61" t="str">
        <f>Sheet1!A42</f>
        <v>Afvalstromen Jan Evertsenstraat 171-173 - 1057 BW - Amsterdam</v>
      </c>
      <c r="C7" s="68"/>
      <c r="D7" s="53"/>
      <c r="E7" s="29">
        <f>Sheet1!F47</f>
        <v>0</v>
      </c>
    </row>
    <row r="8" spans="1:5">
      <c r="A8" s="99"/>
      <c r="B8" s="62" t="str">
        <f>Sheet1!A48</f>
        <v>Afvalstromen Hotelschool The Hague / Skotel  - Zwolsestraat 189 - 2587 EZ -Den Haag</v>
      </c>
      <c r="C8" s="69"/>
      <c r="D8"/>
      <c r="E8" s="30">
        <f>Sheet1!F51</f>
        <v>0</v>
      </c>
    </row>
    <row r="9" spans="1:5" ht="15" thickBot="1">
      <c r="A9" s="100"/>
      <c r="B9" s="63" t="str">
        <f>Sheet1!A52</f>
        <v>Afvalstromen Hotelschool The Hague / alle lokaties</v>
      </c>
      <c r="C9" s="70"/>
      <c r="D9" s="54"/>
      <c r="E9" s="31">
        <f>Sheet1!F58</f>
        <v>0</v>
      </c>
    </row>
    <row r="10" spans="1:5" ht="15" thickBot="1">
      <c r="A10" s="101" t="s">
        <v>199</v>
      </c>
      <c r="B10" s="64" t="str">
        <f>Sheet1!A3</f>
        <v>Afvalstromen Jan Evertsenstraat 171-173 - 1057 BW - Amsterdam</v>
      </c>
      <c r="C10" s="71"/>
      <c r="D10" s="58">
        <f>Sheet1!K16</f>
        <v>0</v>
      </c>
    </row>
    <row r="11" spans="1:5" ht="15" thickBot="1">
      <c r="A11" s="102"/>
      <c r="B11" s="63" t="str">
        <f>Sheet1!A17</f>
        <v>Afvalstromen Hotelschool The Hague  - Brusselselaan 2 - 2587 AH - Den Haag</v>
      </c>
      <c r="C11" s="70"/>
      <c r="D11" s="55">
        <f>Sheet1!K28</f>
        <v>0</v>
      </c>
    </row>
    <row r="12" spans="1:5" ht="15" thickBot="1">
      <c r="A12" s="103"/>
      <c r="B12" s="63" t="str">
        <f>Sheet1!A29</f>
        <v>Afvalstromen Hotelschool The Hague / Skotel  - Zwolsestraat 189 - 2587 EZ -Den Haag</v>
      </c>
      <c r="C12" s="70"/>
      <c r="D12" s="55">
        <f>Sheet1!K39</f>
        <v>0</v>
      </c>
    </row>
    <row r="13" spans="1:5" ht="15" thickBot="1">
      <c r="A13" s="104" t="s">
        <v>200</v>
      </c>
      <c r="B13" s="64" t="str">
        <f>Sheet1!A42</f>
        <v>Afvalstromen Jan Evertsenstraat 171-173 - 1057 BW - Amsterdam</v>
      </c>
      <c r="C13" s="70"/>
      <c r="D13" s="54"/>
      <c r="E13" s="111">
        <f>Sheet1!K47</f>
        <v>0</v>
      </c>
    </row>
    <row r="14" spans="1:5" ht="15" thickBot="1">
      <c r="A14" s="105"/>
      <c r="B14" s="63" t="str">
        <f>Sheet1!A48</f>
        <v>Afvalstromen Hotelschool The Hague / Skotel  - Zwolsestraat 189 - 2587 EZ -Den Haag</v>
      </c>
      <c r="C14" s="70"/>
      <c r="D14" s="54"/>
      <c r="E14" s="31">
        <f>Sheet1!K51</f>
        <v>0</v>
      </c>
    </row>
    <row r="15" spans="1:5" ht="13.5" customHeight="1" thickBot="1">
      <c r="A15" s="106"/>
      <c r="B15" s="63" t="s">
        <v>201</v>
      </c>
      <c r="C15" s="70"/>
      <c r="D15" s="54"/>
      <c r="E15" s="31">
        <f>Sheet1!K57</f>
        <v>0</v>
      </c>
    </row>
    <row r="16" spans="1:5" ht="15" thickBot="1">
      <c r="A16" s="59"/>
      <c r="B16" s="60" t="s">
        <v>202</v>
      </c>
      <c r="C16" s="72"/>
      <c r="D16" s="55">
        <f>SUM(D3:D15)</f>
        <v>0</v>
      </c>
    </row>
    <row r="17" spans="1:3">
      <c r="A17" s="59"/>
      <c r="B17" s="59"/>
      <c r="C17" s="59"/>
    </row>
    <row r="19" spans="1:3">
      <c r="A19" s="17" t="s">
        <v>203</v>
      </c>
    </row>
  </sheetData>
  <mergeCells count="5">
    <mergeCell ref="A7:A9"/>
    <mergeCell ref="A3:A6"/>
    <mergeCell ref="A10:A12"/>
    <mergeCell ref="A13:A15"/>
    <mergeCell ref="A1: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zoomScale="70" zoomScaleNormal="70" workbookViewId="0">
      <pane ySplit="4" topLeftCell="A5" activePane="bottomLeft" state="frozen"/>
      <selection pane="bottomLeft" activeCell="B7" sqref="B7"/>
    </sheetView>
  </sheetViews>
  <sheetFormatPr defaultRowHeight="14.5"/>
  <cols>
    <col min="1" max="1" width="18.1796875" customWidth="1"/>
    <col min="2" max="2" width="48.26953125" customWidth="1"/>
    <col min="3" max="3" width="44.81640625" customWidth="1"/>
    <col min="4" max="4" width="11.7265625" customWidth="1"/>
    <col min="5" max="5" width="18" customWidth="1"/>
    <col min="6" max="6" width="12.26953125" customWidth="1"/>
    <col min="7" max="7" width="17.26953125" customWidth="1"/>
    <col min="8" max="8" width="15.54296875" customWidth="1"/>
    <col min="9" max="9" width="17.81640625" customWidth="1"/>
    <col min="10" max="10" width="19" customWidth="1"/>
    <col min="11" max="11" width="17" customWidth="1"/>
    <col min="12" max="12" width="8.54296875" customWidth="1"/>
    <col min="13" max="13" width="21" customWidth="1"/>
    <col min="14" max="14" width="21.26953125" customWidth="1"/>
    <col min="15" max="15" width="22.26953125" customWidth="1"/>
    <col min="16" max="16" width="27.54296875" style="40" customWidth="1"/>
    <col min="17" max="17" width="27.26953125" style="43" customWidth="1"/>
  </cols>
  <sheetData>
    <row r="1" spans="1:17" ht="35.25" customHeight="1" thickBot="1">
      <c r="A1" s="89" t="s">
        <v>211</v>
      </c>
      <c r="B1" s="90"/>
      <c r="C1" s="90"/>
      <c r="D1" s="90"/>
      <c r="E1" s="90"/>
      <c r="F1" s="90"/>
      <c r="G1" s="90"/>
      <c r="H1" s="90"/>
      <c r="I1" s="90"/>
      <c r="J1" s="91"/>
      <c r="K1" s="27"/>
      <c r="L1" s="27"/>
      <c r="M1" s="27"/>
      <c r="N1" s="27"/>
      <c r="O1" s="27"/>
      <c r="P1" s="37"/>
      <c r="Q1" s="37"/>
    </row>
    <row r="2" spans="1:17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38"/>
      <c r="Q2" s="41"/>
    </row>
    <row r="3" spans="1:17" ht="29.15" customHeight="1">
      <c r="A3" s="5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4"/>
      <c r="P3" s="38"/>
      <c r="Q3" s="41"/>
    </row>
    <row r="4" spans="1:17" ht="56">
      <c r="A4" s="6" t="s">
        <v>1</v>
      </c>
      <c r="B4" s="8" t="s">
        <v>2</v>
      </c>
      <c r="C4" s="8" t="s">
        <v>3</v>
      </c>
      <c r="D4" s="8" t="s">
        <v>4</v>
      </c>
      <c r="E4" s="8" t="s">
        <v>204</v>
      </c>
      <c r="F4" s="8" t="s">
        <v>207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7" t="s">
        <v>11</v>
      </c>
      <c r="N4" s="8" t="s">
        <v>12</v>
      </c>
      <c r="O4" s="8" t="s">
        <v>13</v>
      </c>
      <c r="P4" s="39" t="s">
        <v>14</v>
      </c>
      <c r="Q4" s="39" t="s">
        <v>15</v>
      </c>
    </row>
    <row r="5" spans="1:17" ht="75.75" customHeight="1">
      <c r="A5" s="15" t="s">
        <v>16</v>
      </c>
      <c r="B5" s="14" t="s">
        <v>17</v>
      </c>
      <c r="C5" s="14" t="s">
        <v>18</v>
      </c>
      <c r="D5" s="9">
        <v>1</v>
      </c>
      <c r="E5" s="25"/>
      <c r="F5" s="9">
        <f>E5*D5*12</f>
        <v>0</v>
      </c>
      <c r="G5" s="9">
        <v>96</v>
      </c>
      <c r="H5" s="34">
        <v>1</v>
      </c>
      <c r="I5" s="25"/>
      <c r="J5" s="25"/>
      <c r="K5" s="9">
        <f>+SUM(I5:J5)*G5</f>
        <v>0</v>
      </c>
      <c r="L5" s="16">
        <v>0.21</v>
      </c>
      <c r="M5" s="9" t="s">
        <v>19</v>
      </c>
      <c r="N5" s="10" t="s">
        <v>20</v>
      </c>
      <c r="O5" s="10" t="s">
        <v>21</v>
      </c>
      <c r="P5" s="22" t="s">
        <v>22</v>
      </c>
      <c r="Q5" s="22" t="s">
        <v>23</v>
      </c>
    </row>
    <row r="6" spans="1:17" ht="34.5" customHeight="1">
      <c r="A6" s="15" t="s">
        <v>16</v>
      </c>
      <c r="B6" s="9" t="s">
        <v>24</v>
      </c>
      <c r="C6" s="14" t="s">
        <v>25</v>
      </c>
      <c r="D6" s="9">
        <v>22</v>
      </c>
      <c r="E6" s="25"/>
      <c r="F6" s="9">
        <f t="shared" ref="F6:F15" si="0">E6*D6*12</f>
        <v>0</v>
      </c>
      <c r="G6" s="9" t="s">
        <v>26</v>
      </c>
      <c r="H6" s="9" t="s">
        <v>26</v>
      </c>
      <c r="I6" s="9" t="s">
        <v>26</v>
      </c>
      <c r="J6" s="9" t="s">
        <v>26</v>
      </c>
      <c r="K6" s="9">
        <v>0</v>
      </c>
      <c r="L6" s="16">
        <v>0.21</v>
      </c>
      <c r="M6" s="9" t="s">
        <v>27</v>
      </c>
      <c r="N6" s="10" t="s">
        <v>26</v>
      </c>
      <c r="O6" s="10" t="s">
        <v>26</v>
      </c>
      <c r="P6" s="22" t="s">
        <v>28</v>
      </c>
      <c r="Q6" s="22" t="s">
        <v>29</v>
      </c>
    </row>
    <row r="7" spans="1:17" ht="59.25" customHeight="1">
      <c r="A7" s="110" t="s">
        <v>30</v>
      </c>
      <c r="B7" s="108" t="s">
        <v>31</v>
      </c>
      <c r="C7" s="108" t="s">
        <v>32</v>
      </c>
      <c r="D7" s="9">
        <v>1</v>
      </c>
      <c r="E7" s="25"/>
      <c r="F7" s="9">
        <f t="shared" si="0"/>
        <v>0</v>
      </c>
      <c r="G7" s="9">
        <v>40</v>
      </c>
      <c r="H7" s="9">
        <v>1</v>
      </c>
      <c r="I7" s="25"/>
      <c r="J7" s="25"/>
      <c r="K7" s="9">
        <f t="shared" ref="K7:K15" si="1">+SUM(I7:J7)*G7</f>
        <v>0</v>
      </c>
      <c r="L7" s="16">
        <v>0.21</v>
      </c>
      <c r="M7" s="9" t="s">
        <v>33</v>
      </c>
      <c r="N7" s="22" t="s">
        <v>34</v>
      </c>
      <c r="O7" s="10" t="s">
        <v>35</v>
      </c>
      <c r="P7" s="22" t="s">
        <v>36</v>
      </c>
      <c r="Q7" s="22" t="s">
        <v>23</v>
      </c>
    </row>
    <row r="8" spans="1:17" ht="59.25" customHeight="1">
      <c r="A8" s="110" t="s">
        <v>210</v>
      </c>
      <c r="B8" s="108" t="s">
        <v>208</v>
      </c>
      <c r="C8" s="108" t="s">
        <v>87</v>
      </c>
      <c r="D8" s="9">
        <v>1</v>
      </c>
      <c r="E8" s="25"/>
      <c r="F8" s="9">
        <f t="shared" ref="F8" si="2">E8*D8*12</f>
        <v>0</v>
      </c>
      <c r="G8" s="9">
        <v>1</v>
      </c>
      <c r="H8" s="9">
        <v>1</v>
      </c>
      <c r="I8" s="25"/>
      <c r="J8" s="25"/>
      <c r="K8" s="9">
        <f t="shared" ref="K8" si="3">+SUM(I8:J8)*G8</f>
        <v>0</v>
      </c>
      <c r="L8" s="16">
        <v>0.21</v>
      </c>
      <c r="M8" s="9" t="s">
        <v>88</v>
      </c>
      <c r="N8" s="10" t="s">
        <v>46</v>
      </c>
      <c r="O8" s="10" t="s">
        <v>89</v>
      </c>
      <c r="P8" s="22" t="s">
        <v>90</v>
      </c>
      <c r="Q8" s="22" t="s">
        <v>23</v>
      </c>
    </row>
    <row r="9" spans="1:17" ht="56.25" customHeight="1">
      <c r="A9" s="15" t="s">
        <v>37</v>
      </c>
      <c r="B9" s="14" t="s">
        <v>38</v>
      </c>
      <c r="C9" s="14" t="s">
        <v>18</v>
      </c>
      <c r="D9" s="9">
        <v>14</v>
      </c>
      <c r="E9" s="25"/>
      <c r="F9" s="9">
        <f t="shared" si="0"/>
        <v>0</v>
      </c>
      <c r="G9" s="9">
        <v>672</v>
      </c>
      <c r="H9" s="34">
        <v>1</v>
      </c>
      <c r="I9" s="25"/>
      <c r="J9" s="25"/>
      <c r="K9" s="9">
        <f t="shared" si="1"/>
        <v>0</v>
      </c>
      <c r="L9" s="16">
        <v>0.21</v>
      </c>
      <c r="M9" s="9" t="s">
        <v>27</v>
      </c>
      <c r="N9" s="10" t="s">
        <v>39</v>
      </c>
      <c r="O9" s="10" t="s">
        <v>40</v>
      </c>
      <c r="P9" s="22" t="s">
        <v>41</v>
      </c>
      <c r="Q9" s="22" t="s">
        <v>23</v>
      </c>
    </row>
    <row r="10" spans="1:17" ht="65.25" customHeight="1">
      <c r="A10" s="65" t="s">
        <v>42</v>
      </c>
      <c r="B10" s="14" t="s">
        <v>43</v>
      </c>
      <c r="C10" s="14" t="s">
        <v>44</v>
      </c>
      <c r="D10" s="9">
        <v>9</v>
      </c>
      <c r="E10" s="25"/>
      <c r="F10" s="9">
        <f t="shared" si="0"/>
        <v>0</v>
      </c>
      <c r="G10" s="9">
        <v>40</v>
      </c>
      <c r="H10" s="34">
        <v>1</v>
      </c>
      <c r="I10" s="25"/>
      <c r="J10" s="25"/>
      <c r="K10" s="9">
        <f t="shared" si="1"/>
        <v>0</v>
      </c>
      <c r="L10" s="16">
        <v>0.21</v>
      </c>
      <c r="M10" s="9" t="s">
        <v>45</v>
      </c>
      <c r="N10" s="10" t="s">
        <v>46</v>
      </c>
      <c r="O10" s="10" t="s">
        <v>40</v>
      </c>
      <c r="P10" s="22" t="s">
        <v>47</v>
      </c>
      <c r="Q10" s="22" t="s">
        <v>23</v>
      </c>
    </row>
    <row r="11" spans="1:17" ht="57" customHeight="1">
      <c r="A11" s="15" t="s">
        <v>48</v>
      </c>
      <c r="B11" s="14" t="s">
        <v>49</v>
      </c>
      <c r="C11" s="14" t="s">
        <v>18</v>
      </c>
      <c r="D11" s="9">
        <v>5</v>
      </c>
      <c r="E11" s="25"/>
      <c r="F11" s="9">
        <f t="shared" si="0"/>
        <v>0</v>
      </c>
      <c r="G11" s="9">
        <v>240</v>
      </c>
      <c r="H11" s="34">
        <v>1</v>
      </c>
      <c r="I11" s="25"/>
      <c r="J11" s="25"/>
      <c r="K11" s="9">
        <f t="shared" si="1"/>
        <v>0</v>
      </c>
      <c r="L11" s="16">
        <v>0.21</v>
      </c>
      <c r="M11" s="9" t="s">
        <v>50</v>
      </c>
      <c r="N11" s="10" t="s">
        <v>39</v>
      </c>
      <c r="O11" s="10" t="s">
        <v>51</v>
      </c>
      <c r="P11" s="22" t="s">
        <v>52</v>
      </c>
      <c r="Q11" s="22" t="s">
        <v>23</v>
      </c>
    </row>
    <row r="12" spans="1:17" ht="56.25" customHeight="1">
      <c r="A12" s="23" t="s">
        <v>53</v>
      </c>
      <c r="B12" s="14" t="s">
        <v>54</v>
      </c>
      <c r="C12" s="14" t="s">
        <v>18</v>
      </c>
      <c r="D12" s="9">
        <v>10</v>
      </c>
      <c r="E12" s="25"/>
      <c r="F12" s="9">
        <f t="shared" si="0"/>
        <v>0</v>
      </c>
      <c r="G12" s="9">
        <v>480</v>
      </c>
      <c r="H12" s="34">
        <v>1</v>
      </c>
      <c r="I12" s="25"/>
      <c r="J12" s="25"/>
      <c r="K12" s="9">
        <f t="shared" si="1"/>
        <v>0</v>
      </c>
      <c r="L12" s="16">
        <v>0.21</v>
      </c>
      <c r="M12" s="9" t="s">
        <v>50</v>
      </c>
      <c r="N12" s="10" t="s">
        <v>39</v>
      </c>
      <c r="O12" s="10" t="s">
        <v>55</v>
      </c>
      <c r="P12" s="22" t="s">
        <v>56</v>
      </c>
      <c r="Q12" s="22" t="s">
        <v>23</v>
      </c>
    </row>
    <row r="13" spans="1:17" ht="64.5" customHeight="1">
      <c r="A13" s="65" t="s">
        <v>57</v>
      </c>
      <c r="B13" s="14" t="s">
        <v>58</v>
      </c>
      <c r="C13" s="14" t="s">
        <v>59</v>
      </c>
      <c r="D13" s="9">
        <v>2</v>
      </c>
      <c r="E13" s="25"/>
      <c r="F13" s="9">
        <f t="shared" si="0"/>
        <v>0</v>
      </c>
      <c r="G13" s="9">
        <v>8</v>
      </c>
      <c r="H13" s="34">
        <v>1</v>
      </c>
      <c r="I13" s="25"/>
      <c r="J13" s="25"/>
      <c r="K13" s="9">
        <f t="shared" si="1"/>
        <v>0</v>
      </c>
      <c r="L13" s="16">
        <v>0.21</v>
      </c>
      <c r="M13" s="11" t="s">
        <v>50</v>
      </c>
      <c r="N13" s="10" t="s">
        <v>60</v>
      </c>
      <c r="O13" s="10" t="s">
        <v>35</v>
      </c>
      <c r="P13" s="22" t="s">
        <v>61</v>
      </c>
      <c r="Q13" s="22" t="s">
        <v>62</v>
      </c>
    </row>
    <row r="14" spans="1:17" ht="69" customHeight="1">
      <c r="A14" s="15" t="s">
        <v>63</v>
      </c>
      <c r="B14" s="14" t="s">
        <v>64</v>
      </c>
      <c r="C14" s="14" t="s">
        <v>65</v>
      </c>
      <c r="D14" s="9">
        <v>1</v>
      </c>
      <c r="E14" s="25"/>
      <c r="F14" s="9">
        <f t="shared" si="0"/>
        <v>0</v>
      </c>
      <c r="G14" s="9">
        <v>2</v>
      </c>
      <c r="H14" s="34">
        <v>1</v>
      </c>
      <c r="I14" s="25"/>
      <c r="J14" s="25"/>
      <c r="K14" s="9">
        <f t="shared" si="1"/>
        <v>0</v>
      </c>
      <c r="L14" s="16">
        <v>0.21</v>
      </c>
      <c r="M14" s="9" t="s">
        <v>66</v>
      </c>
      <c r="N14" s="10" t="s">
        <v>46</v>
      </c>
      <c r="O14" s="10" t="s">
        <v>35</v>
      </c>
      <c r="P14" s="22" t="s">
        <v>67</v>
      </c>
      <c r="Q14" s="22" t="s">
        <v>62</v>
      </c>
    </row>
    <row r="15" spans="1:17" ht="70.5" customHeight="1">
      <c r="A15" s="15" t="s">
        <v>68</v>
      </c>
      <c r="B15" s="14" t="s">
        <v>69</v>
      </c>
      <c r="C15" s="14" t="s">
        <v>65</v>
      </c>
      <c r="D15" s="9">
        <v>1</v>
      </c>
      <c r="E15" s="25"/>
      <c r="F15" s="9">
        <f t="shared" si="0"/>
        <v>0</v>
      </c>
      <c r="G15" s="9">
        <v>2</v>
      </c>
      <c r="H15" s="34">
        <v>1</v>
      </c>
      <c r="I15" s="25"/>
      <c r="J15" s="25"/>
      <c r="K15" s="9">
        <f t="shared" si="1"/>
        <v>0</v>
      </c>
      <c r="L15" s="16">
        <v>0.21</v>
      </c>
      <c r="M15" s="9" t="s">
        <v>45</v>
      </c>
      <c r="N15" s="10" t="s">
        <v>46</v>
      </c>
      <c r="O15" s="10" t="s">
        <v>35</v>
      </c>
      <c r="P15" s="22" t="s">
        <v>70</v>
      </c>
      <c r="Q15" s="22" t="s">
        <v>62</v>
      </c>
    </row>
    <row r="16" spans="1:17">
      <c r="A16" s="1"/>
      <c r="B16" s="2"/>
      <c r="C16" s="2"/>
      <c r="D16" s="2"/>
      <c r="E16" s="2"/>
      <c r="F16" s="50">
        <f>SUM(F5:F15)</f>
        <v>0</v>
      </c>
      <c r="G16" s="2"/>
      <c r="H16" s="2"/>
      <c r="I16" s="2"/>
      <c r="J16" s="2"/>
      <c r="K16" s="50">
        <f>SUM(K5:K15)</f>
        <v>0</v>
      </c>
      <c r="L16" s="2"/>
      <c r="M16" s="1"/>
      <c r="N16" s="3"/>
      <c r="O16" s="3"/>
      <c r="P16" s="38"/>
      <c r="Q16" s="42"/>
    </row>
    <row r="17" spans="1:17" ht="16.5">
      <c r="A17" s="51" t="s">
        <v>71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  <c r="O17" s="3"/>
      <c r="P17" s="38"/>
      <c r="Q17" s="38"/>
    </row>
    <row r="18" spans="1:17" ht="56">
      <c r="A18" s="6" t="s">
        <v>1</v>
      </c>
      <c r="B18" s="7" t="s">
        <v>72</v>
      </c>
      <c r="C18" s="7"/>
      <c r="D18" s="8" t="s">
        <v>73</v>
      </c>
      <c r="E18" s="8" t="s">
        <v>74</v>
      </c>
      <c r="F18" s="8" t="s">
        <v>75</v>
      </c>
      <c r="G18" s="8" t="s">
        <v>5</v>
      </c>
      <c r="H18" s="8" t="s">
        <v>76</v>
      </c>
      <c r="I18" s="8" t="s">
        <v>77</v>
      </c>
      <c r="J18" s="8" t="s">
        <v>8</v>
      </c>
      <c r="K18" s="8" t="s">
        <v>9</v>
      </c>
      <c r="L18" s="8" t="s">
        <v>10</v>
      </c>
      <c r="M18" s="7" t="s">
        <v>78</v>
      </c>
      <c r="N18" s="8" t="s">
        <v>12</v>
      </c>
      <c r="O18" s="8" t="s">
        <v>13</v>
      </c>
      <c r="P18" s="39" t="s">
        <v>14</v>
      </c>
      <c r="Q18" s="39" t="s">
        <v>15</v>
      </c>
    </row>
    <row r="19" spans="1:17" ht="61.5" customHeight="1">
      <c r="A19" s="15" t="s">
        <v>16</v>
      </c>
      <c r="B19" s="14" t="s">
        <v>79</v>
      </c>
      <c r="C19" s="14" t="s">
        <v>80</v>
      </c>
      <c r="D19" s="9">
        <v>1</v>
      </c>
      <c r="E19" s="9" t="s">
        <v>26</v>
      </c>
      <c r="F19" s="9" t="s">
        <v>26</v>
      </c>
      <c r="G19" s="9">
        <v>5</v>
      </c>
      <c r="H19" s="34">
        <v>1</v>
      </c>
      <c r="I19" s="25"/>
      <c r="J19" s="25"/>
      <c r="K19" s="9">
        <f t="shared" ref="K19:K27" si="4">+SUM(I19:J19)*G19</f>
        <v>0</v>
      </c>
      <c r="L19" s="25"/>
      <c r="M19" s="9" t="s">
        <v>81</v>
      </c>
      <c r="N19" s="10" t="s">
        <v>46</v>
      </c>
      <c r="O19" s="10" t="s">
        <v>82</v>
      </c>
      <c r="P19" s="22" t="s">
        <v>83</v>
      </c>
      <c r="Q19" s="22" t="s">
        <v>84</v>
      </c>
    </row>
    <row r="20" spans="1:17" ht="59.25" customHeight="1">
      <c r="A20" s="65" t="s">
        <v>85</v>
      </c>
      <c r="B20" s="14" t="s">
        <v>86</v>
      </c>
      <c r="C20" s="14" t="s">
        <v>87</v>
      </c>
      <c r="D20" s="9">
        <v>1</v>
      </c>
      <c r="E20" s="25"/>
      <c r="F20" s="9">
        <f t="shared" ref="F20:F27" si="5">E20*D20*12</f>
        <v>0</v>
      </c>
      <c r="G20" s="9">
        <v>1</v>
      </c>
      <c r="H20" s="34">
        <v>1</v>
      </c>
      <c r="I20" s="25"/>
      <c r="J20" s="25"/>
      <c r="K20" s="9">
        <f t="shared" si="4"/>
        <v>0</v>
      </c>
      <c r="L20" s="25"/>
      <c r="M20" s="9" t="s">
        <v>88</v>
      </c>
      <c r="N20" s="10" t="s">
        <v>46</v>
      </c>
      <c r="O20" s="10" t="s">
        <v>89</v>
      </c>
      <c r="P20" s="22" t="s">
        <v>90</v>
      </c>
      <c r="Q20" s="22" t="s">
        <v>84</v>
      </c>
    </row>
    <row r="21" spans="1:17" ht="42">
      <c r="A21" s="15" t="s">
        <v>37</v>
      </c>
      <c r="B21" s="14" t="s">
        <v>91</v>
      </c>
      <c r="C21" s="14" t="s">
        <v>18</v>
      </c>
      <c r="D21" s="9">
        <v>5</v>
      </c>
      <c r="E21" s="25"/>
      <c r="F21" s="9">
        <f t="shared" si="5"/>
        <v>0</v>
      </c>
      <c r="G21" s="9">
        <v>240</v>
      </c>
      <c r="H21" s="34">
        <v>1</v>
      </c>
      <c r="I21" s="25"/>
      <c r="J21" s="25"/>
      <c r="K21" s="9">
        <f t="shared" si="4"/>
        <v>0</v>
      </c>
      <c r="L21" s="25"/>
      <c r="M21" s="9" t="s">
        <v>27</v>
      </c>
      <c r="N21" s="10" t="s">
        <v>39</v>
      </c>
      <c r="O21" s="10" t="s">
        <v>92</v>
      </c>
      <c r="P21" s="22" t="s">
        <v>41</v>
      </c>
      <c r="Q21" s="22" t="s">
        <v>84</v>
      </c>
    </row>
    <row r="22" spans="1:17" ht="73.5" customHeight="1">
      <c r="A22" s="15" t="s">
        <v>42</v>
      </c>
      <c r="B22" s="14" t="s">
        <v>93</v>
      </c>
      <c r="C22" s="14" t="s">
        <v>44</v>
      </c>
      <c r="D22" s="9">
        <v>2</v>
      </c>
      <c r="E22" s="25"/>
      <c r="F22" s="9">
        <f t="shared" si="5"/>
        <v>0</v>
      </c>
      <c r="G22" s="9">
        <v>40</v>
      </c>
      <c r="H22" s="34">
        <v>1</v>
      </c>
      <c r="I22" s="25"/>
      <c r="J22" s="25"/>
      <c r="K22" s="9">
        <f t="shared" si="4"/>
        <v>0</v>
      </c>
      <c r="L22" s="25"/>
      <c r="M22" s="9" t="s">
        <v>94</v>
      </c>
      <c r="N22" s="10" t="s">
        <v>46</v>
      </c>
      <c r="O22" s="10" t="s">
        <v>95</v>
      </c>
      <c r="P22" s="22" t="s">
        <v>96</v>
      </c>
      <c r="Q22" s="22" t="s">
        <v>84</v>
      </c>
    </row>
    <row r="23" spans="1:17" ht="42">
      <c r="A23" s="15" t="s">
        <v>48</v>
      </c>
      <c r="B23" s="14" t="s">
        <v>97</v>
      </c>
      <c r="C23" s="14" t="s">
        <v>18</v>
      </c>
      <c r="D23" s="9">
        <v>5</v>
      </c>
      <c r="E23" s="25"/>
      <c r="F23" s="9">
        <f t="shared" si="5"/>
        <v>0</v>
      </c>
      <c r="G23" s="9">
        <v>240</v>
      </c>
      <c r="H23" s="34">
        <v>1</v>
      </c>
      <c r="I23" s="25"/>
      <c r="J23" s="25"/>
      <c r="K23" s="9">
        <f t="shared" si="4"/>
        <v>0</v>
      </c>
      <c r="L23" s="25"/>
      <c r="M23" s="9" t="s">
        <v>50</v>
      </c>
      <c r="N23" s="10" t="s">
        <v>98</v>
      </c>
      <c r="O23" s="10" t="s">
        <v>40</v>
      </c>
      <c r="P23" s="22" t="s">
        <v>52</v>
      </c>
      <c r="Q23" s="22" t="s">
        <v>84</v>
      </c>
    </row>
    <row r="24" spans="1:17" ht="42">
      <c r="A24" s="23" t="s">
        <v>53</v>
      </c>
      <c r="B24" s="14" t="s">
        <v>99</v>
      </c>
      <c r="C24" s="14" t="s">
        <v>18</v>
      </c>
      <c r="D24" s="9">
        <v>7</v>
      </c>
      <c r="E24" s="25"/>
      <c r="F24" s="9">
        <f t="shared" si="5"/>
        <v>0</v>
      </c>
      <c r="G24" s="9">
        <v>336</v>
      </c>
      <c r="H24" s="34">
        <v>1</v>
      </c>
      <c r="I24" s="25"/>
      <c r="J24" s="25"/>
      <c r="K24" s="9">
        <f t="shared" si="4"/>
        <v>0</v>
      </c>
      <c r="L24" s="25"/>
      <c r="M24" s="9" t="s">
        <v>50</v>
      </c>
      <c r="N24" s="10" t="s">
        <v>98</v>
      </c>
      <c r="O24" s="10" t="s">
        <v>55</v>
      </c>
      <c r="P24" s="22" t="s">
        <v>56</v>
      </c>
      <c r="Q24" s="22" t="s">
        <v>84</v>
      </c>
    </row>
    <row r="25" spans="1:17" ht="56">
      <c r="A25" s="65" t="s">
        <v>57</v>
      </c>
      <c r="B25" s="14" t="s">
        <v>100</v>
      </c>
      <c r="C25" s="14" t="s">
        <v>59</v>
      </c>
      <c r="D25" s="9">
        <v>2</v>
      </c>
      <c r="E25" s="25"/>
      <c r="F25" s="9">
        <f t="shared" si="5"/>
        <v>0</v>
      </c>
      <c r="G25" s="9">
        <v>8</v>
      </c>
      <c r="H25" s="34">
        <v>1</v>
      </c>
      <c r="I25" s="25"/>
      <c r="J25" s="25"/>
      <c r="K25" s="9">
        <f t="shared" si="4"/>
        <v>0</v>
      </c>
      <c r="L25" s="25"/>
      <c r="M25" s="11" t="s">
        <v>101</v>
      </c>
      <c r="N25" s="10" t="s">
        <v>46</v>
      </c>
      <c r="O25" s="10" t="s">
        <v>102</v>
      </c>
      <c r="P25" s="22" t="s">
        <v>61</v>
      </c>
      <c r="Q25" s="22" t="s">
        <v>62</v>
      </c>
    </row>
    <row r="26" spans="1:17" ht="42">
      <c r="A26" s="15" t="s">
        <v>63</v>
      </c>
      <c r="B26" s="14" t="s">
        <v>64</v>
      </c>
      <c r="C26" s="14" t="s">
        <v>65</v>
      </c>
      <c r="D26" s="9">
        <v>1</v>
      </c>
      <c r="E26" s="25"/>
      <c r="F26" s="9">
        <f t="shared" si="5"/>
        <v>0</v>
      </c>
      <c r="G26" s="9">
        <v>2</v>
      </c>
      <c r="H26" s="34">
        <v>1</v>
      </c>
      <c r="I26" s="25"/>
      <c r="J26" s="25"/>
      <c r="K26" s="9">
        <f t="shared" si="4"/>
        <v>0</v>
      </c>
      <c r="L26" s="25"/>
      <c r="M26" s="9" t="s">
        <v>66</v>
      </c>
      <c r="N26" s="10" t="s">
        <v>46</v>
      </c>
      <c r="O26" s="10" t="s">
        <v>35</v>
      </c>
      <c r="P26" s="22" t="s">
        <v>67</v>
      </c>
      <c r="Q26" s="22" t="s">
        <v>62</v>
      </c>
    </row>
    <row r="27" spans="1:17" ht="42">
      <c r="A27" s="15" t="s">
        <v>68</v>
      </c>
      <c r="B27" s="14" t="s">
        <v>69</v>
      </c>
      <c r="C27" s="14" t="s">
        <v>65</v>
      </c>
      <c r="D27" s="9">
        <v>1</v>
      </c>
      <c r="E27" s="25"/>
      <c r="F27" s="9">
        <f t="shared" si="5"/>
        <v>0</v>
      </c>
      <c r="G27" s="9">
        <v>2</v>
      </c>
      <c r="H27" s="34">
        <v>1</v>
      </c>
      <c r="I27" s="25"/>
      <c r="J27" s="25"/>
      <c r="K27" s="9">
        <f t="shared" si="4"/>
        <v>0</v>
      </c>
      <c r="L27" s="25"/>
      <c r="M27" s="9" t="s">
        <v>45</v>
      </c>
      <c r="N27" s="10" t="s">
        <v>46</v>
      </c>
      <c r="O27" s="10" t="s">
        <v>35</v>
      </c>
      <c r="P27" s="22" t="s">
        <v>70</v>
      </c>
      <c r="Q27" s="22" t="s">
        <v>62</v>
      </c>
    </row>
    <row r="28" spans="1:17">
      <c r="A28" s="1"/>
      <c r="B28" s="2"/>
      <c r="C28" s="2"/>
      <c r="D28" s="2"/>
      <c r="E28" s="2"/>
      <c r="F28" s="50">
        <f>SUM(F19:F27)</f>
        <v>0</v>
      </c>
      <c r="G28" s="2"/>
      <c r="H28" s="2"/>
      <c r="I28" s="2"/>
      <c r="J28" s="2"/>
      <c r="K28" s="52">
        <f>SUM(I19:I28)</f>
        <v>0</v>
      </c>
      <c r="L28" s="2"/>
      <c r="M28" s="2"/>
      <c r="N28" s="3"/>
      <c r="O28" s="3"/>
      <c r="P28" s="38"/>
      <c r="Q28" s="38"/>
    </row>
    <row r="29" spans="1:17" ht="26.65" customHeight="1">
      <c r="A29" s="51" t="s">
        <v>103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  <c r="O29" s="3"/>
      <c r="P29" s="38"/>
      <c r="Q29" s="38"/>
    </row>
    <row r="30" spans="1:17" ht="56">
      <c r="A30" s="6" t="s">
        <v>1</v>
      </c>
      <c r="B30" s="7" t="s">
        <v>72</v>
      </c>
      <c r="C30" s="7"/>
      <c r="D30" s="8" t="s">
        <v>73</v>
      </c>
      <c r="E30" s="8" t="s">
        <v>74</v>
      </c>
      <c r="F30" s="8" t="s">
        <v>75</v>
      </c>
      <c r="G30" s="8" t="s">
        <v>5</v>
      </c>
      <c r="H30" s="8" t="s">
        <v>76</v>
      </c>
      <c r="I30" s="8" t="s">
        <v>7</v>
      </c>
      <c r="J30" s="8" t="s">
        <v>8</v>
      </c>
      <c r="K30" s="8" t="s">
        <v>9</v>
      </c>
      <c r="L30" s="8" t="s">
        <v>10</v>
      </c>
      <c r="M30" s="7" t="s">
        <v>78</v>
      </c>
      <c r="N30" s="8" t="s">
        <v>12</v>
      </c>
      <c r="O30" s="8" t="s">
        <v>13</v>
      </c>
      <c r="P30" s="39" t="s">
        <v>14</v>
      </c>
      <c r="Q30" s="39" t="s">
        <v>15</v>
      </c>
    </row>
    <row r="31" spans="1:17" ht="51.75" customHeight="1">
      <c r="A31" s="15" t="s">
        <v>16</v>
      </c>
      <c r="B31" s="14" t="s">
        <v>104</v>
      </c>
      <c r="C31" s="14" t="s">
        <v>18</v>
      </c>
      <c r="D31" s="9">
        <v>14</v>
      </c>
      <c r="E31" s="25"/>
      <c r="F31" s="9">
        <f t="shared" ref="F31:F38" si="6">E31*D31*12</f>
        <v>0</v>
      </c>
      <c r="G31" s="9">
        <v>1344</v>
      </c>
      <c r="H31" s="34">
        <v>1</v>
      </c>
      <c r="I31" s="25"/>
      <c r="J31" s="25"/>
      <c r="K31" s="9">
        <f t="shared" ref="K31:K38" si="7">+SUM(I31:J31)*G31</f>
        <v>0</v>
      </c>
      <c r="L31" s="25"/>
      <c r="M31" s="9" t="s">
        <v>105</v>
      </c>
      <c r="N31" s="10" t="s">
        <v>106</v>
      </c>
      <c r="O31" s="10" t="s">
        <v>95</v>
      </c>
      <c r="P31" s="22" t="s">
        <v>107</v>
      </c>
      <c r="Q31" s="22" t="s">
        <v>108</v>
      </c>
    </row>
    <row r="32" spans="1:17" ht="42">
      <c r="A32" s="15" t="s">
        <v>85</v>
      </c>
      <c r="B32" s="14" t="s">
        <v>109</v>
      </c>
      <c r="C32" s="14" t="s">
        <v>18</v>
      </c>
      <c r="D32" s="9">
        <v>7</v>
      </c>
      <c r="E32" s="25"/>
      <c r="F32" s="9">
        <f t="shared" si="6"/>
        <v>0</v>
      </c>
      <c r="G32" s="9">
        <v>336</v>
      </c>
      <c r="H32" s="34">
        <v>1</v>
      </c>
      <c r="I32" s="25"/>
      <c r="J32" s="25"/>
      <c r="K32" s="9">
        <f t="shared" si="7"/>
        <v>0</v>
      </c>
      <c r="L32" s="25"/>
      <c r="M32" s="9" t="s">
        <v>105</v>
      </c>
      <c r="N32" s="10" t="s">
        <v>39</v>
      </c>
      <c r="O32" s="10" t="s">
        <v>110</v>
      </c>
      <c r="P32" s="22" t="s">
        <v>107</v>
      </c>
      <c r="Q32" s="22" t="s">
        <v>111</v>
      </c>
    </row>
    <row r="33" spans="1:17" ht="42">
      <c r="A33" s="15" t="s">
        <v>37</v>
      </c>
      <c r="B33" s="35" t="s">
        <v>112</v>
      </c>
      <c r="C33" s="14" t="s">
        <v>18</v>
      </c>
      <c r="D33" s="13">
        <v>2</v>
      </c>
      <c r="E33" s="26"/>
      <c r="F33" s="9">
        <f t="shared" si="6"/>
        <v>0</v>
      </c>
      <c r="G33" s="13">
        <v>96</v>
      </c>
      <c r="H33" s="36">
        <v>1</v>
      </c>
      <c r="I33" s="26"/>
      <c r="J33" s="26"/>
      <c r="K33" s="9">
        <f t="shared" si="7"/>
        <v>0</v>
      </c>
      <c r="L33" s="26"/>
      <c r="M33" s="9" t="s">
        <v>27</v>
      </c>
      <c r="N33" s="10" t="s">
        <v>39</v>
      </c>
      <c r="O33" s="10" t="s">
        <v>40</v>
      </c>
      <c r="P33" s="22" t="s">
        <v>41</v>
      </c>
      <c r="Q33" s="22" t="s">
        <v>111</v>
      </c>
    </row>
    <row r="34" spans="1:17" ht="42">
      <c r="A34" s="65" t="s">
        <v>113</v>
      </c>
      <c r="B34" s="19" t="s">
        <v>114</v>
      </c>
      <c r="C34" s="14" t="s">
        <v>18</v>
      </c>
      <c r="D34" s="9">
        <v>2</v>
      </c>
      <c r="E34" s="25"/>
      <c r="F34" s="9">
        <f t="shared" si="6"/>
        <v>0</v>
      </c>
      <c r="G34" s="9">
        <v>2</v>
      </c>
      <c r="H34" s="34">
        <v>1</v>
      </c>
      <c r="I34" s="25"/>
      <c r="J34" s="25"/>
      <c r="K34" s="9">
        <f t="shared" si="7"/>
        <v>0</v>
      </c>
      <c r="L34" s="25"/>
      <c r="M34" s="9" t="s">
        <v>66</v>
      </c>
      <c r="N34" s="10" t="s">
        <v>46</v>
      </c>
      <c r="O34" s="10" t="s">
        <v>95</v>
      </c>
      <c r="P34" s="22" t="s">
        <v>96</v>
      </c>
      <c r="Q34" s="22" t="s">
        <v>115</v>
      </c>
    </row>
    <row r="35" spans="1:17" ht="42">
      <c r="A35" s="15" t="s">
        <v>48</v>
      </c>
      <c r="B35" s="14" t="s">
        <v>116</v>
      </c>
      <c r="C35" s="14" t="s">
        <v>18</v>
      </c>
      <c r="D35" s="9">
        <v>4</v>
      </c>
      <c r="E35" s="25"/>
      <c r="F35" s="9">
        <f t="shared" si="6"/>
        <v>0</v>
      </c>
      <c r="G35" s="9">
        <v>192</v>
      </c>
      <c r="H35" s="34">
        <v>1</v>
      </c>
      <c r="I35" s="25"/>
      <c r="J35" s="25"/>
      <c r="K35" s="9">
        <f t="shared" si="7"/>
        <v>0</v>
      </c>
      <c r="L35" s="25"/>
      <c r="M35" s="9" t="s">
        <v>50</v>
      </c>
      <c r="N35" s="10" t="s">
        <v>39</v>
      </c>
      <c r="O35" s="10" t="s">
        <v>40</v>
      </c>
      <c r="P35" s="22" t="s">
        <v>52</v>
      </c>
      <c r="Q35" s="22" t="s">
        <v>111</v>
      </c>
    </row>
    <row r="36" spans="1:17" ht="42">
      <c r="A36" s="23" t="s">
        <v>53</v>
      </c>
      <c r="B36" s="19" t="s">
        <v>117</v>
      </c>
      <c r="C36" s="14" t="s">
        <v>18</v>
      </c>
      <c r="D36" s="9">
        <v>3</v>
      </c>
      <c r="E36" s="25"/>
      <c r="F36" s="9">
        <f t="shared" si="6"/>
        <v>0</v>
      </c>
      <c r="G36" s="9">
        <v>144</v>
      </c>
      <c r="H36" s="34">
        <v>1</v>
      </c>
      <c r="I36" s="25"/>
      <c r="J36" s="25"/>
      <c r="K36" s="9">
        <f t="shared" si="7"/>
        <v>0</v>
      </c>
      <c r="L36" s="25"/>
      <c r="M36" s="9" t="s">
        <v>105</v>
      </c>
      <c r="N36" s="10" t="s">
        <v>39</v>
      </c>
      <c r="O36" s="10" t="s">
        <v>55</v>
      </c>
      <c r="P36" s="22" t="s">
        <v>118</v>
      </c>
      <c r="Q36" s="22" t="s">
        <v>111</v>
      </c>
    </row>
    <row r="37" spans="1:17" ht="42">
      <c r="A37" s="15" t="s">
        <v>63</v>
      </c>
      <c r="B37" s="14" t="s">
        <v>119</v>
      </c>
      <c r="C37" s="14" t="s">
        <v>65</v>
      </c>
      <c r="D37" s="9">
        <v>1</v>
      </c>
      <c r="E37" s="25"/>
      <c r="F37" s="9">
        <f t="shared" si="6"/>
        <v>0</v>
      </c>
      <c r="G37" s="9">
        <v>2</v>
      </c>
      <c r="H37" s="34">
        <v>1</v>
      </c>
      <c r="I37" s="25"/>
      <c r="J37" s="25"/>
      <c r="K37" s="9">
        <f t="shared" si="7"/>
        <v>0</v>
      </c>
      <c r="L37" s="25"/>
      <c r="M37" s="9" t="s">
        <v>66</v>
      </c>
      <c r="N37" s="10" t="s">
        <v>46</v>
      </c>
      <c r="O37" s="10" t="s">
        <v>35</v>
      </c>
      <c r="P37" s="22" t="s">
        <v>67</v>
      </c>
      <c r="Q37" s="22" t="s">
        <v>62</v>
      </c>
    </row>
    <row r="38" spans="1:17" ht="42">
      <c r="A38" s="15" t="s">
        <v>68</v>
      </c>
      <c r="B38" s="14" t="s">
        <v>120</v>
      </c>
      <c r="C38" s="14" t="s">
        <v>65</v>
      </c>
      <c r="D38" s="9">
        <v>1</v>
      </c>
      <c r="E38" s="25"/>
      <c r="F38" s="9">
        <f t="shared" si="6"/>
        <v>0</v>
      </c>
      <c r="G38" s="9">
        <v>2</v>
      </c>
      <c r="H38" s="34">
        <v>1</v>
      </c>
      <c r="I38" s="25"/>
      <c r="J38" s="25"/>
      <c r="K38" s="9">
        <f t="shared" si="7"/>
        <v>0</v>
      </c>
      <c r="L38" s="25"/>
      <c r="M38" s="9" t="s">
        <v>45</v>
      </c>
      <c r="N38" s="10" t="s">
        <v>46</v>
      </c>
      <c r="O38" s="10" t="s">
        <v>35</v>
      </c>
      <c r="P38" s="22" t="s">
        <v>70</v>
      </c>
      <c r="Q38" s="22" t="s">
        <v>62</v>
      </c>
    </row>
    <row r="39" spans="1:17">
      <c r="A39" s="1"/>
      <c r="B39" s="2"/>
      <c r="C39" s="46"/>
      <c r="D39" s="46"/>
      <c r="E39" s="46"/>
      <c r="F39" s="47">
        <f>SUM(F31:F38)</f>
        <v>0</v>
      </c>
      <c r="G39" s="46"/>
      <c r="H39" s="46"/>
      <c r="I39" s="46"/>
      <c r="J39" s="46"/>
      <c r="K39" s="9">
        <f>SUM(I31:J38)</f>
        <v>0</v>
      </c>
      <c r="L39" s="46"/>
      <c r="M39" s="46"/>
      <c r="N39" s="48"/>
      <c r="O39" s="48"/>
      <c r="P39" s="49"/>
      <c r="Q39" s="49"/>
    </row>
    <row r="40" spans="1:17">
      <c r="A40" s="5" t="s">
        <v>121</v>
      </c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  <c r="O40" s="3"/>
      <c r="P40" s="38"/>
      <c r="Q40" s="38"/>
    </row>
    <row r="41" spans="1:17">
      <c r="O41" s="24"/>
      <c r="Q41" s="40"/>
    </row>
    <row r="42" spans="1:17">
      <c r="A42" s="5" t="s">
        <v>0</v>
      </c>
      <c r="B42" s="1"/>
      <c r="O42" s="24"/>
      <c r="Q42" s="40"/>
    </row>
    <row r="43" spans="1:17" ht="42">
      <c r="A43" s="6" t="s">
        <v>1</v>
      </c>
      <c r="B43" s="8" t="s">
        <v>2</v>
      </c>
      <c r="C43" s="8" t="s">
        <v>3</v>
      </c>
      <c r="D43" s="8" t="s">
        <v>122</v>
      </c>
      <c r="E43" s="8" t="s">
        <v>205</v>
      </c>
      <c r="F43" s="8" t="s">
        <v>75</v>
      </c>
      <c r="G43" s="8" t="s">
        <v>123</v>
      </c>
      <c r="H43" s="8" t="s">
        <v>124</v>
      </c>
      <c r="I43" s="8" t="s">
        <v>7</v>
      </c>
      <c r="J43" s="8" t="s">
        <v>125</v>
      </c>
      <c r="K43" s="8" t="s">
        <v>9</v>
      </c>
      <c r="L43" s="8" t="s">
        <v>10</v>
      </c>
      <c r="M43" s="7" t="s">
        <v>11</v>
      </c>
      <c r="N43" s="8" t="s">
        <v>126</v>
      </c>
      <c r="O43" s="8" t="s">
        <v>13</v>
      </c>
      <c r="P43" s="39" t="s">
        <v>14</v>
      </c>
      <c r="Q43" s="39" t="s">
        <v>15</v>
      </c>
    </row>
    <row r="44" spans="1:17" ht="90" customHeight="1">
      <c r="A44" s="15" t="s">
        <v>127</v>
      </c>
      <c r="B44" s="14" t="s">
        <v>128</v>
      </c>
      <c r="C44" s="14" t="s">
        <v>129</v>
      </c>
      <c r="D44" s="9">
        <v>20</v>
      </c>
      <c r="E44" s="25"/>
      <c r="F44" s="9">
        <f>D44*E44</f>
        <v>0</v>
      </c>
      <c r="G44" s="25"/>
      <c r="H44" s="25"/>
      <c r="I44" s="25"/>
      <c r="J44" s="25"/>
      <c r="K44" s="9">
        <f>SUM(G44:J44)*20</f>
        <v>0</v>
      </c>
      <c r="L44" s="16">
        <v>0.21</v>
      </c>
      <c r="M44" s="9" t="s">
        <v>105</v>
      </c>
      <c r="N44" s="10" t="s">
        <v>130</v>
      </c>
      <c r="O44" s="10" t="s">
        <v>35</v>
      </c>
      <c r="P44" s="22" t="s">
        <v>131</v>
      </c>
      <c r="Q44" s="22" t="s">
        <v>23</v>
      </c>
    </row>
    <row r="45" spans="1:17" ht="75" customHeight="1">
      <c r="A45" s="15" t="s">
        <v>127</v>
      </c>
      <c r="B45" s="14" t="s">
        <v>132</v>
      </c>
      <c r="C45" s="14" t="s">
        <v>133</v>
      </c>
      <c r="D45" s="9">
        <v>40</v>
      </c>
      <c r="E45" s="25"/>
      <c r="F45" s="9">
        <f>D45*E45</f>
        <v>0</v>
      </c>
      <c r="G45" s="25"/>
      <c r="H45" s="25"/>
      <c r="I45" s="25"/>
      <c r="J45" s="25"/>
      <c r="K45" s="9">
        <f>SUM(G45:J45)*40</f>
        <v>0</v>
      </c>
      <c r="L45" s="16">
        <v>0.21</v>
      </c>
      <c r="M45" s="9" t="s">
        <v>105</v>
      </c>
      <c r="N45" s="10" t="s">
        <v>134</v>
      </c>
      <c r="O45" s="10" t="s">
        <v>35</v>
      </c>
      <c r="P45" s="22" t="s">
        <v>131</v>
      </c>
      <c r="Q45" s="22" t="s">
        <v>23</v>
      </c>
    </row>
    <row r="46" spans="1:17" ht="74.25" customHeight="1">
      <c r="A46" s="15" t="s">
        <v>127</v>
      </c>
      <c r="B46" s="14" t="s">
        <v>135</v>
      </c>
      <c r="C46" s="14" t="s">
        <v>136</v>
      </c>
      <c r="D46" s="9">
        <v>2</v>
      </c>
      <c r="E46" s="25"/>
      <c r="F46" s="9">
        <f>D46*E46</f>
        <v>0</v>
      </c>
      <c r="G46" s="25"/>
      <c r="H46" s="25"/>
      <c r="I46" s="25"/>
      <c r="J46" s="25"/>
      <c r="K46" s="9">
        <f>SUM(G46:J46)*2</f>
        <v>0</v>
      </c>
      <c r="L46" s="16">
        <v>0.21</v>
      </c>
      <c r="M46" s="9" t="s">
        <v>26</v>
      </c>
      <c r="N46" s="10" t="s">
        <v>137</v>
      </c>
      <c r="O46" s="10" t="s">
        <v>138</v>
      </c>
      <c r="P46" s="22" t="s">
        <v>139</v>
      </c>
      <c r="Q46" s="22" t="s">
        <v>140</v>
      </c>
    </row>
    <row r="47" spans="1:17" ht="20.25" customHeight="1">
      <c r="A47" s="18"/>
      <c r="B47" s="20"/>
      <c r="C47" s="20"/>
      <c r="D47" s="2"/>
      <c r="E47" s="2"/>
      <c r="F47" s="44">
        <f>SUM(E44:E46)</f>
        <v>0</v>
      </c>
      <c r="G47" s="2"/>
      <c r="H47" s="2"/>
      <c r="I47" s="2"/>
      <c r="J47" s="2"/>
      <c r="K47" s="2">
        <f>SUM(K44:K46)</f>
        <v>0</v>
      </c>
      <c r="M47" s="9"/>
      <c r="N47" s="10"/>
      <c r="O47" s="10"/>
      <c r="P47" s="22"/>
      <c r="Q47" s="22"/>
    </row>
    <row r="48" spans="1:17" ht="15.75" customHeight="1">
      <c r="A48" s="5" t="s">
        <v>103</v>
      </c>
      <c r="B48" s="19"/>
      <c r="C48" s="12"/>
      <c r="D48" s="2"/>
      <c r="E48" s="2"/>
      <c r="F48" s="2"/>
      <c r="G48" s="2"/>
      <c r="H48" s="2"/>
      <c r="I48" s="2"/>
      <c r="J48" s="2"/>
      <c r="K48" s="21"/>
      <c r="M48" s="9"/>
      <c r="N48" s="10"/>
      <c r="O48" s="10"/>
      <c r="P48" s="22"/>
      <c r="Q48" s="22"/>
    </row>
    <row r="49" spans="1:17" ht="74.25" customHeight="1">
      <c r="A49" s="6" t="s">
        <v>1</v>
      </c>
      <c r="B49" s="8" t="s">
        <v>2</v>
      </c>
      <c r="C49" s="8" t="s">
        <v>3</v>
      </c>
      <c r="D49" s="8" t="s">
        <v>122</v>
      </c>
      <c r="E49" s="8" t="s">
        <v>206</v>
      </c>
      <c r="F49" s="8" t="s">
        <v>75</v>
      </c>
      <c r="G49" s="8" t="s">
        <v>123</v>
      </c>
      <c r="H49" s="8" t="s">
        <v>124</v>
      </c>
      <c r="I49" s="8" t="s">
        <v>7</v>
      </c>
      <c r="J49" s="8" t="s">
        <v>125</v>
      </c>
      <c r="K49" s="8" t="s">
        <v>9</v>
      </c>
      <c r="L49" s="8" t="s">
        <v>10</v>
      </c>
      <c r="M49" s="9"/>
      <c r="N49" s="10"/>
      <c r="O49" s="10"/>
      <c r="P49" s="22"/>
      <c r="Q49" s="22"/>
    </row>
    <row r="50" spans="1:17" ht="74.25" customHeight="1">
      <c r="A50" s="15" t="s">
        <v>127</v>
      </c>
      <c r="B50" s="14" t="s">
        <v>141</v>
      </c>
      <c r="C50" s="14" t="s">
        <v>142</v>
      </c>
      <c r="D50" s="9">
        <v>2</v>
      </c>
      <c r="E50" s="25"/>
      <c r="F50" s="9">
        <f>D50*E50</f>
        <v>0</v>
      </c>
      <c r="G50" s="25"/>
      <c r="H50" s="25"/>
      <c r="I50" s="25"/>
      <c r="J50" s="25"/>
      <c r="K50" s="9">
        <f>SUM(G50:J50)*2</f>
        <v>0</v>
      </c>
      <c r="L50" s="16">
        <v>0.21</v>
      </c>
      <c r="M50" s="9" t="s">
        <v>143</v>
      </c>
      <c r="N50" s="10" t="s">
        <v>137</v>
      </c>
      <c r="O50" s="10" t="s">
        <v>138</v>
      </c>
      <c r="P50" s="22" t="s">
        <v>144</v>
      </c>
      <c r="Q50" s="22" t="s">
        <v>145</v>
      </c>
    </row>
    <row r="51" spans="1:17" ht="24" customHeight="1">
      <c r="A51" s="18"/>
      <c r="B51" s="20"/>
      <c r="C51" s="20"/>
      <c r="D51" s="2"/>
      <c r="E51" s="2"/>
      <c r="F51" s="9">
        <f>D50*E50</f>
        <v>0</v>
      </c>
      <c r="G51" s="2"/>
      <c r="H51" s="2"/>
      <c r="I51" s="2"/>
      <c r="J51" s="2"/>
      <c r="K51" s="9">
        <f>SUM(G50:J50)*2</f>
        <v>0</v>
      </c>
      <c r="M51" s="9"/>
      <c r="N51" s="10"/>
      <c r="O51" s="10"/>
      <c r="P51" s="22"/>
      <c r="Q51" s="22"/>
    </row>
    <row r="52" spans="1:17" ht="18.75" customHeight="1">
      <c r="A52" s="5" t="s">
        <v>146</v>
      </c>
      <c r="B52" s="20"/>
      <c r="C52" s="20"/>
      <c r="D52" s="2"/>
      <c r="E52" s="2"/>
      <c r="F52" s="2"/>
      <c r="G52" s="2"/>
      <c r="H52" s="2"/>
      <c r="I52" s="2"/>
      <c r="J52" s="2"/>
      <c r="K52" s="21"/>
      <c r="M52" s="9"/>
      <c r="N52" s="10"/>
      <c r="O52" s="10"/>
      <c r="P52" s="22"/>
      <c r="Q52" s="22"/>
    </row>
    <row r="53" spans="1:17" ht="74.25" customHeight="1">
      <c r="A53" s="6" t="s">
        <v>1</v>
      </c>
      <c r="B53" s="8" t="s">
        <v>2</v>
      </c>
      <c r="C53" s="8" t="s">
        <v>3</v>
      </c>
      <c r="D53" s="8" t="s">
        <v>122</v>
      </c>
      <c r="E53" s="8" t="s">
        <v>206</v>
      </c>
      <c r="F53" s="8" t="s">
        <v>207</v>
      </c>
      <c r="G53" s="8" t="s">
        <v>123</v>
      </c>
      <c r="H53" s="8" t="s">
        <v>124</v>
      </c>
      <c r="I53" s="8" t="s">
        <v>7</v>
      </c>
      <c r="J53" s="8" t="s">
        <v>125</v>
      </c>
      <c r="K53" s="8" t="s">
        <v>9</v>
      </c>
      <c r="L53" s="8" t="s">
        <v>10</v>
      </c>
      <c r="M53" s="9"/>
      <c r="N53" s="10"/>
      <c r="O53" s="10"/>
      <c r="P53" s="22"/>
      <c r="Q53" s="22"/>
    </row>
    <row r="54" spans="1:17" ht="58.5" customHeight="1">
      <c r="A54" s="15" t="s">
        <v>127</v>
      </c>
      <c r="B54" s="14" t="s">
        <v>147</v>
      </c>
      <c r="C54" s="14" t="s">
        <v>148</v>
      </c>
      <c r="D54" s="9">
        <v>1</v>
      </c>
      <c r="E54" s="25"/>
      <c r="F54" s="9">
        <f>D54*E54</f>
        <v>0</v>
      </c>
      <c r="G54" s="25"/>
      <c r="H54" s="25"/>
      <c r="I54" s="25"/>
      <c r="J54" s="25"/>
      <c r="K54" s="9">
        <f>SUM(G54:J54)</f>
        <v>0</v>
      </c>
      <c r="L54" s="16">
        <v>0.21</v>
      </c>
      <c r="M54" s="9" t="s">
        <v>149</v>
      </c>
      <c r="N54" s="10" t="s">
        <v>46</v>
      </c>
      <c r="O54" s="10" t="s">
        <v>35</v>
      </c>
      <c r="P54" s="22" t="s">
        <v>150</v>
      </c>
      <c r="Q54" s="22" t="s">
        <v>145</v>
      </c>
    </row>
    <row r="55" spans="1:17" ht="58.5" customHeight="1">
      <c r="A55" s="15" t="s">
        <v>127</v>
      </c>
      <c r="B55" s="14" t="s">
        <v>151</v>
      </c>
      <c r="C55" s="14" t="s">
        <v>18</v>
      </c>
      <c r="D55" s="9">
        <v>1</v>
      </c>
      <c r="E55" s="25"/>
      <c r="F55" s="9">
        <f t="shared" ref="F55:F57" si="8">D55*E55</f>
        <v>0</v>
      </c>
      <c r="G55" s="25"/>
      <c r="H55" s="25"/>
      <c r="I55" s="25"/>
      <c r="J55" s="25"/>
      <c r="K55" s="9">
        <f t="shared" ref="K55:K57" si="9">SUM(G55:J55)</f>
        <v>0</v>
      </c>
      <c r="L55" s="16">
        <v>0.21</v>
      </c>
      <c r="M55" s="9" t="s">
        <v>152</v>
      </c>
      <c r="N55" s="10" t="s">
        <v>46</v>
      </c>
      <c r="O55" s="10" t="s">
        <v>35</v>
      </c>
      <c r="P55" s="22" t="s">
        <v>150</v>
      </c>
      <c r="Q55" s="22" t="s">
        <v>145</v>
      </c>
    </row>
    <row r="56" spans="1:17" ht="58.5" customHeight="1">
      <c r="A56" s="15" t="s">
        <v>127</v>
      </c>
      <c r="B56" s="14" t="s">
        <v>153</v>
      </c>
      <c r="C56" s="14" t="s">
        <v>18</v>
      </c>
      <c r="D56" s="9">
        <v>1</v>
      </c>
      <c r="E56" s="25"/>
      <c r="F56" s="9">
        <f t="shared" si="8"/>
        <v>0</v>
      </c>
      <c r="G56" s="25"/>
      <c r="H56" s="25"/>
      <c r="I56" s="25"/>
      <c r="J56" s="25"/>
      <c r="K56" s="9">
        <f t="shared" si="9"/>
        <v>0</v>
      </c>
      <c r="L56" s="16">
        <v>0.21</v>
      </c>
      <c r="M56" s="9" t="s">
        <v>154</v>
      </c>
      <c r="N56" s="10" t="s">
        <v>46</v>
      </c>
      <c r="O56" s="10" t="s">
        <v>35</v>
      </c>
      <c r="P56" s="22" t="s">
        <v>155</v>
      </c>
      <c r="Q56" s="22" t="s">
        <v>145</v>
      </c>
    </row>
    <row r="57" spans="1:17" ht="58.5" customHeight="1">
      <c r="A57" s="15" t="s">
        <v>127</v>
      </c>
      <c r="B57" s="14" t="s">
        <v>156</v>
      </c>
      <c r="C57" s="14" t="s">
        <v>18</v>
      </c>
      <c r="D57" s="9">
        <v>1</v>
      </c>
      <c r="E57" s="25"/>
      <c r="F57" s="9">
        <f t="shared" si="8"/>
        <v>0</v>
      </c>
      <c r="G57" s="25"/>
      <c r="H57" s="25"/>
      <c r="I57" s="25"/>
      <c r="J57" s="25"/>
      <c r="K57" s="9">
        <f t="shared" si="9"/>
        <v>0</v>
      </c>
      <c r="L57" s="16">
        <v>0.21</v>
      </c>
      <c r="M57" s="9" t="s">
        <v>143</v>
      </c>
      <c r="N57" s="10" t="s">
        <v>46</v>
      </c>
      <c r="O57" s="10" t="s">
        <v>35</v>
      </c>
      <c r="P57" s="22" t="s">
        <v>150</v>
      </c>
      <c r="Q57" s="22" t="s">
        <v>145</v>
      </c>
    </row>
    <row r="58" spans="1:17" ht="24.65" customHeight="1" thickBot="1">
      <c r="F58" s="45">
        <f>SUM(F54:F57)</f>
        <v>0</v>
      </c>
      <c r="K58" s="9">
        <f>SUM(K54:K57)</f>
        <v>0</v>
      </c>
    </row>
    <row r="59" spans="1:17" ht="37">
      <c r="A59" s="32" t="s">
        <v>157</v>
      </c>
      <c r="B59" s="92"/>
      <c r="C59" s="93"/>
      <c r="D59" s="93"/>
      <c r="E59" s="94"/>
    </row>
    <row r="60" spans="1:17" ht="37">
      <c r="A60" s="33" t="s">
        <v>158</v>
      </c>
      <c r="B60" s="95"/>
      <c r="C60" s="96"/>
      <c r="D60" s="96"/>
      <c r="E60" s="97"/>
    </row>
    <row r="61" spans="1:17" ht="18.5">
      <c r="A61" s="33" t="s">
        <v>159</v>
      </c>
      <c r="B61" s="95"/>
      <c r="C61" s="96"/>
      <c r="D61" s="96"/>
      <c r="E61" s="97"/>
      <c r="J61" s="17"/>
    </row>
    <row r="62" spans="1:17" ht="18.5">
      <c r="A62" s="33" t="s">
        <v>160</v>
      </c>
      <c r="B62" s="95"/>
      <c r="C62" s="96"/>
      <c r="D62" s="96"/>
      <c r="E62" s="97"/>
      <c r="J62" s="17"/>
    </row>
    <row r="63" spans="1:17">
      <c r="A63" s="77" t="s">
        <v>161</v>
      </c>
      <c r="B63" s="80"/>
      <c r="C63" s="81"/>
      <c r="D63" s="81"/>
      <c r="E63" s="82"/>
    </row>
    <row r="64" spans="1:17">
      <c r="A64" s="78"/>
      <c r="B64" s="83"/>
      <c r="C64" s="84"/>
      <c r="D64" s="84"/>
      <c r="E64" s="85"/>
    </row>
    <row r="65" spans="1:17">
      <c r="A65" s="78"/>
      <c r="B65" s="83"/>
      <c r="C65" s="84"/>
      <c r="D65" s="84"/>
      <c r="E65" s="85"/>
    </row>
    <row r="66" spans="1:17" ht="15" thickBot="1">
      <c r="A66" s="79"/>
      <c r="B66" s="86"/>
      <c r="C66" s="87"/>
      <c r="D66" s="87"/>
      <c r="E66" s="88"/>
    </row>
    <row r="68" spans="1:17" ht="24" customHeight="1">
      <c r="A68" s="76" t="s">
        <v>162</v>
      </c>
      <c r="B68" s="75"/>
      <c r="C68" s="75"/>
      <c r="D68" s="75"/>
      <c r="E68" s="75"/>
      <c r="F68" s="75"/>
    </row>
    <row r="69" spans="1:17">
      <c r="A69" s="75" t="s">
        <v>163</v>
      </c>
      <c r="B69" s="75" t="s">
        <v>164</v>
      </c>
      <c r="C69" s="75"/>
      <c r="D69" s="75"/>
      <c r="E69" s="75"/>
      <c r="F69" s="75"/>
      <c r="P69"/>
      <c r="Q69"/>
    </row>
    <row r="70" spans="1:17">
      <c r="A70" s="75" t="s">
        <v>165</v>
      </c>
      <c r="B70" s="75" t="s">
        <v>166</v>
      </c>
      <c r="C70" s="75"/>
      <c r="D70" s="75"/>
      <c r="E70" s="75"/>
      <c r="F70" s="75"/>
      <c r="P70"/>
      <c r="Q70"/>
    </row>
    <row r="71" spans="1:17">
      <c r="A71" s="75" t="s">
        <v>167</v>
      </c>
      <c r="B71" s="75" t="s">
        <v>168</v>
      </c>
      <c r="C71" s="75"/>
      <c r="D71" s="75"/>
      <c r="E71" s="75"/>
      <c r="F71" s="75"/>
      <c r="P71"/>
      <c r="Q71"/>
    </row>
    <row r="72" spans="1:17">
      <c r="A72" s="75" t="s">
        <v>169</v>
      </c>
      <c r="B72" s="75" t="s">
        <v>170</v>
      </c>
      <c r="C72" s="75"/>
      <c r="D72" s="75"/>
      <c r="E72" s="75"/>
      <c r="F72" s="75"/>
      <c r="P72"/>
      <c r="Q72"/>
    </row>
    <row r="73" spans="1:17">
      <c r="A73" s="75" t="s">
        <v>171</v>
      </c>
      <c r="B73" s="75" t="s">
        <v>172</v>
      </c>
      <c r="C73" s="75"/>
      <c r="D73" s="75"/>
      <c r="E73" s="75"/>
      <c r="F73" s="75"/>
      <c r="P73"/>
      <c r="Q73"/>
    </row>
    <row r="74" spans="1:17">
      <c r="A74" s="75" t="s">
        <v>173</v>
      </c>
      <c r="B74" s="75" t="s">
        <v>174</v>
      </c>
      <c r="C74" s="75"/>
      <c r="D74" s="75"/>
      <c r="E74" s="75"/>
      <c r="F74" s="75"/>
      <c r="P74"/>
      <c r="Q74"/>
    </row>
    <row r="75" spans="1:17">
      <c r="A75" s="75"/>
      <c r="B75" s="75" t="s">
        <v>175</v>
      </c>
      <c r="C75" s="75"/>
      <c r="D75" s="75"/>
      <c r="E75" s="75"/>
      <c r="F75" s="75"/>
      <c r="P75"/>
      <c r="Q75"/>
    </row>
    <row r="76" spans="1:17">
      <c r="A76" s="75"/>
      <c r="B76" s="75"/>
      <c r="C76" s="75"/>
      <c r="D76" s="75"/>
      <c r="E76" s="75"/>
      <c r="F76" s="75"/>
      <c r="P76"/>
      <c r="Q76"/>
    </row>
    <row r="77" spans="1:17">
      <c r="A77" s="75"/>
      <c r="B77" s="75" t="s">
        <v>176</v>
      </c>
      <c r="C77" s="75"/>
      <c r="D77" s="75"/>
      <c r="E77" s="75"/>
      <c r="F77" s="75"/>
      <c r="P77"/>
      <c r="Q77"/>
    </row>
    <row r="78" spans="1:17">
      <c r="A78" s="75"/>
      <c r="B78" s="75" t="s">
        <v>177</v>
      </c>
      <c r="C78" s="75"/>
      <c r="D78" s="75"/>
      <c r="E78" s="75"/>
      <c r="F78" s="75"/>
      <c r="P78"/>
      <c r="Q78"/>
    </row>
    <row r="79" spans="1:17">
      <c r="A79" s="75"/>
      <c r="B79" s="75" t="s">
        <v>178</v>
      </c>
      <c r="C79" s="75"/>
      <c r="D79" s="75"/>
      <c r="E79" s="75"/>
      <c r="F79" s="75"/>
      <c r="P79"/>
      <c r="Q79"/>
    </row>
    <row r="80" spans="1:17">
      <c r="A80" s="75"/>
      <c r="B80" s="75" t="s">
        <v>179</v>
      </c>
      <c r="C80" s="75"/>
      <c r="D80" s="75"/>
      <c r="E80" s="75"/>
      <c r="F80" s="75"/>
      <c r="P80"/>
      <c r="Q80"/>
    </row>
    <row r="81" spans="1:17">
      <c r="A81" s="75"/>
      <c r="B81" s="75"/>
      <c r="C81" s="75"/>
      <c r="D81" s="75"/>
      <c r="E81" s="75"/>
      <c r="F81" s="75"/>
      <c r="P81"/>
      <c r="Q81"/>
    </row>
    <row r="82" spans="1:17">
      <c r="A82" s="75"/>
      <c r="B82" s="75" t="s">
        <v>180</v>
      </c>
      <c r="C82" s="75"/>
      <c r="D82" s="75"/>
      <c r="E82" s="75"/>
      <c r="F82" s="75"/>
      <c r="P82"/>
      <c r="Q82"/>
    </row>
    <row r="83" spans="1:17">
      <c r="A83" s="75"/>
      <c r="B83" s="75" t="s">
        <v>181</v>
      </c>
      <c r="C83" s="75"/>
      <c r="D83" s="75"/>
      <c r="E83" s="75"/>
      <c r="F83" s="75"/>
      <c r="P83"/>
      <c r="Q83"/>
    </row>
    <row r="84" spans="1:17">
      <c r="A84" s="75"/>
      <c r="B84" s="75" t="s">
        <v>182</v>
      </c>
      <c r="C84" s="75"/>
      <c r="D84" s="75"/>
      <c r="E84" s="75"/>
      <c r="F84" s="75"/>
      <c r="P84"/>
      <c r="Q84"/>
    </row>
    <row r="85" spans="1:17">
      <c r="A85" s="75"/>
      <c r="B85" s="75" t="s">
        <v>183</v>
      </c>
      <c r="C85" s="75"/>
      <c r="D85" s="75"/>
      <c r="E85" s="75"/>
      <c r="F85" s="75"/>
      <c r="P85"/>
      <c r="Q85"/>
    </row>
    <row r="86" spans="1:17">
      <c r="A86" s="75"/>
      <c r="B86" s="75" t="s">
        <v>184</v>
      </c>
      <c r="C86" s="75"/>
      <c r="D86" s="75"/>
      <c r="E86" s="75"/>
      <c r="F86" s="75"/>
      <c r="P86"/>
      <c r="Q86"/>
    </row>
    <row r="87" spans="1:17">
      <c r="A87" s="75"/>
      <c r="B87" s="75" t="s">
        <v>185</v>
      </c>
      <c r="C87" s="75"/>
      <c r="D87" s="75"/>
      <c r="E87" s="75"/>
      <c r="F87" s="75"/>
      <c r="P87"/>
      <c r="Q87"/>
    </row>
    <row r="88" spans="1:17">
      <c r="A88" s="75"/>
      <c r="B88" s="75"/>
      <c r="C88" s="75"/>
      <c r="D88" s="75"/>
      <c r="E88" s="75"/>
      <c r="F88" s="75"/>
      <c r="P88"/>
      <c r="Q88"/>
    </row>
    <row r="89" spans="1:17">
      <c r="A89" s="75"/>
      <c r="B89" s="75" t="s">
        <v>186</v>
      </c>
      <c r="C89" s="75"/>
      <c r="D89" s="75"/>
      <c r="E89" s="75"/>
      <c r="F89" s="75"/>
      <c r="P89"/>
      <c r="Q89"/>
    </row>
    <row r="90" spans="1:17">
      <c r="A90" s="75"/>
      <c r="B90" s="75" t="s">
        <v>187</v>
      </c>
      <c r="C90" s="75"/>
      <c r="D90" s="75"/>
      <c r="E90" s="75"/>
      <c r="F90" s="75"/>
      <c r="P90"/>
      <c r="Q90"/>
    </row>
    <row r="91" spans="1:17">
      <c r="A91" s="75"/>
      <c r="B91" s="75" t="s">
        <v>188</v>
      </c>
      <c r="C91" s="75"/>
      <c r="D91" s="75"/>
      <c r="E91" s="75"/>
      <c r="F91" s="75"/>
      <c r="P91"/>
      <c r="Q91"/>
    </row>
    <row r="92" spans="1:17">
      <c r="A92" s="75"/>
      <c r="B92" s="75" t="s">
        <v>189</v>
      </c>
      <c r="C92" s="75"/>
      <c r="D92" s="75"/>
      <c r="E92" s="75"/>
      <c r="F92" s="75"/>
      <c r="P92"/>
      <c r="Q92"/>
    </row>
    <row r="93" spans="1:17">
      <c r="A93" s="75"/>
      <c r="B93" s="75" t="s">
        <v>190</v>
      </c>
      <c r="C93" s="75"/>
      <c r="D93" s="75"/>
      <c r="E93" s="75"/>
      <c r="F93" s="75"/>
      <c r="P93"/>
      <c r="Q93"/>
    </row>
    <row r="94" spans="1:17">
      <c r="A94" s="75"/>
      <c r="B94" s="75" t="s">
        <v>191</v>
      </c>
      <c r="C94" s="75"/>
      <c r="D94" s="75"/>
      <c r="E94" s="75"/>
      <c r="F94" s="75"/>
      <c r="P94"/>
      <c r="Q94"/>
    </row>
    <row r="95" spans="1:17">
      <c r="A95" s="75"/>
      <c r="B95" s="75" t="s">
        <v>192</v>
      </c>
      <c r="C95" s="75"/>
      <c r="D95" s="75"/>
      <c r="E95" s="75"/>
      <c r="F95" s="75"/>
      <c r="P95"/>
      <c r="Q95"/>
    </row>
    <row r="96" spans="1:17">
      <c r="A96" s="75"/>
      <c r="B96" s="75"/>
      <c r="C96" s="75"/>
      <c r="D96" s="75"/>
      <c r="E96" s="75"/>
      <c r="F96" s="75"/>
      <c r="P96"/>
      <c r="Q96"/>
    </row>
    <row r="97" spans="2:6" ht="31.5" customHeight="1">
      <c r="B97" s="109" t="s">
        <v>209</v>
      </c>
      <c r="C97" s="109"/>
      <c r="D97" s="109"/>
      <c r="E97" s="109"/>
      <c r="F97" s="109"/>
    </row>
  </sheetData>
  <mergeCells count="8">
    <mergeCell ref="B97:F97"/>
    <mergeCell ref="A63:A66"/>
    <mergeCell ref="B63:E66"/>
    <mergeCell ref="A1:J1"/>
    <mergeCell ref="B59:E59"/>
    <mergeCell ref="B60:E60"/>
    <mergeCell ref="B61:E61"/>
    <mergeCell ref="B62:E62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A042189A8474FB4AF3413F89E046C" ma:contentTypeVersion="4" ma:contentTypeDescription="Create a new document." ma:contentTypeScope="" ma:versionID="2bdaf6cab05607e0a54a504a8b2f810b">
  <xsd:schema xmlns:xsd="http://www.w3.org/2001/XMLSchema" xmlns:xs="http://www.w3.org/2001/XMLSchema" xmlns:p="http://schemas.microsoft.com/office/2006/metadata/properties" xmlns:ns2="a427c0e4-a503-4a8d-8d6a-fc4fe2bf5b91" targetNamespace="http://schemas.microsoft.com/office/2006/metadata/properties" ma:root="true" ma:fieldsID="fe3f2e981c8f33f614b0382a4ded29a4" ns2:_="">
    <xsd:import namespace="a427c0e4-a503-4a8d-8d6a-fc4fe2bf5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7c0e4-a503-4a8d-8d6a-fc4fe2bf5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1B0FDB-6422-43C4-BFFF-26F69206AC5E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a427c0e4-a503-4a8d-8d6a-fc4fe2bf5b9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92F2DA-2FB6-41EE-AD3A-876B5BAEDB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7c0e4-a503-4a8d-8d6a-fc4fe2bf5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B9FEF5-F9F3-4E0C-B37E-125F0F6B69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TOTAL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Pen, M, Ms.</dc:creator>
  <cp:keywords/>
  <dc:description/>
  <cp:lastModifiedBy>Joyce Vermeer</cp:lastModifiedBy>
  <cp:revision/>
  <cp:lastPrinted>2025-03-21T14:24:55Z</cp:lastPrinted>
  <dcterms:created xsi:type="dcterms:W3CDTF">2024-12-10T11:35:28Z</dcterms:created>
  <dcterms:modified xsi:type="dcterms:W3CDTF">2025-03-21T14:25:42Z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0x010100E3DA042189A8474FB4AF3413F89E046C</vt:lpwstr>
  </property>
</Properties>
</file>