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filterPrivacy="1"/>
  <xr:revisionPtr revIDLastSave="0" documentId="8_{72991CBC-7816-4C2C-95EF-9EA03EC94A20}" xr6:coauthVersionLast="47" xr6:coauthVersionMax="47" xr10:uidLastSave="{00000000-0000-0000-0000-000000000000}"/>
  <bookViews>
    <workbookView xWindow="-103" yWindow="-103" windowWidth="16663" windowHeight="8863" firstSheet="6" activeTab="6" xr2:uid="{00000000-000D-0000-FFFF-FFFF00000000}"/>
  </bookViews>
  <sheets>
    <sheet name="Invulinstructie" sheetId="7" r:id="rId1"/>
    <sheet name="Prijsblad Beheer" sheetId="19" r:id="rId2"/>
    <sheet name="Prijsblad ImplementatieMigratie" sheetId="2" r:id="rId3"/>
    <sheet name="Looptijd implementatie" sheetId="16" r:id="rId4"/>
    <sheet name="Opleidingen" sheetId="17" r:id="rId5"/>
    <sheet name="TCO berekening" sheetId="20" r:id="rId6"/>
    <sheet name="Koppeling Prijsbladen PvE" sheetId="23" r:id="rId7"/>
  </sheets>
  <definedNames>
    <definedName name="De_Oplossing_wordt_geleverd_als_applicatie_die_leidend_is_bij_de_uitvoering_van_de_processen_Vergunningverlening__Toezicht_en_Handhaving__VTH_._De_Oplossing_ondersteunt_het_zaakgericht_werken_van_zaken_in_het_VTH_domein_bij_de_uitvoering_van_de_processen" localSheetId="1">'Prijsblad Beheer'!#REF!</definedName>
    <definedName name="De_Oplossing_wordt_geleverd_als_applicatie_die_leidend_is_bij_de_uitvoering_van_de_processen_Vergunningverlening__Toezicht_en_Handhaving__VTH_._De_Oplossing_ondersteunt_het_zaakgericht_werken_van_zaken_in_het_VTH_domein_bij_de_uitvoering_van_de_processen" localSheetId="5">'TCO berekening'!$B$7:$B$28</definedName>
    <definedName name="De_Oplossing_wordt_geleverd_als_applicatie_die_leidend_is_bij_de_uitvoering_van_de_processen_Vergunningverlening__Toezicht_en_Handhaving__VTH_._De_Oplossing_ondersteunt_het_zaakgericht_werken_van_zaken_in_het_VTH_domein_bij_de_uitvoering_van_de_processen">'Prijsblad ImplementatieMigratie'!#REF!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0" l="1"/>
  <c r="L9" i="20" l="1"/>
  <c r="L8" i="20"/>
  <c r="L7" i="20"/>
  <c r="I9" i="20"/>
  <c r="I8" i="20"/>
  <c r="I7" i="20"/>
  <c r="L11" i="20"/>
  <c r="L12" i="20"/>
  <c r="L13" i="20"/>
  <c r="I12" i="20"/>
  <c r="I13" i="20"/>
  <c r="L31" i="20"/>
  <c r="L30" i="20"/>
  <c r="L29" i="20"/>
  <c r="I31" i="20"/>
  <c r="I30" i="20"/>
  <c r="I29" i="20"/>
  <c r="F31" i="20"/>
  <c r="F29" i="20"/>
  <c r="F30" i="20"/>
  <c r="L27" i="20"/>
  <c r="I27" i="20"/>
  <c r="L15" i="20"/>
  <c r="L16" i="20"/>
  <c r="L17" i="20"/>
  <c r="L18" i="20"/>
  <c r="L19" i="20"/>
  <c r="L21" i="20"/>
  <c r="L22" i="20"/>
  <c r="L23" i="20"/>
  <c r="L24" i="20"/>
  <c r="L25" i="20"/>
  <c r="L26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L14" i="20"/>
  <c r="I14" i="20"/>
  <c r="F27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11" i="20"/>
  <c r="F9" i="20"/>
  <c r="F8" i="20"/>
  <c r="F7" i="20"/>
  <c r="C15" i="17"/>
  <c r="B15" i="17"/>
  <c r="D5" i="16" l="1"/>
  <c r="C4" i="16"/>
  <c r="D27" i="20"/>
  <c r="J26" i="20"/>
  <c r="G26" i="20"/>
  <c r="J25" i="20"/>
  <c r="J24" i="20"/>
  <c r="J23" i="20"/>
  <c r="J22" i="20"/>
  <c r="J21" i="20"/>
  <c r="J20" i="20"/>
  <c r="L20" i="20" s="1"/>
  <c r="G19" i="20"/>
  <c r="G18" i="20"/>
  <c r="G17" i="20"/>
  <c r="G16" i="20"/>
  <c r="G15" i="20"/>
  <c r="G14" i="20"/>
  <c r="G13" i="20"/>
  <c r="G12" i="20"/>
  <c r="G11" i="20"/>
  <c r="I11" i="20" s="1"/>
  <c r="L33" i="20"/>
  <c r="L35" i="20" s="1"/>
  <c r="I33" i="20"/>
  <c r="I35" i="20" s="1"/>
  <c r="F33" i="20"/>
  <c r="F35" i="20" s="1"/>
  <c r="I37" i="20" s="1"/>
  <c r="C6" i="16" l="1"/>
  <c r="I39" i="20" s="1"/>
  <c r="D4" i="16"/>
  <c r="D6" i="16" l="1"/>
  <c r="K39" i="20"/>
  <c r="K43" i="20" s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10" i="2"/>
  <c r="F5" i="2" s="1"/>
  <c r="I41" i="20" s="1"/>
  <c r="I43" i="20" l="1"/>
</calcChain>
</file>

<file path=xl/sharedStrings.xml><?xml version="1.0" encoding="utf-8"?>
<sst xmlns="http://schemas.openxmlformats.org/spreadsheetml/2006/main" count="1257" uniqueCount="543">
  <si>
    <t>Zaaknummer 31203741 - Bijlage prijsmodel v1.0 - : invulinstructie</t>
  </si>
  <si>
    <t xml:space="preserve">Dit Excel bestand is onderdeel van de de Europese aanbesteding `levering en implementatie van een SaaS-oplossing ter ondersteuning van de VTH </t>
  </si>
  <si>
    <t>processen'</t>
  </si>
  <si>
    <t>Inschrijver doet zijn financiële aanbieding gestand door invulling van de werkbladen "Prijsblad Beheer" en "Prijsblad ImplementatieMigratie".</t>
  </si>
  <si>
    <t>Hierbij dient voldaan te worden aan onderstaande invulinstructie en het Programma van Eisen.</t>
  </si>
  <si>
    <t>Invulinstructie</t>
  </si>
  <si>
    <t>Er mogen geen andere wijzigingen in dit bestand worden aangebracht, dan het invullen van de gevraagde velden.</t>
  </si>
  <si>
    <t>Alleen de blauw gemarkeerde c.q. blauw gekleurde velden mogen en moeten worden ingevuld.</t>
  </si>
  <si>
    <t>De waarden dienen te worden opgegeven met maximaal 2 decimalen.</t>
  </si>
  <si>
    <t xml:space="preserve"> -</t>
  </si>
  <si>
    <t>Voor alle prijzen (tarieven) geldt dat zij exclusief B.T.W. zijn.</t>
  </si>
  <si>
    <t>Toelichting prijsblad beheer</t>
  </si>
  <si>
    <t>Het prijsblad beheer bevat de onderdelen en de prijzen tijdens de beheerfase.</t>
  </si>
  <si>
    <t>Voor de onderdelen waar staffelprijzen worden gevraagd is dit separaat aangegeven.</t>
  </si>
  <si>
    <t>Onderdelen die voor een deel van een contract- of kalenderjaar worden afgenomen worden verrekend op basis van het aantal maanden dat deze worden</t>
  </si>
  <si>
    <t>afgenomen vermenigvuldigd met de jaarprijs gedeeld door 12. Per onderdeel is in kolom G aangegeven over welke periode wordt gefactureerd.</t>
  </si>
  <si>
    <t>Indien in het gebruiksrecht licentie (prijsitem I.1) per gebruiker een deel opslag is inbegrepen dient dit in mindering te worden gebracht op de Opslag</t>
  </si>
  <si>
    <t>(prijsitems I.5 en IV.6).</t>
  </si>
  <si>
    <t>Voor de opleidingen is het uitgangspunt dat deze klassikaal, on site bij deelnemer of bij inschrijver worden verzorgd. Maximale klasgrootte is 15 personen.</t>
  </si>
  <si>
    <t>Eventuele toekomstige indexatie is van toepassing op de gevraagde diensten.</t>
  </si>
  <si>
    <t>Toelichting Prijsblad Implementatie Migratie</t>
  </si>
  <si>
    <t>Het prijsblad Implementatie bevat de onderdelen en prijzen die nodig zijn om in het scenario 'huidig' de implementatie, migratie, opleiding en project</t>
  </si>
  <si>
    <t>management uit te voeren tot het moment dat alle deelnemers in beheer zijn.</t>
  </si>
  <si>
    <t>Het scenario 'huidig' is uitgewerkt in het tabblad TCO berekening.</t>
  </si>
  <si>
    <t>In het tabblad Opleidingen is het aantal gebruikers en functioneel beheerders welke dienen te worden opgeleid nader gespecificeerd. De specificatie is per</t>
  </si>
  <si>
    <t>deelnemer, tevens is een opgave gedaan voor de functioneel beheerders van het centraal functioneel beheer team van het Saw@ samenwerkinsgverband.</t>
  </si>
  <si>
    <t>De Opleidingen dienen on site, klassikaal te worden verzorgd. Maximale klasgrootte is 15 personen.</t>
  </si>
  <si>
    <t>Toelichting werkblad 'Looptijd implementatie'</t>
  </si>
  <si>
    <t xml:space="preserve">In dit werkblad wordt de looptijd van de implementatie en migratiefase door de inschrijver opgegeven. Op basis van de opgave wordt de looptijd van de </t>
  </si>
  <si>
    <t>beheerfase berekend. De gegevens worden gebruikt voor de TCO berekening.</t>
  </si>
  <si>
    <t>Uitgangspunt, tevens voorwaarde, is dat de implementatie en migratiefase voor alle deelnemers in scenario 'huidig' een doorlooptijd heeft van maximaal 24 aaneengesloten</t>
  </si>
  <si>
    <t>maanden.</t>
  </si>
  <si>
    <t xml:space="preserve">De beheerperiode ten behoeve van de TCO berekening wordt berekend door de uit te gaan van de initiele contractperiode van 8 jaar vermeerderd met de </t>
  </si>
  <si>
    <t>looptijd van 1 verlenging (3 jaar). Hierop wordt in mindering gebracht de door inschrijver opgegeven looptijd van de implementatie en migratie.</t>
  </si>
  <si>
    <t>Toelichting werkblad 'Opleidingen'</t>
  </si>
  <si>
    <t xml:space="preserve">In dit werkblad wordt voor de deelnemers in scenario 'huidig' het aantal gebruikers en functioneel beheerders gespecificeerd. Tevens is een opgave gedaan </t>
  </si>
  <si>
    <t>voor de functioneel beheerders van het centraal functioneel beheer team van het Saw@ samenwerkinsgverband.</t>
  </si>
  <si>
    <t>De informatie is bedoeld voor de inschrijver om de prijs voor de opleidingen tijdens de implementatie en migratiefase vast te stellen.</t>
  </si>
  <si>
    <t xml:space="preserve">De beheerperiode ten behoeve van de TCO berekening wordt berekend door de uit te gaan van de initiele contraperiode van 8 jaar vermeerderd met de </t>
  </si>
  <si>
    <t>Toelichting werkblad 'TCO berekening'</t>
  </si>
  <si>
    <t>De puntenberekening wordt uitgevoerd op basis van een Total Cost of Ownership (TCO) waarin de kosten voor de implementatie en migratie en het beheer</t>
  </si>
  <si>
    <t>over een periode van 11 jaar wordt bepaald.</t>
  </si>
  <si>
    <t>De eerste component wordt gevormd door de implementatie en migratiekosten voor het scenario 'huidig'. (zie hieronder voor de scenario's)</t>
  </si>
  <si>
    <t>De tweede component wordt gevormd door een gewogen gemiddelde van de beheerkosten over 3 scenario's. In de scenario's wordt rekening gehouden met</t>
  </si>
  <si>
    <t>uitbreiding van het aantal deelnemende waterschappen. Er zijn 3 scenario's uitgewerkt:</t>
  </si>
  <si>
    <t xml:space="preserve"> - Scenario 'huidig', gebaseerd op het huidig aantal deelnemers in de aanbesteding, weegfactor 70%</t>
  </si>
  <si>
    <t xml:space="preserve"> - Scenario 'groei', gebaseerd op 85% van de inschatting van het maximaal aantal VTH gebruikers bij Waterschappen en RWS weegfactor 20%</t>
  </si>
  <si>
    <t xml:space="preserve"> - Scenario 'maximaal', gebaseerd op 100% van de inschatting van het maximaal aantal VTH gebruikers bij Waterschappen en RWS weegfactor 10%</t>
  </si>
  <si>
    <t>De beheerkosten worden berekend over de periode van 11 jaar minus de doorlooptijd van de implementatie en migratie van alle deelnemers die</t>
  </si>
  <si>
    <t>maximaal 24 maanden mag bedragen.</t>
  </si>
  <si>
    <t>Het meerwerk wordt gecalculeerd op basis van een gelijke verdeling in inzet van de functionele- en technische-consultant en inzet van de projectmanager</t>
  </si>
  <si>
    <t>van 20% over het totaal van de inzet van de functionele - en technische consultant.</t>
  </si>
  <si>
    <t>De inschrijver met de laagste prijs op basis van de beschreven TCO-berekening krijgt het maximum aantal te behalen punten op het onderdeel prijs.</t>
  </si>
  <si>
    <t xml:space="preserve">De andere inschrijvingen worden relatief afgezet tegen de laagste prijs en krijgen naar verhouding het aantal punten. </t>
  </si>
  <si>
    <t>Voorbeeld:</t>
  </si>
  <si>
    <t xml:space="preserve"> - Inschrijver laagste prijs</t>
  </si>
  <si>
    <t>10,5 miljoen euro (maximum aantal punten, is 100%)</t>
  </si>
  <si>
    <t xml:space="preserve"> - Hogere inschrijving</t>
  </si>
  <si>
    <t>12,0 miljoen euro (aantal punten = 10,5/12,0*100%*maximum aantal punten)</t>
  </si>
  <si>
    <t>Toelichting werkblad 'Koppeling Prijsblad PvE'</t>
  </si>
  <si>
    <t>In dit werkblad wordt door Opdrachtgever duiding gegeven hoe de eisen zijn gerelateerd aan de onderdelen die in het Prijsblad beheer en het Prijsblad ImplementatieMigratie</t>
  </si>
  <si>
    <t>worden vermeld.</t>
  </si>
  <si>
    <t>DEEL I</t>
  </si>
  <si>
    <t>GEBRUIK EN BEHEER</t>
  </si>
  <si>
    <t>GEBRUIK, BEHEER, ONDERHOUD EN SUPPORT</t>
  </si>
  <si>
    <t>Nummer</t>
  </si>
  <si>
    <t>Onderdeel</t>
  </si>
  <si>
    <t>Omschrijving</t>
  </si>
  <si>
    <t>Prijs</t>
  </si>
  <si>
    <t>Facturatie</t>
  </si>
  <si>
    <t>I.1</t>
  </si>
  <si>
    <t>Gebruiksrechten licenties (staffel)</t>
  </si>
  <si>
    <t>Prijs per licentie per jaar</t>
  </si>
  <si>
    <t>I.1.1</t>
  </si>
  <si>
    <t>980-999</t>
  </si>
  <si>
    <t>per maand</t>
  </si>
  <si>
    <t>I.1.2</t>
  </si>
  <si>
    <t>1000-1499</t>
  </si>
  <si>
    <t>I.1.3</t>
  </si>
  <si>
    <t>1500-1999</t>
  </si>
  <si>
    <t>I.1.4</t>
  </si>
  <si>
    <t>&gt;2000</t>
  </si>
  <si>
    <t>I.2</t>
  </si>
  <si>
    <t>Gebruiksrechten mobiele app (staffel)</t>
  </si>
  <si>
    <t>I.2.1</t>
  </si>
  <si>
    <t>245-299</t>
  </si>
  <si>
    <t>I.2.2</t>
  </si>
  <si>
    <t>300-399</t>
  </si>
  <si>
    <t>I.2.3</t>
  </si>
  <si>
    <t>400-499</t>
  </si>
  <si>
    <t>I.2.4</t>
  </si>
  <si>
    <t>&gt;500</t>
  </si>
  <si>
    <t>I.3</t>
  </si>
  <si>
    <t>Service</t>
  </si>
  <si>
    <t xml:space="preserve">SLA, Derdelijns, Governance </t>
  </si>
  <si>
    <t>Prijs per jaar</t>
  </si>
  <si>
    <t>I.3.1</t>
  </si>
  <si>
    <t>I.4</t>
  </si>
  <si>
    <t>Koppelingen</t>
  </si>
  <si>
    <t>Prijs per koppeling per jaar</t>
  </si>
  <si>
    <t>I.4.1</t>
  </si>
  <si>
    <t>Omgevingswet (DSO)</t>
  </si>
  <si>
    <t>Koppeling met DSO Afhandelen</t>
  </si>
  <si>
    <t>I.4.2</t>
  </si>
  <si>
    <t>Koppeling met DSO Toepasbare regels</t>
  </si>
  <si>
    <t>I.4.3</t>
  </si>
  <si>
    <t>Koppeling met DSO Omgevingsplan</t>
  </si>
  <si>
    <t>I.4.4</t>
  </si>
  <si>
    <t>Koppeling met DSO Samenwerking</t>
  </si>
  <si>
    <t>I.4.5</t>
  </si>
  <si>
    <t>DROP</t>
  </si>
  <si>
    <t>Koppeling met GVOP</t>
  </si>
  <si>
    <t>I.4.6</t>
  </si>
  <si>
    <t>Locatiegegevens (Zoek in BAG)</t>
  </si>
  <si>
    <t>Koppeling met PDOK Locatieserver API</t>
  </si>
  <si>
    <t>I.4.7</t>
  </si>
  <si>
    <t>Kadaster (BRK zoeken)</t>
  </si>
  <si>
    <t>Koppeling met Logius</t>
  </si>
  <si>
    <t>I.4.8</t>
  </si>
  <si>
    <t>KvK (Zoek in KvK)</t>
  </si>
  <si>
    <t xml:space="preserve">Koppeling met KvK </t>
  </si>
  <si>
    <t>I.4.9</t>
  </si>
  <si>
    <t>Handelsregister (NHR zoeken)</t>
  </si>
  <si>
    <t>I.4.10</t>
  </si>
  <si>
    <t>Basisregistratie personen (BRP)</t>
  </si>
  <si>
    <t>I.4.11</t>
  </si>
  <si>
    <t>Koppeling met Via ESB</t>
  </si>
  <si>
    <t>I.4.12</t>
  </si>
  <si>
    <t>Financieel systeem</t>
  </si>
  <si>
    <t>Koppeling met Organisatiespecifiek</t>
  </si>
  <si>
    <t>I.4.13</t>
  </si>
  <si>
    <t>RWS Publicatieplatform</t>
  </si>
  <si>
    <t>Koppeling met RPP</t>
  </si>
  <si>
    <t>I.4.14</t>
  </si>
  <si>
    <t>Zaak- en document services</t>
  </si>
  <si>
    <t>Koppeling met Zaken</t>
  </si>
  <si>
    <t>I.4.15</t>
  </si>
  <si>
    <t>Koppeling met Documenten</t>
  </si>
  <si>
    <t>I.4.16</t>
  </si>
  <si>
    <t>Export InspectieView Milieu</t>
  </si>
  <si>
    <t>Koppeling met IVM</t>
  </si>
  <si>
    <t>I.5</t>
  </si>
  <si>
    <t>Opslag (staffel)</t>
  </si>
  <si>
    <t>Prijs per TB per jaar</t>
  </si>
  <si>
    <t>I.5.1</t>
  </si>
  <si>
    <t>0-1 TB</t>
  </si>
  <si>
    <t>I.5.2</t>
  </si>
  <si>
    <t>&gt; 1 TB</t>
  </si>
  <si>
    <t>I.5.3</t>
  </si>
  <si>
    <t>&gt; 2 TB</t>
  </si>
  <si>
    <t>I.5.4</t>
  </si>
  <si>
    <t>&gt; 5 TB</t>
  </si>
  <si>
    <t>I.5.5</t>
  </si>
  <si>
    <t>&gt; 10 TB</t>
  </si>
  <si>
    <t>I.6</t>
  </si>
  <si>
    <t>Opleidingen (incl. documentatie)</t>
  </si>
  <si>
    <t>Prijs per opleiding per persoon</t>
  </si>
  <si>
    <t>I.6.1</t>
  </si>
  <si>
    <t>Functioneel beheerder</t>
  </si>
  <si>
    <t>per opleiding</t>
  </si>
  <si>
    <t>I.6.2</t>
  </si>
  <si>
    <t>Gebruikers</t>
  </si>
  <si>
    <t>I.7</t>
  </si>
  <si>
    <t>Aanvullende ondersteuning</t>
  </si>
  <si>
    <t>Uurtarief per rol</t>
  </si>
  <si>
    <t>I.7.1</t>
  </si>
  <si>
    <t>Projectmanager</t>
  </si>
  <si>
    <t>n.t.b.</t>
  </si>
  <si>
    <t>I.7.2</t>
  </si>
  <si>
    <t>Technisch consultant</t>
  </si>
  <si>
    <t>I.7.3</t>
  </si>
  <si>
    <t>Functioneel consultant</t>
  </si>
  <si>
    <t>DEEL II</t>
  </si>
  <si>
    <t>INITIELE KOSTEN IMPLEMENTATIE, MIGRATIE &amp; OPLEIDING</t>
  </si>
  <si>
    <t>Totaalprijs alle deelnemers in scenario huidig (som II.2 t/m II.6)</t>
  </si>
  <si>
    <t>II</t>
  </si>
  <si>
    <t>Implementatie, migratie, opleiding, project management</t>
  </si>
  <si>
    <t>Initiele implementatie inclusief koppelingen, (data)migratie, opleiding beheerders en key users, service set up, integraal project management, enz. (uitsplitsing II.1 t/m II.6)</t>
  </si>
  <si>
    <t>Per (deel)levering, mijlpaal, enz</t>
  </si>
  <si>
    <t>Prijs per onderdeel alle deelnemers in scenario huidig</t>
  </si>
  <si>
    <t>II.1</t>
  </si>
  <si>
    <t>Basis Implementatie</t>
  </si>
  <si>
    <t>II.2</t>
  </si>
  <si>
    <t>Basis Configuratie</t>
  </si>
  <si>
    <t>II.3</t>
  </si>
  <si>
    <t>Implementatie koppelingen</t>
  </si>
  <si>
    <t>Prijs per koppeling</t>
  </si>
  <si>
    <t>Aantal koppelingen</t>
  </si>
  <si>
    <t>Subtotaal</t>
  </si>
  <si>
    <t>II.3.1</t>
  </si>
  <si>
    <t>II.3.2</t>
  </si>
  <si>
    <t>II.3.3</t>
  </si>
  <si>
    <t>II.3.4</t>
  </si>
  <si>
    <t>II.3.5</t>
  </si>
  <si>
    <t>II.3.6</t>
  </si>
  <si>
    <t>II.3.7</t>
  </si>
  <si>
    <t>II.3.8</t>
  </si>
  <si>
    <t>II.3.9</t>
  </si>
  <si>
    <t>II.3.10</t>
  </si>
  <si>
    <t>II.3.11</t>
  </si>
  <si>
    <t>II.3.12</t>
  </si>
  <si>
    <t>II.3.13</t>
  </si>
  <si>
    <t>II.3.14</t>
  </si>
  <si>
    <t>II.3.15</t>
  </si>
  <si>
    <t>II.3.16</t>
  </si>
  <si>
    <t>Prijs data migratie alle deelnemers in scenario huidig</t>
  </si>
  <si>
    <t>II.4</t>
  </si>
  <si>
    <t>Data migratie</t>
  </si>
  <si>
    <t>Prijs opleidingen alle deelnemers in scenario huidig</t>
  </si>
  <si>
    <t>II.5</t>
  </si>
  <si>
    <t>Opleidingen</t>
  </si>
  <si>
    <t>Prijs project management alle deelnemers in scenario huidig</t>
  </si>
  <si>
    <t>II.6</t>
  </si>
  <si>
    <t>Project management</t>
  </si>
  <si>
    <t>DEEL III</t>
  </si>
  <si>
    <t>DUUR IMPLEMENTATIE &amp; MIGRATIE</t>
  </si>
  <si>
    <t>Aantal maanden</t>
  </si>
  <si>
    <t>Aantal jaren</t>
  </si>
  <si>
    <t>III.1</t>
  </si>
  <si>
    <t>Initiele looptijd + 1 verlenging</t>
  </si>
  <si>
    <t>III.2</t>
  </si>
  <si>
    <t>Doorlooptijd implementatie &amp; migratie tot live gang voor alle deelnemers</t>
  </si>
  <si>
    <t>III.3</t>
  </si>
  <si>
    <t>Beheerperiode</t>
  </si>
  <si>
    <t>DEEL V</t>
  </si>
  <si>
    <t>GEGEVENS TBV OPLEIDINGEN</t>
  </si>
  <si>
    <t>Deelnemer</t>
  </si>
  <si>
    <t>Aantal gebruikers</t>
  </si>
  <si>
    <t>Aantal Functioneel Beheerders</t>
  </si>
  <si>
    <t>Vallei Veluwe</t>
  </si>
  <si>
    <t>Rivierenland</t>
  </si>
  <si>
    <t>Amstel, Gooi en Vecht</t>
  </si>
  <si>
    <t>HHNK</t>
  </si>
  <si>
    <t>Brabantse Delta</t>
  </si>
  <si>
    <t>Hollandse Delta</t>
  </si>
  <si>
    <t>Dommel</t>
  </si>
  <si>
    <t>AA en Maas</t>
  </si>
  <si>
    <t>Limburg</t>
  </si>
  <si>
    <t>Zuiderzeeland</t>
  </si>
  <si>
    <t>RWS</t>
  </si>
  <si>
    <t>Subtotaal 1</t>
  </si>
  <si>
    <t>Saw@ Centraal Functioneel Beheer</t>
  </si>
  <si>
    <t>Subtotaal 2</t>
  </si>
  <si>
    <t>Totaal</t>
  </si>
  <si>
    <t>DEEL IV</t>
  </si>
  <si>
    <t>TCO BEREKENING TBV BPKV</t>
  </si>
  <si>
    <t>Exploitatie (TCO) inclusief initiele implementatie, migratie en opleiding</t>
  </si>
  <si>
    <t>Scenario Huidig</t>
  </si>
  <si>
    <t>Scenario Groei</t>
  </si>
  <si>
    <t>Scenario Maximaal</t>
  </si>
  <si>
    <t>Aantallen</t>
  </si>
  <si>
    <t>Eenheid</t>
  </si>
  <si>
    <t>Prijs (per jaar)</t>
  </si>
  <si>
    <t>IV.1</t>
  </si>
  <si>
    <t>Aantal deelnemende organisaties</t>
  </si>
  <si>
    <t>organisaties</t>
  </si>
  <si>
    <t>IV.2</t>
  </si>
  <si>
    <t>Gebruiksrechten licenties </t>
  </si>
  <si>
    <t>Licenties per gebruiker</t>
  </si>
  <si>
    <t>gebruiker</t>
  </si>
  <si>
    <t>IV.3</t>
  </si>
  <si>
    <t>Gebruiksrechten mobiele app (verhouding 1 op 4)</t>
  </si>
  <si>
    <t>Mobiele licentie per gebruiker, verhouding 1:4</t>
  </si>
  <si>
    <t>IV.4</t>
  </si>
  <si>
    <t xml:space="preserve">Service </t>
  </si>
  <si>
    <t>zie PvE</t>
  </si>
  <si>
    <t>dienst</t>
  </si>
  <si>
    <t>IV.5</t>
  </si>
  <si>
    <t>Beheerkosten Koppelingen (uitsplitsing bij a t/m p)</t>
  </si>
  <si>
    <t>IV.5a</t>
  </si>
  <si>
    <t>per type koppeling</t>
  </si>
  <si>
    <t>IV.5b</t>
  </si>
  <si>
    <t>IV.5c</t>
  </si>
  <si>
    <t>IV.5d</t>
  </si>
  <si>
    <t>IV.5e</t>
  </si>
  <si>
    <t>IV.5f</t>
  </si>
  <si>
    <t>IV.5g</t>
  </si>
  <si>
    <t>IV.5h</t>
  </si>
  <si>
    <t>IV.5i</t>
  </si>
  <si>
    <t>IV.5j</t>
  </si>
  <si>
    <t>IV.5k</t>
  </si>
  <si>
    <t>IV.5l</t>
  </si>
  <si>
    <t>IV.5m</t>
  </si>
  <si>
    <t>IV.5n</t>
  </si>
  <si>
    <t>IV.5o</t>
  </si>
  <si>
    <t>IV.5p</t>
  </si>
  <si>
    <t>IV.6</t>
  </si>
  <si>
    <t>Opslag </t>
  </si>
  <si>
    <t>Beheerde opslag</t>
  </si>
  <si>
    <t>GB</t>
  </si>
  <si>
    <t>IV.7</t>
  </si>
  <si>
    <t>Additionele ondersteuning</t>
  </si>
  <si>
    <t>Configuratie, Strippenkaart, Advies, enz (20% Projectmanagement over uitvoerende werkzaamheden)</t>
  </si>
  <si>
    <t>uur</t>
  </si>
  <si>
    <t>IV.7a</t>
  </si>
  <si>
    <t>blended rate (junior/medior/senior)</t>
  </si>
  <si>
    <t>euro/uur</t>
  </si>
  <si>
    <t>IV.7b</t>
  </si>
  <si>
    <t>IV.7c</t>
  </si>
  <si>
    <t>subtotaal huidig</t>
  </si>
  <si>
    <t>subtotaal groei</t>
  </si>
  <si>
    <t>subtotaal maximaal</t>
  </si>
  <si>
    <t>weging</t>
  </si>
  <si>
    <t>gewogen subtotaal per jaar</t>
  </si>
  <si>
    <t>TOTAAL GEWOGEN HUIDIG + GROEI + MAXIMAAL PER JAAR</t>
  </si>
  <si>
    <t>TOTAAL GEWOGEN HUIDIG + GROEI + MAXIMAAL BEHEER FASE</t>
  </si>
  <si>
    <t>Duur</t>
  </si>
  <si>
    <t>maanden</t>
  </si>
  <si>
    <t>IMPLEMENTATIE MIGRATIE FASE</t>
  </si>
  <si>
    <t>TCO</t>
  </si>
  <si>
    <t>TOTAAL IMPLEMENTATIE + BEHEER GEWOGEN INITIELE PERIODE INCL 1 VERLENGING</t>
  </si>
  <si>
    <t>Programma van Eisen</t>
  </si>
  <si>
    <t>Prijsblad Beheer en Prijsblad Implementatie/Migratie</t>
  </si>
  <si>
    <t>Vermelding nummer Programma van Eisen</t>
  </si>
  <si>
    <t>Gekoppeld aan</t>
  </si>
  <si>
    <t>Vermelding nummer Prijsblad beheer</t>
  </si>
  <si>
    <t>Vermelding nummer Prijsblad Implementatie Migratie</t>
  </si>
  <si>
    <t>1.1</t>
  </si>
  <si>
    <t>Objecten</t>
  </si>
  <si>
    <t>E1</t>
  </si>
  <si>
    <t>Gebruiksrechten licentie</t>
  </si>
  <si>
    <t>E2</t>
  </si>
  <si>
    <t>1.2</t>
  </si>
  <si>
    <t>Locatiedossier</t>
  </si>
  <si>
    <t>E3</t>
  </si>
  <si>
    <t>E4</t>
  </si>
  <si>
    <t>E5</t>
  </si>
  <si>
    <t>E6</t>
  </si>
  <si>
    <t>1.3</t>
  </si>
  <si>
    <t>Lozings- en onttrekkingsinfrastructuur </t>
  </si>
  <si>
    <t>E7</t>
  </si>
  <si>
    <t>E8</t>
  </si>
  <si>
    <t>E9</t>
  </si>
  <si>
    <t>E10</t>
  </si>
  <si>
    <t>1.4</t>
  </si>
  <si>
    <t>Registerfunctionaliteit </t>
  </si>
  <si>
    <t>E11</t>
  </si>
  <si>
    <t>E12</t>
  </si>
  <si>
    <t>1.5</t>
  </si>
  <si>
    <t>Subjecten</t>
  </si>
  <si>
    <t>E13</t>
  </si>
  <si>
    <t>E14</t>
  </si>
  <si>
    <t>1.6</t>
  </si>
  <si>
    <t>Geoviewer</t>
  </si>
  <si>
    <t>E15</t>
  </si>
  <si>
    <t>E16</t>
  </si>
  <si>
    <t>E17</t>
  </si>
  <si>
    <t>E18</t>
  </si>
  <si>
    <t>E19</t>
  </si>
  <si>
    <t>E20</t>
  </si>
  <si>
    <t>E21</t>
  </si>
  <si>
    <t>1.7</t>
  </si>
  <si>
    <t>Procesondersteuning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</si>
  <si>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</si>
  <si>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</si>
  <si>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</si>
  <si>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</si>
  <si>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</si>
  <si>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</si>
  <si>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</si>
  <si>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</si>
  <si>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</si>
  <si>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1.8</t>
  </si>
  <si>
    <t>Heffingenregistratie </t>
  </si>
  <si>
    <t>E31</t>
  </si>
  <si>
    <t>E32</t>
  </si>
  <si>
    <t>E33</t>
  </si>
  <si>
    <t>1.9</t>
  </si>
  <si>
    <t>Documentmanagement en archiefbeheer </t>
  </si>
  <si>
    <t>E34</t>
  </si>
  <si>
    <t>E35</t>
  </si>
  <si>
    <t>E36</t>
  </si>
  <si>
    <t>E37</t>
  </si>
  <si>
    <t>E38</t>
  </si>
  <si>
    <t>1.10</t>
  </si>
  <si>
    <t>Leges </t>
  </si>
  <si>
    <t>E39</t>
  </si>
  <si>
    <t>1.11</t>
  </si>
  <si>
    <t>Toezicht en handhaving</t>
  </si>
  <si>
    <t>E40</t>
  </si>
  <si>
    <t>E41</t>
  </si>
  <si>
    <t>1.12</t>
  </si>
  <si>
    <t>Mobiel toezicht </t>
  </si>
  <si>
    <t>E42</t>
  </si>
  <si>
    <t>1.13</t>
  </si>
  <si>
    <t>Ketenportaal </t>
  </si>
  <si>
    <t>E43</t>
  </si>
  <si>
    <t>E44</t>
  </si>
  <si>
    <t>E45</t>
  </si>
  <si>
    <t>E46</t>
  </si>
  <si>
    <t>E47</t>
  </si>
  <si>
    <t>1.14</t>
  </si>
  <si>
    <t>Rapportages </t>
  </si>
  <si>
    <t>E48</t>
  </si>
  <si>
    <t>E49</t>
  </si>
  <si>
    <t>E50</t>
  </si>
  <si>
    <t>1.15</t>
  </si>
  <si>
    <t>Documentcreatie</t>
  </si>
  <si>
    <t>E51</t>
  </si>
  <si>
    <t>E52</t>
  </si>
  <si>
    <t>E53</t>
  </si>
  <si>
    <t>E54</t>
  </si>
  <si>
    <t>1.16</t>
  </si>
  <si>
    <t>Zoeken en vinden </t>
  </si>
  <si>
    <t>E55</t>
  </si>
  <si>
    <t>E56</t>
  </si>
  <si>
    <t>E57</t>
  </si>
  <si>
    <t>E58</t>
  </si>
  <si>
    <t>E59</t>
  </si>
  <si>
    <t>Inrichting en beheer 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</si>
  <si>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</si>
  <si>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</si>
  <si>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</si>
  <si>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</si>
  <si>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</si>
  <si>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</si>
  <si>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</si>
  <si>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</si>
  <si>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</si>
  <si>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</si>
  <si>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Techniek</t>
  </si>
  <si>
    <t>3.1</t>
  </si>
  <si>
    <t>Architectuur en standaarden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</si>
  <si>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</si>
  <si>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</si>
  <si>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</si>
  <si>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</si>
  <si>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</si>
  <si>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</si>
  <si>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</si>
  <si>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</si>
  <si>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</si>
  <si>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</si>
  <si>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</si>
  <si>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</si>
  <si>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</si>
  <si>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</si>
  <si>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</si>
  <si>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</si>
  <si>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</si>
  <si>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</si>
  <si>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</si>
  <si>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3.2</t>
  </si>
  <si>
    <t>Privacy en beveiliging 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</si>
  <si>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</si>
  <si>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</si>
  <si>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</si>
  <si>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</si>
  <si>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</si>
  <si>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</si>
  <si>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</si>
  <si>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</si>
  <si>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</si>
  <si>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</si>
  <si>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</si>
  <si>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E100</t>
  </si>
  <si>
    <t>E101</t>
  </si>
  <si>
    <t>E102</t>
  </si>
  <si>
    <t>E103</t>
  </si>
  <si>
    <t>E104</t>
  </si>
  <si>
    <t>E105</t>
  </si>
  <si>
    <t>3.3</t>
  </si>
  <si>
    <t>Integraties</t>
  </si>
  <si>
    <t>E106</t>
  </si>
  <si>
    <t>E107</t>
  </si>
  <si>
    <t>3.4</t>
  </si>
  <si>
    <t>Digitaal Stelsel Omgevingswet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</si>
  <si>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</si>
  <si>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</si>
  <si>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</si>
  <si>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</si>
  <si>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</si>
  <si>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</si>
  <si>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</si>
  <si>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</si>
  <si>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</si>
  <si>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</si>
  <si>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Dienstverlening</t>
  </si>
  <si>
    <t>4.1</t>
  </si>
  <si>
    <t>Installatie en oplevering</t>
  </si>
  <si>
    <t>E118</t>
  </si>
  <si>
    <t>E119</t>
  </si>
  <si>
    <t>Gebruikersrecht Licenties</t>
  </si>
  <si>
    <t>E120</t>
  </si>
  <si>
    <t>E121</t>
  </si>
  <si>
    <t>E122</t>
  </si>
  <si>
    <t>Gebruikersrecht licentie</t>
  </si>
  <si>
    <t>E123</t>
  </si>
  <si>
    <t>II.4, II.6</t>
  </si>
  <si>
    <t>Data migratie, Projectmanagement</t>
  </si>
  <si>
    <t>E124</t>
  </si>
  <si>
    <t>E125</t>
  </si>
  <si>
    <t>E126</t>
  </si>
  <si>
    <t>E127</t>
  </si>
  <si>
    <t>4.2</t>
  </si>
  <si>
    <t>Service level agreement </t>
  </si>
  <si>
    <t>E128</t>
  </si>
  <si>
    <t>E129</t>
  </si>
  <si>
    <t>E130</t>
  </si>
  <si>
    <t>E131</t>
  </si>
  <si>
    <t>E132</t>
  </si>
  <si>
    <t xml:space="preserve">I </t>
  </si>
  <si>
    <t>E133</t>
  </si>
  <si>
    <t>E134</t>
  </si>
  <si>
    <t>E135</t>
  </si>
  <si>
    <t>E136</t>
  </si>
  <si>
    <t>E137</t>
  </si>
  <si>
    <t>4.3</t>
  </si>
  <si>
    <t>Onderhouden documenten en templates</t>
  </si>
  <si>
    <t>E138</t>
  </si>
  <si>
    <t>E139</t>
  </si>
  <si>
    <t>E140</t>
  </si>
  <si>
    <t>4.4</t>
  </si>
  <si>
    <t>Overleggen: mandaat, locatie en taken </t>
  </si>
  <si>
    <t>E141</t>
  </si>
  <si>
    <t>E142</t>
  </si>
  <si>
    <t>E143</t>
  </si>
  <si>
    <t>E144</t>
  </si>
  <si>
    <t>E145</t>
  </si>
  <si>
    <t>4.5</t>
  </si>
  <si>
    <t>Escalatie</t>
  </si>
  <si>
    <t>E146</t>
  </si>
  <si>
    <t>E147</t>
  </si>
  <si>
    <t>4.6</t>
  </si>
  <si>
    <t>Dienstverleningsrapportages</t>
  </si>
  <si>
    <t>E148</t>
  </si>
  <si>
    <t>E149</t>
  </si>
  <si>
    <t>4.7</t>
  </si>
  <si>
    <t>Offertes</t>
  </si>
  <si>
    <t>E150</t>
  </si>
  <si>
    <t>Proces eisen</t>
  </si>
  <si>
    <t>5.1</t>
  </si>
  <si>
    <t>Social return</t>
  </si>
  <si>
    <t>E151</t>
  </si>
  <si>
    <t>I</t>
  </si>
  <si>
    <t>E152</t>
  </si>
  <si>
    <t>E153</t>
  </si>
  <si>
    <t>E154</t>
  </si>
  <si>
    <t>E155</t>
  </si>
  <si>
    <t>E156</t>
  </si>
  <si>
    <t>E157</t>
  </si>
  <si>
    <t>E158</t>
  </si>
  <si>
    <t>E159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</si>
</sst>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2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9"/>
      <color rgb="FF242424"/>
      <name val="Times New Roman"/>
      <family val="1"/>
    </font>
    <font>
      <b/>
      <sz val="9"/>
      <color theme="0"/>
      <name val="Times New Roman"/>
      <family val="1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8"/>
      <color rgb="FF000000"/>
      <name val="Verdana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4"/>
      <color theme="1"/>
      <name val="Aptos Narrow"/>
      <family val="2"/>
      <scheme val="minor"/>
    </font>
    <font>
      <b/>
      <sz val="2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E26B0A"/>
      </left>
      <right/>
      <top style="medium">
        <color rgb="FFE26B0A"/>
      </top>
      <bottom style="medium">
        <color rgb="FFE26B0A"/>
      </bottom>
      <diagonal/>
    </border>
    <border>
      <left/>
      <right/>
      <top style="medium">
        <color rgb="FFE26B0A"/>
      </top>
      <bottom style="medium">
        <color rgb="FFE26B0A"/>
      </bottom>
      <diagonal/>
    </border>
    <border>
      <left style="medium">
        <color rgb="FFE26B0A"/>
      </left>
      <right/>
      <top style="medium">
        <color rgb="FFE26B0A"/>
      </top>
      <bottom/>
      <diagonal/>
    </border>
    <border>
      <left/>
      <right/>
      <top style="medium">
        <color rgb="FFE26B0A"/>
      </top>
      <bottom/>
      <diagonal/>
    </border>
    <border>
      <left style="medium">
        <color rgb="FFE26B0A"/>
      </left>
      <right/>
      <top/>
      <bottom/>
      <diagonal/>
    </border>
    <border>
      <left style="medium">
        <color rgb="FFE26B0A"/>
      </left>
      <right/>
      <top/>
      <bottom style="medium">
        <color rgb="FFE26B0A"/>
      </bottom>
      <diagonal/>
    </border>
    <border>
      <left/>
      <right/>
      <top/>
      <bottom style="medium">
        <color rgb="FFE26B0A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FFC000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wrapText="1"/>
    </xf>
    <xf numFmtId="0" fontId="11" fillId="0" borderId="0" xfId="0" applyFont="1" applyAlignment="1">
      <alignment horizontal="left" wrapText="1"/>
    </xf>
    <xf numFmtId="0" fontId="4" fillId="3" borderId="10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9" fontId="5" fillId="3" borderId="13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44" fontId="5" fillId="3" borderId="15" xfId="1" applyFont="1" applyFill="1" applyBorder="1" applyAlignment="1">
      <alignment wrapText="1"/>
    </xf>
    <xf numFmtId="44" fontId="5" fillId="3" borderId="15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1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1" xfId="0" applyFont="1" applyBorder="1" applyAlignment="1">
      <alignment wrapText="1"/>
    </xf>
    <xf numFmtId="9" fontId="7" fillId="0" borderId="16" xfId="2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5" xfId="0" applyFont="1" applyBorder="1"/>
    <xf numFmtId="0" fontId="6" fillId="0" borderId="0" xfId="0" applyFont="1"/>
    <xf numFmtId="0" fontId="12" fillId="6" borderId="17" xfId="0" applyFont="1" applyFill="1" applyBorder="1" applyAlignment="1">
      <alignment vertical="center"/>
    </xf>
    <xf numFmtId="0" fontId="13" fillId="6" borderId="18" xfId="0" applyFont="1" applyFill="1" applyBorder="1" applyAlignment="1">
      <alignment vertical="center"/>
    </xf>
    <xf numFmtId="0" fontId="14" fillId="7" borderId="19" xfId="0" applyFont="1" applyFill="1" applyBorder="1" applyAlignment="1">
      <alignment vertical="center"/>
    </xf>
    <xf numFmtId="0" fontId="14" fillId="7" borderId="20" xfId="0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0" fontId="14" fillId="7" borderId="22" xfId="0" applyFont="1" applyFill="1" applyBorder="1" applyAlignment="1">
      <alignment vertical="center"/>
    </xf>
    <xf numFmtId="0" fontId="14" fillId="7" borderId="23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3" fillId="7" borderId="19" xfId="0" applyFont="1" applyFill="1" applyBorder="1" applyAlignment="1">
      <alignment vertical="center"/>
    </xf>
    <xf numFmtId="0" fontId="13" fillId="7" borderId="20" xfId="0" applyFont="1" applyFill="1" applyBorder="1" applyAlignment="1">
      <alignment vertical="center"/>
    </xf>
    <xf numFmtId="0" fontId="13" fillId="7" borderId="21" xfId="0" applyFont="1" applyFill="1" applyBorder="1" applyAlignment="1">
      <alignment vertical="center"/>
    </xf>
    <xf numFmtId="0" fontId="13" fillId="7" borderId="0" xfId="0" applyFont="1" applyFill="1" applyAlignment="1">
      <alignment vertical="center"/>
    </xf>
    <xf numFmtId="0" fontId="13" fillId="7" borderId="22" xfId="0" applyFont="1" applyFill="1" applyBorder="1" applyAlignment="1">
      <alignment vertical="center"/>
    </xf>
    <xf numFmtId="0" fontId="13" fillId="7" borderId="23" xfId="0" applyFont="1" applyFill="1" applyBorder="1" applyAlignment="1">
      <alignment vertical="center"/>
    </xf>
    <xf numFmtId="0" fontId="12" fillId="6" borderId="18" xfId="0" applyFont="1" applyFill="1" applyBorder="1" applyAlignment="1">
      <alignment vertical="center"/>
    </xf>
    <xf numFmtId="0" fontId="0" fillId="8" borderId="0" xfId="0" applyFill="1"/>
    <xf numFmtId="0" fontId="0" fillId="0" borderId="24" xfId="0" applyBorder="1"/>
    <xf numFmtId="0" fontId="3" fillId="3" borderId="25" xfId="0" applyFont="1" applyFill="1" applyBorder="1" applyAlignment="1">
      <alignment wrapText="1"/>
    </xf>
    <xf numFmtId="44" fontId="6" fillId="3" borderId="26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7" fillId="3" borderId="25" xfId="0" applyFont="1" applyFill="1" applyBorder="1" applyAlignment="1">
      <alignment wrapText="1"/>
    </xf>
    <xf numFmtId="44" fontId="5" fillId="3" borderId="11" xfId="0" applyNumberFormat="1" applyFont="1" applyFill="1" applyBorder="1" applyAlignment="1">
      <alignment wrapText="1"/>
    </xf>
    <xf numFmtId="44" fontId="8" fillId="2" borderId="8" xfId="0" applyNumberFormat="1" applyFont="1" applyFill="1" applyBorder="1" applyAlignment="1">
      <alignment wrapText="1"/>
    </xf>
    <xf numFmtId="44" fontId="6" fillId="0" borderId="8" xfId="0" applyNumberFormat="1" applyFont="1" applyBorder="1" applyAlignment="1">
      <alignment wrapText="1"/>
    </xf>
    <xf numFmtId="44" fontId="6" fillId="2" borderId="8" xfId="0" applyNumberFormat="1" applyFont="1" applyFill="1" applyBorder="1" applyAlignment="1">
      <alignment wrapText="1"/>
    </xf>
    <xf numFmtId="44" fontId="6" fillId="0" borderId="9" xfId="0" applyNumberFormat="1" applyFont="1" applyBorder="1" applyAlignment="1">
      <alignment wrapText="1"/>
    </xf>
    <xf numFmtId="0" fontId="0" fillId="7" borderId="0" xfId="0" applyFill="1"/>
    <xf numFmtId="0" fontId="0" fillId="0" borderId="27" xfId="0" applyBorder="1"/>
    <xf numFmtId="0" fontId="0" fillId="7" borderId="0" xfId="0" applyFill="1" applyAlignment="1">
      <alignment wrapText="1"/>
    </xf>
    <xf numFmtId="0" fontId="15" fillId="7" borderId="0" xfId="0" applyFont="1" applyFill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13" fillId="0" borderId="2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2" xfId="0" applyBorder="1" applyAlignment="1">
      <alignment wrapText="1"/>
    </xf>
    <xf numFmtId="0" fontId="6" fillId="0" borderId="0" xfId="0" applyFont="1" applyAlignment="1" applyProtection="1">
      <alignment wrapText="1"/>
      <protection locked="0"/>
    </xf>
    <xf numFmtId="44" fontId="6" fillId="4" borderId="0" xfId="0" applyNumberFormat="1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5" xfId="0" applyFont="1" applyBorder="1" applyAlignment="1">
      <alignment horizontal="left" wrapText="1"/>
    </xf>
    <xf numFmtId="0" fontId="9" fillId="3" borderId="4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6" fillId="0" borderId="5" xfId="0" applyFont="1" applyBorder="1" applyAlignment="1">
      <alignment horizontal="left" wrapText="1"/>
    </xf>
    <xf numFmtId="6" fontId="6" fillId="0" borderId="0" xfId="0" applyNumberFormat="1" applyFont="1" applyAlignment="1">
      <alignment wrapText="1"/>
    </xf>
    <xf numFmtId="44" fontId="6" fillId="0" borderId="0" xfId="0" applyNumberFormat="1" applyFont="1" applyAlignment="1">
      <alignment wrapText="1"/>
    </xf>
    <xf numFmtId="0" fontId="0" fillId="0" borderId="0" xfId="0" applyProtection="1">
      <protection locked="0"/>
    </xf>
    <xf numFmtId="0" fontId="6" fillId="4" borderId="0" xfId="0" applyFont="1" applyFill="1" applyAlignment="1" applyProtection="1">
      <alignment wrapText="1"/>
      <protection locked="0"/>
    </xf>
    <xf numFmtId="0" fontId="11" fillId="0" borderId="5" xfId="0" applyFont="1" applyBorder="1" applyAlignment="1">
      <alignment horizontal="left" wrapText="1"/>
    </xf>
    <xf numFmtId="2" fontId="10" fillId="0" borderId="0" xfId="0" applyNumberFormat="1" applyFont="1" applyAlignment="1">
      <alignment wrapText="1"/>
    </xf>
    <xf numFmtId="0" fontId="21" fillId="3" borderId="25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1" xfId="0" applyFont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4C5F-27F0-4B7E-9FD1-6D1AF4609FCD}">
  <dimension ref="A1:C82"/>
  <sheetViews>
    <sheetView topLeftCell="A66" zoomScale="90" zoomScaleNormal="90" workbookViewId="0">
      <selection activeCell="A73" sqref="A73"/>
    </sheetView>
  </sheetViews>
  <sheetFormatPr defaultRowHeight="14.1"/>
  <cols>
    <col min="1" max="1" width="22.140625" customWidth="1"/>
    <col min="2" max="2" width="100" customWidth="1"/>
  </cols>
  <sheetData>
    <row r="1" spans="1:3" ht="14.65">
      <c r="A1" s="69" t="s">
        <v>0</v>
      </c>
      <c r="B1" s="73"/>
    </row>
    <row r="2" spans="1:3">
      <c r="A2" s="50" t="s">
        <v>1</v>
      </c>
      <c r="B2" s="65"/>
    </row>
    <row r="3" spans="1:3">
      <c r="A3" s="50" t="s">
        <v>2</v>
      </c>
      <c r="B3" s="67"/>
    </row>
    <row r="4" spans="1:3">
      <c r="A4" s="50" t="s">
        <v>3</v>
      </c>
      <c r="B4" s="65"/>
    </row>
    <row r="5" spans="1:3">
      <c r="A5" s="68" t="s">
        <v>4</v>
      </c>
      <c r="B5" s="65"/>
    </row>
    <row r="6" spans="1:3" ht="14.65" thickBot="1">
      <c r="A6" s="68"/>
    </row>
    <row r="7" spans="1:3" ht="14.65" thickBot="1">
      <c r="A7" s="39" t="s">
        <v>5</v>
      </c>
      <c r="B7" s="40"/>
    </row>
    <row r="8" spans="1:3">
      <c r="A8" s="41"/>
      <c r="B8" s="42"/>
    </row>
    <row r="9" spans="1:3">
      <c r="A9" s="43" t="s">
        <v>6</v>
      </c>
      <c r="B9" s="65"/>
    </row>
    <row r="10" spans="1:3">
      <c r="A10" s="43" t="s">
        <v>7</v>
      </c>
      <c r="B10" s="65"/>
    </row>
    <row r="11" spans="1:3">
      <c r="A11" s="43" t="s">
        <v>8</v>
      </c>
      <c r="B11" s="65"/>
      <c r="C11" s="43" t="s">
        <v>9</v>
      </c>
    </row>
    <row r="12" spans="1:3">
      <c r="A12" s="43" t="s">
        <v>10</v>
      </c>
      <c r="B12" s="65"/>
    </row>
    <row r="13" spans="1:3" ht="14.65" thickBot="1">
      <c r="A13" s="44"/>
      <c r="B13" s="45"/>
    </row>
    <row r="14" spans="1:3" ht="14.65" thickBot="1">
      <c r="A14" s="46"/>
      <c r="B14" s="46"/>
    </row>
    <row r="15" spans="1:3" ht="14.65" thickBot="1">
      <c r="A15" s="39" t="s">
        <v>11</v>
      </c>
      <c r="B15" s="40"/>
    </row>
    <row r="16" spans="1:3">
      <c r="A16" s="47"/>
      <c r="B16" s="48"/>
    </row>
    <row r="17" spans="1:2">
      <c r="A17" s="49" t="s">
        <v>12</v>
      </c>
      <c r="B17" s="50"/>
    </row>
    <row r="18" spans="1:2">
      <c r="A18" s="49" t="s">
        <v>13</v>
      </c>
      <c r="B18" s="50"/>
    </row>
    <row r="19" spans="1:2">
      <c r="A19" s="49" t="s">
        <v>14</v>
      </c>
      <c r="B19" s="50"/>
    </row>
    <row r="20" spans="1:2">
      <c r="A20" s="49" t="s">
        <v>15</v>
      </c>
      <c r="B20" s="50"/>
    </row>
    <row r="21" spans="1:2">
      <c r="A21" s="49" t="s">
        <v>16</v>
      </c>
      <c r="B21" s="50"/>
    </row>
    <row r="22" spans="1:2">
      <c r="A22" s="49" t="s">
        <v>17</v>
      </c>
      <c r="B22" s="50"/>
    </row>
    <row r="23" spans="1:2">
      <c r="A23" s="74" t="s">
        <v>18</v>
      </c>
      <c r="B23" s="50"/>
    </row>
    <row r="24" spans="1:2">
      <c r="A24" s="49" t="s">
        <v>19</v>
      </c>
      <c r="B24" s="50"/>
    </row>
    <row r="25" spans="1:2" ht="14.65" thickBot="1">
      <c r="A25" s="51"/>
      <c r="B25" s="52"/>
    </row>
    <row r="26" spans="1:2" ht="14.65" thickBot="1">
      <c r="A26" s="46"/>
      <c r="B26" s="46"/>
    </row>
    <row r="27" spans="1:2" ht="14.65" thickBot="1">
      <c r="A27" s="39" t="s">
        <v>20</v>
      </c>
      <c r="B27" s="53"/>
    </row>
    <row r="28" spans="1:2">
      <c r="A28" s="47"/>
      <c r="B28" s="48"/>
    </row>
    <row r="29" spans="1:2">
      <c r="A29" s="49" t="s">
        <v>21</v>
      </c>
      <c r="B29" s="50"/>
    </row>
    <row r="30" spans="1:2">
      <c r="A30" s="49" t="s">
        <v>22</v>
      </c>
      <c r="B30" s="50"/>
    </row>
    <row r="31" spans="1:2">
      <c r="A31" s="49" t="s">
        <v>23</v>
      </c>
      <c r="B31" s="50"/>
    </row>
    <row r="32" spans="1:2">
      <c r="A32" s="49" t="s">
        <v>24</v>
      </c>
      <c r="B32" s="50"/>
    </row>
    <row r="33" spans="1:2">
      <c r="A33" s="49" t="s">
        <v>25</v>
      </c>
      <c r="B33" s="50"/>
    </row>
    <row r="34" spans="1:2">
      <c r="A34" s="74" t="s">
        <v>26</v>
      </c>
      <c r="B34" s="75"/>
    </row>
    <row r="35" spans="1:2" ht="14.65" thickBot="1">
      <c r="A35" s="51"/>
      <c r="B35" s="52"/>
    </row>
    <row r="36" spans="1:2" ht="14.65" thickBot="1">
      <c r="A36" s="46"/>
      <c r="B36" s="46"/>
    </row>
    <row r="37" spans="1:2" ht="14.65" thickBot="1">
      <c r="A37" s="39" t="s">
        <v>27</v>
      </c>
      <c r="B37" s="53"/>
    </row>
    <row r="38" spans="1:2">
      <c r="A38" s="47"/>
      <c r="B38" s="48"/>
    </row>
    <row r="39" spans="1:2">
      <c r="A39" s="49" t="s">
        <v>28</v>
      </c>
      <c r="B39" s="50"/>
    </row>
    <row r="40" spans="1:2">
      <c r="A40" s="49" t="s">
        <v>29</v>
      </c>
      <c r="B40" s="50"/>
    </row>
    <row r="41" spans="1:2">
      <c r="A41" s="49" t="s">
        <v>30</v>
      </c>
      <c r="B41" s="50"/>
    </row>
    <row r="42" spans="1:2">
      <c r="A42" s="49" t="s">
        <v>31</v>
      </c>
      <c r="B42" s="50"/>
    </row>
    <row r="43" spans="1:2">
      <c r="A43" s="50" t="s">
        <v>32</v>
      </c>
      <c r="B43" s="50"/>
    </row>
    <row r="44" spans="1:2">
      <c r="A44" s="50" t="s">
        <v>33</v>
      </c>
      <c r="B44" s="50"/>
    </row>
    <row r="45" spans="1:2" ht="14.65" thickBot="1">
      <c r="A45" s="52"/>
      <c r="B45" s="52"/>
    </row>
    <row r="46" spans="1:2" ht="15" thickBot="1">
      <c r="A46" s="70"/>
    </row>
    <row r="47" spans="1:2" ht="14.65" thickBot="1">
      <c r="A47" s="39" t="s">
        <v>34</v>
      </c>
      <c r="B47" s="53"/>
    </row>
    <row r="48" spans="1:2">
      <c r="A48" s="47"/>
      <c r="B48" s="48"/>
    </row>
    <row r="49" spans="1:2">
      <c r="A49" s="49" t="s">
        <v>35</v>
      </c>
      <c r="B49" s="50"/>
    </row>
    <row r="50" spans="1:2">
      <c r="A50" s="49" t="s">
        <v>36</v>
      </c>
      <c r="B50" s="50"/>
    </row>
    <row r="51" spans="1:2">
      <c r="A51" s="49" t="s">
        <v>37</v>
      </c>
      <c r="B51" s="50"/>
    </row>
    <row r="52" spans="1:2">
      <c r="A52" s="49" t="s">
        <v>31</v>
      </c>
      <c r="B52" s="50"/>
    </row>
    <row r="53" spans="1:2">
      <c r="A53" s="50" t="s">
        <v>38</v>
      </c>
      <c r="B53" s="50"/>
    </row>
    <row r="54" spans="1:2">
      <c r="A54" s="50" t="s">
        <v>33</v>
      </c>
      <c r="B54" s="50"/>
    </row>
    <row r="55" spans="1:2" ht="14.65" thickBot="1">
      <c r="A55" s="52"/>
      <c r="B55" s="52"/>
    </row>
    <row r="56" spans="1:2" ht="15" thickBot="1">
      <c r="A56" s="71"/>
    </row>
    <row r="57" spans="1:2" ht="14.65" thickBot="1">
      <c r="A57" s="39" t="s">
        <v>39</v>
      </c>
      <c r="B57" s="53"/>
    </row>
    <row r="58" spans="1:2">
      <c r="A58" s="47"/>
      <c r="B58" s="48"/>
    </row>
    <row r="59" spans="1:2">
      <c r="A59" s="49" t="s">
        <v>40</v>
      </c>
      <c r="B59" s="50"/>
    </row>
    <row r="60" spans="1:2">
      <c r="A60" s="49" t="s">
        <v>41</v>
      </c>
      <c r="B60" s="50"/>
    </row>
    <row r="61" spans="1:2">
      <c r="A61" s="49" t="s">
        <v>42</v>
      </c>
      <c r="B61" s="50"/>
    </row>
    <row r="62" spans="1:2">
      <c r="A62" s="49" t="s">
        <v>43</v>
      </c>
      <c r="B62" s="50"/>
    </row>
    <row r="63" spans="1:2">
      <c r="A63" s="49" t="s">
        <v>44</v>
      </c>
      <c r="B63" s="50"/>
    </row>
    <row r="64" spans="1:2">
      <c r="A64" s="50" t="s">
        <v>45</v>
      </c>
      <c r="B64" s="50"/>
    </row>
    <row r="65" spans="1:2">
      <c r="A65" s="50" t="s">
        <v>46</v>
      </c>
      <c r="B65" s="50"/>
    </row>
    <row r="66" spans="1:2">
      <c r="A66" s="50" t="s">
        <v>47</v>
      </c>
      <c r="B66" s="50"/>
    </row>
    <row r="67" spans="1:2">
      <c r="A67" s="50" t="s">
        <v>48</v>
      </c>
      <c r="B67" s="50"/>
    </row>
    <row r="68" spans="1:2">
      <c r="A68" s="50" t="s">
        <v>49</v>
      </c>
      <c r="B68" s="50"/>
    </row>
    <row r="69" spans="1:2">
      <c r="A69" s="50" t="s">
        <v>50</v>
      </c>
      <c r="B69" s="50"/>
    </row>
    <row r="70" spans="1:2">
      <c r="A70" s="50" t="s">
        <v>51</v>
      </c>
      <c r="B70" s="50"/>
    </row>
    <row r="71" spans="1:2">
      <c r="A71" s="50" t="s">
        <v>52</v>
      </c>
      <c r="B71" s="50"/>
    </row>
    <row r="72" spans="1:2">
      <c r="A72" s="50" t="s">
        <v>53</v>
      </c>
      <c r="B72" s="50"/>
    </row>
    <row r="73" spans="1:2">
      <c r="A73" s="50" t="s">
        <v>54</v>
      </c>
      <c r="B73" s="50"/>
    </row>
    <row r="74" spans="1:2">
      <c r="A74" s="50" t="s">
        <v>55</v>
      </c>
      <c r="B74" s="50" t="s">
        <v>56</v>
      </c>
    </row>
    <row r="75" spans="1:2">
      <c r="A75" s="75" t="s">
        <v>57</v>
      </c>
      <c r="B75" s="75" t="s">
        <v>58</v>
      </c>
    </row>
    <row r="76" spans="1:2" ht="14.65" thickBot="1">
      <c r="A76" s="52"/>
      <c r="B76" s="52"/>
    </row>
    <row r="77" spans="1:2" ht="15" thickBot="1">
      <c r="A77" s="72"/>
    </row>
    <row r="78" spans="1:2" ht="14.65" thickBot="1">
      <c r="A78" s="39" t="s">
        <v>59</v>
      </c>
      <c r="B78" s="39"/>
    </row>
    <row r="79" spans="1:2">
      <c r="A79" s="47"/>
      <c r="B79" s="65"/>
    </row>
    <row r="80" spans="1:2">
      <c r="A80" s="49" t="s">
        <v>60</v>
      </c>
      <c r="B80" s="65"/>
    </row>
    <row r="81" spans="1:2">
      <c r="A81" s="49" t="s">
        <v>61</v>
      </c>
      <c r="B81" s="65"/>
    </row>
    <row r="82" spans="1:2" ht="14.65" thickBot="1">
      <c r="A82" s="52"/>
      <c r="B82" s="52"/>
    </row>
  </sheetData>
  <sheetProtection algorithmName="SHA-512" hashValue="H1ZUdarJETWHBTkaBqxOmmxIhnPV+8/ql0c6adESd0GLXGon1aYSfAfgxS6FRoS1TC5IJaSK9gWz+k6ebxJvUA==" saltValue="kc1zCB72JxONMVsCs87G9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929B-2D9B-4EED-8C57-C7E3E102C585}">
  <dimension ref="A1:G45"/>
  <sheetViews>
    <sheetView zoomScale="60" zoomScaleNormal="60" workbookViewId="0">
      <pane xSplit="2" ySplit="1" topLeftCell="C13" activePane="bottomRight" state="frozen"/>
      <selection pane="bottomRight" activeCell="B25" sqref="B25"/>
      <selection pane="bottomLeft"/>
      <selection pane="topRight"/>
    </sheetView>
  </sheetViews>
  <sheetFormatPr defaultColWidth="9.140625" defaultRowHeight="15" customHeight="1"/>
  <cols>
    <col min="1" max="1" width="13.85546875" style="81" customWidth="1"/>
    <col min="2" max="2" width="31.28515625" style="79" bestFit="1" customWidth="1"/>
    <col min="3" max="3" width="38.28515625" style="79" customWidth="1"/>
    <col min="4" max="4" width="11.85546875" style="79" bestFit="1" customWidth="1"/>
    <col min="5" max="12" width="11.7109375" style="79" bestFit="1" customWidth="1"/>
    <col min="13" max="16384" width="9.140625" style="79"/>
  </cols>
  <sheetData>
    <row r="1" spans="1:7" ht="11.65">
      <c r="A1" s="11" t="s">
        <v>62</v>
      </c>
      <c r="B1" s="11" t="s">
        <v>63</v>
      </c>
      <c r="C1" s="11" t="s">
        <v>64</v>
      </c>
      <c r="D1" s="2"/>
      <c r="E1" s="2"/>
      <c r="F1" s="2"/>
      <c r="G1" s="2"/>
    </row>
    <row r="2" spans="1:7" ht="11.65">
      <c r="A2" s="13"/>
      <c r="B2" s="13"/>
      <c r="C2" s="5"/>
      <c r="D2" s="2"/>
      <c r="E2" s="2"/>
      <c r="F2" s="2"/>
      <c r="G2" s="2"/>
    </row>
    <row r="3" spans="1:7" ht="12" thickBot="1">
      <c r="A3" s="82" t="s">
        <v>65</v>
      </c>
      <c r="B3" s="82" t="s">
        <v>66</v>
      </c>
      <c r="C3" s="21" t="s">
        <v>67</v>
      </c>
      <c r="D3" s="21"/>
      <c r="E3" s="21"/>
      <c r="F3" s="91" t="s">
        <v>68</v>
      </c>
      <c r="G3" s="21" t="s">
        <v>69</v>
      </c>
    </row>
    <row r="4" spans="1:7" ht="34.35" customHeight="1" thickBot="1">
      <c r="A4" s="83" t="s">
        <v>70</v>
      </c>
      <c r="B4" s="84" t="s">
        <v>71</v>
      </c>
      <c r="C4" s="36"/>
      <c r="D4" s="36"/>
      <c r="E4" s="36"/>
      <c r="F4" s="92" t="s">
        <v>72</v>
      </c>
      <c r="G4" s="36"/>
    </row>
    <row r="5" spans="1:7" ht="11.65">
      <c r="A5" s="85" t="s">
        <v>73</v>
      </c>
      <c r="B5" s="3" t="s">
        <v>74</v>
      </c>
      <c r="C5" s="5"/>
      <c r="D5" s="2"/>
      <c r="E5" s="2"/>
      <c r="F5" s="80"/>
      <c r="G5" s="2" t="s">
        <v>75</v>
      </c>
    </row>
    <row r="6" spans="1:7" ht="11.65">
      <c r="A6" s="85" t="s">
        <v>76</v>
      </c>
      <c r="B6" s="3" t="s">
        <v>77</v>
      </c>
      <c r="C6" s="5"/>
      <c r="D6" s="2"/>
      <c r="E6" s="2"/>
      <c r="F6" s="80"/>
      <c r="G6" s="2" t="s">
        <v>75</v>
      </c>
    </row>
    <row r="7" spans="1:7" ht="11.65">
      <c r="A7" s="85" t="s">
        <v>78</v>
      </c>
      <c r="B7" s="3" t="s">
        <v>79</v>
      </c>
      <c r="C7" s="5"/>
      <c r="D7" s="2"/>
      <c r="E7" s="2"/>
      <c r="F7" s="80"/>
      <c r="G7" s="2" t="s">
        <v>75</v>
      </c>
    </row>
    <row r="8" spans="1:7" ht="11.65">
      <c r="A8" s="85" t="s">
        <v>80</v>
      </c>
      <c r="B8" s="3" t="s">
        <v>81</v>
      </c>
      <c r="C8" s="5"/>
      <c r="D8" s="2"/>
      <c r="E8" s="2"/>
      <c r="F8" s="80"/>
      <c r="G8" s="2" t="s">
        <v>75</v>
      </c>
    </row>
    <row r="9" spans="1:7" ht="36" customHeight="1" thickBot="1">
      <c r="A9" s="86" t="s">
        <v>82</v>
      </c>
      <c r="B9" s="87" t="s">
        <v>83</v>
      </c>
      <c r="C9" s="88"/>
      <c r="D9" s="89"/>
      <c r="E9" s="89"/>
      <c r="F9" s="88" t="s">
        <v>72</v>
      </c>
      <c r="G9" s="89"/>
    </row>
    <row r="10" spans="1:7" ht="11.65">
      <c r="A10" s="85" t="s">
        <v>84</v>
      </c>
      <c r="B10" s="3" t="s">
        <v>85</v>
      </c>
      <c r="C10" s="5"/>
      <c r="D10" s="2"/>
      <c r="E10" s="2"/>
      <c r="F10" s="80"/>
      <c r="G10" s="2" t="s">
        <v>75</v>
      </c>
    </row>
    <row r="11" spans="1:7" ht="11.65">
      <c r="A11" s="85" t="s">
        <v>86</v>
      </c>
      <c r="B11" s="3" t="s">
        <v>87</v>
      </c>
      <c r="C11" s="5"/>
      <c r="D11" s="2"/>
      <c r="E11" s="2"/>
      <c r="F11" s="80"/>
      <c r="G11" s="2" t="s">
        <v>75</v>
      </c>
    </row>
    <row r="12" spans="1:7" ht="11.65">
      <c r="A12" s="85" t="s">
        <v>88</v>
      </c>
      <c r="B12" s="3" t="s">
        <v>89</v>
      </c>
      <c r="C12" s="5"/>
      <c r="D12" s="2"/>
      <c r="E12" s="2"/>
      <c r="F12" s="80"/>
      <c r="G12" s="2" t="s">
        <v>75</v>
      </c>
    </row>
    <row r="13" spans="1:7" ht="11.65">
      <c r="A13" s="85" t="s">
        <v>90</v>
      </c>
      <c r="B13" s="3" t="s">
        <v>91</v>
      </c>
      <c r="C13" s="5"/>
      <c r="D13" s="2"/>
      <c r="E13" s="2"/>
      <c r="F13" s="80"/>
      <c r="G13" s="2" t="s">
        <v>75</v>
      </c>
    </row>
    <row r="14" spans="1:7" ht="12" thickBot="1">
      <c r="A14" s="86" t="s">
        <v>92</v>
      </c>
      <c r="B14" s="87" t="s">
        <v>93</v>
      </c>
      <c r="C14" s="89" t="s">
        <v>94</v>
      </c>
      <c r="D14" s="89"/>
      <c r="E14" s="89"/>
      <c r="F14" s="89" t="s">
        <v>95</v>
      </c>
      <c r="G14" s="89"/>
    </row>
    <row r="15" spans="1:7" ht="11.65">
      <c r="A15" s="85" t="s">
        <v>96</v>
      </c>
      <c r="B15" s="3" t="s">
        <v>93</v>
      </c>
      <c r="C15" s="2"/>
      <c r="D15" s="2"/>
      <c r="E15" s="2"/>
      <c r="F15" s="80"/>
      <c r="G15" s="2" t="s">
        <v>75</v>
      </c>
    </row>
    <row r="16" spans="1:7" ht="35.1" customHeight="1" thickBot="1">
      <c r="A16" s="86" t="s">
        <v>97</v>
      </c>
      <c r="B16" s="87" t="s">
        <v>98</v>
      </c>
      <c r="C16" s="88"/>
      <c r="D16" s="89"/>
      <c r="E16" s="89"/>
      <c r="F16" s="89" t="s">
        <v>99</v>
      </c>
      <c r="G16" s="89"/>
    </row>
    <row r="17" spans="1:7" ht="11.65">
      <c r="A17" s="85" t="s">
        <v>100</v>
      </c>
      <c r="B17" s="5" t="s">
        <v>101</v>
      </c>
      <c r="C17" s="2" t="s">
        <v>102</v>
      </c>
      <c r="D17" s="2"/>
      <c r="E17" s="2"/>
      <c r="F17" s="80"/>
      <c r="G17" s="2" t="s">
        <v>75</v>
      </c>
    </row>
    <row r="18" spans="1:7" ht="11.65">
      <c r="A18" s="85" t="s">
        <v>103</v>
      </c>
      <c r="B18" s="5" t="s">
        <v>101</v>
      </c>
      <c r="C18" s="2" t="s">
        <v>104</v>
      </c>
      <c r="D18" s="2"/>
      <c r="E18" s="2"/>
      <c r="F18" s="80"/>
      <c r="G18" s="2" t="s">
        <v>75</v>
      </c>
    </row>
    <row r="19" spans="1:7" ht="11.65">
      <c r="A19" s="85" t="s">
        <v>105</v>
      </c>
      <c r="B19" s="5" t="s">
        <v>101</v>
      </c>
      <c r="C19" s="2" t="s">
        <v>106</v>
      </c>
      <c r="D19" s="2"/>
      <c r="E19" s="2"/>
      <c r="F19" s="80"/>
      <c r="G19" s="2" t="s">
        <v>75</v>
      </c>
    </row>
    <row r="20" spans="1:7" ht="11.65">
      <c r="A20" s="85" t="s">
        <v>107</v>
      </c>
      <c r="B20" s="5" t="s">
        <v>101</v>
      </c>
      <c r="C20" s="2" t="s">
        <v>108</v>
      </c>
      <c r="D20" s="2"/>
      <c r="E20" s="2"/>
      <c r="F20" s="80"/>
      <c r="G20" s="2" t="s">
        <v>75</v>
      </c>
    </row>
    <row r="21" spans="1:7" ht="11.65">
      <c r="A21" s="85" t="s">
        <v>109</v>
      </c>
      <c r="B21" s="8" t="s">
        <v>110</v>
      </c>
      <c r="C21" s="2" t="s">
        <v>111</v>
      </c>
      <c r="D21" s="2"/>
      <c r="E21" s="2"/>
      <c r="F21" s="80"/>
      <c r="G21" s="2" t="s">
        <v>75</v>
      </c>
    </row>
    <row r="22" spans="1:7" ht="11.65">
      <c r="A22" s="85" t="s">
        <v>112</v>
      </c>
      <c r="B22" s="8" t="s">
        <v>113</v>
      </c>
      <c r="C22" s="2" t="s">
        <v>114</v>
      </c>
      <c r="D22" s="2"/>
      <c r="E22" s="2"/>
      <c r="F22" s="80"/>
      <c r="G22" s="2" t="s">
        <v>75</v>
      </c>
    </row>
    <row r="23" spans="1:7" ht="11.65">
      <c r="A23" s="85" t="s">
        <v>115</v>
      </c>
      <c r="B23" s="8" t="s">
        <v>116</v>
      </c>
      <c r="C23" s="2" t="s">
        <v>117</v>
      </c>
      <c r="D23" s="2"/>
      <c r="E23" s="2"/>
      <c r="F23" s="80"/>
      <c r="G23" s="2" t="s">
        <v>75</v>
      </c>
    </row>
    <row r="24" spans="1:7" ht="11.65">
      <c r="A24" s="85" t="s">
        <v>118</v>
      </c>
      <c r="B24" s="8" t="s">
        <v>119</v>
      </c>
      <c r="C24" s="2" t="s">
        <v>120</v>
      </c>
      <c r="D24" s="2"/>
      <c r="E24" s="2"/>
      <c r="F24" s="80"/>
      <c r="G24" s="2" t="s">
        <v>75</v>
      </c>
    </row>
    <row r="25" spans="1:7" ht="11.65">
      <c r="A25" s="85" t="s">
        <v>121</v>
      </c>
      <c r="B25" s="8" t="s">
        <v>122</v>
      </c>
      <c r="C25" s="2" t="s">
        <v>117</v>
      </c>
      <c r="D25" s="2"/>
      <c r="E25" s="2"/>
      <c r="F25" s="80"/>
      <c r="G25" s="2" t="s">
        <v>75</v>
      </c>
    </row>
    <row r="26" spans="1:7" ht="11.65">
      <c r="A26" s="85" t="s">
        <v>123</v>
      </c>
      <c r="B26" s="5" t="s">
        <v>124</v>
      </c>
      <c r="C26" s="2" t="s">
        <v>117</v>
      </c>
      <c r="D26" s="2"/>
      <c r="E26" s="2"/>
      <c r="F26" s="80"/>
      <c r="G26" s="2" t="s">
        <v>75</v>
      </c>
    </row>
    <row r="27" spans="1:7" ht="11.65">
      <c r="A27" s="85" t="s">
        <v>125</v>
      </c>
      <c r="B27" s="5" t="s">
        <v>124</v>
      </c>
      <c r="C27" s="2" t="s">
        <v>126</v>
      </c>
      <c r="D27" s="2"/>
      <c r="E27" s="2"/>
      <c r="F27" s="80"/>
      <c r="G27" s="2" t="s">
        <v>75</v>
      </c>
    </row>
    <row r="28" spans="1:7" ht="11.65">
      <c r="A28" s="85" t="s">
        <v>127</v>
      </c>
      <c r="B28" s="8" t="s">
        <v>128</v>
      </c>
      <c r="C28" s="2" t="s">
        <v>129</v>
      </c>
      <c r="D28" s="2"/>
      <c r="E28" s="2"/>
      <c r="F28" s="80"/>
      <c r="G28" s="2" t="s">
        <v>75</v>
      </c>
    </row>
    <row r="29" spans="1:7" ht="11.65">
      <c r="A29" s="85" t="s">
        <v>130</v>
      </c>
      <c r="B29" s="5" t="s">
        <v>131</v>
      </c>
      <c r="C29" s="2" t="s">
        <v>132</v>
      </c>
      <c r="D29" s="2"/>
      <c r="E29" s="2"/>
      <c r="F29" s="80"/>
      <c r="G29" s="2" t="s">
        <v>75</v>
      </c>
    </row>
    <row r="30" spans="1:7" ht="11.65">
      <c r="A30" s="85" t="s">
        <v>133</v>
      </c>
      <c r="B30" s="5" t="s">
        <v>134</v>
      </c>
      <c r="C30" s="2" t="s">
        <v>135</v>
      </c>
      <c r="D30" s="2"/>
      <c r="E30" s="2"/>
      <c r="F30" s="80"/>
      <c r="G30" s="2" t="s">
        <v>75</v>
      </c>
    </row>
    <row r="31" spans="1:7" ht="11.65">
      <c r="A31" s="85" t="s">
        <v>136</v>
      </c>
      <c r="B31" s="5" t="s">
        <v>134</v>
      </c>
      <c r="C31" s="2" t="s">
        <v>137</v>
      </c>
      <c r="D31" s="2"/>
      <c r="E31" s="2"/>
      <c r="F31" s="80"/>
      <c r="G31" s="2" t="s">
        <v>75</v>
      </c>
    </row>
    <row r="32" spans="1:7" ht="11.65">
      <c r="A32" s="85" t="s">
        <v>138</v>
      </c>
      <c r="B32" s="5" t="s">
        <v>139</v>
      </c>
      <c r="C32" s="5" t="s">
        <v>140</v>
      </c>
      <c r="D32" s="2"/>
      <c r="E32" s="2"/>
      <c r="F32" s="80"/>
      <c r="G32" s="2" t="s">
        <v>75</v>
      </c>
    </row>
    <row r="33" spans="1:7" ht="23.65" thickBot="1">
      <c r="A33" s="90" t="s">
        <v>141</v>
      </c>
      <c r="B33" s="88" t="s">
        <v>142</v>
      </c>
      <c r="C33" s="89"/>
      <c r="D33" s="89"/>
      <c r="E33" s="89"/>
      <c r="F33" s="88" t="s">
        <v>143</v>
      </c>
      <c r="G33" s="89"/>
    </row>
    <row r="34" spans="1:7" ht="11.65">
      <c r="A34" s="8" t="s">
        <v>144</v>
      </c>
      <c r="B34" s="5" t="s">
        <v>145</v>
      </c>
      <c r="C34" s="5"/>
      <c r="D34" s="2"/>
      <c r="E34" s="2"/>
      <c r="F34" s="80"/>
      <c r="G34" s="2" t="s">
        <v>75</v>
      </c>
    </row>
    <row r="35" spans="1:7" ht="11.65">
      <c r="A35" s="8" t="s">
        <v>146</v>
      </c>
      <c r="B35" s="5" t="s">
        <v>147</v>
      </c>
      <c r="C35" s="5"/>
      <c r="D35" s="2"/>
      <c r="E35" s="2"/>
      <c r="F35" s="80"/>
      <c r="G35" s="2" t="s">
        <v>75</v>
      </c>
    </row>
    <row r="36" spans="1:7" ht="11.65">
      <c r="A36" s="8" t="s">
        <v>148</v>
      </c>
      <c r="B36" s="5" t="s">
        <v>149</v>
      </c>
      <c r="C36" s="5"/>
      <c r="D36" s="2"/>
      <c r="E36" s="2"/>
      <c r="F36" s="80"/>
      <c r="G36" s="2" t="s">
        <v>75</v>
      </c>
    </row>
    <row r="37" spans="1:7" ht="11.65">
      <c r="A37" s="8" t="s">
        <v>150</v>
      </c>
      <c r="B37" s="5" t="s">
        <v>151</v>
      </c>
      <c r="C37" s="5"/>
      <c r="D37" s="2"/>
      <c r="E37" s="2"/>
      <c r="F37" s="80"/>
      <c r="G37" s="2" t="s">
        <v>75</v>
      </c>
    </row>
    <row r="38" spans="1:7" ht="11.65">
      <c r="A38" s="8" t="s">
        <v>152</v>
      </c>
      <c r="B38" s="5" t="s">
        <v>153</v>
      </c>
      <c r="C38" s="5"/>
      <c r="D38" s="2"/>
      <c r="E38" s="2"/>
      <c r="F38" s="80"/>
      <c r="G38" s="2" t="s">
        <v>75</v>
      </c>
    </row>
    <row r="39" spans="1:7" ht="35.85" customHeight="1" thickBot="1">
      <c r="A39" s="90" t="s">
        <v>154</v>
      </c>
      <c r="B39" s="88" t="s">
        <v>155</v>
      </c>
      <c r="C39" s="89"/>
      <c r="D39" s="89"/>
      <c r="E39" s="89"/>
      <c r="F39" s="88" t="s">
        <v>156</v>
      </c>
      <c r="G39" s="89"/>
    </row>
    <row r="40" spans="1:7" ht="11.65">
      <c r="A40" s="8" t="s">
        <v>157</v>
      </c>
      <c r="B40" s="5" t="s">
        <v>158</v>
      </c>
      <c r="C40" s="5"/>
      <c r="D40" s="2"/>
      <c r="E40" s="2"/>
      <c r="F40" s="80"/>
      <c r="G40" s="2" t="s">
        <v>159</v>
      </c>
    </row>
    <row r="41" spans="1:7" ht="11.65">
      <c r="A41" s="8" t="s">
        <v>160</v>
      </c>
      <c r="B41" s="5" t="s">
        <v>161</v>
      </c>
      <c r="C41" s="5"/>
      <c r="D41" s="2"/>
      <c r="E41" s="2"/>
      <c r="F41" s="80"/>
      <c r="G41" s="2" t="s">
        <v>159</v>
      </c>
    </row>
    <row r="42" spans="1:7" ht="23.85" customHeight="1" thickBot="1">
      <c r="A42" s="90" t="s">
        <v>162</v>
      </c>
      <c r="B42" s="88" t="s">
        <v>163</v>
      </c>
      <c r="C42" s="89"/>
      <c r="D42" s="89"/>
      <c r="E42" s="89"/>
      <c r="F42" s="88" t="s">
        <v>164</v>
      </c>
      <c r="G42" s="89"/>
    </row>
    <row r="43" spans="1:7" ht="11.65">
      <c r="A43" s="8" t="s">
        <v>165</v>
      </c>
      <c r="B43" s="5" t="s">
        <v>166</v>
      </c>
      <c r="C43" s="5"/>
      <c r="D43" s="2"/>
      <c r="E43" s="2"/>
      <c r="F43" s="80"/>
      <c r="G43" s="2" t="s">
        <v>167</v>
      </c>
    </row>
    <row r="44" spans="1:7" ht="11.65">
      <c r="A44" s="8" t="s">
        <v>168</v>
      </c>
      <c r="B44" s="5" t="s">
        <v>169</v>
      </c>
      <c r="C44" s="5"/>
      <c r="D44" s="2"/>
      <c r="E44" s="2"/>
      <c r="F44" s="80"/>
      <c r="G44" s="2" t="s">
        <v>167</v>
      </c>
    </row>
    <row r="45" spans="1:7" ht="11.65">
      <c r="A45" s="8" t="s">
        <v>170</v>
      </c>
      <c r="B45" s="5" t="s">
        <v>171</v>
      </c>
      <c r="C45" s="5"/>
      <c r="D45" s="2"/>
      <c r="E45" s="2"/>
      <c r="F45" s="80"/>
      <c r="G45" s="2" t="s">
        <v>167</v>
      </c>
    </row>
  </sheetData>
  <sheetProtection algorithmName="SHA-512" hashValue="V1SidnkWvhibaTN+Bn1mlrHxSSihdhl7QBRvZ2mdMkwxg6pJuQUjUibfwsLkKboywNCEpPpYFhxgM38+gG9M5A==" saltValue="tP9nEPd4b3S5EMWFM6pHu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8C78-63FE-418C-88ED-1887C00BC446}">
  <dimension ref="A1:G31"/>
  <sheetViews>
    <sheetView zoomScale="60" zoomScaleNormal="60" workbookViewId="0">
      <pane xSplit="2" ySplit="1" topLeftCell="C2" activePane="bottomRight" state="frozen"/>
      <selection pane="bottomRight" activeCell="C14" sqref="C14:C15"/>
      <selection pane="bottomLeft"/>
      <selection pane="topRight"/>
    </sheetView>
  </sheetViews>
  <sheetFormatPr defaultColWidth="9.140625" defaultRowHeight="15" customHeight="1"/>
  <cols>
    <col min="1" max="1" width="13.85546875" style="81" customWidth="1"/>
    <col min="2" max="2" width="31.28515625" style="79" bestFit="1" customWidth="1"/>
    <col min="3" max="3" width="38.28515625" style="79" customWidth="1"/>
    <col min="4" max="4" width="11.85546875" style="79" bestFit="1" customWidth="1"/>
    <col min="5" max="5" width="11.7109375" style="79" bestFit="1" customWidth="1"/>
    <col min="6" max="6" width="35.28515625" style="79" customWidth="1"/>
    <col min="7" max="7" width="26" style="79" customWidth="1"/>
    <col min="8" max="12" width="11.7109375" style="79" bestFit="1" customWidth="1"/>
    <col min="13" max="16384" width="9.140625" style="79"/>
  </cols>
  <sheetData>
    <row r="1" spans="1:7" ht="42.95" customHeight="1">
      <c r="A1" s="11" t="s">
        <v>172</v>
      </c>
      <c r="B1" s="11" t="s">
        <v>173</v>
      </c>
      <c r="C1" s="2"/>
      <c r="D1" s="2"/>
      <c r="E1" s="2"/>
      <c r="F1" s="2"/>
      <c r="G1" s="2"/>
    </row>
    <row r="2" spans="1:7" ht="11.65">
      <c r="A2" s="13"/>
      <c r="B2" s="13"/>
      <c r="C2" s="2"/>
      <c r="D2" s="2"/>
      <c r="E2" s="2"/>
      <c r="F2" s="2"/>
      <c r="G2" s="2"/>
    </row>
    <row r="3" spans="1:7" ht="12" thickBot="1">
      <c r="A3" s="93" t="s">
        <v>65</v>
      </c>
      <c r="B3" s="21" t="s">
        <v>66</v>
      </c>
      <c r="C3" s="21" t="s">
        <v>67</v>
      </c>
      <c r="D3" s="21"/>
      <c r="E3" s="21"/>
      <c r="F3" s="21" t="s">
        <v>68</v>
      </c>
      <c r="G3" s="21" t="s">
        <v>69</v>
      </c>
    </row>
    <row r="4" spans="1:7" ht="23.65" thickBot="1">
      <c r="A4" s="36"/>
      <c r="B4" s="36"/>
      <c r="C4" s="36"/>
      <c r="D4" s="36"/>
      <c r="E4" s="36"/>
      <c r="F4" s="36" t="s">
        <v>174</v>
      </c>
      <c r="G4" s="36"/>
    </row>
    <row r="5" spans="1:7" ht="34.700000000000003">
      <c r="A5" s="8" t="s">
        <v>175</v>
      </c>
      <c r="B5" s="5" t="s">
        <v>176</v>
      </c>
      <c r="C5" s="5" t="s">
        <v>177</v>
      </c>
      <c r="D5" s="2"/>
      <c r="E5" s="2"/>
      <c r="F5" s="94">
        <f>SUM(F7:F8,F10:F25,F27,F29,F31)</f>
        <v>0</v>
      </c>
      <c r="G5" s="2" t="s">
        <v>178</v>
      </c>
    </row>
    <row r="6" spans="1:7" ht="12" thickBot="1">
      <c r="A6" s="90"/>
      <c r="B6" s="88"/>
      <c r="C6" s="88"/>
      <c r="D6" s="89"/>
      <c r="E6" s="89"/>
      <c r="F6" s="89" t="s">
        <v>179</v>
      </c>
      <c r="G6" s="89"/>
    </row>
    <row r="7" spans="1:7" ht="11.65">
      <c r="A7" s="8" t="s">
        <v>180</v>
      </c>
      <c r="B7" s="5" t="s">
        <v>181</v>
      </c>
      <c r="C7" s="5" t="s">
        <v>181</v>
      </c>
      <c r="D7" s="2"/>
      <c r="E7" s="2"/>
      <c r="F7" s="80"/>
      <c r="G7" s="2" t="s">
        <v>178</v>
      </c>
    </row>
    <row r="8" spans="1:7" ht="11.65">
      <c r="A8" s="8" t="s">
        <v>182</v>
      </c>
      <c r="B8" s="5" t="s">
        <v>183</v>
      </c>
      <c r="C8" s="5" t="s">
        <v>183</v>
      </c>
      <c r="D8" s="2"/>
      <c r="E8" s="2"/>
      <c r="F8" s="80"/>
      <c r="G8" s="2" t="s">
        <v>178</v>
      </c>
    </row>
    <row r="9" spans="1:7" ht="23.65" thickBot="1">
      <c r="A9" s="90" t="s">
        <v>184</v>
      </c>
      <c r="B9" s="88" t="s">
        <v>185</v>
      </c>
      <c r="C9" s="88"/>
      <c r="D9" s="89" t="s">
        <v>186</v>
      </c>
      <c r="E9" s="89" t="s">
        <v>187</v>
      </c>
      <c r="F9" s="89" t="s">
        <v>188</v>
      </c>
      <c r="G9" s="89"/>
    </row>
    <row r="10" spans="1:7" ht="11.65">
      <c r="A10" s="8" t="s">
        <v>189</v>
      </c>
      <c r="B10" s="5" t="s">
        <v>101</v>
      </c>
      <c r="C10" s="5" t="s">
        <v>102</v>
      </c>
      <c r="D10" s="80"/>
      <c r="E10" s="2">
        <v>11</v>
      </c>
      <c r="F10" s="95">
        <f>D10*E10</f>
        <v>0</v>
      </c>
      <c r="G10" s="2" t="s">
        <v>178</v>
      </c>
    </row>
    <row r="11" spans="1:7" ht="11.65">
      <c r="A11" s="8" t="s">
        <v>190</v>
      </c>
      <c r="B11" s="5" t="s">
        <v>101</v>
      </c>
      <c r="C11" s="5" t="s">
        <v>104</v>
      </c>
      <c r="D11" s="80"/>
      <c r="E11" s="2">
        <v>11</v>
      </c>
      <c r="F11" s="95">
        <f t="shared" ref="F11:F25" si="0">D11*E11</f>
        <v>0</v>
      </c>
      <c r="G11" s="2" t="s">
        <v>178</v>
      </c>
    </row>
    <row r="12" spans="1:7" ht="11.65">
      <c r="A12" s="8" t="s">
        <v>191</v>
      </c>
      <c r="B12" s="5" t="s">
        <v>101</v>
      </c>
      <c r="C12" s="5" t="s">
        <v>106</v>
      </c>
      <c r="D12" s="80"/>
      <c r="E12" s="2">
        <v>11</v>
      </c>
      <c r="F12" s="95">
        <f t="shared" si="0"/>
        <v>0</v>
      </c>
      <c r="G12" s="2" t="s">
        <v>178</v>
      </c>
    </row>
    <row r="13" spans="1:7" ht="11.65">
      <c r="A13" s="8" t="s">
        <v>192</v>
      </c>
      <c r="B13" s="5" t="s">
        <v>101</v>
      </c>
      <c r="C13" s="5" t="s">
        <v>108</v>
      </c>
      <c r="D13" s="80"/>
      <c r="E13" s="2">
        <v>11</v>
      </c>
      <c r="F13" s="95">
        <f t="shared" si="0"/>
        <v>0</v>
      </c>
      <c r="G13" s="2" t="s">
        <v>178</v>
      </c>
    </row>
    <row r="14" spans="1:7" ht="11.65">
      <c r="A14" s="8" t="s">
        <v>193</v>
      </c>
      <c r="B14" s="5" t="s">
        <v>110</v>
      </c>
      <c r="C14" s="5" t="s">
        <v>111</v>
      </c>
      <c r="D14" s="80"/>
      <c r="E14" s="2">
        <v>11</v>
      </c>
      <c r="F14" s="95">
        <f t="shared" si="0"/>
        <v>0</v>
      </c>
      <c r="G14" s="2" t="s">
        <v>178</v>
      </c>
    </row>
    <row r="15" spans="1:7" ht="11.65">
      <c r="A15" s="8" t="s">
        <v>194</v>
      </c>
      <c r="B15" s="5" t="s">
        <v>113</v>
      </c>
      <c r="C15" s="5" t="s">
        <v>114</v>
      </c>
      <c r="D15" s="80"/>
      <c r="E15" s="2">
        <v>11</v>
      </c>
      <c r="F15" s="95">
        <f t="shared" si="0"/>
        <v>0</v>
      </c>
      <c r="G15" s="2" t="s">
        <v>178</v>
      </c>
    </row>
    <row r="16" spans="1:7" ht="11.65">
      <c r="A16" s="8" t="s">
        <v>195</v>
      </c>
      <c r="B16" s="5" t="s">
        <v>116</v>
      </c>
      <c r="C16" s="5" t="s">
        <v>117</v>
      </c>
      <c r="D16" s="80"/>
      <c r="E16" s="2">
        <v>11</v>
      </c>
      <c r="F16" s="95">
        <f t="shared" si="0"/>
        <v>0</v>
      </c>
      <c r="G16" s="2" t="s">
        <v>178</v>
      </c>
    </row>
    <row r="17" spans="1:7" ht="11.65">
      <c r="A17" s="8" t="s">
        <v>196</v>
      </c>
      <c r="B17" s="5" t="s">
        <v>119</v>
      </c>
      <c r="C17" s="5" t="s">
        <v>120</v>
      </c>
      <c r="D17" s="80"/>
      <c r="E17" s="2">
        <v>11</v>
      </c>
      <c r="F17" s="95">
        <f t="shared" si="0"/>
        <v>0</v>
      </c>
      <c r="G17" s="2" t="s">
        <v>178</v>
      </c>
    </row>
    <row r="18" spans="1:7" ht="11.65">
      <c r="A18" s="8" t="s">
        <v>197</v>
      </c>
      <c r="B18" s="5" t="s">
        <v>122</v>
      </c>
      <c r="C18" s="5" t="s">
        <v>117</v>
      </c>
      <c r="D18" s="80"/>
      <c r="E18" s="2">
        <v>11</v>
      </c>
      <c r="F18" s="95">
        <f t="shared" si="0"/>
        <v>0</v>
      </c>
      <c r="G18" s="2" t="s">
        <v>178</v>
      </c>
    </row>
    <row r="19" spans="1:7" ht="11.65">
      <c r="A19" s="8" t="s">
        <v>198</v>
      </c>
      <c r="B19" s="5" t="s">
        <v>124</v>
      </c>
      <c r="C19" s="5" t="s">
        <v>117</v>
      </c>
      <c r="D19" s="80"/>
      <c r="E19" s="2">
        <v>7</v>
      </c>
      <c r="F19" s="95">
        <f t="shared" si="0"/>
        <v>0</v>
      </c>
      <c r="G19" s="2" t="s">
        <v>178</v>
      </c>
    </row>
    <row r="20" spans="1:7" ht="11.65">
      <c r="A20" s="8" t="s">
        <v>199</v>
      </c>
      <c r="B20" s="5" t="s">
        <v>124</v>
      </c>
      <c r="C20" s="5" t="s">
        <v>126</v>
      </c>
      <c r="D20" s="80"/>
      <c r="E20" s="2">
        <v>4</v>
      </c>
      <c r="F20" s="95">
        <f t="shared" si="0"/>
        <v>0</v>
      </c>
      <c r="G20" s="2" t="s">
        <v>178</v>
      </c>
    </row>
    <row r="21" spans="1:7" ht="11.65">
      <c r="A21" s="8" t="s">
        <v>200</v>
      </c>
      <c r="B21" s="5" t="s">
        <v>128</v>
      </c>
      <c r="C21" s="5" t="s">
        <v>129</v>
      </c>
      <c r="D21" s="80"/>
      <c r="E21" s="2">
        <v>2</v>
      </c>
      <c r="F21" s="95">
        <f t="shared" si="0"/>
        <v>0</v>
      </c>
      <c r="G21" s="2" t="s">
        <v>178</v>
      </c>
    </row>
    <row r="22" spans="1:7" ht="11.65">
      <c r="A22" s="8" t="s">
        <v>201</v>
      </c>
      <c r="B22" s="5" t="s">
        <v>131</v>
      </c>
      <c r="C22" s="5" t="s">
        <v>132</v>
      </c>
      <c r="D22" s="80"/>
      <c r="E22" s="2">
        <v>1</v>
      </c>
      <c r="F22" s="95">
        <f t="shared" si="0"/>
        <v>0</v>
      </c>
      <c r="G22" s="2" t="s">
        <v>178</v>
      </c>
    </row>
    <row r="23" spans="1:7" ht="11.65">
      <c r="A23" s="8" t="s">
        <v>202</v>
      </c>
      <c r="B23" s="5" t="s">
        <v>134</v>
      </c>
      <c r="C23" s="5" t="s">
        <v>135</v>
      </c>
      <c r="D23" s="80"/>
      <c r="E23" s="2">
        <v>9</v>
      </c>
      <c r="F23" s="95">
        <f t="shared" si="0"/>
        <v>0</v>
      </c>
      <c r="G23" s="2" t="s">
        <v>178</v>
      </c>
    </row>
    <row r="24" spans="1:7" ht="11.65">
      <c r="A24" s="8" t="s">
        <v>203</v>
      </c>
      <c r="B24" s="5" t="s">
        <v>134</v>
      </c>
      <c r="C24" s="5" t="s">
        <v>137</v>
      </c>
      <c r="D24" s="80"/>
      <c r="E24" s="2">
        <v>10</v>
      </c>
      <c r="F24" s="95">
        <f t="shared" si="0"/>
        <v>0</v>
      </c>
      <c r="G24" s="2" t="s">
        <v>178</v>
      </c>
    </row>
    <row r="25" spans="1:7" ht="11.65">
      <c r="A25" s="8" t="s">
        <v>204</v>
      </c>
      <c r="B25" s="5" t="s">
        <v>139</v>
      </c>
      <c r="C25" s="5" t="s">
        <v>140</v>
      </c>
      <c r="D25" s="80"/>
      <c r="E25" s="2">
        <v>11</v>
      </c>
      <c r="F25" s="95">
        <f t="shared" si="0"/>
        <v>0</v>
      </c>
      <c r="G25" s="2" t="s">
        <v>178</v>
      </c>
    </row>
    <row r="26" spans="1:7" ht="24.95" customHeight="1" thickBot="1">
      <c r="A26" s="90"/>
      <c r="B26" s="88"/>
      <c r="C26" s="88"/>
      <c r="D26" s="89"/>
      <c r="E26" s="89"/>
      <c r="F26" s="89" t="s">
        <v>205</v>
      </c>
      <c r="G26" s="89"/>
    </row>
    <row r="27" spans="1:7" ht="11.65">
      <c r="A27" s="8" t="s">
        <v>206</v>
      </c>
      <c r="B27" s="5" t="s">
        <v>207</v>
      </c>
      <c r="C27" s="5"/>
      <c r="D27" s="2"/>
      <c r="E27" s="2"/>
      <c r="F27" s="80"/>
      <c r="G27" s="2" t="s">
        <v>178</v>
      </c>
    </row>
    <row r="28" spans="1:7" ht="12" thickBot="1">
      <c r="A28" s="90"/>
      <c r="B28" s="88"/>
      <c r="C28" s="88"/>
      <c r="D28" s="89"/>
      <c r="E28" s="89"/>
      <c r="F28" s="89" t="s">
        <v>208</v>
      </c>
      <c r="G28" s="89"/>
    </row>
    <row r="29" spans="1:7" ht="11.65">
      <c r="A29" s="8" t="s">
        <v>209</v>
      </c>
      <c r="B29" s="5" t="s">
        <v>210</v>
      </c>
      <c r="C29" s="5"/>
      <c r="D29" s="2"/>
      <c r="E29" s="2"/>
      <c r="F29" s="80"/>
      <c r="G29" s="2" t="s">
        <v>178</v>
      </c>
    </row>
    <row r="30" spans="1:7" ht="23.65" thickBot="1">
      <c r="A30" s="90"/>
      <c r="B30" s="88"/>
      <c r="C30" s="88"/>
      <c r="D30" s="89"/>
      <c r="E30" s="89"/>
      <c r="F30" s="89" t="s">
        <v>211</v>
      </c>
      <c r="G30" s="89"/>
    </row>
    <row r="31" spans="1:7" ht="11.65">
      <c r="A31" s="8" t="s">
        <v>212</v>
      </c>
      <c r="B31" s="5" t="s">
        <v>213</v>
      </c>
      <c r="C31" s="5"/>
      <c r="D31" s="2"/>
      <c r="E31" s="2"/>
      <c r="F31" s="80"/>
      <c r="G31" s="2" t="s">
        <v>178</v>
      </c>
    </row>
  </sheetData>
  <sheetProtection algorithmName="SHA-512" hashValue="l1P79ktdCsE6aCUMILX8Dtc28NGIhlXDGaTowGYfz4OfGQgWG8+c/kr1PFt2Qe98thggwCtpIJFdCISgZNlOZQ==" saltValue="fIJqq+SRgvs7OpoiWKOKeg==" spinCount="100000"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24ED-3B6D-4210-A9C9-9D001FDF2E75}">
  <dimension ref="A1:D6"/>
  <sheetViews>
    <sheetView zoomScale="90" zoomScaleNormal="90" workbookViewId="0">
      <selection activeCell="H9" sqref="H9"/>
    </sheetView>
  </sheetViews>
  <sheetFormatPr defaultColWidth="9.140625" defaultRowHeight="14.1"/>
  <cols>
    <col min="1" max="1" width="7.28515625" style="96" bestFit="1" customWidth="1"/>
    <col min="2" max="2" width="25.85546875" style="96" customWidth="1"/>
    <col min="3" max="16384" width="9.140625" style="96"/>
  </cols>
  <sheetData>
    <row r="1" spans="1:4" ht="23.65">
      <c r="A1" s="11" t="s">
        <v>214</v>
      </c>
      <c r="B1" s="11" t="s">
        <v>215</v>
      </c>
      <c r="C1"/>
      <c r="D1"/>
    </row>
    <row r="2" spans="1:4">
      <c r="A2" s="13"/>
      <c r="B2" s="13"/>
      <c r="C2"/>
      <c r="D2"/>
    </row>
    <row r="3" spans="1:4" ht="24" thickBot="1">
      <c r="A3" s="98"/>
      <c r="B3" s="21" t="s">
        <v>67</v>
      </c>
      <c r="C3" s="91" t="s">
        <v>216</v>
      </c>
      <c r="D3" s="91" t="s">
        <v>217</v>
      </c>
    </row>
    <row r="4" spans="1:4">
      <c r="A4" s="8" t="s">
        <v>218</v>
      </c>
      <c r="B4" s="5" t="s">
        <v>219</v>
      </c>
      <c r="C4" s="5">
        <f>11*12</f>
        <v>132</v>
      </c>
      <c r="D4" s="5">
        <f>C4/12</f>
        <v>11</v>
      </c>
    </row>
    <row r="5" spans="1:4" ht="23.65">
      <c r="A5" s="8" t="s">
        <v>220</v>
      </c>
      <c r="B5" s="2" t="s">
        <v>221</v>
      </c>
      <c r="C5" s="97"/>
      <c r="D5" s="99">
        <f t="shared" ref="D5:D6" si="0">C5/12</f>
        <v>0</v>
      </c>
    </row>
    <row r="6" spans="1:4">
      <c r="A6" s="8" t="s">
        <v>222</v>
      </c>
      <c r="B6" s="2" t="s">
        <v>223</v>
      </c>
      <c r="C6" s="2">
        <f>C4-C5</f>
        <v>132</v>
      </c>
      <c r="D6" s="99">
        <f t="shared" si="0"/>
        <v>11</v>
      </c>
    </row>
  </sheetData>
  <sheetProtection algorithmName="SHA-512" hashValue="DvLXrz09DBaCVmCIYhbrmafdPtV2NvoVC2B4ZB8pqTFBC3Ph1jIBGgU3yoDazhgvTTh2JtklU/i/u6tfuG/Bag==" saltValue="9raHACwKtztkYPOnFgHcmA==" spinCount="100000" sheet="1" objects="1" scenarios="1"/>
  <pageMargins left="0.7" right="0.7" top="0.75" bottom="0.75" header="0.3" footer="0.3"/>
  <pageSetup paperSize="9" orientation="portrait" horizontalDpi="300" verticalDpi="0" r:id="rId1"/>
  <ignoredErrors>
    <ignoredError sqref="C4:D4 C6 D5:D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CB72-5E1D-4301-B14A-FA0CECAEA9D9}">
  <dimension ref="A1:C19"/>
  <sheetViews>
    <sheetView workbookViewId="0">
      <selection activeCell="C30" sqref="C30"/>
    </sheetView>
  </sheetViews>
  <sheetFormatPr defaultRowHeight="14.1"/>
  <cols>
    <col min="1" max="1" width="31" customWidth="1"/>
    <col min="2" max="2" width="15.28515625" bestFit="1" customWidth="1"/>
    <col min="3" max="3" width="21.140625" bestFit="1" customWidth="1"/>
  </cols>
  <sheetData>
    <row r="1" spans="1:3" ht="23.65">
      <c r="A1" s="11" t="s">
        <v>224</v>
      </c>
      <c r="B1" s="12" t="s">
        <v>225</v>
      </c>
    </row>
    <row r="3" spans="1:3" ht="14.65" thickBot="1">
      <c r="A3" s="37" t="s">
        <v>226</v>
      </c>
      <c r="B3" s="37" t="s">
        <v>227</v>
      </c>
      <c r="C3" s="37" t="s">
        <v>228</v>
      </c>
    </row>
    <row r="4" spans="1:3">
      <c r="A4" s="38" t="s">
        <v>229</v>
      </c>
      <c r="B4" s="38">
        <v>96</v>
      </c>
      <c r="C4" s="38">
        <v>1</v>
      </c>
    </row>
    <row r="5" spans="1:3">
      <c r="A5" s="38" t="s">
        <v>230</v>
      </c>
      <c r="B5" s="38">
        <v>217</v>
      </c>
      <c r="C5" s="38">
        <v>1</v>
      </c>
    </row>
    <row r="6" spans="1:3">
      <c r="A6" s="38" t="s">
        <v>231</v>
      </c>
      <c r="B6" s="38">
        <v>83</v>
      </c>
      <c r="C6" s="38">
        <v>1</v>
      </c>
    </row>
    <row r="7" spans="1:3">
      <c r="A7" s="38" t="s">
        <v>232</v>
      </c>
      <c r="B7" s="38">
        <v>139</v>
      </c>
      <c r="C7" s="38">
        <v>1</v>
      </c>
    </row>
    <row r="8" spans="1:3">
      <c r="A8" s="38" t="s">
        <v>233</v>
      </c>
      <c r="B8" s="38">
        <v>83</v>
      </c>
      <c r="C8" s="38">
        <v>1</v>
      </c>
    </row>
    <row r="9" spans="1:3">
      <c r="A9" s="38" t="s">
        <v>234</v>
      </c>
      <c r="B9" s="38">
        <v>83</v>
      </c>
      <c r="C9" s="38">
        <v>1</v>
      </c>
    </row>
    <row r="10" spans="1:3">
      <c r="A10" s="38" t="s">
        <v>235</v>
      </c>
      <c r="B10" s="38">
        <v>49</v>
      </c>
      <c r="C10" s="38">
        <v>1</v>
      </c>
    </row>
    <row r="11" spans="1:3">
      <c r="A11" s="38" t="s">
        <v>236</v>
      </c>
      <c r="B11" s="38">
        <v>102</v>
      </c>
      <c r="C11" s="38">
        <v>1</v>
      </c>
    </row>
    <row r="12" spans="1:3">
      <c r="A12" s="38" t="s">
        <v>237</v>
      </c>
      <c r="B12" s="38">
        <v>41</v>
      </c>
      <c r="C12" s="38">
        <v>1</v>
      </c>
    </row>
    <row r="13" spans="1:3">
      <c r="A13" s="38" t="s">
        <v>238</v>
      </c>
      <c r="B13" s="38">
        <v>72</v>
      </c>
      <c r="C13" s="38">
        <v>1</v>
      </c>
    </row>
    <row r="14" spans="1:3" ht="14.65" thickBot="1">
      <c r="A14" s="37" t="s">
        <v>239</v>
      </c>
      <c r="B14" s="37">
        <v>412</v>
      </c>
      <c r="C14" s="37">
        <v>5</v>
      </c>
    </row>
    <row r="15" spans="1:3">
      <c r="A15" s="38" t="s">
        <v>240</v>
      </c>
      <c r="B15" s="38">
        <f>SUM(B4:B14)</f>
        <v>1377</v>
      </c>
      <c r="C15" s="38">
        <f>SUM(C4:C14)</f>
        <v>15</v>
      </c>
    </row>
    <row r="16" spans="1:3">
      <c r="A16" s="38"/>
      <c r="B16" s="38"/>
      <c r="C16" s="38"/>
    </row>
    <row r="17" spans="1:3">
      <c r="A17" s="38" t="s">
        <v>241</v>
      </c>
      <c r="B17" s="38">
        <v>0</v>
      </c>
      <c r="C17" s="38">
        <v>5</v>
      </c>
    </row>
    <row r="18" spans="1:3" ht="14.65" thickBot="1">
      <c r="A18" s="37" t="s">
        <v>242</v>
      </c>
      <c r="B18" s="37">
        <v>0</v>
      </c>
      <c r="C18" s="37">
        <v>5</v>
      </c>
    </row>
    <row r="19" spans="1:3">
      <c r="A19" s="38" t="s">
        <v>243</v>
      </c>
      <c r="B19" s="38">
        <v>1377</v>
      </c>
      <c r="C19" s="38">
        <v>20</v>
      </c>
    </row>
  </sheetData>
  <sheetProtection algorithmName="SHA-512" hashValue="HqdrQpZ1AiIPU5npIQqfhwGix4zq47kVWNt7RkEVZntXirxH+ZGSb8Mzp3FpW/Ct47Y8yW790x05/uEYR/GQYQ==" saltValue="p7rjAfch+gqCS0GkAcUZE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7545-D1F9-4C1B-B805-E2676865F563}">
  <dimension ref="A1:L43"/>
  <sheetViews>
    <sheetView zoomScale="60" zoomScaleNormal="60" workbookViewId="0">
      <pane xSplit="2" ySplit="5" topLeftCell="C41" activePane="bottomRight" state="frozen"/>
      <selection pane="bottomRight" activeCell="H43" sqref="H43"/>
      <selection pane="bottomLeft"/>
      <selection pane="topRight"/>
    </sheetView>
  </sheetViews>
  <sheetFormatPr defaultColWidth="9.140625" defaultRowHeight="15" customHeight="1"/>
  <cols>
    <col min="1" max="1" width="13.85546875" style="8" customWidth="1"/>
    <col min="2" max="2" width="31.28515625" style="2" bestFit="1" customWidth="1"/>
    <col min="3" max="3" width="38.28515625" style="2" customWidth="1"/>
    <col min="4" max="4" width="11.85546875" style="2" bestFit="1" customWidth="1"/>
    <col min="5" max="5" width="11.7109375" style="2" bestFit="1" customWidth="1"/>
    <col min="6" max="6" width="13" style="2" bestFit="1" customWidth="1"/>
    <col min="7" max="8" width="11.7109375" style="2" bestFit="1" customWidth="1"/>
    <col min="9" max="9" width="13" style="2" bestFit="1" customWidth="1"/>
    <col min="10" max="11" width="11.7109375" style="2" bestFit="1" customWidth="1"/>
    <col min="12" max="12" width="13" style="2" bestFit="1" customWidth="1"/>
    <col min="13" max="16384" width="9.140625" style="2"/>
  </cols>
  <sheetData>
    <row r="1" spans="1:12" ht="15" customHeight="1">
      <c r="A1" s="11" t="s">
        <v>244</v>
      </c>
      <c r="B1" s="12" t="s">
        <v>245</v>
      </c>
    </row>
    <row r="2" spans="1:12" ht="15" customHeight="1" thickBot="1">
      <c r="A2" s="13"/>
      <c r="B2" s="20"/>
    </row>
    <row r="3" spans="1:12" ht="39.6" customHeight="1">
      <c r="B3" s="9" t="s">
        <v>246</v>
      </c>
      <c r="D3" s="31" t="s">
        <v>247</v>
      </c>
      <c r="E3" s="32">
        <v>0.7</v>
      </c>
      <c r="F3" s="33"/>
      <c r="G3" s="31" t="s">
        <v>248</v>
      </c>
      <c r="H3" s="32">
        <v>0.85</v>
      </c>
      <c r="I3" s="33"/>
      <c r="J3" s="31" t="s">
        <v>249</v>
      </c>
      <c r="K3" s="32">
        <v>1</v>
      </c>
      <c r="L3" s="35"/>
    </row>
    <row r="4" spans="1:12" ht="15" customHeight="1" thickBot="1">
      <c r="B4" s="9"/>
      <c r="D4" s="34"/>
      <c r="E4" s="21"/>
      <c r="F4" s="30"/>
      <c r="G4" s="34"/>
      <c r="H4" s="21"/>
      <c r="I4" s="30"/>
      <c r="J4" s="34"/>
      <c r="K4" s="21"/>
      <c r="L4" s="30"/>
    </row>
    <row r="5" spans="1:12" ht="26.1" customHeight="1">
      <c r="A5" s="7" t="s">
        <v>65</v>
      </c>
      <c r="B5" s="6" t="s">
        <v>66</v>
      </c>
      <c r="C5" s="6" t="s">
        <v>67</v>
      </c>
      <c r="D5" s="23" t="s">
        <v>250</v>
      </c>
      <c r="E5" s="24" t="s">
        <v>251</v>
      </c>
      <c r="F5" s="25" t="s">
        <v>252</v>
      </c>
      <c r="G5" s="23" t="s">
        <v>250</v>
      </c>
      <c r="H5" s="24" t="s">
        <v>251</v>
      </c>
      <c r="I5" s="25" t="s">
        <v>252</v>
      </c>
      <c r="J5" s="23" t="s">
        <v>250</v>
      </c>
      <c r="K5" s="24" t="s">
        <v>251</v>
      </c>
      <c r="L5" s="25" t="s">
        <v>252</v>
      </c>
    </row>
    <row r="6" spans="1:12" ht="11.65">
      <c r="A6" s="8" t="s">
        <v>253</v>
      </c>
      <c r="B6" s="2" t="s">
        <v>254</v>
      </c>
      <c r="C6" s="2" t="s">
        <v>254</v>
      </c>
      <c r="D6" s="26">
        <v>11</v>
      </c>
      <c r="E6" s="22" t="s">
        <v>255</v>
      </c>
      <c r="F6" s="61"/>
      <c r="G6" s="26">
        <v>17</v>
      </c>
      <c r="H6" s="22" t="s">
        <v>255</v>
      </c>
      <c r="I6" s="61"/>
      <c r="J6" s="26">
        <v>22</v>
      </c>
      <c r="K6" s="22" t="s">
        <v>255</v>
      </c>
      <c r="L6" s="61"/>
    </row>
    <row r="7" spans="1:12" ht="11.65">
      <c r="A7" s="8" t="s">
        <v>256</v>
      </c>
      <c r="B7" s="3" t="s">
        <v>257</v>
      </c>
      <c r="C7" s="2" t="s">
        <v>258</v>
      </c>
      <c r="D7" s="27">
        <v>1400</v>
      </c>
      <c r="E7" s="2" t="s">
        <v>259</v>
      </c>
      <c r="F7" s="62">
        <f>D7*'Prijsblad Beheer'!$F6</f>
        <v>0</v>
      </c>
      <c r="G7" s="27">
        <v>1700</v>
      </c>
      <c r="H7" s="2" t="s">
        <v>259</v>
      </c>
      <c r="I7" s="62">
        <f>G7*'Prijsblad Beheer'!$F6</f>
        <v>0</v>
      </c>
      <c r="J7" s="27">
        <v>2000</v>
      </c>
      <c r="K7" s="2" t="s">
        <v>259</v>
      </c>
      <c r="L7" s="62">
        <f>J7*'Prijsblad Beheer'!$F6</f>
        <v>0</v>
      </c>
    </row>
    <row r="8" spans="1:12" ht="11.65">
      <c r="A8" s="8" t="s">
        <v>260</v>
      </c>
      <c r="B8" s="3" t="s">
        <v>261</v>
      </c>
      <c r="C8" s="2" t="s">
        <v>262</v>
      </c>
      <c r="D8" s="27">
        <v>350</v>
      </c>
      <c r="E8" s="2" t="s">
        <v>259</v>
      </c>
      <c r="F8" s="62">
        <f>D8*'Prijsblad Beheer'!$F11</f>
        <v>0</v>
      </c>
      <c r="G8" s="27">
        <v>425</v>
      </c>
      <c r="H8" s="2" t="s">
        <v>259</v>
      </c>
      <c r="I8" s="62">
        <f>G8*'Prijsblad Beheer'!$F11</f>
        <v>0</v>
      </c>
      <c r="J8" s="27">
        <v>500</v>
      </c>
      <c r="K8" s="2" t="s">
        <v>259</v>
      </c>
      <c r="L8" s="62">
        <f>J8*'Prijsblad Beheer'!$F11</f>
        <v>0</v>
      </c>
    </row>
    <row r="9" spans="1:12" ht="11.65">
      <c r="A9" s="8" t="s">
        <v>263</v>
      </c>
      <c r="B9" s="3" t="s">
        <v>264</v>
      </c>
      <c r="C9" s="2" t="s">
        <v>94</v>
      </c>
      <c r="D9" s="27" t="s">
        <v>265</v>
      </c>
      <c r="E9" s="2" t="s">
        <v>266</v>
      </c>
      <c r="F9" s="62">
        <f>'Prijsblad Beheer'!$F15</f>
        <v>0</v>
      </c>
      <c r="G9" s="27" t="s">
        <v>265</v>
      </c>
      <c r="H9" s="2" t="s">
        <v>266</v>
      </c>
      <c r="I9" s="62">
        <f>'Prijsblad Beheer'!$F15</f>
        <v>0</v>
      </c>
      <c r="J9" s="27" t="s">
        <v>265</v>
      </c>
      <c r="K9" s="2" t="s">
        <v>266</v>
      </c>
      <c r="L9" s="62">
        <f>'Prijsblad Beheer'!$F15</f>
        <v>0</v>
      </c>
    </row>
    <row r="10" spans="1:12" ht="23.1">
      <c r="A10" s="8" t="s">
        <v>267</v>
      </c>
      <c r="B10" s="3" t="s">
        <v>268</v>
      </c>
      <c r="C10" s="10"/>
      <c r="D10" s="28"/>
      <c r="E10" s="10"/>
      <c r="F10" s="63"/>
      <c r="G10" s="28"/>
      <c r="H10" s="10"/>
      <c r="I10" s="63"/>
      <c r="J10" s="28"/>
      <c r="K10" s="10"/>
      <c r="L10" s="63"/>
    </row>
    <row r="11" spans="1:12" ht="11.65">
      <c r="A11" s="8" t="s">
        <v>269</v>
      </c>
      <c r="B11" s="5" t="s">
        <v>101</v>
      </c>
      <c r="C11" s="2" t="s">
        <v>102</v>
      </c>
      <c r="D11" s="27">
        <v>11</v>
      </c>
      <c r="E11" s="2" t="s">
        <v>270</v>
      </c>
      <c r="F11" s="62">
        <f>D11*'Prijsblad Beheer'!$F17</f>
        <v>0</v>
      </c>
      <c r="G11" s="27">
        <f>$G$6/$D$6*D11</f>
        <v>17</v>
      </c>
      <c r="H11" s="2" t="s">
        <v>270</v>
      </c>
      <c r="I11" s="62">
        <f>G11*'Prijsblad Beheer'!$F17</f>
        <v>0</v>
      </c>
      <c r="J11" s="27">
        <v>22</v>
      </c>
      <c r="K11" s="2" t="s">
        <v>270</v>
      </c>
      <c r="L11" s="62">
        <f>J11*'Prijsblad Beheer'!$F17</f>
        <v>0</v>
      </c>
    </row>
    <row r="12" spans="1:12" ht="11.65">
      <c r="A12" s="8" t="s">
        <v>271</v>
      </c>
      <c r="B12" s="5" t="s">
        <v>101</v>
      </c>
      <c r="C12" s="2" t="s">
        <v>104</v>
      </c>
      <c r="D12" s="27">
        <v>11</v>
      </c>
      <c r="E12" s="2" t="s">
        <v>270</v>
      </c>
      <c r="F12" s="62">
        <f>D12*'Prijsblad Beheer'!$F18</f>
        <v>0</v>
      </c>
      <c r="G12" s="27">
        <f t="shared" ref="G12:G26" si="0">$G$6/$D$6*D12</f>
        <v>17</v>
      </c>
      <c r="H12" s="2" t="s">
        <v>270</v>
      </c>
      <c r="I12" s="62">
        <f>G12*'Prijsblad Beheer'!$F18</f>
        <v>0</v>
      </c>
      <c r="J12" s="27">
        <v>22</v>
      </c>
      <c r="K12" s="2" t="s">
        <v>270</v>
      </c>
      <c r="L12" s="62">
        <f>J12*'Prijsblad Beheer'!$F18</f>
        <v>0</v>
      </c>
    </row>
    <row r="13" spans="1:12" ht="11.65">
      <c r="A13" s="8" t="s">
        <v>272</v>
      </c>
      <c r="B13" s="5" t="s">
        <v>101</v>
      </c>
      <c r="C13" s="2" t="s">
        <v>106</v>
      </c>
      <c r="D13" s="27">
        <v>11</v>
      </c>
      <c r="E13" s="2" t="s">
        <v>270</v>
      </c>
      <c r="F13" s="62">
        <f>D13*'Prijsblad Beheer'!$F19</f>
        <v>0</v>
      </c>
      <c r="G13" s="27">
        <f t="shared" si="0"/>
        <v>17</v>
      </c>
      <c r="H13" s="2" t="s">
        <v>270</v>
      </c>
      <c r="I13" s="62">
        <f>G13*'Prijsblad Beheer'!$F19</f>
        <v>0</v>
      </c>
      <c r="J13" s="27">
        <v>22</v>
      </c>
      <c r="K13" s="2" t="s">
        <v>270</v>
      </c>
      <c r="L13" s="62">
        <f>J13*'Prijsblad Beheer'!$F19</f>
        <v>0</v>
      </c>
    </row>
    <row r="14" spans="1:12" ht="11.65">
      <c r="A14" s="8" t="s">
        <v>273</v>
      </c>
      <c r="B14" s="5" t="s">
        <v>101</v>
      </c>
      <c r="C14" s="2" t="s">
        <v>108</v>
      </c>
      <c r="D14" s="27">
        <v>11</v>
      </c>
      <c r="E14" s="2" t="s">
        <v>270</v>
      </c>
      <c r="F14" s="62">
        <f>D14*'Prijsblad Beheer'!$F20</f>
        <v>0</v>
      </c>
      <c r="G14" s="27">
        <f t="shared" si="0"/>
        <v>17</v>
      </c>
      <c r="H14" s="2" t="s">
        <v>270</v>
      </c>
      <c r="I14" s="62">
        <f>G14*'Prijsblad Beheer'!$F20</f>
        <v>0</v>
      </c>
      <c r="J14" s="27">
        <v>22</v>
      </c>
      <c r="K14" s="2" t="s">
        <v>270</v>
      </c>
      <c r="L14" s="62">
        <f>J14*'Prijsblad Beheer'!$F20</f>
        <v>0</v>
      </c>
    </row>
    <row r="15" spans="1:12" ht="11.65">
      <c r="A15" s="8" t="s">
        <v>274</v>
      </c>
      <c r="B15" s="8" t="s">
        <v>110</v>
      </c>
      <c r="C15" s="2" t="s">
        <v>111</v>
      </c>
      <c r="D15" s="27">
        <v>11</v>
      </c>
      <c r="E15" s="2" t="s">
        <v>270</v>
      </c>
      <c r="F15" s="62">
        <f>D15*'Prijsblad Beheer'!$F21</f>
        <v>0</v>
      </c>
      <c r="G15" s="27">
        <f t="shared" si="0"/>
        <v>17</v>
      </c>
      <c r="H15" s="2" t="s">
        <v>270</v>
      </c>
      <c r="I15" s="62">
        <f>G15*'Prijsblad Beheer'!$F21</f>
        <v>0</v>
      </c>
      <c r="J15" s="27">
        <v>22</v>
      </c>
      <c r="K15" s="2" t="s">
        <v>270</v>
      </c>
      <c r="L15" s="62">
        <f>J15*'Prijsblad Beheer'!$F21</f>
        <v>0</v>
      </c>
    </row>
    <row r="16" spans="1:12" ht="11.65">
      <c r="A16" s="8" t="s">
        <v>275</v>
      </c>
      <c r="B16" s="8" t="s">
        <v>113</v>
      </c>
      <c r="C16" s="2" t="s">
        <v>114</v>
      </c>
      <c r="D16" s="27">
        <v>11</v>
      </c>
      <c r="E16" s="2" t="s">
        <v>270</v>
      </c>
      <c r="F16" s="62">
        <f>D16*'Prijsblad Beheer'!$F22</f>
        <v>0</v>
      </c>
      <c r="G16" s="27">
        <f t="shared" si="0"/>
        <v>17</v>
      </c>
      <c r="H16" s="2" t="s">
        <v>270</v>
      </c>
      <c r="I16" s="62">
        <f>G16*'Prijsblad Beheer'!$F22</f>
        <v>0</v>
      </c>
      <c r="J16" s="27">
        <v>22</v>
      </c>
      <c r="K16" s="2" t="s">
        <v>270</v>
      </c>
      <c r="L16" s="62">
        <f>J16*'Prijsblad Beheer'!$F22</f>
        <v>0</v>
      </c>
    </row>
    <row r="17" spans="1:12" ht="11.65">
      <c r="A17" s="8" t="s">
        <v>276</v>
      </c>
      <c r="B17" s="8" t="s">
        <v>116</v>
      </c>
      <c r="C17" s="2" t="s">
        <v>117</v>
      </c>
      <c r="D17" s="27">
        <v>11</v>
      </c>
      <c r="E17" s="2" t="s">
        <v>270</v>
      </c>
      <c r="F17" s="62">
        <f>D17*'Prijsblad Beheer'!$F23</f>
        <v>0</v>
      </c>
      <c r="G17" s="27">
        <f t="shared" si="0"/>
        <v>17</v>
      </c>
      <c r="H17" s="2" t="s">
        <v>270</v>
      </c>
      <c r="I17" s="62">
        <f>G17*'Prijsblad Beheer'!$F23</f>
        <v>0</v>
      </c>
      <c r="J17" s="27">
        <v>22</v>
      </c>
      <c r="K17" s="2" t="s">
        <v>270</v>
      </c>
      <c r="L17" s="62">
        <f>J17*'Prijsblad Beheer'!$F23</f>
        <v>0</v>
      </c>
    </row>
    <row r="18" spans="1:12" ht="11.65">
      <c r="A18" s="8" t="s">
        <v>277</v>
      </c>
      <c r="B18" s="8" t="s">
        <v>119</v>
      </c>
      <c r="C18" s="2" t="s">
        <v>120</v>
      </c>
      <c r="D18" s="27">
        <v>11</v>
      </c>
      <c r="E18" s="2" t="s">
        <v>270</v>
      </c>
      <c r="F18" s="62">
        <f>D18*'Prijsblad Beheer'!$F24</f>
        <v>0</v>
      </c>
      <c r="G18" s="27">
        <f t="shared" si="0"/>
        <v>17</v>
      </c>
      <c r="H18" s="2" t="s">
        <v>270</v>
      </c>
      <c r="I18" s="62">
        <f>G18*'Prijsblad Beheer'!$F24</f>
        <v>0</v>
      </c>
      <c r="J18" s="27">
        <v>22</v>
      </c>
      <c r="K18" s="2" t="s">
        <v>270</v>
      </c>
      <c r="L18" s="62">
        <f>J18*'Prijsblad Beheer'!$F24</f>
        <v>0</v>
      </c>
    </row>
    <row r="19" spans="1:12" ht="11.65">
      <c r="A19" s="8" t="s">
        <v>278</v>
      </c>
      <c r="B19" s="8" t="s">
        <v>122</v>
      </c>
      <c r="C19" s="2" t="s">
        <v>117</v>
      </c>
      <c r="D19" s="27">
        <v>11</v>
      </c>
      <c r="E19" s="2" t="s">
        <v>270</v>
      </c>
      <c r="F19" s="62">
        <f>D19*'Prijsblad Beheer'!$F25</f>
        <v>0</v>
      </c>
      <c r="G19" s="27">
        <f t="shared" si="0"/>
        <v>17</v>
      </c>
      <c r="H19" s="2" t="s">
        <v>270</v>
      </c>
      <c r="I19" s="62">
        <f>G19*'Prijsblad Beheer'!$F25</f>
        <v>0</v>
      </c>
      <c r="J19" s="27">
        <v>22</v>
      </c>
      <c r="K19" s="2" t="s">
        <v>270</v>
      </c>
      <c r="L19" s="62">
        <f>J19*'Prijsblad Beheer'!$F25</f>
        <v>0</v>
      </c>
    </row>
    <row r="20" spans="1:12" ht="11.65">
      <c r="A20" s="8" t="s">
        <v>279</v>
      </c>
      <c r="B20" s="5" t="s">
        <v>124</v>
      </c>
      <c r="C20" s="2" t="s">
        <v>117</v>
      </c>
      <c r="D20" s="27">
        <v>7</v>
      </c>
      <c r="E20" s="2" t="s">
        <v>270</v>
      </c>
      <c r="F20" s="62">
        <f>D20*'Prijsblad Beheer'!$F26</f>
        <v>0</v>
      </c>
      <c r="G20" s="27">
        <v>11</v>
      </c>
      <c r="H20" s="2" t="s">
        <v>270</v>
      </c>
      <c r="I20" s="62">
        <f>G20*'Prijsblad Beheer'!$F26</f>
        <v>0</v>
      </c>
      <c r="J20" s="27">
        <f>$J$6/$D$6*D20</f>
        <v>14</v>
      </c>
      <c r="K20" s="2" t="s">
        <v>270</v>
      </c>
      <c r="L20" s="62">
        <f>J20*'Prijsblad Beheer'!$F26</f>
        <v>0</v>
      </c>
    </row>
    <row r="21" spans="1:12" ht="11.65">
      <c r="A21" s="8" t="s">
        <v>280</v>
      </c>
      <c r="B21" s="5" t="s">
        <v>124</v>
      </c>
      <c r="C21" s="2" t="s">
        <v>126</v>
      </c>
      <c r="D21" s="27">
        <v>4</v>
      </c>
      <c r="E21" s="2" t="s">
        <v>270</v>
      </c>
      <c r="F21" s="62">
        <f>D21*'Prijsblad Beheer'!$F27</f>
        <v>0</v>
      </c>
      <c r="G21" s="27">
        <v>6</v>
      </c>
      <c r="H21" s="2" t="s">
        <v>270</v>
      </c>
      <c r="I21" s="62">
        <f>G21*'Prijsblad Beheer'!$F27</f>
        <v>0</v>
      </c>
      <c r="J21" s="27">
        <f t="shared" ref="J21:J26" si="1">$J$6/$D$6*D21</f>
        <v>8</v>
      </c>
      <c r="K21" s="2" t="s">
        <v>270</v>
      </c>
      <c r="L21" s="62">
        <f>J21*'Prijsblad Beheer'!$F27</f>
        <v>0</v>
      </c>
    </row>
    <row r="22" spans="1:12" ht="11.65">
      <c r="A22" s="8" t="s">
        <v>281</v>
      </c>
      <c r="B22" s="8" t="s">
        <v>128</v>
      </c>
      <c r="C22" s="2" t="s">
        <v>129</v>
      </c>
      <c r="D22" s="27">
        <v>2</v>
      </c>
      <c r="E22" s="2" t="s">
        <v>270</v>
      </c>
      <c r="F22" s="62">
        <f>D22*'Prijsblad Beheer'!$F28</f>
        <v>0</v>
      </c>
      <c r="G22" s="27">
        <v>3</v>
      </c>
      <c r="H22" s="2" t="s">
        <v>270</v>
      </c>
      <c r="I22" s="62">
        <f>G22*'Prijsblad Beheer'!$F28</f>
        <v>0</v>
      </c>
      <c r="J22" s="27">
        <f t="shared" si="1"/>
        <v>4</v>
      </c>
      <c r="K22" s="2" t="s">
        <v>270</v>
      </c>
      <c r="L22" s="62">
        <f>J22*'Prijsblad Beheer'!$F28</f>
        <v>0</v>
      </c>
    </row>
    <row r="23" spans="1:12" ht="11.65">
      <c r="A23" s="8" t="s">
        <v>282</v>
      </c>
      <c r="B23" s="5" t="s">
        <v>131</v>
      </c>
      <c r="C23" s="2" t="s">
        <v>132</v>
      </c>
      <c r="D23" s="27">
        <v>1</v>
      </c>
      <c r="E23" s="2" t="s">
        <v>270</v>
      </c>
      <c r="F23" s="62">
        <f>D23*'Prijsblad Beheer'!$F29</f>
        <v>0</v>
      </c>
      <c r="G23" s="27">
        <v>1</v>
      </c>
      <c r="H23" s="2" t="s">
        <v>270</v>
      </c>
      <c r="I23" s="62">
        <f>G23*'Prijsblad Beheer'!$F29</f>
        <v>0</v>
      </c>
      <c r="J23" s="27">
        <f t="shared" si="1"/>
        <v>2</v>
      </c>
      <c r="K23" s="2" t="s">
        <v>270</v>
      </c>
      <c r="L23" s="62">
        <f>J23*'Prijsblad Beheer'!$F29</f>
        <v>0</v>
      </c>
    </row>
    <row r="24" spans="1:12" ht="11.65">
      <c r="A24" s="8" t="s">
        <v>283</v>
      </c>
      <c r="B24" s="5" t="s">
        <v>134</v>
      </c>
      <c r="C24" s="2" t="s">
        <v>135</v>
      </c>
      <c r="D24" s="27">
        <v>9</v>
      </c>
      <c r="E24" s="2" t="s">
        <v>270</v>
      </c>
      <c r="F24" s="62">
        <f>D24*'Prijsblad Beheer'!$F30</f>
        <v>0</v>
      </c>
      <c r="G24" s="27">
        <v>14</v>
      </c>
      <c r="H24" s="2" t="s">
        <v>270</v>
      </c>
      <c r="I24" s="62">
        <f>G24*'Prijsblad Beheer'!$F30</f>
        <v>0</v>
      </c>
      <c r="J24" s="27">
        <f t="shared" si="1"/>
        <v>18</v>
      </c>
      <c r="K24" s="2" t="s">
        <v>270</v>
      </c>
      <c r="L24" s="62">
        <f>J24*'Prijsblad Beheer'!$F30</f>
        <v>0</v>
      </c>
    </row>
    <row r="25" spans="1:12" ht="11.65">
      <c r="A25" s="8" t="s">
        <v>284</v>
      </c>
      <c r="B25" s="5" t="s">
        <v>134</v>
      </c>
      <c r="C25" s="2" t="s">
        <v>137</v>
      </c>
      <c r="D25" s="27">
        <v>10</v>
      </c>
      <c r="E25" s="2" t="s">
        <v>270</v>
      </c>
      <c r="F25" s="62">
        <f>D25*'Prijsblad Beheer'!$F31</f>
        <v>0</v>
      </c>
      <c r="G25" s="27">
        <v>15</v>
      </c>
      <c r="H25" s="2" t="s">
        <v>270</v>
      </c>
      <c r="I25" s="62">
        <f>G25*'Prijsblad Beheer'!$F31</f>
        <v>0</v>
      </c>
      <c r="J25" s="27">
        <f t="shared" si="1"/>
        <v>20</v>
      </c>
      <c r="K25" s="2" t="s">
        <v>270</v>
      </c>
      <c r="L25" s="62">
        <f>J25*'Prijsblad Beheer'!$F31</f>
        <v>0</v>
      </c>
    </row>
    <row r="26" spans="1:12" ht="11.65">
      <c r="A26" s="8" t="s">
        <v>285</v>
      </c>
      <c r="B26" s="5" t="s">
        <v>139</v>
      </c>
      <c r="C26" s="5" t="s">
        <v>140</v>
      </c>
      <c r="D26" s="27">
        <v>11</v>
      </c>
      <c r="E26" s="2" t="s">
        <v>270</v>
      </c>
      <c r="F26" s="62">
        <f>D26*'Prijsblad Beheer'!$F32</f>
        <v>0</v>
      </c>
      <c r="G26" s="27">
        <f t="shared" si="0"/>
        <v>17</v>
      </c>
      <c r="H26" s="2" t="s">
        <v>270</v>
      </c>
      <c r="I26" s="62">
        <f>G26*'Prijsblad Beheer'!$F32</f>
        <v>0</v>
      </c>
      <c r="J26" s="27">
        <f t="shared" si="1"/>
        <v>22</v>
      </c>
      <c r="K26" s="2" t="s">
        <v>270</v>
      </c>
      <c r="L26" s="62">
        <f>J26*'Prijsblad Beheer'!$F32</f>
        <v>0</v>
      </c>
    </row>
    <row r="27" spans="1:12" ht="11.65">
      <c r="A27" s="8" t="s">
        <v>286</v>
      </c>
      <c r="B27" s="3" t="s">
        <v>287</v>
      </c>
      <c r="C27" s="2" t="s">
        <v>288</v>
      </c>
      <c r="D27" s="27">
        <f>4*D7</f>
        <v>5600</v>
      </c>
      <c r="E27" s="2" t="s">
        <v>289</v>
      </c>
      <c r="F27" s="62">
        <f>D27/1000*'Prijsblad Beheer'!F37</f>
        <v>0</v>
      </c>
      <c r="G27" s="27">
        <v>6800</v>
      </c>
      <c r="H27" s="2" t="s">
        <v>289</v>
      </c>
      <c r="I27" s="62">
        <f>G27/1000*'Prijsblad Beheer'!F37</f>
        <v>0</v>
      </c>
      <c r="J27" s="27">
        <v>8000</v>
      </c>
      <c r="K27" s="2" t="s">
        <v>289</v>
      </c>
      <c r="L27" s="62">
        <f>J27/1000*'Prijsblad Beheer'!F37</f>
        <v>0</v>
      </c>
    </row>
    <row r="28" spans="1:12" ht="23.1">
      <c r="A28" s="8" t="s">
        <v>290</v>
      </c>
      <c r="B28" s="3" t="s">
        <v>291</v>
      </c>
      <c r="C28" s="2" t="s">
        <v>292</v>
      </c>
      <c r="D28" s="27">
        <v>420</v>
      </c>
      <c r="E28" s="2" t="s">
        <v>293</v>
      </c>
      <c r="F28" s="62"/>
      <c r="G28" s="27">
        <v>510</v>
      </c>
      <c r="H28" s="2" t="s">
        <v>293</v>
      </c>
      <c r="I28" s="62"/>
      <c r="J28" s="27">
        <v>600</v>
      </c>
      <c r="K28" s="2" t="s">
        <v>293</v>
      </c>
      <c r="L28" s="62"/>
    </row>
    <row r="29" spans="1:12" ht="11.65">
      <c r="A29" s="8" t="s">
        <v>294</v>
      </c>
      <c r="B29" s="4" t="s">
        <v>166</v>
      </c>
      <c r="C29" s="2" t="s">
        <v>295</v>
      </c>
      <c r="D29" s="28"/>
      <c r="E29" s="2" t="s">
        <v>296</v>
      </c>
      <c r="F29" s="62">
        <f>(D$28-D$28/(120%))*'Prijsblad Beheer'!$F43</f>
        <v>0</v>
      </c>
      <c r="G29" s="28"/>
      <c r="H29" s="2" t="s">
        <v>296</v>
      </c>
      <c r="I29" s="62">
        <f>(G$28-G$28/(120%))*'Prijsblad Beheer'!$F43</f>
        <v>0</v>
      </c>
      <c r="J29" s="28"/>
      <c r="K29" s="2" t="s">
        <v>296</v>
      </c>
      <c r="L29" s="62">
        <f>(J$28-J$28/(120%))*'Prijsblad Beheer'!$F43</f>
        <v>0</v>
      </c>
    </row>
    <row r="30" spans="1:12" ht="11.65">
      <c r="A30" s="8" t="s">
        <v>297</v>
      </c>
      <c r="B30" s="4" t="s">
        <v>169</v>
      </c>
      <c r="C30" s="2" t="s">
        <v>295</v>
      </c>
      <c r="D30" s="28"/>
      <c r="E30" s="2" t="s">
        <v>296</v>
      </c>
      <c r="F30" s="62">
        <f>(D$28/2)/(120%)*'Prijsblad Beheer'!$F44</f>
        <v>0</v>
      </c>
      <c r="G30" s="28"/>
      <c r="H30" s="2" t="s">
        <v>296</v>
      </c>
      <c r="I30" s="62">
        <f>(G$28/2)/(120%)*'Prijsblad Beheer'!$F44</f>
        <v>0</v>
      </c>
      <c r="J30" s="28"/>
      <c r="K30" s="2" t="s">
        <v>296</v>
      </c>
      <c r="L30" s="62">
        <f>(J$28/2)/(120%)*'Prijsblad Beheer'!$F44</f>
        <v>0</v>
      </c>
    </row>
    <row r="31" spans="1:12" ht="12" thickBot="1">
      <c r="A31" s="8" t="s">
        <v>298</v>
      </c>
      <c r="B31" s="4" t="s">
        <v>171</v>
      </c>
      <c r="C31" s="2" t="s">
        <v>295</v>
      </c>
      <c r="D31" s="29"/>
      <c r="E31" s="21" t="s">
        <v>296</v>
      </c>
      <c r="F31" s="64">
        <f>(D$28/2)/(120%)*'Prijsblad Beheer'!$F45</f>
        <v>0</v>
      </c>
      <c r="G31" s="29"/>
      <c r="H31" s="21" t="s">
        <v>296</v>
      </c>
      <c r="I31" s="64">
        <f>(G$28/2)/(120%)*'Prijsblad Beheer'!$F45</f>
        <v>0</v>
      </c>
      <c r="J31" s="29"/>
      <c r="K31" s="21" t="s">
        <v>296</v>
      </c>
      <c r="L31" s="64">
        <f>(J$28/2)/(120%)*'Prijsblad Beheer'!$F45</f>
        <v>0</v>
      </c>
    </row>
    <row r="32" spans="1:12" ht="12" thickBot="1">
      <c r="B32" s="4"/>
    </row>
    <row r="33" spans="2:12" ht="25.35">
      <c r="B33" s="4"/>
      <c r="E33" s="14" t="s">
        <v>299</v>
      </c>
      <c r="F33" s="60">
        <f>SUM(F6:F32)</f>
        <v>0</v>
      </c>
      <c r="G33" s="1"/>
      <c r="H33" s="14" t="s">
        <v>300</v>
      </c>
      <c r="I33" s="60">
        <f>SUM(I6:I32)</f>
        <v>0</v>
      </c>
      <c r="J33" s="1"/>
      <c r="K33" s="14" t="s">
        <v>301</v>
      </c>
      <c r="L33" s="60">
        <f>SUM(L6:L32)</f>
        <v>0</v>
      </c>
    </row>
    <row r="34" spans="2:12" ht="12.95">
      <c r="E34" s="15" t="s">
        <v>302</v>
      </c>
      <c r="F34" s="16">
        <v>0.7</v>
      </c>
      <c r="G34" s="1"/>
      <c r="H34" s="15" t="s">
        <v>302</v>
      </c>
      <c r="I34" s="16">
        <v>0.2</v>
      </c>
      <c r="J34" s="1"/>
      <c r="K34" s="15" t="s">
        <v>302</v>
      </c>
      <c r="L34" s="16">
        <v>0.1</v>
      </c>
    </row>
    <row r="35" spans="2:12" ht="38.1" thickBot="1">
      <c r="E35" s="17" t="s">
        <v>303</v>
      </c>
      <c r="F35" s="18">
        <f>F33*F34</f>
        <v>0</v>
      </c>
      <c r="G35" s="1"/>
      <c r="H35" s="17" t="s">
        <v>303</v>
      </c>
      <c r="I35" s="19">
        <f>I33*I34</f>
        <v>0</v>
      </c>
      <c r="J35" s="1"/>
      <c r="K35" s="17" t="s">
        <v>303</v>
      </c>
      <c r="L35" s="19">
        <f>L33*L34</f>
        <v>0</v>
      </c>
    </row>
    <row r="36" spans="2:12" ht="12" thickBot="1"/>
    <row r="37" spans="2:12" ht="85.35" thickBot="1">
      <c r="H37" s="56" t="s">
        <v>304</v>
      </c>
      <c r="I37" s="57">
        <f>SUM(F35,I35,L35)</f>
        <v>0</v>
      </c>
    </row>
    <row r="38" spans="2:12" ht="12" thickBot="1"/>
    <row r="39" spans="2:12" ht="99.4" thickBot="1">
      <c r="H39" s="56" t="s">
        <v>305</v>
      </c>
      <c r="I39" s="57">
        <f>I37*'Looptijd implementatie'!C6/12</f>
        <v>0</v>
      </c>
      <c r="J39" s="59" t="s">
        <v>306</v>
      </c>
      <c r="K39" s="36">
        <f>'Looptijd implementatie'!C6</f>
        <v>132</v>
      </c>
      <c r="L39" s="58" t="s">
        <v>307</v>
      </c>
    </row>
    <row r="40" spans="2:12" ht="12" thickBot="1"/>
    <row r="41" spans="2:12" ht="57" thickBot="1">
      <c r="H41" s="56" t="s">
        <v>308</v>
      </c>
      <c r="I41" s="57">
        <f>'Prijsblad ImplementatieMigratie'!F5</f>
        <v>0</v>
      </c>
      <c r="J41" s="59" t="s">
        <v>306</v>
      </c>
      <c r="K41" s="36">
        <f>'Looptijd implementatie'!C5</f>
        <v>0</v>
      </c>
      <c r="L41" s="58" t="s">
        <v>307</v>
      </c>
    </row>
    <row r="42" spans="2:12" ht="12" thickBot="1"/>
    <row r="43" spans="2:12" ht="141.94999999999999" thickBot="1">
      <c r="G43" s="100" t="s">
        <v>309</v>
      </c>
      <c r="H43" s="56" t="s">
        <v>310</v>
      </c>
      <c r="I43" s="57">
        <f>I39+I41</f>
        <v>0</v>
      </c>
      <c r="J43" s="59" t="s">
        <v>306</v>
      </c>
      <c r="K43" s="36">
        <f>K39+K41</f>
        <v>132</v>
      </c>
      <c r="L43" s="58" t="s">
        <v>307</v>
      </c>
    </row>
  </sheetData>
  <sheetProtection algorithmName="SHA-512" hashValue="x7uTSFkAGSdqPTku2tkhuizuRiCWYIkt1HVSnmAz5tzMrS7xIdGgseaNYZ336zYk1bq0ZjgqUuQEUp/YDCMbkg==" saltValue="sOf0OF9zB4zkyHR8DPjCa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CB88-481D-4BF3-9468-08588680ECF7}">
  <dimension ref="A1:G194"/>
  <sheetViews>
    <sheetView tabSelected="1" topLeftCell="A2" zoomScale="80" zoomScaleNormal="80" workbookViewId="0">
      <selection activeCell="F10" sqref="F10"/>
    </sheetView>
  </sheetViews>
  <sheetFormatPr defaultRowHeight="14.1"/>
  <cols>
    <col min="1" max="1" width="22.85546875" customWidth="1"/>
    <col min="2" max="2" width="32" bestFit="1" customWidth="1"/>
    <col min="3" max="3" width="13.28515625" bestFit="1" customWidth="1"/>
    <col min="4" max="4" width="22.85546875" customWidth="1"/>
    <col min="5" max="5" width="29.42578125" bestFit="1" customWidth="1"/>
    <col min="6" max="6" width="22.85546875" customWidth="1"/>
    <col min="7" max="7" width="48" bestFit="1" customWidth="1"/>
  </cols>
  <sheetData>
    <row r="1" spans="1:7" ht="18.399999999999999" thickTop="1" thickBot="1">
      <c r="A1" s="101" t="s">
        <v>311</v>
      </c>
      <c r="B1" s="104"/>
      <c r="D1" s="101" t="s">
        <v>312</v>
      </c>
      <c r="E1" s="102"/>
      <c r="F1" s="102"/>
      <c r="G1" s="103"/>
    </row>
    <row r="2" spans="1:7" ht="43.35" thickTop="1" thickBot="1">
      <c r="A2" s="76" t="s">
        <v>313</v>
      </c>
      <c r="B2" s="77" t="s">
        <v>66</v>
      </c>
      <c r="C2" t="s">
        <v>314</v>
      </c>
      <c r="D2" s="76" t="s">
        <v>315</v>
      </c>
      <c r="E2" s="77" t="s">
        <v>66</v>
      </c>
      <c r="F2" s="78" t="s">
        <v>316</v>
      </c>
      <c r="G2" s="77" t="s">
        <v>66</v>
      </c>
    </row>
    <row r="3" spans="1:7">
      <c r="A3" s="54" t="s">
        <v>317</v>
      </c>
      <c r="B3" s="54" t="s">
        <v>318</v>
      </c>
      <c r="C3" s="55"/>
      <c r="D3" s="54"/>
      <c r="E3" s="54"/>
      <c r="F3" s="54"/>
      <c r="G3" s="54"/>
    </row>
    <row r="4" spans="1:7">
      <c r="A4" t="s">
        <v>319</v>
      </c>
      <c r="C4" t="s">
        <v>314</v>
      </c>
      <c r="D4" t="s">
        <v>70</v>
      </c>
      <c r="E4" t="s">
        <v>320</v>
      </c>
    </row>
    <row r="5" spans="1:7">
      <c r="A5" t="s">
        <v>321</v>
      </c>
      <c r="C5" t="s">
        <v>314</v>
      </c>
      <c r="D5" t="s">
        <v>70</v>
      </c>
      <c r="E5" t="s">
        <v>320</v>
      </c>
    </row>
    <row r="6" spans="1:7">
      <c r="A6" s="54" t="s">
        <v>322</v>
      </c>
      <c r="B6" s="54" t="s">
        <v>323</v>
      </c>
      <c r="C6" s="55"/>
      <c r="D6" s="54"/>
      <c r="E6" s="54"/>
      <c r="F6" s="54"/>
      <c r="G6" s="54"/>
    </row>
    <row r="7" spans="1:7">
      <c r="A7" t="s">
        <v>324</v>
      </c>
      <c r="C7" t="s">
        <v>314</v>
      </c>
      <c r="D7" t="s">
        <v>70</v>
      </c>
      <c r="E7" t="s">
        <v>320</v>
      </c>
    </row>
    <row r="8" spans="1:7">
      <c r="A8" t="s">
        <v>325</v>
      </c>
      <c r="C8" t="s">
        <v>314</v>
      </c>
      <c r="D8" t="s">
        <v>70</v>
      </c>
      <c r="E8" t="s">
        <v>320</v>
      </c>
    </row>
    <row r="9" spans="1:7">
      <c r="A9" t="s">
        <v>326</v>
      </c>
      <c r="C9" t="s">
        <v>314</v>
      </c>
      <c r="D9" t="s">
        <v>70</v>
      </c>
      <c r="E9" t="s">
        <v>320</v>
      </c>
    </row>
    <row r="10" spans="1:7">
      <c r="A10" t="s">
        <v>327</v>
      </c>
      <c r="C10" t="s">
        <v>314</v>
      </c>
      <c r="D10" t="s">
        <v>70</v>
      </c>
      <c r="E10" t="s">
        <v>320</v>
      </c>
    </row>
    <row r="11" spans="1:7">
      <c r="A11" s="54" t="s">
        <v>328</v>
      </c>
      <c r="B11" s="54" t="s">
        <v>329</v>
      </c>
      <c r="C11" s="55"/>
      <c r="D11" s="54"/>
      <c r="E11" s="54"/>
      <c r="F11" s="54"/>
      <c r="G11" s="54"/>
    </row>
    <row r="12" spans="1:7">
      <c r="A12" t="s">
        <v>330</v>
      </c>
      <c r="C12" t="s">
        <v>314</v>
      </c>
      <c r="D12" t="s">
        <v>70</v>
      </c>
      <c r="E12" t="s">
        <v>320</v>
      </c>
    </row>
    <row r="13" spans="1:7">
      <c r="A13" t="s">
        <v>331</v>
      </c>
      <c r="C13" t="s">
        <v>314</v>
      </c>
      <c r="D13" t="s">
        <v>70</v>
      </c>
      <c r="E13" t="s">
        <v>320</v>
      </c>
    </row>
    <row r="14" spans="1:7">
      <c r="A14" t="s">
        <v>332</v>
      </c>
      <c r="C14" t="s">
        <v>314</v>
      </c>
      <c r="D14" t="s">
        <v>70</v>
      </c>
      <c r="E14" t="s">
        <v>320</v>
      </c>
    </row>
    <row r="15" spans="1:7">
      <c r="A15" t="s">
        <v>333</v>
      </c>
      <c r="C15" t="s">
        <v>314</v>
      </c>
      <c r="D15" t="s">
        <v>70</v>
      </c>
      <c r="E15" t="s">
        <v>320</v>
      </c>
    </row>
    <row r="16" spans="1:7">
      <c r="A16" s="54" t="s">
        <v>334</v>
      </c>
      <c r="B16" s="54" t="s">
        <v>335</v>
      </c>
      <c r="C16" s="55"/>
      <c r="D16" s="54"/>
      <c r="E16" s="54"/>
      <c r="F16" s="54"/>
      <c r="G16" s="54"/>
    </row>
    <row r="17" spans="1:7">
      <c r="A17" t="s">
        <v>336</v>
      </c>
      <c r="C17" t="s">
        <v>314</v>
      </c>
      <c r="D17" t="s">
        <v>70</v>
      </c>
      <c r="E17" t="s">
        <v>320</v>
      </c>
    </row>
    <row r="18" spans="1:7">
      <c r="A18" t="s">
        <v>337</v>
      </c>
      <c r="C18" t="s">
        <v>314</v>
      </c>
      <c r="D18" t="s">
        <v>70</v>
      </c>
      <c r="E18" t="s">
        <v>320</v>
      </c>
    </row>
    <row r="19" spans="1:7">
      <c r="A19" s="54" t="s">
        <v>338</v>
      </c>
      <c r="B19" s="54" t="s">
        <v>339</v>
      </c>
      <c r="C19" s="55"/>
      <c r="D19" s="54"/>
      <c r="E19" s="54"/>
      <c r="F19" s="54"/>
      <c r="G19" s="54"/>
    </row>
    <row r="20" spans="1:7">
      <c r="A20" t="s">
        <v>340</v>
      </c>
      <c r="C20" t="s">
        <v>314</v>
      </c>
      <c r="D20" t="s">
        <v>70</v>
      </c>
      <c r="E20" t="s">
        <v>320</v>
      </c>
    </row>
    <row r="21" spans="1:7">
      <c r="A21" t="s">
        <v>341</v>
      </c>
      <c r="C21" t="s">
        <v>314</v>
      </c>
      <c r="D21" t="s">
        <v>70</v>
      </c>
      <c r="E21" t="s">
        <v>320</v>
      </c>
    </row>
    <row r="22" spans="1:7">
      <c r="A22" s="54" t="s">
        <v>342</v>
      </c>
      <c r="B22" s="54" t="s">
        <v>343</v>
      </c>
      <c r="C22" s="55"/>
      <c r="D22" s="54"/>
      <c r="E22" s="54"/>
      <c r="F22" s="54"/>
      <c r="G22" s="54"/>
    </row>
    <row r="23" spans="1:7">
      <c r="A23" t="s">
        <v>344</v>
      </c>
      <c r="C23" t="s">
        <v>314</v>
      </c>
      <c r="D23" t="s">
        <v>70</v>
      </c>
      <c r="E23" t="s">
        <v>320</v>
      </c>
    </row>
    <row r="24" spans="1:7">
      <c r="A24" t="s">
        <v>345</v>
      </c>
      <c r="C24" t="s">
        <v>314</v>
      </c>
      <c r="D24" t="s">
        <v>70</v>
      </c>
      <c r="E24" t="s">
        <v>320</v>
      </c>
    </row>
    <row r="25" spans="1:7">
      <c r="A25" t="s">
        <v>346</v>
      </c>
      <c r="C25" t="s">
        <v>314</v>
      </c>
      <c r="D25" t="s">
        <v>70</v>
      </c>
      <c r="E25" t="s">
        <v>320</v>
      </c>
    </row>
    <row r="26" spans="1:7">
      <c r="A26" t="s">
        <v>347</v>
      </c>
      <c r="C26" t="s">
        <v>314</v>
      </c>
      <c r="D26" t="s">
        <v>70</v>
      </c>
      <c r="E26" t="s">
        <v>320</v>
      </c>
    </row>
    <row r="27" spans="1:7">
      <c r="A27" t="s">
        <v>348</v>
      </c>
      <c r="C27" t="s">
        <v>314</v>
      </c>
      <c r="D27" t="s">
        <v>70</v>
      </c>
      <c r="E27" t="s">
        <v>320</v>
      </c>
    </row>
    <row r="28" spans="1:7">
      <c r="A28" t="s">
        <v>349</v>
      </c>
      <c r="C28" t="s">
        <v>314</v>
      </c>
      <c r="D28" t="s">
        <v>70</v>
      </c>
      <c r="E28" t="s">
        <v>320</v>
      </c>
    </row>
    <row r="29" spans="1:7">
      <c r="A29" t="s">
        <v>350</v>
      </c>
      <c r="C29" t="s">
        <v>314</v>
      </c>
      <c r="D29" t="s">
        <v>70</v>
      </c>
      <c r="E29" t="s">
        <v>320</v>
      </c>
    </row>
    <row r="30" spans="1:7">
      <c r="A30" s="54" t="s">
        <v>351</v>
      </c>
      <c r="B30" s="54" t="s">
        <v>352</v>
      </c>
      <c r="C30" s="55"/>
      <c r="D30" s="54"/>
      <c r="E30" s="54"/>
      <c r="F30" s="54"/>
      <c r="G30" s="54"/>
    </row>
    <row r="31" spans="1:7">
      <c r="A31" t="s">
        <v>353</v>
      </c>
      <c r="C31" t="s">
        <v>314</v>
      </c>
      <c r="D31" t="s">
        <v>70</v>
      </c>
      <c r="E31" t="s">
        <v>320</v>
      </c>
    </row>
    <row r="32" spans="1:7">
      <c r="A32" t="s">
        <v>354</v>
      </c>
      <c r="C32" t="s">
        <v>314</v>
      </c>
      <c r="D32" t="s">
        <v>70</v>
      </c>
      <c r="E32" t="s">
        <v>320</v>
      </c>
    </row>
    <row r="33" spans="1:7">
      <c r="A33" t="s">
        <v>355</v>
      </c>
      <c r="C33" t="s">
        <v>314</v>
      </c>
      <c r="D33" t="s">
        <v>70</v>
      </c>
      <c r="E33" t="s">
        <v>320</v>
      </c>
    </row>
    <row r="34" spans="1:7">
      <c r="A34" t="s">
        <v>356</v>
      </c>
      <c r="C34" t="s">
        <v>314</v>
      </c>
      <c r="D34" t="s">
        <v>70</v>
      </c>
      <c r="E34" t="s">
        <v>320</v>
      </c>
    </row>
    <row r="35" spans="1:7">
      <c r="A35" t="s">
        <v>357</v>
      </c>
      <c r="C35" t="s">
        <v>314</v>
      </c>
      <c r="D35" t="s">
        <v>70</v>
      </c>
      <c r="E35" t="s">
        <v>320</v>
      </c>
    </row>
    <row r="36" spans="1:7">
      <c r="A36" t="s">
        <v>358</v>
      </c>
      <c r="C36" t="s">
        <v>314</v>
      </c>
      <c r="D36" t="s">
        <v>70</v>
      </c>
      <c r="E36" t="s">
        <v>320</v>
      </c>
    </row>
    <row r="37" spans="1:7">
      <c r="A37" t="s">
        <v>359</v>
      </c>
      <c r="C37" t="s">
        <v>314</v>
      </c>
      <c r="D37" t="s">
        <v>70</v>
      </c>
      <c r="E37" t="s">
        <v>320</v>
      </c>
    </row>
    <row r="38" spans="1:7">
      <c r="A38" t="s">
        <v>360</v>
      </c>
      <c r="C38" t="s">
        <v>314</v>
      </c>
      <c r="D38" t="s">
        <v>70</v>
      </c>
      <c r="E38" t="s">
        <v>320</v>
      </c>
    </row>
    <row r="39" spans="1:7">
      <c r="A39" t="s">
        <v>361</v>
      </c>
      <c r="C39" t="s">
        <v>314</v>
      </c>
      <c r="D39" t="s">
        <v>70</v>
      </c>
      <c r="E39" t="s">
        <v>320</v>
      </c>
    </row>
    <row r="40" spans="1:7">
      <c r="A40" s="54" t="s">
        <v>362</v>
      </c>
      <c r="B40" s="54" t="s">
        <v>363</v>
      </c>
      <c r="C40" s="55"/>
      <c r="D40" s="54"/>
      <c r="E40" s="54"/>
      <c r="F40" s="54"/>
      <c r="G40" s="54"/>
    </row>
    <row r="41" spans="1:7">
      <c r="A41" t="s">
        <v>364</v>
      </c>
      <c r="C41" t="s">
        <v>314</v>
      </c>
      <c r="D41" t="s">
        <v>70</v>
      </c>
      <c r="E41" t="s">
        <v>320</v>
      </c>
    </row>
    <row r="42" spans="1:7">
      <c r="A42" t="s">
        <v>365</v>
      </c>
      <c r="C42" t="s">
        <v>314</v>
      </c>
      <c r="D42" t="s">
        <v>70</v>
      </c>
      <c r="E42" t="s">
        <v>320</v>
      </c>
    </row>
    <row r="43" spans="1:7">
      <c r="A43" t="s">
        <v>366</v>
      </c>
      <c r="C43" t="s">
        <v>314</v>
      </c>
      <c r="D43" t="s">
        <v>70</v>
      </c>
      <c r="E43" t="s">
        <v>320</v>
      </c>
    </row>
    <row r="44" spans="1:7">
      <c r="A44" s="54" t="s">
        <v>367</v>
      </c>
      <c r="B44" s="54" t="s">
        <v>368</v>
      </c>
      <c r="C44" s="55"/>
      <c r="D44" s="54"/>
      <c r="E44" s="54"/>
      <c r="F44" s="54"/>
      <c r="G44" s="54"/>
    </row>
    <row r="45" spans="1:7">
      <c r="A45" t="s">
        <v>369</v>
      </c>
      <c r="C45" t="s">
        <v>314</v>
      </c>
      <c r="D45" t="s">
        <v>70</v>
      </c>
      <c r="E45" t="s">
        <v>320</v>
      </c>
    </row>
    <row r="46" spans="1:7">
      <c r="A46" t="s">
        <v>370</v>
      </c>
      <c r="C46" t="s">
        <v>314</v>
      </c>
      <c r="D46" t="s">
        <v>70</v>
      </c>
      <c r="E46" t="s">
        <v>320</v>
      </c>
    </row>
    <row r="47" spans="1:7">
      <c r="A47" t="s">
        <v>371</v>
      </c>
      <c r="C47" t="s">
        <v>314</v>
      </c>
      <c r="D47" t="s">
        <v>70</v>
      </c>
      <c r="E47" t="s">
        <v>320</v>
      </c>
    </row>
    <row r="48" spans="1:7">
      <c r="A48" t="s">
        <v>372</v>
      </c>
      <c r="C48" t="s">
        <v>314</v>
      </c>
      <c r="D48" t="s">
        <v>70</v>
      </c>
      <c r="E48" t="s">
        <v>320</v>
      </c>
    </row>
    <row r="49" spans="1:7">
      <c r="A49" t="s">
        <v>373</v>
      </c>
      <c r="C49" t="s">
        <v>314</v>
      </c>
      <c r="D49" t="s">
        <v>70</v>
      </c>
      <c r="E49" t="s">
        <v>320</v>
      </c>
    </row>
    <row r="50" spans="1:7">
      <c r="A50" s="54" t="s">
        <v>374</v>
      </c>
      <c r="B50" s="54" t="s">
        <v>375</v>
      </c>
      <c r="C50" s="55"/>
      <c r="D50" s="54"/>
      <c r="E50" s="54"/>
      <c r="F50" s="54"/>
      <c r="G50" s="54"/>
    </row>
    <row r="51" spans="1:7">
      <c r="A51" t="s">
        <v>376</v>
      </c>
      <c r="C51" t="s">
        <v>314</v>
      </c>
      <c r="D51" t="s">
        <v>70</v>
      </c>
      <c r="E51" t="s">
        <v>320</v>
      </c>
    </row>
    <row r="52" spans="1:7">
      <c r="A52" s="54" t="s">
        <v>377</v>
      </c>
      <c r="B52" s="54" t="s">
        <v>378</v>
      </c>
      <c r="C52" s="55"/>
      <c r="D52" s="54"/>
      <c r="E52" s="54"/>
      <c r="F52" s="54"/>
      <c r="G52" s="54"/>
    </row>
    <row r="53" spans="1:7">
      <c r="A53" t="s">
        <v>379</v>
      </c>
      <c r="C53" t="s">
        <v>314</v>
      </c>
      <c r="D53" t="s">
        <v>70</v>
      </c>
      <c r="E53" t="s">
        <v>320</v>
      </c>
    </row>
    <row r="54" spans="1:7">
      <c r="A54" t="s">
        <v>380</v>
      </c>
      <c r="C54" t="s">
        <v>314</v>
      </c>
      <c r="D54" t="s">
        <v>70</v>
      </c>
      <c r="E54" t="s">
        <v>320</v>
      </c>
    </row>
    <row r="55" spans="1:7">
      <c r="A55" s="54" t="s">
        <v>381</v>
      </c>
      <c r="B55" s="54" t="s">
        <v>382</v>
      </c>
      <c r="C55" s="55"/>
      <c r="D55" s="54"/>
      <c r="E55" s="54"/>
      <c r="F55" s="54"/>
      <c r="G55" s="54"/>
    </row>
    <row r="56" spans="1:7">
      <c r="A56" t="s">
        <v>383</v>
      </c>
      <c r="C56" t="s">
        <v>314</v>
      </c>
      <c r="D56" t="s">
        <v>70</v>
      </c>
      <c r="E56" t="s">
        <v>320</v>
      </c>
    </row>
    <row r="57" spans="1:7">
      <c r="A57" s="54" t="s">
        <v>384</v>
      </c>
      <c r="B57" s="54" t="s">
        <v>385</v>
      </c>
      <c r="C57" s="55"/>
      <c r="D57" s="54"/>
      <c r="E57" s="54"/>
      <c r="F57" s="54"/>
      <c r="G57" s="54"/>
    </row>
    <row r="58" spans="1:7">
      <c r="A58" t="s">
        <v>386</v>
      </c>
      <c r="C58" t="s">
        <v>314</v>
      </c>
      <c r="D58" t="s">
        <v>70</v>
      </c>
      <c r="E58" t="s">
        <v>320</v>
      </c>
    </row>
    <row r="59" spans="1:7">
      <c r="A59" t="s">
        <v>387</v>
      </c>
      <c r="C59" t="s">
        <v>314</v>
      </c>
      <c r="D59" t="s">
        <v>70</v>
      </c>
      <c r="E59" t="s">
        <v>320</v>
      </c>
    </row>
    <row r="60" spans="1:7">
      <c r="A60" t="s">
        <v>388</v>
      </c>
      <c r="C60" t="s">
        <v>314</v>
      </c>
      <c r="D60" t="s">
        <v>70</v>
      </c>
      <c r="E60" t="s">
        <v>320</v>
      </c>
    </row>
    <row r="61" spans="1:7">
      <c r="A61" t="s">
        <v>389</v>
      </c>
      <c r="C61" t="s">
        <v>314</v>
      </c>
      <c r="D61" t="s">
        <v>70</v>
      </c>
      <c r="E61" t="s">
        <v>320</v>
      </c>
    </row>
    <row r="62" spans="1:7">
      <c r="A62" t="s">
        <v>390</v>
      </c>
      <c r="C62" t="s">
        <v>314</v>
      </c>
      <c r="D62" t="s">
        <v>70</v>
      </c>
      <c r="E62" t="s">
        <v>320</v>
      </c>
    </row>
    <row r="63" spans="1:7">
      <c r="A63" s="54" t="s">
        <v>391</v>
      </c>
      <c r="B63" s="54" t="s">
        <v>392</v>
      </c>
      <c r="C63" s="55"/>
      <c r="D63" s="54"/>
      <c r="E63" s="54"/>
      <c r="F63" s="54"/>
      <c r="G63" s="54"/>
    </row>
    <row r="64" spans="1:7">
      <c r="A64" t="s">
        <v>393</v>
      </c>
      <c r="C64" t="s">
        <v>314</v>
      </c>
      <c r="D64" t="s">
        <v>70</v>
      </c>
      <c r="E64" t="s">
        <v>320</v>
      </c>
    </row>
    <row r="65" spans="1:7">
      <c r="A65" t="s">
        <v>394</v>
      </c>
      <c r="C65" t="s">
        <v>314</v>
      </c>
      <c r="D65" t="s">
        <v>70</v>
      </c>
      <c r="E65" t="s">
        <v>320</v>
      </c>
    </row>
    <row r="66" spans="1:7">
      <c r="A66" t="s">
        <v>395</v>
      </c>
      <c r="C66" t="s">
        <v>314</v>
      </c>
      <c r="D66" t="s">
        <v>70</v>
      </c>
      <c r="E66" t="s">
        <v>320</v>
      </c>
    </row>
    <row r="67" spans="1:7">
      <c r="A67" s="54" t="s">
        <v>396</v>
      </c>
      <c r="B67" s="54" t="s">
        <v>397</v>
      </c>
      <c r="C67" s="55"/>
      <c r="D67" s="54"/>
      <c r="E67" s="54"/>
      <c r="F67" s="54"/>
      <c r="G67" s="54"/>
    </row>
    <row r="68" spans="1:7">
      <c r="A68" t="s">
        <v>398</v>
      </c>
      <c r="C68" t="s">
        <v>314</v>
      </c>
      <c r="D68" t="s">
        <v>70</v>
      </c>
      <c r="E68" t="s">
        <v>320</v>
      </c>
    </row>
    <row r="69" spans="1:7">
      <c r="A69" t="s">
        <v>399</v>
      </c>
      <c r="C69" t="s">
        <v>314</v>
      </c>
      <c r="D69" t="s">
        <v>70</v>
      </c>
      <c r="E69" t="s">
        <v>320</v>
      </c>
    </row>
    <row r="70" spans="1:7">
      <c r="A70" t="s">
        <v>400</v>
      </c>
      <c r="C70" t="s">
        <v>314</v>
      </c>
      <c r="D70" t="s">
        <v>70</v>
      </c>
      <c r="E70" t="s">
        <v>320</v>
      </c>
    </row>
    <row r="71" spans="1:7">
      <c r="A71" t="s">
        <v>401</v>
      </c>
      <c r="C71" t="s">
        <v>314</v>
      </c>
      <c r="D71" t="s">
        <v>70</v>
      </c>
      <c r="E71" t="s">
        <v>320</v>
      </c>
    </row>
    <row r="72" spans="1:7">
      <c r="A72" s="54" t="s">
        <v>402</v>
      </c>
      <c r="B72" s="54" t="s">
        <v>403</v>
      </c>
      <c r="C72" s="55"/>
      <c r="D72" s="54"/>
      <c r="E72" s="54"/>
      <c r="F72" s="54"/>
      <c r="G72" s="54"/>
    </row>
    <row r="73" spans="1:7">
      <c r="A73" t="s">
        <v>404</v>
      </c>
      <c r="C73" t="s">
        <v>314</v>
      </c>
      <c r="D73" t="s">
        <v>70</v>
      </c>
      <c r="E73" t="s">
        <v>320</v>
      </c>
    </row>
    <row r="74" spans="1:7">
      <c r="A74" t="s">
        <v>405</v>
      </c>
      <c r="C74" t="s">
        <v>314</v>
      </c>
      <c r="D74" t="s">
        <v>70</v>
      </c>
      <c r="E74" t="s">
        <v>320</v>
      </c>
    </row>
    <row r="75" spans="1:7">
      <c r="A75" t="s">
        <v>406</v>
      </c>
      <c r="C75" t="s">
        <v>314</v>
      </c>
      <c r="D75" t="s">
        <v>70</v>
      </c>
      <c r="E75" t="s">
        <v>320</v>
      </c>
    </row>
    <row r="76" spans="1:7">
      <c r="A76" t="s">
        <v>407</v>
      </c>
      <c r="C76" t="s">
        <v>314</v>
      </c>
      <c r="D76" t="s">
        <v>70</v>
      </c>
      <c r="E76" t="s">
        <v>320</v>
      </c>
    </row>
    <row r="77" spans="1:7">
      <c r="A77" t="s">
        <v>408</v>
      </c>
      <c r="C77" t="s">
        <v>314</v>
      </c>
      <c r="D77" t="s">
        <v>70</v>
      </c>
      <c r="E77" t="s">
        <v>320</v>
      </c>
    </row>
    <row r="78" spans="1:7">
      <c r="A78" s="54">
        <v>2</v>
      </c>
      <c r="B78" s="54" t="s">
        <v>409</v>
      </c>
      <c r="C78" s="55"/>
      <c r="D78" s="54"/>
      <c r="E78" s="54"/>
      <c r="F78" s="54"/>
      <c r="G78" s="54"/>
    </row>
    <row r="79" spans="1:7">
      <c r="A79" t="s">
        <v>410</v>
      </c>
      <c r="C79" t="s">
        <v>314</v>
      </c>
      <c r="D79" t="s">
        <v>70</v>
      </c>
      <c r="E79" t="s">
        <v>320</v>
      </c>
    </row>
    <row r="80" spans="1:7">
      <c r="A80" t="s">
        <v>411</v>
      </c>
      <c r="C80" t="s">
        <v>314</v>
      </c>
      <c r="D80" t="s">
        <v>70</v>
      </c>
      <c r="E80" t="s">
        <v>320</v>
      </c>
    </row>
    <row r="81" spans="1:7">
      <c r="A81" t="s">
        <v>412</v>
      </c>
      <c r="C81" t="s">
        <v>314</v>
      </c>
      <c r="D81" t="s">
        <v>70</v>
      </c>
      <c r="E81" t="s">
        <v>320</v>
      </c>
    </row>
    <row r="82" spans="1:7">
      <c r="A82" t="s">
        <v>413</v>
      </c>
      <c r="C82" t="s">
        <v>314</v>
      </c>
      <c r="D82" t="s">
        <v>70</v>
      </c>
      <c r="E82" t="s">
        <v>320</v>
      </c>
    </row>
    <row r="83" spans="1:7">
      <c r="A83" t="s">
        <v>414</v>
      </c>
      <c r="C83" t="s">
        <v>314</v>
      </c>
      <c r="D83" t="s">
        <v>70</v>
      </c>
      <c r="E83" t="s">
        <v>320</v>
      </c>
    </row>
    <row r="84" spans="1:7">
      <c r="A84" t="s">
        <v>415</v>
      </c>
      <c r="C84" t="s">
        <v>314</v>
      </c>
      <c r="D84" t="s">
        <v>70</v>
      </c>
      <c r="E84" t="s">
        <v>320</v>
      </c>
    </row>
    <row r="85" spans="1:7">
      <c r="A85" t="s">
        <v>416</v>
      </c>
      <c r="C85" t="s">
        <v>314</v>
      </c>
      <c r="D85" t="s">
        <v>70</v>
      </c>
      <c r="E85" t="s">
        <v>320</v>
      </c>
    </row>
    <row r="86" spans="1:7">
      <c r="A86" t="s">
        <v>417</v>
      </c>
      <c r="C86" t="s">
        <v>314</v>
      </c>
      <c r="D86" t="s">
        <v>70</v>
      </c>
      <c r="E86" t="s">
        <v>320</v>
      </c>
    </row>
    <row r="87" spans="1:7">
      <c r="A87" t="s">
        <v>418</v>
      </c>
      <c r="C87" t="s">
        <v>314</v>
      </c>
      <c r="D87" t="s">
        <v>70</v>
      </c>
      <c r="E87" t="s">
        <v>320</v>
      </c>
    </row>
    <row r="88" spans="1:7">
      <c r="A88" t="s">
        <v>419</v>
      </c>
      <c r="C88" t="s">
        <v>314</v>
      </c>
      <c r="D88" t="s">
        <v>70</v>
      </c>
      <c r="E88" t="s">
        <v>320</v>
      </c>
    </row>
    <row r="89" spans="1:7">
      <c r="A89" s="54">
        <v>3</v>
      </c>
      <c r="B89" s="54" t="s">
        <v>420</v>
      </c>
      <c r="C89" s="55"/>
      <c r="D89" s="54"/>
      <c r="E89" s="54"/>
      <c r="F89" s="54"/>
      <c r="G89" s="54"/>
    </row>
    <row r="90" spans="1:7">
      <c r="A90" s="54" t="s">
        <v>421</v>
      </c>
      <c r="B90" s="54" t="s">
        <v>422</v>
      </c>
      <c r="C90" s="55"/>
      <c r="D90" s="54"/>
      <c r="E90" s="54"/>
      <c r="F90" s="54"/>
      <c r="G90" s="54"/>
    </row>
    <row r="91" spans="1:7">
      <c r="A91" t="s">
        <v>423</v>
      </c>
      <c r="C91" t="s">
        <v>314</v>
      </c>
      <c r="D91" t="s">
        <v>70</v>
      </c>
      <c r="E91" t="s">
        <v>320</v>
      </c>
    </row>
    <row r="92" spans="1:7">
      <c r="A92" t="s">
        <v>424</v>
      </c>
      <c r="C92" t="s">
        <v>314</v>
      </c>
      <c r="D92" t="s">
        <v>70</v>
      </c>
      <c r="E92" t="s">
        <v>320</v>
      </c>
    </row>
    <row r="93" spans="1:7">
      <c r="A93" t="s">
        <v>425</v>
      </c>
      <c r="C93" t="s">
        <v>314</v>
      </c>
      <c r="D93" t="s">
        <v>70</v>
      </c>
      <c r="E93" t="s">
        <v>320</v>
      </c>
    </row>
    <row r="94" spans="1:7">
      <c r="A94" t="s">
        <v>426</v>
      </c>
      <c r="C94" t="s">
        <v>314</v>
      </c>
      <c r="D94" t="s">
        <v>70</v>
      </c>
      <c r="E94" t="s">
        <v>320</v>
      </c>
    </row>
    <row r="95" spans="1:7">
      <c r="A95" t="s">
        <v>427</v>
      </c>
      <c r="C95" t="s">
        <v>314</v>
      </c>
      <c r="D95" t="s">
        <v>70</v>
      </c>
      <c r="E95" t="s">
        <v>320</v>
      </c>
    </row>
    <row r="96" spans="1:7">
      <c r="A96" t="s">
        <v>428</v>
      </c>
      <c r="C96" t="s">
        <v>314</v>
      </c>
      <c r="D96" t="s">
        <v>70</v>
      </c>
      <c r="E96" t="s">
        <v>320</v>
      </c>
    </row>
    <row r="97" spans="1:7">
      <c r="A97" t="s">
        <v>429</v>
      </c>
      <c r="C97" t="s">
        <v>314</v>
      </c>
      <c r="D97" t="s">
        <v>70</v>
      </c>
      <c r="E97" t="s">
        <v>320</v>
      </c>
    </row>
    <row r="98" spans="1:7">
      <c r="A98" t="s">
        <v>430</v>
      </c>
      <c r="C98" t="s">
        <v>314</v>
      </c>
      <c r="D98" t="s">
        <v>70</v>
      </c>
      <c r="E98" t="s">
        <v>320</v>
      </c>
    </row>
    <row r="99" spans="1:7">
      <c r="A99" t="s">
        <v>431</v>
      </c>
      <c r="C99" t="s">
        <v>314</v>
      </c>
      <c r="D99" t="s">
        <v>70</v>
      </c>
      <c r="E99" t="s">
        <v>320</v>
      </c>
    </row>
    <row r="100" spans="1:7">
      <c r="A100" t="s">
        <v>432</v>
      </c>
      <c r="C100" t="s">
        <v>314</v>
      </c>
      <c r="D100" t="s">
        <v>70</v>
      </c>
      <c r="E100" t="s">
        <v>320</v>
      </c>
    </row>
    <row r="101" spans="1:7">
      <c r="A101" t="s">
        <v>433</v>
      </c>
      <c r="C101" t="s">
        <v>314</v>
      </c>
      <c r="D101" t="s">
        <v>70</v>
      </c>
      <c r="E101" t="s">
        <v>320</v>
      </c>
    </row>
    <row r="102" spans="1:7">
      <c r="A102" t="s">
        <v>434</v>
      </c>
      <c r="C102" t="s">
        <v>314</v>
      </c>
      <c r="D102" t="s">
        <v>70</v>
      </c>
      <c r="E102" t="s">
        <v>320</v>
      </c>
    </row>
    <row r="103" spans="1:7">
      <c r="A103" t="s">
        <v>435</v>
      </c>
      <c r="C103" t="s">
        <v>314</v>
      </c>
      <c r="D103" t="s">
        <v>70</v>
      </c>
      <c r="E103" t="s">
        <v>320</v>
      </c>
    </row>
    <row r="104" spans="1:7">
      <c r="A104" t="s">
        <v>436</v>
      </c>
      <c r="C104" t="s">
        <v>314</v>
      </c>
      <c r="D104" t="s">
        <v>70</v>
      </c>
      <c r="E104" t="s">
        <v>320</v>
      </c>
    </row>
    <row r="105" spans="1:7">
      <c r="A105" t="s">
        <v>437</v>
      </c>
      <c r="C105" t="s">
        <v>314</v>
      </c>
      <c r="D105" t="s">
        <v>70</v>
      </c>
      <c r="E105" t="s">
        <v>320</v>
      </c>
    </row>
    <row r="106" spans="1:7">
      <c r="A106" t="s">
        <v>438</v>
      </c>
      <c r="C106" t="s">
        <v>314</v>
      </c>
      <c r="D106" t="s">
        <v>70</v>
      </c>
      <c r="E106" t="s">
        <v>320</v>
      </c>
    </row>
    <row r="107" spans="1:7">
      <c r="A107" t="s">
        <v>439</v>
      </c>
      <c r="C107" t="s">
        <v>314</v>
      </c>
      <c r="D107" t="s">
        <v>70</v>
      </c>
      <c r="E107" t="s">
        <v>320</v>
      </c>
    </row>
    <row r="108" spans="1:7">
      <c r="A108" t="s">
        <v>440</v>
      </c>
      <c r="C108" t="s">
        <v>314</v>
      </c>
      <c r="D108" t="s">
        <v>70</v>
      </c>
      <c r="E108" t="s">
        <v>320</v>
      </c>
    </row>
    <row r="109" spans="1:7">
      <c r="A109" t="s">
        <v>441</v>
      </c>
      <c r="C109" t="s">
        <v>314</v>
      </c>
      <c r="D109" t="s">
        <v>70</v>
      </c>
      <c r="E109" t="s">
        <v>320</v>
      </c>
    </row>
    <row r="110" spans="1:7">
      <c r="A110" s="54" t="s">
        <v>442</v>
      </c>
      <c r="B110" s="54" t="s">
        <v>443</v>
      </c>
      <c r="C110" s="55"/>
      <c r="D110" s="54"/>
      <c r="E110" s="54"/>
      <c r="F110" s="54"/>
      <c r="G110" s="54"/>
    </row>
    <row r="111" spans="1:7">
      <c r="A111" t="s">
        <v>444</v>
      </c>
      <c r="C111" t="s">
        <v>314</v>
      </c>
      <c r="D111" t="s">
        <v>70</v>
      </c>
      <c r="E111" t="s">
        <v>320</v>
      </c>
    </row>
    <row r="112" spans="1:7">
      <c r="A112" t="s">
        <v>445</v>
      </c>
      <c r="C112" t="s">
        <v>314</v>
      </c>
      <c r="D112" t="s">
        <v>70</v>
      </c>
      <c r="E112" t="s">
        <v>320</v>
      </c>
    </row>
    <row r="113" spans="1:7">
      <c r="A113" t="s">
        <v>446</v>
      </c>
      <c r="C113" t="s">
        <v>314</v>
      </c>
      <c r="D113" t="s">
        <v>70</v>
      </c>
      <c r="E113" t="s">
        <v>320</v>
      </c>
    </row>
    <row r="114" spans="1:7">
      <c r="A114" t="s">
        <v>447</v>
      </c>
      <c r="C114" t="s">
        <v>314</v>
      </c>
      <c r="D114" t="s">
        <v>70</v>
      </c>
      <c r="E114" t="s">
        <v>320</v>
      </c>
    </row>
    <row r="115" spans="1:7">
      <c r="A115" t="s">
        <v>448</v>
      </c>
      <c r="C115" t="s">
        <v>314</v>
      </c>
      <c r="D115" t="s">
        <v>70</v>
      </c>
      <c r="E115" t="s">
        <v>320</v>
      </c>
    </row>
    <row r="116" spans="1:7">
      <c r="A116" t="s">
        <v>449</v>
      </c>
      <c r="C116" t="s">
        <v>314</v>
      </c>
      <c r="D116" t="s">
        <v>70</v>
      </c>
      <c r="E116" t="s">
        <v>320</v>
      </c>
    </row>
    <row r="117" spans="1:7">
      <c r="A117" t="s">
        <v>450</v>
      </c>
      <c r="C117" t="s">
        <v>314</v>
      </c>
      <c r="D117" t="s">
        <v>70</v>
      </c>
      <c r="E117" t="s">
        <v>320</v>
      </c>
    </row>
    <row r="118" spans="1:7">
      <c r="A118" t="s">
        <v>451</v>
      </c>
      <c r="C118" t="s">
        <v>314</v>
      </c>
      <c r="D118" t="s">
        <v>70</v>
      </c>
      <c r="E118" t="s">
        <v>320</v>
      </c>
    </row>
    <row r="119" spans="1:7">
      <c r="A119" t="s">
        <v>452</v>
      </c>
      <c r="C119" t="s">
        <v>314</v>
      </c>
      <c r="D119" t="s">
        <v>70</v>
      </c>
      <c r="E119" t="s">
        <v>320</v>
      </c>
    </row>
    <row r="120" spans="1:7">
      <c r="A120" t="s">
        <v>453</v>
      </c>
      <c r="C120" t="s">
        <v>314</v>
      </c>
      <c r="D120" t="s">
        <v>70</v>
      </c>
      <c r="E120" t="s">
        <v>320</v>
      </c>
    </row>
    <row r="121" spans="1:7">
      <c r="A121" t="s">
        <v>454</v>
      </c>
      <c r="C121" t="s">
        <v>314</v>
      </c>
      <c r="D121" t="s">
        <v>70</v>
      </c>
      <c r="E121" t="s">
        <v>320</v>
      </c>
    </row>
    <row r="122" spans="1:7">
      <c r="A122" t="s">
        <v>455</v>
      </c>
      <c r="C122" t="s">
        <v>314</v>
      </c>
      <c r="D122" t="s">
        <v>70</v>
      </c>
      <c r="E122" t="s">
        <v>320</v>
      </c>
    </row>
    <row r="123" spans="1:7">
      <c r="A123" t="s">
        <v>456</v>
      </c>
      <c r="C123" t="s">
        <v>314</v>
      </c>
      <c r="D123" t="s">
        <v>70</v>
      </c>
      <c r="E123" t="s">
        <v>320</v>
      </c>
    </row>
    <row r="124" spans="1:7">
      <c r="A124" t="s">
        <v>457</v>
      </c>
      <c r="C124" t="s">
        <v>314</v>
      </c>
      <c r="D124" t="s">
        <v>70</v>
      </c>
      <c r="E124" t="s">
        <v>320</v>
      </c>
    </row>
    <row r="125" spans="1:7">
      <c r="A125" t="s">
        <v>458</v>
      </c>
      <c r="C125" t="s">
        <v>314</v>
      </c>
      <c r="D125" t="s">
        <v>70</v>
      </c>
      <c r="E125" t="s">
        <v>320</v>
      </c>
    </row>
    <row r="126" spans="1:7">
      <c r="A126" t="s">
        <v>459</v>
      </c>
      <c r="C126" t="s">
        <v>314</v>
      </c>
      <c r="D126" t="s">
        <v>70</v>
      </c>
      <c r="E126" t="s">
        <v>320</v>
      </c>
    </row>
    <row r="127" spans="1:7">
      <c r="A127" t="s">
        <v>460</v>
      </c>
      <c r="C127" t="s">
        <v>314</v>
      </c>
      <c r="D127" t="s">
        <v>96</v>
      </c>
      <c r="E127" t="s">
        <v>93</v>
      </c>
    </row>
    <row r="128" spans="1:7">
      <c r="A128" s="54" t="s">
        <v>461</v>
      </c>
      <c r="B128" s="54" t="s">
        <v>462</v>
      </c>
      <c r="C128" s="55"/>
      <c r="D128" s="54"/>
      <c r="E128" s="54"/>
      <c r="F128" s="54"/>
      <c r="G128" s="54"/>
    </row>
    <row r="129" spans="1:7">
      <c r="A129" t="s">
        <v>463</v>
      </c>
      <c r="C129" t="s">
        <v>314</v>
      </c>
      <c r="D129" t="s">
        <v>97</v>
      </c>
      <c r="E129" t="s">
        <v>98</v>
      </c>
    </row>
    <row r="130" spans="1:7">
      <c r="A130" t="s">
        <v>464</v>
      </c>
      <c r="C130" t="s">
        <v>314</v>
      </c>
      <c r="D130" t="s">
        <v>97</v>
      </c>
      <c r="E130" t="s">
        <v>98</v>
      </c>
    </row>
    <row r="131" spans="1:7">
      <c r="A131" s="54" t="s">
        <v>465</v>
      </c>
      <c r="B131" s="54" t="s">
        <v>466</v>
      </c>
      <c r="C131" s="55"/>
      <c r="D131" s="54"/>
      <c r="E131" s="54"/>
      <c r="F131" s="54"/>
      <c r="G131" s="54"/>
    </row>
    <row r="132" spans="1:7">
      <c r="A132" t="s">
        <v>467</v>
      </c>
      <c r="C132" t="s">
        <v>314</v>
      </c>
      <c r="D132" t="s">
        <v>70</v>
      </c>
      <c r="E132" t="s">
        <v>320</v>
      </c>
    </row>
    <row r="133" spans="1:7">
      <c r="A133" t="s">
        <v>468</v>
      </c>
      <c r="C133" t="s">
        <v>314</v>
      </c>
      <c r="D133" t="s">
        <v>70</v>
      </c>
      <c r="E133" t="s">
        <v>320</v>
      </c>
    </row>
    <row r="134" spans="1:7">
      <c r="A134" t="s">
        <v>469</v>
      </c>
      <c r="C134" t="s">
        <v>314</v>
      </c>
      <c r="D134" t="s">
        <v>70</v>
      </c>
      <c r="E134" t="s">
        <v>320</v>
      </c>
    </row>
    <row r="135" spans="1:7">
      <c r="A135" t="s">
        <v>470</v>
      </c>
      <c r="C135" t="s">
        <v>314</v>
      </c>
      <c r="D135" t="s">
        <v>70</v>
      </c>
      <c r="E135" t="s">
        <v>320</v>
      </c>
    </row>
    <row r="136" spans="1:7">
      <c r="A136" t="s">
        <v>471</v>
      </c>
      <c r="C136" t="s">
        <v>314</v>
      </c>
      <c r="D136" t="s">
        <v>70</v>
      </c>
      <c r="E136" t="s">
        <v>320</v>
      </c>
    </row>
    <row r="137" spans="1:7">
      <c r="A137" t="s">
        <v>472</v>
      </c>
      <c r="C137" t="s">
        <v>314</v>
      </c>
      <c r="D137" t="s">
        <v>70</v>
      </c>
      <c r="E137" t="s">
        <v>320</v>
      </c>
    </row>
    <row r="138" spans="1:7">
      <c r="A138" t="s">
        <v>473</v>
      </c>
      <c r="C138" t="s">
        <v>314</v>
      </c>
      <c r="D138" t="s">
        <v>70</v>
      </c>
      <c r="E138" t="s">
        <v>320</v>
      </c>
    </row>
    <row r="139" spans="1:7">
      <c r="A139" t="s">
        <v>474</v>
      </c>
      <c r="C139" t="s">
        <v>314</v>
      </c>
      <c r="D139" t="s">
        <v>70</v>
      </c>
      <c r="E139" t="s">
        <v>320</v>
      </c>
    </row>
    <row r="140" spans="1:7">
      <c r="A140" t="s">
        <v>475</v>
      </c>
      <c r="C140" t="s">
        <v>314</v>
      </c>
      <c r="D140" t="s">
        <v>70</v>
      </c>
      <c r="E140" t="s">
        <v>320</v>
      </c>
    </row>
    <row r="141" spans="1:7">
      <c r="A141" t="s">
        <v>476</v>
      </c>
      <c r="C141" t="s">
        <v>314</v>
      </c>
      <c r="D141" t="s">
        <v>70</v>
      </c>
      <c r="E141" t="s">
        <v>320</v>
      </c>
    </row>
    <row r="142" spans="1:7">
      <c r="A142" s="54">
        <v>4</v>
      </c>
      <c r="B142" s="54" t="s">
        <v>477</v>
      </c>
      <c r="C142" s="55"/>
      <c r="D142" s="54"/>
      <c r="E142" s="54"/>
      <c r="F142" s="54"/>
      <c r="G142" s="54"/>
    </row>
    <row r="143" spans="1:7">
      <c r="A143" s="54" t="s">
        <v>478</v>
      </c>
      <c r="B143" s="54" t="s">
        <v>479</v>
      </c>
      <c r="C143" s="55"/>
      <c r="D143" s="54"/>
      <c r="E143" s="54"/>
      <c r="F143" s="54"/>
      <c r="G143" s="54"/>
    </row>
    <row r="144" spans="1:7">
      <c r="A144" t="s">
        <v>480</v>
      </c>
      <c r="C144" t="s">
        <v>314</v>
      </c>
      <c r="E144" t="s">
        <v>207</v>
      </c>
    </row>
    <row r="145" spans="1:7">
      <c r="A145" t="s">
        <v>481</v>
      </c>
      <c r="C145" t="s">
        <v>314</v>
      </c>
      <c r="D145" t="s">
        <v>70</v>
      </c>
      <c r="E145" t="s">
        <v>482</v>
      </c>
    </row>
    <row r="146" spans="1:7">
      <c r="A146" t="s">
        <v>483</v>
      </c>
      <c r="C146" t="s">
        <v>314</v>
      </c>
      <c r="D146" t="s">
        <v>154</v>
      </c>
      <c r="E146" t="s">
        <v>210</v>
      </c>
      <c r="F146" t="s">
        <v>209</v>
      </c>
      <c r="G146" t="s">
        <v>210</v>
      </c>
    </row>
    <row r="147" spans="1:7">
      <c r="A147" t="s">
        <v>484</v>
      </c>
      <c r="C147" t="s">
        <v>314</v>
      </c>
      <c r="D147" t="s">
        <v>70</v>
      </c>
      <c r="E147" t="s">
        <v>482</v>
      </c>
    </row>
    <row r="148" spans="1:7">
      <c r="A148" t="s">
        <v>485</v>
      </c>
      <c r="C148" t="s">
        <v>314</v>
      </c>
      <c r="D148" t="s">
        <v>70</v>
      </c>
      <c r="E148" t="s">
        <v>486</v>
      </c>
    </row>
    <row r="149" spans="1:7">
      <c r="A149" t="s">
        <v>487</v>
      </c>
      <c r="C149" t="s">
        <v>314</v>
      </c>
      <c r="F149" t="s">
        <v>488</v>
      </c>
      <c r="G149" t="s">
        <v>489</v>
      </c>
    </row>
    <row r="150" spans="1:7">
      <c r="A150" t="s">
        <v>490</v>
      </c>
      <c r="C150" t="s">
        <v>314</v>
      </c>
      <c r="F150" t="s">
        <v>175</v>
      </c>
      <c r="G150" t="s">
        <v>173</v>
      </c>
    </row>
    <row r="151" spans="1:7">
      <c r="A151" t="s">
        <v>491</v>
      </c>
      <c r="C151" t="s">
        <v>314</v>
      </c>
      <c r="F151" t="s">
        <v>175</v>
      </c>
      <c r="G151" t="s">
        <v>173</v>
      </c>
    </row>
    <row r="152" spans="1:7">
      <c r="A152" t="s">
        <v>492</v>
      </c>
      <c r="C152" t="s">
        <v>314</v>
      </c>
      <c r="F152" t="s">
        <v>175</v>
      </c>
      <c r="G152" t="s">
        <v>173</v>
      </c>
    </row>
    <row r="153" spans="1:7">
      <c r="A153" t="s">
        <v>493</v>
      </c>
      <c r="C153" t="s">
        <v>314</v>
      </c>
      <c r="F153" t="s">
        <v>175</v>
      </c>
      <c r="G153" t="s">
        <v>173</v>
      </c>
    </row>
    <row r="154" spans="1:7">
      <c r="A154" s="54" t="s">
        <v>494</v>
      </c>
      <c r="B154" s="54" t="s">
        <v>495</v>
      </c>
      <c r="C154" s="55"/>
      <c r="D154" s="54"/>
      <c r="E154" s="54"/>
      <c r="F154" s="54"/>
      <c r="G154" s="54"/>
    </row>
    <row r="155" spans="1:7">
      <c r="A155" t="s">
        <v>496</v>
      </c>
      <c r="C155" t="s">
        <v>314</v>
      </c>
      <c r="D155" t="s">
        <v>96</v>
      </c>
      <c r="E155" t="s">
        <v>93</v>
      </c>
    </row>
    <row r="156" spans="1:7">
      <c r="A156" t="s">
        <v>497</v>
      </c>
      <c r="C156" t="s">
        <v>314</v>
      </c>
      <c r="D156" t="s">
        <v>96</v>
      </c>
      <c r="E156" t="s">
        <v>93</v>
      </c>
    </row>
    <row r="157" spans="1:7">
      <c r="A157" t="s">
        <v>498</v>
      </c>
      <c r="C157" t="s">
        <v>314</v>
      </c>
      <c r="D157" t="s">
        <v>96</v>
      </c>
      <c r="E157" t="s">
        <v>93</v>
      </c>
    </row>
    <row r="158" spans="1:7">
      <c r="A158" t="s">
        <v>499</v>
      </c>
      <c r="C158" t="s">
        <v>314</v>
      </c>
      <c r="D158" t="s">
        <v>96</v>
      </c>
      <c r="E158" t="s">
        <v>93</v>
      </c>
    </row>
    <row r="159" spans="1:7">
      <c r="A159" t="s">
        <v>500</v>
      </c>
      <c r="C159" t="s">
        <v>314</v>
      </c>
      <c r="D159" t="s">
        <v>501</v>
      </c>
      <c r="E159" t="s">
        <v>63</v>
      </c>
    </row>
    <row r="160" spans="1:7">
      <c r="A160" t="s">
        <v>502</v>
      </c>
      <c r="C160" t="s">
        <v>314</v>
      </c>
      <c r="D160" t="s">
        <v>96</v>
      </c>
      <c r="E160" t="s">
        <v>93</v>
      </c>
    </row>
    <row r="161" spans="1:7">
      <c r="A161" t="s">
        <v>503</v>
      </c>
      <c r="C161" t="s">
        <v>314</v>
      </c>
      <c r="D161" t="s">
        <v>96</v>
      </c>
      <c r="E161" t="s">
        <v>93</v>
      </c>
    </row>
    <row r="162" spans="1:7">
      <c r="A162" t="s">
        <v>504</v>
      </c>
      <c r="C162" t="s">
        <v>314</v>
      </c>
      <c r="D162" t="s">
        <v>96</v>
      </c>
      <c r="E162" t="s">
        <v>93</v>
      </c>
    </row>
    <row r="163" spans="1:7">
      <c r="A163" t="s">
        <v>505</v>
      </c>
      <c r="C163" t="s">
        <v>314</v>
      </c>
      <c r="D163" t="s">
        <v>96</v>
      </c>
      <c r="E163" t="s">
        <v>93</v>
      </c>
    </row>
    <row r="164" spans="1:7">
      <c r="A164" t="s">
        <v>506</v>
      </c>
      <c r="C164" t="s">
        <v>314</v>
      </c>
      <c r="D164" t="s">
        <v>96</v>
      </c>
      <c r="E164" t="s">
        <v>93</v>
      </c>
    </row>
    <row r="165" spans="1:7">
      <c r="A165" s="54" t="s">
        <v>507</v>
      </c>
      <c r="B165" s="54" t="s">
        <v>508</v>
      </c>
      <c r="C165" s="55"/>
      <c r="D165" s="54"/>
      <c r="E165" s="54"/>
      <c r="F165" s="54"/>
      <c r="G165" s="54"/>
    </row>
    <row r="166" spans="1:7">
      <c r="A166" t="s">
        <v>509</v>
      </c>
      <c r="C166" t="s">
        <v>314</v>
      </c>
      <c r="D166" t="s">
        <v>96</v>
      </c>
      <c r="E166" t="s">
        <v>93</v>
      </c>
    </row>
    <row r="167" spans="1:7">
      <c r="A167" t="s">
        <v>510</v>
      </c>
      <c r="C167" t="s">
        <v>314</v>
      </c>
      <c r="D167" t="s">
        <v>96</v>
      </c>
      <c r="E167" t="s">
        <v>93</v>
      </c>
    </row>
    <row r="168" spans="1:7">
      <c r="A168" t="s">
        <v>511</v>
      </c>
      <c r="C168" t="s">
        <v>314</v>
      </c>
      <c r="D168" t="s">
        <v>96</v>
      </c>
      <c r="E168" t="s">
        <v>93</v>
      </c>
    </row>
    <row r="169" spans="1:7">
      <c r="A169" s="54" t="s">
        <v>512</v>
      </c>
      <c r="B169" s="54" t="s">
        <v>513</v>
      </c>
      <c r="C169" s="55"/>
      <c r="D169" s="54"/>
      <c r="E169" s="54"/>
      <c r="F169" s="54"/>
      <c r="G169" s="54"/>
    </row>
    <row r="170" spans="1:7">
      <c r="A170" t="s">
        <v>514</v>
      </c>
      <c r="C170" t="s">
        <v>314</v>
      </c>
      <c r="D170" t="s">
        <v>96</v>
      </c>
      <c r="E170" t="s">
        <v>93</v>
      </c>
    </row>
    <row r="171" spans="1:7">
      <c r="A171" t="s">
        <v>515</v>
      </c>
      <c r="C171" t="s">
        <v>314</v>
      </c>
      <c r="D171" t="s">
        <v>96</v>
      </c>
      <c r="E171" t="s">
        <v>93</v>
      </c>
    </row>
    <row r="172" spans="1:7">
      <c r="A172" t="s">
        <v>516</v>
      </c>
      <c r="C172" t="s">
        <v>314</v>
      </c>
      <c r="D172" t="s">
        <v>96</v>
      </c>
      <c r="E172" t="s">
        <v>93</v>
      </c>
    </row>
    <row r="173" spans="1:7">
      <c r="A173" t="s">
        <v>517</v>
      </c>
      <c r="C173" t="s">
        <v>314</v>
      </c>
      <c r="D173" t="s">
        <v>96</v>
      </c>
      <c r="E173" t="s">
        <v>93</v>
      </c>
    </row>
    <row r="174" spans="1:7">
      <c r="A174" t="s">
        <v>518</v>
      </c>
      <c r="C174" t="s">
        <v>314</v>
      </c>
      <c r="D174" t="s">
        <v>96</v>
      </c>
      <c r="E174" t="s">
        <v>93</v>
      </c>
    </row>
    <row r="175" spans="1:7">
      <c r="A175" s="54" t="s">
        <v>519</v>
      </c>
      <c r="B175" s="54" t="s">
        <v>520</v>
      </c>
      <c r="C175" s="55"/>
      <c r="D175" s="54"/>
      <c r="E175" s="54"/>
      <c r="F175" s="54"/>
      <c r="G175" s="54"/>
    </row>
    <row r="176" spans="1:7">
      <c r="A176" t="s">
        <v>521</v>
      </c>
      <c r="C176" t="s">
        <v>314</v>
      </c>
      <c r="D176" t="s">
        <v>96</v>
      </c>
      <c r="E176" t="s">
        <v>93</v>
      </c>
    </row>
    <row r="177" spans="1:7">
      <c r="A177" t="s">
        <v>522</v>
      </c>
      <c r="C177" t="s">
        <v>314</v>
      </c>
      <c r="D177" t="s">
        <v>96</v>
      </c>
      <c r="E177" t="s">
        <v>93</v>
      </c>
    </row>
    <row r="178" spans="1:7">
      <c r="A178" s="54" t="s">
        <v>523</v>
      </c>
      <c r="B178" s="54" t="s">
        <v>524</v>
      </c>
      <c r="C178" s="55"/>
      <c r="D178" s="54"/>
      <c r="E178" s="54"/>
      <c r="F178" s="54"/>
      <c r="G178" s="54"/>
    </row>
    <row r="179" spans="1:7">
      <c r="A179" t="s">
        <v>525</v>
      </c>
      <c r="C179" t="s">
        <v>314</v>
      </c>
      <c r="D179" t="s">
        <v>96</v>
      </c>
      <c r="E179" t="s">
        <v>93</v>
      </c>
    </row>
    <row r="180" spans="1:7">
      <c r="A180" t="s">
        <v>526</v>
      </c>
      <c r="C180" t="s">
        <v>314</v>
      </c>
      <c r="D180" t="s">
        <v>70</v>
      </c>
      <c r="E180" t="s">
        <v>320</v>
      </c>
    </row>
    <row r="181" spans="1:7">
      <c r="A181" s="54" t="s">
        <v>527</v>
      </c>
      <c r="B181" s="54" t="s">
        <v>528</v>
      </c>
      <c r="C181" s="55"/>
      <c r="D181" s="54"/>
      <c r="E181" s="54"/>
      <c r="F181" s="54"/>
      <c r="G181" s="54"/>
    </row>
    <row r="182" spans="1:7">
      <c r="A182" t="s">
        <v>529</v>
      </c>
      <c r="C182" t="s">
        <v>314</v>
      </c>
      <c r="D182" t="s">
        <v>96</v>
      </c>
      <c r="E182" t="s">
        <v>93</v>
      </c>
    </row>
    <row r="183" spans="1:7">
      <c r="A183" s="54">
        <v>5</v>
      </c>
      <c r="B183" s="54" t="s">
        <v>530</v>
      </c>
      <c r="C183" s="55"/>
      <c r="D183" s="54"/>
      <c r="E183" s="54"/>
      <c r="F183" s="54"/>
      <c r="G183" s="54"/>
    </row>
    <row r="184" spans="1:7">
      <c r="A184" s="54" t="s">
        <v>531</v>
      </c>
      <c r="B184" s="54" t="s">
        <v>532</v>
      </c>
      <c r="C184" s="55"/>
      <c r="D184" s="54"/>
      <c r="E184" s="54"/>
      <c r="F184" s="54"/>
      <c r="G184" s="54"/>
    </row>
    <row r="185" spans="1:7">
      <c r="A185" t="s">
        <v>533</v>
      </c>
      <c r="C185" t="s">
        <v>314</v>
      </c>
      <c r="D185" t="s">
        <v>534</v>
      </c>
      <c r="E185" t="s">
        <v>63</v>
      </c>
    </row>
    <row r="186" spans="1:7">
      <c r="A186" t="s">
        <v>535</v>
      </c>
      <c r="C186" t="s">
        <v>314</v>
      </c>
      <c r="D186" t="s">
        <v>534</v>
      </c>
      <c r="E186" t="s">
        <v>63</v>
      </c>
    </row>
    <row r="187" spans="1:7">
      <c r="A187" t="s">
        <v>536</v>
      </c>
      <c r="C187" t="s">
        <v>314</v>
      </c>
      <c r="D187" t="s">
        <v>534</v>
      </c>
      <c r="E187" t="s">
        <v>63</v>
      </c>
      <c r="F187" t="s">
        <v>175</v>
      </c>
      <c r="G187" t="s">
        <v>173</v>
      </c>
    </row>
    <row r="188" spans="1:7">
      <c r="A188" t="s">
        <v>537</v>
      </c>
      <c r="C188" t="s">
        <v>314</v>
      </c>
      <c r="D188" t="s">
        <v>534</v>
      </c>
      <c r="E188" t="s">
        <v>63</v>
      </c>
      <c r="F188" t="s">
        <v>175</v>
      </c>
      <c r="G188" t="s">
        <v>173</v>
      </c>
    </row>
    <row r="189" spans="1:7">
      <c r="A189" t="s">
        <v>538</v>
      </c>
      <c r="C189" t="s">
        <v>314</v>
      </c>
      <c r="D189" t="s">
        <v>534</v>
      </c>
      <c r="E189" t="s">
        <v>63</v>
      </c>
      <c r="F189" t="s">
        <v>175</v>
      </c>
      <c r="G189" t="s">
        <v>173</v>
      </c>
    </row>
    <row r="190" spans="1:7">
      <c r="A190" t="s">
        <v>539</v>
      </c>
      <c r="C190" t="s">
        <v>314</v>
      </c>
      <c r="D190" t="s">
        <v>96</v>
      </c>
      <c r="E190" t="s">
        <v>93</v>
      </c>
    </row>
    <row r="191" spans="1:7">
      <c r="A191" t="s">
        <v>540</v>
      </c>
      <c r="C191" t="s">
        <v>314</v>
      </c>
      <c r="D191" t="s">
        <v>96</v>
      </c>
      <c r="E191" t="s">
        <v>93</v>
      </c>
    </row>
    <row r="192" spans="1:7">
      <c r="A192" t="s">
        <v>541</v>
      </c>
      <c r="C192" t="s">
        <v>314</v>
      </c>
      <c r="D192" t="s">
        <v>534</v>
      </c>
      <c r="E192" t="s">
        <v>63</v>
      </c>
      <c r="F192" t="s">
        <v>175</v>
      </c>
      <c r="G192" t="s">
        <v>173</v>
      </c>
    </row>
    <row r="193" spans="1:7">
      <c r="A193" t="s">
        <v>542</v>
      </c>
      <c r="C193" t="s">
        <v>314</v>
      </c>
      <c r="D193" t="s">
        <v>534</v>
      </c>
      <c r="E193" t="s">
        <v>63</v>
      </c>
      <c r="F193" t="s">
        <v>175</v>
      </c>
      <c r="G193" t="s">
        <v>173</v>
      </c>
    </row>
    <row r="194" spans="1:7">
      <c r="A194" s="66"/>
      <c r="B194" s="66"/>
      <c r="C194" s="66"/>
      <c r="D194" s="66"/>
      <c r="E194" s="66"/>
      <c r="F194" s="66"/>
      <c r="G194" s="66"/>
    </row>
  </sheetData>
  <sheetProtection algorithmName="SHA-512" hashValue="X+anPwaJMh91pg8/EyLkjYwmj0zXFIBxwIV5k/3aKgObJvlxNUq6v3btKvPKEo3aApwbYiJhTBoIhUxP8mg6ug==" saltValue="niQ35dFp+ioWNZn3etNlIg==" spinCount="100000" sheet="1" objects="1" scenarios="1"/>
  <mergeCells count="2">
    <mergeCell ref="A1:B1"/>
    <mergeCell ref="D1:G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9fb15e7a-025f-4ae6-9246-a62782358c1d">Handleiding</Type_x0020_document>
    <lcf76f155ced4ddcb4097134ff3c332f xmlns="9fb15e7a-025f-4ae6-9246-a62782358c1d">
      <Terms xmlns="http://schemas.microsoft.com/office/infopath/2007/PartnerControls"/>
    </lcf76f155ced4ddcb4097134ff3c332f>
    <TaxCatchAll xmlns="965f11ea-069a-4aa4-bc0a-3260c801f13d" xsi:nil="true"/>
    <Onderwerp xmlns="9fb15e7a-025f-4ae6-9246-a62782358c1d" xsi:nil="true"/>
    <Periode xmlns="9fb15e7a-025f-4ae6-9246-a62782358c1d" xsi:nil="true"/>
  </documentManagement>
</p:properties>
</file>

<file path=customXml/item2.xml><?xml version="1.0" encoding="utf-8"?>
<TemplafyFormConfiguration><![CDATA[{"formFields":[],"formDataEntries":[]}]]></TemplafyFormConfiguratio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36FECCBB54BF4F9CCB8BE881212C90" ma:contentTypeVersion="22" ma:contentTypeDescription="Een nieuw document maken." ma:contentTypeScope="" ma:versionID="469ab6b953c6a7de5c923020d9779186">
  <xsd:schema xmlns:xsd="http://www.w3.org/2001/XMLSchema" xmlns:xs="http://www.w3.org/2001/XMLSchema" xmlns:p="http://schemas.microsoft.com/office/2006/metadata/properties" xmlns:ns2="9fb15e7a-025f-4ae6-9246-a62782358c1d" xmlns:ns3="965f11ea-069a-4aa4-bc0a-3260c801f13d" targetNamespace="http://schemas.microsoft.com/office/2006/metadata/properties" ma:root="true" ma:fieldsID="f58e97d09baf38629d1d5e8b3c141c1b" ns2:_="" ns3:_="">
    <xsd:import namespace="9fb15e7a-025f-4ae6-9246-a62782358c1d"/>
    <xsd:import namespace="965f11ea-069a-4aa4-bc0a-3260c801f13d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nderwerp" minOccurs="0"/>
                <xsd:element ref="ns2:Peri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15e7a-025f-4ae6-9246-a62782358c1d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4" nillable="true" ma:displayName="Type document" ma:default="Handleiding" ma:format="Dropdown" ma:internalName="Type_x0020_document">
      <xsd:simpleType>
        <xsd:restriction base="dms:Choice">
          <xsd:enumeration value="Handleiding"/>
          <xsd:enumeration value="Werkinstructies"/>
          <xsd:enumeration value="Documentatie Volgwaterschappen"/>
          <xsd:enumeration value="Agenda WG bijeenkomst"/>
          <xsd:enumeration value="Overzicht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78c06d9d-0885-4f4a-832e-c51ba6e2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nderwerp" ma:index="27" nillable="true" ma:displayName="Onderwerp" ma:format="Dropdown" ma:internalName="Onderwer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owerMobiel"/>
                    <xsd:enumeration value="Licenties"/>
                    <xsd:enumeration value="PM"/>
                    <xsd:enumeration value="SPLUNK"/>
                    <xsd:enumeration value="Ontdubbelen bedrijven"/>
                    <xsd:enumeration value="Opleiding"/>
                    <xsd:enumeration value="Keuze 7"/>
                  </xsd:restriction>
                </xsd:simpleType>
              </xsd:element>
            </xsd:sequence>
          </xsd:extension>
        </xsd:complexContent>
      </xsd:complexType>
    </xsd:element>
    <xsd:element name="Periode" ma:index="28" nillable="true" ma:displayName="Periode" ma:format="Dropdown" ma:internalName="Periode">
      <xsd:simpleType>
        <xsd:restriction base="dms:Choice">
          <xsd:enumeration value="Maand"/>
          <xsd:enumeration value="Kwartaal"/>
          <xsd:enumeration value="Halfjaarlijkse"/>
          <xsd:enumeration value="Jaarlijk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f11ea-069a-4aa4-bc0a-3260c801f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694526c-8569-4784-aafd-977e89e55c34}" ma:internalName="TaxCatchAll" ma:showField="CatchAllData" ma:web="965f11ea-069a-4aa4-bc0a-3260c801f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0CAE766B-6F7F-453E-AA46-CB9CC8E4A145}"/>
</file>

<file path=customXml/itemProps2.xml><?xml version="1.0" encoding="utf-8"?>
<ds:datastoreItem xmlns:ds="http://schemas.openxmlformats.org/officeDocument/2006/customXml" ds:itemID="{A7130D24-9B3D-4AAF-849F-0467AF90989C}"/>
</file>

<file path=customXml/itemProps3.xml><?xml version="1.0" encoding="utf-8"?>
<ds:datastoreItem xmlns:ds="http://schemas.openxmlformats.org/officeDocument/2006/customXml" ds:itemID="{8B91179D-69C3-47C1-BD29-BA671E51089E}"/>
</file>

<file path=customXml/itemProps4.xml><?xml version="1.0" encoding="utf-8"?>
<ds:datastoreItem xmlns:ds="http://schemas.openxmlformats.org/officeDocument/2006/customXml" ds:itemID="{63BB2D84-8524-49C8-9950-53682D69D582}"/>
</file>

<file path=customXml/itemProps5.xml><?xml version="1.0" encoding="utf-8"?>
<ds:datastoreItem xmlns:ds="http://schemas.openxmlformats.org/officeDocument/2006/customXml" ds:itemID="{D9B463C6-6D0A-48C2-B806-378DC2557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2024-08-01T14:13:47Z</dcterms:created>
  <dcterms:modified xsi:type="dcterms:W3CDTF">2025-03-10T15:35:23Z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hetwaterschapshuis</vt:lpwstr>
  </property>
  <property fmtid="{D5CDD505-2E9C-101B-9397-08002B2CF9AE}" pid="3" name="TemplafyTemplateId">
    <vt:lpwstr>970289239535124756</vt:lpwstr>
  </property>
  <property fmtid="{D5CDD505-2E9C-101B-9397-08002B2CF9AE}" pid="4" name="TemplafyUserProfileId">
    <vt:lpwstr>766316835442524574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0x0101000736FECCBB54BF4F9CCB8BE881212C90</vt:lpwstr>
  </property>
  <property fmtid="{D5CDD505-2E9C-101B-9397-08002B2CF9AE}" pid="8" name="MediaServiceImageTags">
    <vt:lpwstr/>
  </property>
</Properties>
</file>