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Meppel\EA 2025\Aanbestedingsdocumenten\"/>
    </mc:Choice>
  </mc:AlternateContent>
  <xr:revisionPtr revIDLastSave="0" documentId="13_ncr:1_{436C2F34-1FB5-4907-983F-82284CADDFCA}" xr6:coauthVersionLast="47" xr6:coauthVersionMax="47" xr10:uidLastSave="{00000000-0000-0000-0000-000000000000}"/>
  <bookViews>
    <workbookView xWindow="-28920" yWindow="-120" windowWidth="29040" windowHeight="15720" tabRatio="700" xr2:uid="{00000000-000D-0000-FFFF-FFFF00000000}"/>
  </bookViews>
  <sheets>
    <sheet name="specificatie" sheetId="13" r:id="rId1"/>
  </sheets>
  <externalReferences>
    <externalReference r:id="rId2"/>
  </externalReferences>
  <definedNames>
    <definedName name="_xlnm._FilterDatabase" localSheetId="0" hidden="1">specificatie!#REF!</definedName>
    <definedName name="ign">'[1]General Info'!$B$13</definedName>
    <definedName name="igo">'[1]General Info'!$B$14</definedName>
    <definedName name="_xlnm.Print_Area" localSheetId="0">specificatie!$A$1:$X$106</definedName>
    <definedName name="_xlnm.Print_Titles" localSheetId="0">specificatie!$1:$4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0" i="13" l="1"/>
  <c r="AB94" i="13"/>
  <c r="AB7" i="13"/>
  <c r="AB8" i="13"/>
  <c r="AB9" i="13"/>
  <c r="AB10" i="13"/>
  <c r="AB11" i="13"/>
  <c r="AB12" i="13"/>
  <c r="AB13" i="13"/>
  <c r="AB14" i="13"/>
  <c r="AB15" i="13"/>
  <c r="AB16" i="13"/>
  <c r="AB17" i="13"/>
  <c r="AB18" i="13"/>
  <c r="AB19" i="13"/>
  <c r="AB20" i="13"/>
  <c r="AB21" i="13"/>
  <c r="AB22" i="13"/>
  <c r="AB23" i="13"/>
  <c r="AB24" i="13"/>
  <c r="AB25" i="13"/>
  <c r="AB26" i="13"/>
  <c r="AB27" i="13"/>
  <c r="AB28" i="13"/>
  <c r="AB29" i="13"/>
  <c r="AB30" i="13"/>
  <c r="AB31" i="13"/>
  <c r="AB32" i="13"/>
  <c r="AB33" i="13"/>
  <c r="AB34" i="13"/>
  <c r="AB35" i="13"/>
  <c r="AB36" i="13"/>
  <c r="AB37" i="13"/>
  <c r="AB38" i="13"/>
  <c r="AB39" i="13"/>
  <c r="AB40" i="13"/>
  <c r="AB41" i="13"/>
  <c r="AB42" i="13"/>
  <c r="AB43" i="13"/>
  <c r="AB44" i="13"/>
  <c r="AB45" i="13"/>
  <c r="AB46" i="13"/>
  <c r="AB47" i="13"/>
  <c r="AB48" i="13"/>
  <c r="AB49" i="13"/>
  <c r="AB50" i="13"/>
  <c r="AB51" i="13"/>
  <c r="AB52" i="13"/>
  <c r="AB53" i="13"/>
  <c r="AB54" i="13"/>
  <c r="AB55" i="13"/>
  <c r="AB56" i="13"/>
  <c r="AB57" i="13"/>
  <c r="AB58" i="13"/>
  <c r="AB59" i="13"/>
  <c r="AB60" i="13"/>
  <c r="AB61" i="13"/>
  <c r="AB62" i="13"/>
  <c r="AB63" i="13"/>
  <c r="AB64" i="13"/>
  <c r="AB65" i="13"/>
  <c r="AB66" i="13"/>
  <c r="AB67" i="13"/>
  <c r="AB68" i="13"/>
  <c r="AB69" i="13"/>
  <c r="AB70" i="13"/>
  <c r="AB71" i="13"/>
  <c r="AB72" i="13"/>
  <c r="AB73" i="13"/>
  <c r="AB74" i="13"/>
  <c r="AB75" i="13"/>
  <c r="AB76" i="13"/>
  <c r="AB77" i="13"/>
  <c r="AB78" i="13"/>
  <c r="AB79" i="13"/>
  <c r="AB80" i="13"/>
  <c r="AB81" i="13"/>
  <c r="AB82" i="13"/>
  <c r="AB83" i="13"/>
  <c r="AB84" i="13"/>
  <c r="AB85" i="13"/>
  <c r="AB86" i="13"/>
  <c r="AB87" i="13"/>
  <c r="AB88" i="13"/>
  <c r="AB89" i="13"/>
  <c r="AB90" i="13"/>
  <c r="AB91" i="13"/>
  <c r="AB92" i="13"/>
  <c r="AB93" i="13"/>
  <c r="AB6" i="13"/>
  <c r="R7" i="13"/>
  <c r="R8" i="13"/>
  <c r="R9" i="13"/>
  <c r="R10" i="13"/>
  <c r="R11" i="13"/>
  <c r="R12" i="13"/>
  <c r="R13" i="13"/>
  <c r="R14" i="13"/>
  <c r="R15" i="13"/>
  <c r="R16" i="13"/>
  <c r="R17" i="13"/>
  <c r="R18" i="13"/>
  <c r="R19" i="13"/>
  <c r="R20" i="13"/>
  <c r="R21" i="13"/>
  <c r="R22" i="13"/>
  <c r="R23" i="13"/>
  <c r="R24" i="13"/>
  <c r="R25" i="13"/>
  <c r="R26" i="13"/>
  <c r="R27" i="13"/>
  <c r="R28" i="13"/>
  <c r="R29" i="13"/>
  <c r="R30" i="13"/>
  <c r="R31" i="13"/>
  <c r="R32" i="13"/>
  <c r="R33" i="13"/>
  <c r="R34" i="13"/>
  <c r="R35" i="13"/>
  <c r="R36" i="13"/>
  <c r="R37" i="13"/>
  <c r="R38" i="13"/>
  <c r="R39" i="13"/>
  <c r="R40" i="13"/>
  <c r="R41" i="13"/>
  <c r="R42" i="13"/>
  <c r="R43" i="13"/>
  <c r="R44" i="13"/>
  <c r="R45" i="13"/>
  <c r="R46" i="13"/>
  <c r="R47" i="13"/>
  <c r="R48" i="13"/>
  <c r="R49" i="13"/>
  <c r="R50" i="13"/>
  <c r="R51" i="13"/>
  <c r="R52" i="13"/>
  <c r="R53" i="13"/>
  <c r="R54" i="13"/>
  <c r="R55" i="13"/>
  <c r="R56" i="13"/>
  <c r="R57" i="13"/>
  <c r="R58" i="13"/>
  <c r="R59" i="13"/>
  <c r="R60" i="13"/>
  <c r="R61" i="13"/>
  <c r="R62" i="13"/>
  <c r="R63" i="13"/>
  <c r="R64" i="13"/>
  <c r="R65" i="13"/>
  <c r="R66" i="13"/>
  <c r="R67" i="13"/>
  <c r="R68" i="13"/>
  <c r="R69" i="13"/>
  <c r="R70" i="13"/>
  <c r="R71" i="13"/>
  <c r="R72" i="13"/>
  <c r="R73" i="13"/>
  <c r="R74" i="13"/>
  <c r="R75" i="13"/>
  <c r="R76" i="13"/>
  <c r="R77" i="13"/>
  <c r="R78" i="13"/>
  <c r="R79" i="13"/>
  <c r="R80" i="13"/>
  <c r="R81" i="13"/>
  <c r="R82" i="13"/>
  <c r="R83" i="13"/>
  <c r="R84" i="13"/>
  <c r="R85" i="13"/>
  <c r="R86" i="13"/>
  <c r="R87" i="13"/>
  <c r="R88" i="13"/>
  <c r="R89" i="13"/>
  <c r="R90" i="13"/>
  <c r="R91" i="13"/>
  <c r="R92" i="13"/>
  <c r="R93" i="13"/>
  <c r="R6" i="13"/>
  <c r="O39" i="13"/>
  <c r="O51" i="13"/>
  <c r="O20" i="13"/>
  <c r="AA7" i="13"/>
  <c r="AA8" i="13"/>
  <c r="AA9" i="13"/>
  <c r="AA10" i="13"/>
  <c r="AA11" i="13"/>
  <c r="AA12" i="13"/>
  <c r="AA13" i="13"/>
  <c r="AA14" i="13"/>
  <c r="AA15" i="13"/>
  <c r="AA16" i="13"/>
  <c r="AA17" i="13"/>
  <c r="AA18" i="13"/>
  <c r="AA19" i="13"/>
  <c r="AA20" i="13"/>
  <c r="AA21" i="13"/>
  <c r="AA22" i="13"/>
  <c r="AA23" i="13"/>
  <c r="AA24" i="13"/>
  <c r="AA25" i="13"/>
  <c r="AA26" i="13"/>
  <c r="AA27" i="13"/>
  <c r="AA28" i="13"/>
  <c r="AA29" i="13"/>
  <c r="AA30" i="13"/>
  <c r="AA31" i="13"/>
  <c r="AA32" i="13"/>
  <c r="AA33" i="13"/>
  <c r="AA34" i="13"/>
  <c r="AA35" i="13"/>
  <c r="AA36" i="13"/>
  <c r="AA37" i="13"/>
  <c r="AA38" i="13"/>
  <c r="AA39" i="13"/>
  <c r="AA40" i="13"/>
  <c r="AA41" i="13"/>
  <c r="AA42" i="13"/>
  <c r="AA43" i="13"/>
  <c r="AA44" i="13"/>
  <c r="AA45" i="13"/>
  <c r="AA46" i="13"/>
  <c r="AA47" i="13"/>
  <c r="AA48" i="13"/>
  <c r="AA49" i="13"/>
  <c r="AA50" i="13"/>
  <c r="AA51" i="13"/>
  <c r="AA52" i="13"/>
  <c r="AA53" i="13"/>
  <c r="AA54" i="13"/>
  <c r="AA55" i="13"/>
  <c r="AA56" i="13"/>
  <c r="AA57" i="13"/>
  <c r="AA58" i="13"/>
  <c r="AA59" i="13"/>
  <c r="AA60" i="13"/>
  <c r="AA61" i="13"/>
  <c r="AA62" i="13"/>
  <c r="AA63" i="13"/>
  <c r="AA64" i="13"/>
  <c r="AA65" i="13"/>
  <c r="AA66" i="13"/>
  <c r="AA67" i="13"/>
  <c r="AA68" i="13"/>
  <c r="AA69" i="13"/>
  <c r="AA70" i="13"/>
  <c r="AA71" i="13"/>
  <c r="AA72" i="13"/>
  <c r="AA73" i="13"/>
  <c r="AA74" i="13"/>
  <c r="AA75" i="13"/>
  <c r="AA76" i="13"/>
  <c r="AA77" i="13"/>
  <c r="AA78" i="13"/>
  <c r="AA79" i="13"/>
  <c r="AA80" i="13"/>
  <c r="AA81" i="13"/>
  <c r="AA82" i="13"/>
  <c r="AA83" i="13"/>
  <c r="AA84" i="13"/>
  <c r="AA85" i="13"/>
  <c r="AA86" i="13"/>
  <c r="AA87" i="13"/>
  <c r="AA88" i="13"/>
  <c r="AA89" i="13"/>
  <c r="AA90" i="13"/>
  <c r="AA91" i="13"/>
  <c r="AA92" i="13"/>
  <c r="AA93" i="13"/>
  <c r="AA6" i="13"/>
  <c r="Q12" i="13"/>
  <c r="P7" i="13"/>
  <c r="P8" i="13"/>
  <c r="P9" i="13"/>
  <c r="P10" i="13"/>
  <c r="P11" i="13"/>
  <c r="P12" i="13"/>
  <c r="P13" i="13"/>
  <c r="P14" i="13"/>
  <c r="P15" i="13"/>
  <c r="P16" i="13"/>
  <c r="P17" i="13"/>
  <c r="P18" i="13"/>
  <c r="P19" i="13"/>
  <c r="P20" i="13"/>
  <c r="P21" i="13"/>
  <c r="P22" i="13"/>
  <c r="P23" i="13"/>
  <c r="P24" i="13"/>
  <c r="P25" i="13"/>
  <c r="P26" i="13"/>
  <c r="P27" i="13"/>
  <c r="P28" i="13"/>
  <c r="P29" i="13"/>
  <c r="P30" i="13"/>
  <c r="P31" i="13"/>
  <c r="P32" i="13"/>
  <c r="P33" i="13"/>
  <c r="P34" i="13"/>
  <c r="P35" i="13"/>
  <c r="P36" i="13"/>
  <c r="P37" i="13"/>
  <c r="P38" i="13"/>
  <c r="P39" i="13"/>
  <c r="P40" i="13"/>
  <c r="Q40" i="13" s="1"/>
  <c r="P41" i="13"/>
  <c r="P42" i="13"/>
  <c r="P43" i="13"/>
  <c r="P44" i="13"/>
  <c r="P45" i="13"/>
  <c r="P46" i="13"/>
  <c r="P47" i="13"/>
  <c r="P48" i="13"/>
  <c r="P49" i="13"/>
  <c r="P50" i="13"/>
  <c r="P51" i="13"/>
  <c r="P52" i="13"/>
  <c r="P53" i="13"/>
  <c r="P54" i="13"/>
  <c r="P55" i="13"/>
  <c r="P56" i="13"/>
  <c r="P57" i="13"/>
  <c r="P58" i="13"/>
  <c r="P59" i="13"/>
  <c r="P60" i="13"/>
  <c r="P61" i="13"/>
  <c r="P62" i="13"/>
  <c r="P63" i="13"/>
  <c r="P64" i="13"/>
  <c r="P65" i="13"/>
  <c r="P66" i="13"/>
  <c r="P67" i="13"/>
  <c r="P68" i="13"/>
  <c r="P69" i="13"/>
  <c r="P70" i="13"/>
  <c r="P71" i="13"/>
  <c r="P72" i="13"/>
  <c r="P73" i="13"/>
  <c r="P74" i="13"/>
  <c r="P75" i="13"/>
  <c r="P76" i="13"/>
  <c r="P77" i="13"/>
  <c r="P78" i="13"/>
  <c r="P79" i="13"/>
  <c r="P80" i="13"/>
  <c r="P81" i="13"/>
  <c r="P82" i="13"/>
  <c r="P83" i="13"/>
  <c r="P84" i="13"/>
  <c r="P85" i="13"/>
  <c r="P86" i="13"/>
  <c r="P87" i="13"/>
  <c r="P88" i="13"/>
  <c r="P89" i="13"/>
  <c r="P90" i="13"/>
  <c r="P91" i="13"/>
  <c r="P92" i="13"/>
  <c r="P93" i="13"/>
  <c r="P6" i="13"/>
  <c r="O7" i="13"/>
  <c r="Q7" i="13" s="1"/>
  <c r="O8" i="13"/>
  <c r="Q8" i="13" s="1"/>
  <c r="O9" i="13"/>
  <c r="Q9" i="13" s="1"/>
  <c r="O10" i="13"/>
  <c r="Q10" i="13" s="1"/>
  <c r="O11" i="13"/>
  <c r="Q11" i="13" s="1"/>
  <c r="O12" i="13"/>
  <c r="O13" i="13"/>
  <c r="Q13" i="13" s="1"/>
  <c r="O14" i="13"/>
  <c r="Q14" i="13" s="1"/>
  <c r="O15" i="13"/>
  <c r="Q15" i="13" s="1"/>
  <c r="O16" i="13"/>
  <c r="Q16" i="13" s="1"/>
  <c r="O17" i="13"/>
  <c r="Q17" i="13" s="1"/>
  <c r="O18" i="13"/>
  <c r="O19" i="13"/>
  <c r="Q19" i="13" s="1"/>
  <c r="O21" i="13"/>
  <c r="O22" i="13"/>
  <c r="O23" i="13"/>
  <c r="Q23" i="13" s="1"/>
  <c r="O24" i="13"/>
  <c r="O25" i="13"/>
  <c r="O26" i="13"/>
  <c r="O27" i="13"/>
  <c r="O28" i="13"/>
  <c r="Q28" i="13" s="1"/>
  <c r="O29" i="13"/>
  <c r="O30" i="13"/>
  <c r="O31" i="13"/>
  <c r="Q31" i="13" s="1"/>
  <c r="O32" i="13"/>
  <c r="O33" i="13"/>
  <c r="O34" i="13"/>
  <c r="O35" i="13"/>
  <c r="O36" i="13"/>
  <c r="Q36" i="13" s="1"/>
  <c r="O37" i="13"/>
  <c r="O38" i="13"/>
  <c r="O41" i="13"/>
  <c r="O42" i="13"/>
  <c r="O43" i="13"/>
  <c r="O44" i="13"/>
  <c r="Q44" i="13" s="1"/>
  <c r="O45" i="13"/>
  <c r="O46" i="13"/>
  <c r="O47" i="13"/>
  <c r="O48" i="13"/>
  <c r="O49" i="13"/>
  <c r="O50" i="13"/>
  <c r="O52" i="13"/>
  <c r="Q52" i="13" s="1"/>
  <c r="O53" i="13"/>
  <c r="O54" i="13"/>
  <c r="O55" i="13"/>
  <c r="Q55" i="13" s="1"/>
  <c r="O56" i="13"/>
  <c r="O57" i="13"/>
  <c r="O58" i="13"/>
  <c r="Q58" i="13" s="1"/>
  <c r="O59" i="13"/>
  <c r="O60" i="13"/>
  <c r="Q60" i="13" s="1"/>
  <c r="O61" i="13"/>
  <c r="O62" i="13"/>
  <c r="O63" i="13"/>
  <c r="Q63" i="13" s="1"/>
  <c r="O64" i="13"/>
  <c r="O65" i="13"/>
  <c r="O66" i="13"/>
  <c r="Q66" i="13" s="1"/>
  <c r="O67" i="13"/>
  <c r="O68" i="13"/>
  <c r="Q68" i="13" s="1"/>
  <c r="O69" i="13"/>
  <c r="O70" i="13"/>
  <c r="O71" i="13"/>
  <c r="Q71" i="13" s="1"/>
  <c r="O72" i="13"/>
  <c r="O73" i="13"/>
  <c r="O74" i="13"/>
  <c r="Q74" i="13" s="1"/>
  <c r="O75" i="13"/>
  <c r="O76" i="13"/>
  <c r="O77" i="13"/>
  <c r="O78" i="13"/>
  <c r="O79" i="13"/>
  <c r="Q79" i="13" s="1"/>
  <c r="O80" i="13"/>
  <c r="O81" i="13"/>
  <c r="O82" i="13"/>
  <c r="Q82" i="13" s="1"/>
  <c r="O83" i="13"/>
  <c r="O84" i="13"/>
  <c r="Q84" i="13" s="1"/>
  <c r="O85" i="13"/>
  <c r="O86" i="13"/>
  <c r="O87" i="13"/>
  <c r="Q87" i="13" s="1"/>
  <c r="O88" i="13"/>
  <c r="O89" i="13"/>
  <c r="O90" i="13"/>
  <c r="Q90" i="13" s="1"/>
  <c r="O91" i="13"/>
  <c r="O92" i="13"/>
  <c r="Q92" i="13" s="1"/>
  <c r="O93" i="13"/>
  <c r="O6" i="13"/>
  <c r="Q33" i="13" l="1"/>
  <c r="Q25" i="13"/>
  <c r="Q49" i="13"/>
  <c r="Q41" i="13"/>
  <c r="Q81" i="13"/>
  <c r="Q65" i="13"/>
  <c r="Q21" i="13"/>
  <c r="Q89" i="13"/>
  <c r="Q73" i="13"/>
  <c r="Q57" i="13"/>
  <c r="Q38" i="13"/>
  <c r="Q30" i="13"/>
  <c r="Q46" i="13"/>
  <c r="Q88" i="13"/>
  <c r="Q47" i="13"/>
  <c r="Q50" i="13"/>
  <c r="Q42" i="13"/>
  <c r="Q32" i="13"/>
  <c r="Q24" i="13"/>
  <c r="Q22" i="13"/>
  <c r="Q80" i="13"/>
  <c r="Q72" i="13"/>
  <c r="Q64" i="13"/>
  <c r="Q56" i="13"/>
  <c r="Q37" i="13"/>
  <c r="Q29" i="13"/>
  <c r="Q48" i="13"/>
  <c r="Q51" i="13"/>
  <c r="Q34" i="13"/>
  <c r="Q26" i="13"/>
  <c r="Q18" i="13"/>
  <c r="Q86" i="13"/>
  <c r="Q70" i="13"/>
  <c r="Q54" i="13"/>
  <c r="Q45" i="13"/>
  <c r="Q35" i="13"/>
  <c r="Q27" i="13"/>
  <c r="Q78" i="13"/>
  <c r="Q62" i="13"/>
  <c r="Q93" i="13"/>
  <c r="Q85" i="13"/>
  <c r="Q69" i="13"/>
  <c r="Q61" i="13"/>
  <c r="Q53" i="13"/>
  <c r="Q43" i="13"/>
  <c r="Q91" i="13"/>
  <c r="Q83" i="13"/>
  <c r="Q67" i="13"/>
  <c r="Q59" i="13"/>
  <c r="Q77" i="13"/>
  <c r="Q76" i="13"/>
  <c r="Q75" i="13"/>
  <c r="Q39" i="13"/>
  <c r="Q20" i="13"/>
  <c r="Z94" i="13"/>
  <c r="Y94" i="13"/>
  <c r="AA94" i="13" l="1"/>
  <c r="Q6" i="13"/>
  <c r="P94" i="13"/>
  <c r="O94" i="13"/>
  <c r="R94" i="13" l="1"/>
  <c r="Q94" i="13" l="1"/>
</calcChain>
</file>

<file path=xl/sharedStrings.xml><?xml version="1.0" encoding="utf-8"?>
<sst xmlns="http://schemas.openxmlformats.org/spreadsheetml/2006/main" count="1007" uniqueCount="303">
  <si>
    <t>Adres</t>
  </si>
  <si>
    <t>Rubriek</t>
  </si>
  <si>
    <t>Omschrijving/naam</t>
  </si>
  <si>
    <t>Postcode</t>
  </si>
  <si>
    <t>Haveltermade</t>
  </si>
  <si>
    <t>School</t>
  </si>
  <si>
    <t>Ambachtsweg 11 A</t>
  </si>
  <si>
    <t>Ezinge</t>
  </si>
  <si>
    <t>Sportaccomodatie</t>
  </si>
  <si>
    <t>7943 AE</t>
  </si>
  <si>
    <t>Ambachtsweg 13</t>
  </si>
  <si>
    <t>Kleedgebouw De Sprinter met aangebouwde berging</t>
  </si>
  <si>
    <t>Atalanta 1</t>
  </si>
  <si>
    <t>Oosterboer</t>
  </si>
  <si>
    <t>Sportzaal Oosterboer</t>
  </si>
  <si>
    <t>7943 TA</t>
  </si>
  <si>
    <t>Blankensteinweg 24</t>
  </si>
  <si>
    <t>Kas</t>
  </si>
  <si>
    <t>Tuincentrum kas</t>
  </si>
  <si>
    <t>7943 KP</t>
  </si>
  <si>
    <t>Kantoor</t>
  </si>
  <si>
    <t>Brandemaat 5</t>
  </si>
  <si>
    <t>Buurthuis/Clubgebouw</t>
  </si>
  <si>
    <t>Wijkgeb Boerhoorn</t>
  </si>
  <si>
    <t>7943 EZ</t>
  </si>
  <si>
    <t>Bremenbergweg 2</t>
  </si>
  <si>
    <t>Verspr. Geb. Meppel</t>
  </si>
  <si>
    <t>Boerderij</t>
  </si>
  <si>
    <t>Boerderij/Woning WERKBOERDERIJ</t>
  </si>
  <si>
    <t>7942 JP</t>
  </si>
  <si>
    <t>Burg. Haitsmalaan 28</t>
  </si>
  <si>
    <t>Nijeveen</t>
  </si>
  <si>
    <t>Schalle de Dorpshuis</t>
  </si>
  <si>
    <t>7948 AE</t>
  </si>
  <si>
    <t>Burg. Haitsmalaan 3</t>
  </si>
  <si>
    <t>Noodlokaal</t>
  </si>
  <si>
    <t>Wel de Dislocatie</t>
  </si>
  <si>
    <t>Burg. Haitsmalaan 7</t>
  </si>
  <si>
    <t>Wel Bijz Basisch</t>
  </si>
  <si>
    <t>Burg. Weimalaan 1</t>
  </si>
  <si>
    <t>Molen</t>
  </si>
  <si>
    <t>Sterrenberg</t>
  </si>
  <si>
    <t>7948 AL</t>
  </si>
  <si>
    <t>Woonhuis</t>
  </si>
  <si>
    <t>Loods- Opslagruimte</t>
  </si>
  <si>
    <t>Catharinastraat 7</t>
  </si>
  <si>
    <t>Meppel Centrum</t>
  </si>
  <si>
    <t>Katrien</t>
  </si>
  <si>
    <t>7941 JD</t>
  </si>
  <si>
    <t>Catharinastraat 9</t>
  </si>
  <si>
    <t>School plus noodunits</t>
  </si>
  <si>
    <t>Het Stadskwartier (vm Anne Frank BBO plus units)</t>
  </si>
  <si>
    <t>Catharinastraat 13</t>
  </si>
  <si>
    <t>Ceintuurbaan 87</t>
  </si>
  <si>
    <t>vm Terra collega</t>
  </si>
  <si>
    <t>7941 LS</t>
  </si>
  <si>
    <t>Ceintuurbaan ong</t>
  </si>
  <si>
    <t>Rioolgeb/Electr etc</t>
  </si>
  <si>
    <t>Rioolgeb</t>
  </si>
  <si>
    <t>7941 KM</t>
  </si>
  <si>
    <t>Colijnstraat 4</t>
  </si>
  <si>
    <t>Mackayschool</t>
  </si>
  <si>
    <t>7942 BH</t>
  </si>
  <si>
    <t>Dahliastraat 2 en 4 Zie Ezingerweg 51,52 e.v.</t>
  </si>
  <si>
    <t>Onderwijsgroep Zuidwest-Drenthe</t>
  </si>
  <si>
    <t>De Vissersingel 1</t>
  </si>
  <si>
    <t>Beatrix BBO</t>
  </si>
  <si>
    <t>7942 EA</t>
  </si>
  <si>
    <t>Dingstedepad</t>
  </si>
  <si>
    <t>Waterzuiveringsgeb</t>
  </si>
  <si>
    <t>Eekhorstweg 16</t>
  </si>
  <si>
    <t>Ind. Terr. Noord</t>
  </si>
  <si>
    <t>Bedrijfspand</t>
  </si>
  <si>
    <t>Gemeentewerf</t>
  </si>
  <si>
    <t>7942 JC</t>
  </si>
  <si>
    <t>Emmastraat 43</t>
  </si>
  <si>
    <t>Calvyn BBO</t>
  </si>
  <si>
    <t>7941 HN</t>
  </si>
  <si>
    <t>Engelgaarde 31</t>
  </si>
  <si>
    <t>7943 LD</t>
  </si>
  <si>
    <t>Engelgaarde 33</t>
  </si>
  <si>
    <t>Tolter OBS</t>
  </si>
  <si>
    <t>Ezingerweg 51, 52, 53, 54 en 55</t>
  </si>
  <si>
    <t>Ezingerweg 57 A</t>
  </si>
  <si>
    <t>Kleedgebouw MSC</t>
  </si>
  <si>
    <t>Ezingerweg 57 B</t>
  </si>
  <si>
    <t>Boerderij en ingebouwde schaftruimte</t>
  </si>
  <si>
    <t>7943 AZ</t>
  </si>
  <si>
    <t>Ezingerweg 58 A</t>
  </si>
  <si>
    <t>Kleedgebouw FC  MEPPEL</t>
  </si>
  <si>
    <t>Ezingerweg 58</t>
  </si>
  <si>
    <t>2 grote sporthallen (totaal 8 zaaldelen) met kleedkamers</t>
  </si>
  <si>
    <t>Ezingerweg ong</t>
  </si>
  <si>
    <t>Friesestraatweg 12</t>
  </si>
  <si>
    <t>Vespr. Geb. Nijeveen</t>
  </si>
  <si>
    <t>Woldstroom Asielonderwijs</t>
  </si>
  <si>
    <t>7948 LL</t>
  </si>
  <si>
    <t>Galgenkampsweg 1</t>
  </si>
  <si>
    <t>Watertoren</t>
  </si>
  <si>
    <t>Brugwachterswoning</t>
  </si>
  <si>
    <t>7942 HD</t>
  </si>
  <si>
    <t>Galgenkampsweg ong</t>
  </si>
  <si>
    <t>Diversen</t>
  </si>
  <si>
    <t>Brugwachtershuisje Galgenkampbrug</t>
  </si>
  <si>
    <t>Gedeputeerde Dekkerweg 7</t>
  </si>
  <si>
    <t>Melkveebedrijf</t>
  </si>
  <si>
    <t>7948 NP</t>
  </si>
  <si>
    <t>Gerard Doustraat 13</t>
  </si>
  <si>
    <t>Koedijkslanden</t>
  </si>
  <si>
    <t>Dingstede CSG</t>
  </si>
  <si>
    <t>7944 HD</t>
  </si>
  <si>
    <t>Groeneveld 1</t>
  </si>
  <si>
    <t>Ind. Terr. Oevers ca.</t>
  </si>
  <si>
    <t>Rioolgebouw</t>
  </si>
  <si>
    <t>7942 JW</t>
  </si>
  <si>
    <t>Grote Oever 26</t>
  </si>
  <si>
    <t>Stadskantoor</t>
  </si>
  <si>
    <t>7941 BJ</t>
  </si>
  <si>
    <t>Handelsweg ong</t>
  </si>
  <si>
    <t>Brugwachtershuisje Eshuisbrug</t>
  </si>
  <si>
    <t>7944 HN</t>
  </si>
  <si>
    <t>Hoofdstraat 22</t>
  </si>
  <si>
    <t>Gemeenthuis vm</t>
  </si>
  <si>
    <t>7941 AG</t>
  </si>
  <si>
    <t>Kerk - Toren- Klokken</t>
  </si>
  <si>
    <t>Toren Klok</t>
  </si>
  <si>
    <t>7941 AJ</t>
  </si>
  <si>
    <t>Hoogeveenseweg ong</t>
  </si>
  <si>
    <t>Poldergemaal</t>
  </si>
  <si>
    <t>J. van den Boschkade 3</t>
  </si>
  <si>
    <t>Garageboxen</t>
  </si>
  <si>
    <t>7941 EN</t>
  </si>
  <si>
    <t>J. van den Boschkade 8</t>
  </si>
  <si>
    <t>Brugwachterskantoor</t>
  </si>
  <si>
    <t>J.H. v Linschotenstr 15</t>
  </si>
  <si>
    <t>vm varkensslagterij murris WASPLAATS</t>
  </si>
  <si>
    <t>Jacob Marisstraat 1</t>
  </si>
  <si>
    <t>Reestoeverschool MLK plus therapielokaal</t>
  </si>
  <si>
    <t>7944 EM</t>
  </si>
  <si>
    <t>Jan Tooroplaan 2</t>
  </si>
  <si>
    <t>Zwembad Hesselingen</t>
  </si>
  <si>
    <t>7944 JL</t>
  </si>
  <si>
    <t>Julianastraat 22</t>
  </si>
  <si>
    <t>Vrije School</t>
  </si>
  <si>
    <t>7941 JC</t>
  </si>
  <si>
    <t>K.P.-laan 20</t>
  </si>
  <si>
    <t>Anne Frank BBO</t>
  </si>
  <si>
    <t>7943 CV</t>
  </si>
  <si>
    <t>K.P.-laan 22 (22,24)</t>
  </si>
  <si>
    <t>Oosterboerschool OBS</t>
  </si>
  <si>
    <t>K.P.-laan 22a (22)</t>
  </si>
  <si>
    <t>Gymlokaal</t>
  </si>
  <si>
    <t>Oosterboersch Gymlok</t>
  </si>
  <si>
    <t>Kerkplein ong</t>
  </si>
  <si>
    <t>Openbaar toiletgebouw</t>
  </si>
  <si>
    <t>7941 BE</t>
  </si>
  <si>
    <t>Kolderveen 47</t>
  </si>
  <si>
    <t>Kolderveen</t>
  </si>
  <si>
    <t>Toren Kolderveen</t>
  </si>
  <si>
    <t>7948 NK</t>
  </si>
  <si>
    <t>Nieuweweg 5</t>
  </si>
  <si>
    <t>Eendracht de Sporthal</t>
  </si>
  <si>
    <t>7948 AA</t>
  </si>
  <si>
    <t>Nova-Zemblastraat ong</t>
  </si>
  <si>
    <t>7942 HV</t>
  </si>
  <si>
    <t>Prinses Marijkestraat 1</t>
  </si>
  <si>
    <t>gymzaal met berging</t>
  </si>
  <si>
    <t>7944 EC</t>
  </si>
  <si>
    <t>7944 BK</t>
  </si>
  <si>
    <t>Randweg Spp K'land 3</t>
  </si>
  <si>
    <t>Gebouw IJsvereniging</t>
  </si>
  <si>
    <t>Rembrandtstraat 2</t>
  </si>
  <si>
    <t>Gaarlandschool OBS</t>
  </si>
  <si>
    <t>7948 AW</t>
  </si>
  <si>
    <t>Schoolstraat 5</t>
  </si>
  <si>
    <t>Greydanus College</t>
  </si>
  <si>
    <t>7941 CH</t>
  </si>
  <si>
    <t>Schuurmansweg</t>
  </si>
  <si>
    <t>Begraafplaats  luidconstr luidklok stoel</t>
  </si>
  <si>
    <t>7948 NM</t>
  </si>
  <si>
    <t>Steenwijkerstraatweg 94</t>
  </si>
  <si>
    <t>baarhuisje</t>
  </si>
  <si>
    <t>7942 HR</t>
  </si>
  <si>
    <t>Steenwijkerstraatweg 78 en 78a</t>
  </si>
  <si>
    <t>kantoor/montagehallen</t>
  </si>
  <si>
    <t>Steenwijkerstraatweg 81</t>
  </si>
  <si>
    <t>7942 HN</t>
  </si>
  <si>
    <t>Vledderstraat 3</t>
  </si>
  <si>
    <t>7941 LC</t>
  </si>
  <si>
    <t>Vledderstraat 3 02</t>
  </si>
  <si>
    <t>CCM muziekruimte de Triangel</t>
  </si>
  <si>
    <t>Westeinde 1</t>
  </si>
  <si>
    <t>sluiswachtershuisje</t>
  </si>
  <si>
    <t>7941 EK</t>
  </si>
  <si>
    <t>Westeinde 43</t>
  </si>
  <si>
    <t>Havenkantoor</t>
  </si>
  <si>
    <t>7941 EL</t>
  </si>
  <si>
    <t>Westeinde 43 A</t>
  </si>
  <si>
    <t>Sanitair gebouw Camping</t>
  </si>
  <si>
    <t>Wilhelminapark ong</t>
  </si>
  <si>
    <t>Koepel met rieten kap</t>
  </si>
  <si>
    <t>7941 GM</t>
  </si>
  <si>
    <t>Hertenstal</t>
  </si>
  <si>
    <t>Witte de Withstraat 2 A</t>
  </si>
  <si>
    <t>vm School</t>
  </si>
  <si>
    <t>Verzamelgebouw</t>
  </si>
  <si>
    <t>7942 AG</t>
  </si>
  <si>
    <t>Woldkade 1 A</t>
  </si>
  <si>
    <t>Woldstroom OBS</t>
  </si>
  <si>
    <t>7942 AH</t>
  </si>
  <si>
    <t>Woldkade 7 A</t>
  </si>
  <si>
    <t>Woldstroom Gymzaal  De Aanloop</t>
  </si>
  <si>
    <t>Zomerdijk 10</t>
  </si>
  <si>
    <t>Dienstwoning Alg begraafplaats en Poortgebouw</t>
  </si>
  <si>
    <t>7942 JT</t>
  </si>
  <si>
    <t>Opslagplaats</t>
  </si>
  <si>
    <t>Begraafplaats</t>
  </si>
  <si>
    <t>Berging/baarhuisje</t>
  </si>
  <si>
    <t>Zomerdijk ong</t>
  </si>
  <si>
    <t>Kantoor Wachthaven</t>
  </si>
  <si>
    <t>Zuideinde 68 en 70</t>
  </si>
  <si>
    <t>Ogerop Schouwburg plus Zuideinde 68</t>
  </si>
  <si>
    <t>7941 GK</t>
  </si>
  <si>
    <t>Zuiderlaan 197</t>
  </si>
  <si>
    <t>Sporthal Koedijkslanden</t>
  </si>
  <si>
    <t>7944 EE</t>
  </si>
  <si>
    <t>Zuiderlaan 197 AJ</t>
  </si>
  <si>
    <t>Het Palet, school gymlok etc</t>
  </si>
  <si>
    <t>Cultureelcentrum de Plataan</t>
  </si>
  <si>
    <t>Akker BBO inclusief semi-permanent bijgebouw</t>
  </si>
  <si>
    <t>Kleedkamer Alcides</t>
  </si>
  <si>
    <t>33804 en 33809</t>
  </si>
  <si>
    <t>Gebouwen:                      taxatienr. en taxatiedatum</t>
  </si>
  <si>
    <t>Inventaris:                      taxatienr. en taxatiedatum</t>
  </si>
  <si>
    <t>Plaats</t>
  </si>
  <si>
    <t/>
  </si>
  <si>
    <t>64150</t>
  </si>
  <si>
    <t>600</t>
  </si>
  <si>
    <t>BCF</t>
  </si>
  <si>
    <t>FISC</t>
  </si>
  <si>
    <t>KVH (mate waarin BTW is meeverzekerd)</t>
  </si>
  <si>
    <t>Gedeputeerde Dekkerweg 6A</t>
  </si>
  <si>
    <t>Rijksomweg 1</t>
  </si>
  <si>
    <t>Meppel</t>
  </si>
  <si>
    <t>7942 RT</t>
  </si>
  <si>
    <t>Parkeergarage</t>
  </si>
  <si>
    <t>Noteboomstraat 11</t>
  </si>
  <si>
    <t>ruimte bij parkeergarage</t>
  </si>
  <si>
    <t>7941 XD</t>
  </si>
  <si>
    <t>7941 KC</t>
  </si>
  <si>
    <t>Kerkplein 21</t>
  </si>
  <si>
    <t>Kromme Elleboog 40</t>
  </si>
  <si>
    <t>Inventaris</t>
  </si>
  <si>
    <t>Gebouwen</t>
  </si>
  <si>
    <t>Totaal verzekerde sommen</t>
  </si>
  <si>
    <t>Te verzekeren waarden</t>
  </si>
  <si>
    <t>Algemene gegevens</t>
  </si>
  <si>
    <t>Taxatie</t>
  </si>
  <si>
    <t>Inbraakmeld- installatie met doormelding ja/nee</t>
  </si>
  <si>
    <t>Risico informatie</t>
  </si>
  <si>
    <t>Brandmeld- installatie met doormelding ja/nee</t>
  </si>
  <si>
    <t>Leegstaand      ja/nee</t>
  </si>
  <si>
    <t>Zonnepanelen      ja/nee</t>
  </si>
  <si>
    <t>Asbest in gebouw   ja/nee</t>
  </si>
  <si>
    <t>Omheind met hekwerken ja/nee</t>
  </si>
  <si>
    <t>nee</t>
  </si>
  <si>
    <t>ja</t>
  </si>
  <si>
    <t>Zonnepanelen</t>
  </si>
  <si>
    <t>gemeente eist constructieberekeningen voor plaatsing panelen</t>
  </si>
  <si>
    <t>staat van de daken wordt gecontroleerd voor plaatsing. Dak moet meer dan 10 jaar meekunnen voor plaatsing panelen.</t>
  </si>
  <si>
    <t>isolatie van de daken is niet controleerbaar, staat daken is goed.</t>
  </si>
  <si>
    <t>betreden van daken volgens de huidige wet- en regelgeving</t>
  </si>
  <si>
    <t>installeren van de installaties alleen door professionals volgens de gelden NEN normen</t>
  </si>
  <si>
    <t>panelen worden elk jaar schoon gemaakt en gecontroleerd, elektrische installatie wordt met regelmaat gecontroleerd volgens de NEN 3140</t>
  </si>
  <si>
    <t>omvormers in een eigen 60 minuten brandwerende technische ruimte is niet overal het geval</t>
  </si>
  <si>
    <t>alle installaties op een aparte groep en geaard</t>
  </si>
  <si>
    <t>energie opslag systemen is niet van toepassing</t>
  </si>
  <si>
    <t>panelen alle op frames gemonteerd met voldoende mogelijkheden voor ventilatie en onderhoud, daar waar nodig geballast</t>
  </si>
  <si>
    <t>24 maart 2021</t>
  </si>
  <si>
    <t>gemeente Meppel</t>
  </si>
  <si>
    <t>Willem Flinkert</t>
  </si>
  <si>
    <t>Specificatie behorende bij de brandverzekering ten behoeve van de Gemeente Meppel</t>
  </si>
  <si>
    <t>Polisnummer: B0100110975</t>
  </si>
  <si>
    <t>Hesselingen 23a</t>
  </si>
  <si>
    <t>gebouwtje groen</t>
  </si>
  <si>
    <t>7944 HP</t>
  </si>
  <si>
    <t>Jan Sluyterstraat 16a</t>
  </si>
  <si>
    <t>voormalig clubgebouw Fc Meo</t>
  </si>
  <si>
    <t>Verzekerde bedragen geïndexeerd</t>
  </si>
  <si>
    <t>pand is verkocht en geleverd op 1-12-2023</t>
  </si>
  <si>
    <t>Hugo de Grootstraat 1A, 1B, 1G, 1H, 1K, 1L en 1M en Paradijsweg 2 en 2A</t>
  </si>
  <si>
    <t>pand is verkocht en geleverd op 16-03-2024</t>
  </si>
  <si>
    <t>Galgenkampsweg 7</t>
  </si>
  <si>
    <t>Ceintuurbaan 106</t>
  </si>
  <si>
    <t>Galgenkampsweg 5</t>
  </si>
  <si>
    <t>7942 HB</t>
  </si>
  <si>
    <t>7941 LX</t>
  </si>
  <si>
    <t>huur opgezegd, pand niet meer in gebruik</t>
  </si>
  <si>
    <t>pand is eind 2023 gesloopt</t>
  </si>
  <si>
    <t>pand is paar jaar geleden verkocht</t>
  </si>
  <si>
    <t>pand wordt 4e kwartaal 2024 gesloopt</t>
  </si>
  <si>
    <t>pand is begin 2024 verkocht</t>
  </si>
  <si>
    <t>Verzekerde bedragen ongeïndexeerd 1-7-2024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</si>
</sst>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Verdana"/>
      <family val="2"/>
    </font>
    <font>
      <sz val="8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indexed="8"/>
      <name val="Times New Roman"/>
      <family val="1"/>
    </font>
    <font>
      <b/>
      <i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2DCDB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0" fillId="2" borderId="0" xfId="0" applyFill="1"/>
    <xf numFmtId="1" fontId="6" fillId="2" borderId="1" xfId="3" applyNumberFormat="1" applyFont="1" applyFill="1" applyBorder="1" applyAlignment="1" applyProtection="1">
      <alignment horizontal="left" vertical="top" wrapText="1"/>
      <protection locked="0"/>
    </xf>
    <xf numFmtId="43" fontId="7" fillId="2" borderId="1" xfId="3" applyFont="1" applyFill="1" applyBorder="1" applyAlignment="1" applyProtection="1">
      <alignment horizontal="left" vertical="top"/>
      <protection locked="0"/>
    </xf>
    <xf numFmtId="0" fontId="8" fillId="2" borderId="0" xfId="0" applyFont="1" applyFill="1" applyAlignment="1" applyProtection="1">
      <alignment vertical="top" wrapText="1"/>
      <protection locked="0"/>
    </xf>
    <xf numFmtId="1" fontId="9" fillId="2" borderId="0" xfId="3" quotePrefix="1" applyNumberFormat="1" applyFont="1" applyFill="1" applyBorder="1" applyAlignment="1" applyProtection="1">
      <alignment horizontal="left" vertical="top"/>
    </xf>
    <xf numFmtId="1" fontId="5" fillId="2" borderId="0" xfId="0" applyNumberFormat="1" applyFont="1" applyFill="1"/>
    <xf numFmtId="1" fontId="0" fillId="0" borderId="0" xfId="0" applyNumberFormat="1"/>
    <xf numFmtId="9" fontId="5" fillId="2" borderId="0" xfId="0" applyNumberFormat="1" applyFont="1" applyFill="1"/>
    <xf numFmtId="9" fontId="0" fillId="0" borderId="0" xfId="0" applyNumberFormat="1"/>
    <xf numFmtId="164" fontId="0" fillId="0" borderId="0" xfId="0" applyNumberFormat="1"/>
    <xf numFmtId="43" fontId="10" fillId="0" borderId="2" xfId="3" applyFont="1" applyBorder="1" applyAlignment="1" applyProtection="1">
      <alignment vertical="top"/>
      <protection locked="0"/>
    </xf>
    <xf numFmtId="44" fontId="0" fillId="0" borderId="0" xfId="0" applyNumberFormat="1"/>
    <xf numFmtId="0" fontId="1" fillId="5" borderId="9" xfId="0" applyFont="1" applyFill="1" applyBorder="1" applyAlignment="1">
      <alignment vertical="top" wrapText="1"/>
    </xf>
    <xf numFmtId="0" fontId="1" fillId="5" borderId="10" xfId="0" applyFont="1" applyFill="1" applyBorder="1" applyAlignment="1">
      <alignment vertical="top" wrapText="1"/>
    </xf>
    <xf numFmtId="0" fontId="1" fillId="5" borderId="11" xfId="0" applyFont="1" applyFill="1" applyBorder="1" applyAlignment="1">
      <alignment vertical="top" wrapText="1"/>
    </xf>
    <xf numFmtId="0" fontId="0" fillId="0" borderId="0" xfId="0" quotePrefix="1"/>
    <xf numFmtId="0" fontId="11" fillId="0" borderId="0" xfId="0" applyFont="1"/>
    <xf numFmtId="43" fontId="10" fillId="0" borderId="2" xfId="3" applyFont="1" applyFill="1" applyBorder="1" applyAlignment="1" applyProtection="1">
      <alignment vertical="top"/>
      <protection locked="0"/>
    </xf>
    <xf numFmtId="0" fontId="11" fillId="0" borderId="3" xfId="0" applyFont="1" applyFill="1" applyBorder="1"/>
    <xf numFmtId="0" fontId="11" fillId="0" borderId="2" xfId="0" applyFont="1" applyFill="1" applyBorder="1"/>
    <xf numFmtId="0" fontId="11" fillId="0" borderId="5" xfId="0" applyFont="1" applyFill="1" applyBorder="1"/>
    <xf numFmtId="9" fontId="11" fillId="0" borderId="4" xfId="0" applyNumberFormat="1" applyFont="1" applyFill="1" applyBorder="1"/>
    <xf numFmtId="0" fontId="11" fillId="0" borderId="4" xfId="0" applyFont="1" applyFill="1" applyBorder="1"/>
    <xf numFmtId="1" fontId="11" fillId="0" borderId="4" xfId="0" applyNumberFormat="1" applyFont="1" applyFill="1" applyBorder="1"/>
    <xf numFmtId="14" fontId="11" fillId="0" borderId="2" xfId="0" applyNumberFormat="1" applyFont="1" applyFill="1" applyBorder="1"/>
    <xf numFmtId="43" fontId="11" fillId="0" borderId="2" xfId="3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1" fontId="1" fillId="3" borderId="16" xfId="0" applyNumberFormat="1" applyFont="1" applyFill="1" applyBorder="1" applyAlignment="1">
      <alignment vertical="top"/>
    </xf>
    <xf numFmtId="9" fontId="1" fillId="3" borderId="16" xfId="0" applyNumberFormat="1" applyFont="1" applyFill="1" applyBorder="1" applyAlignment="1">
      <alignment vertical="top"/>
    </xf>
    <xf numFmtId="0" fontId="1" fillId="3" borderId="16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6" borderId="12" xfId="0" applyFont="1" applyFill="1" applyBorder="1" applyAlignment="1">
      <alignment vertical="top" wrapText="1"/>
    </xf>
    <xf numFmtId="0" fontId="1" fillId="6" borderId="15" xfId="0" applyFont="1" applyFill="1" applyBorder="1" applyAlignment="1">
      <alignment vertical="top" wrapText="1"/>
    </xf>
    <xf numFmtId="43" fontId="10" fillId="0" borderId="20" xfId="3" applyFont="1" applyBorder="1" applyAlignment="1" applyProtection="1">
      <alignment vertical="top"/>
    </xf>
    <xf numFmtId="43" fontId="10" fillId="0" borderId="5" xfId="3" applyFont="1" applyBorder="1" applyAlignment="1" applyProtection="1">
      <alignment vertical="top"/>
      <protection locked="0"/>
    </xf>
    <xf numFmtId="43" fontId="10" fillId="0" borderId="20" xfId="3" applyFont="1" applyFill="1" applyBorder="1" applyAlignment="1" applyProtection="1">
      <alignment vertical="top"/>
    </xf>
    <xf numFmtId="164" fontId="1" fillId="0" borderId="17" xfId="0" applyNumberFormat="1" applyFont="1" applyBorder="1"/>
    <xf numFmtId="164" fontId="1" fillId="0" borderId="18" xfId="0" applyNumberFormat="1" applyFont="1" applyBorder="1"/>
    <xf numFmtId="164" fontId="1" fillId="0" borderId="19" xfId="0" applyNumberFormat="1" applyFont="1" applyBorder="1"/>
    <xf numFmtId="0" fontId="0" fillId="0" borderId="3" xfId="0" applyFont="1" applyBorder="1"/>
    <xf numFmtId="0" fontId="0" fillId="0" borderId="4" xfId="0" applyFont="1" applyBorder="1"/>
    <xf numFmtId="1" fontId="0" fillId="0" borderId="4" xfId="0" applyNumberFormat="1" applyFont="1" applyBorder="1"/>
    <xf numFmtId="9" fontId="0" fillId="0" borderId="4" xfId="0" applyNumberFormat="1" applyFont="1" applyBorder="1"/>
    <xf numFmtId="0" fontId="0" fillId="0" borderId="2" xfId="0" applyFont="1" applyBorder="1"/>
    <xf numFmtId="0" fontId="0" fillId="0" borderId="5" xfId="0" applyFont="1" applyBorder="1"/>
    <xf numFmtId="0" fontId="0" fillId="0" borderId="20" xfId="0" applyFont="1" applyBorder="1"/>
    <xf numFmtId="0" fontId="0" fillId="0" borderId="0" xfId="0" applyFont="1"/>
    <xf numFmtId="14" fontId="0" fillId="0" borderId="2" xfId="0" applyNumberFormat="1" applyFont="1" applyBorder="1"/>
    <xf numFmtId="14" fontId="0" fillId="0" borderId="5" xfId="0" applyNumberFormat="1" applyFont="1" applyBorder="1"/>
    <xf numFmtId="0" fontId="0" fillId="0" borderId="4" xfId="0" applyFont="1" applyBorder="1" applyAlignment="1">
      <alignment horizontal="right"/>
    </xf>
    <xf numFmtId="1" fontId="0" fillId="0" borderId="4" xfId="0" applyNumberFormat="1" applyFont="1" applyBorder="1" applyAlignment="1">
      <alignment horizontal="right"/>
    </xf>
    <xf numFmtId="0" fontId="0" fillId="0" borderId="3" xfId="0" applyFont="1" applyFill="1" applyBorder="1"/>
    <xf numFmtId="0" fontId="0" fillId="0" borderId="4" xfId="0" applyFont="1" applyFill="1" applyBorder="1"/>
    <xf numFmtId="1" fontId="0" fillId="0" borderId="4" xfId="0" applyNumberFormat="1" applyFont="1" applyFill="1" applyBorder="1"/>
    <xf numFmtId="9" fontId="0" fillId="0" borderId="4" xfId="0" applyNumberFormat="1" applyFont="1" applyFill="1" applyBorder="1"/>
    <xf numFmtId="0" fontId="0" fillId="0" borderId="2" xfId="0" applyFont="1" applyFill="1" applyBorder="1"/>
    <xf numFmtId="0" fontId="0" fillId="0" borderId="5" xfId="0" applyFont="1" applyFill="1" applyBorder="1"/>
    <xf numFmtId="14" fontId="0" fillId="0" borderId="5" xfId="0" applyNumberFormat="1" applyFont="1" applyFill="1" applyBorder="1"/>
    <xf numFmtId="0" fontId="0" fillId="0" borderId="0" xfId="0" applyFont="1" applyFill="1"/>
    <xf numFmtId="14" fontId="0" fillId="0" borderId="2" xfId="0" applyNumberFormat="1" applyFont="1" applyFill="1" applyBorder="1"/>
    <xf numFmtId="0" fontId="0" fillId="0" borderId="2" xfId="0" applyFont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0" fontId="0" fillId="0" borderId="17" xfId="0" applyFont="1" applyBorder="1"/>
    <xf numFmtId="0" fontId="0" fillId="0" borderId="18" xfId="0" applyFont="1" applyBorder="1"/>
    <xf numFmtId="1" fontId="0" fillId="0" borderId="18" xfId="0" applyNumberFormat="1" applyFont="1" applyBorder="1"/>
    <xf numFmtId="9" fontId="0" fillId="0" borderId="18" xfId="0" applyNumberFormat="1" applyFont="1" applyBorder="1"/>
    <xf numFmtId="0" fontId="0" fillId="0" borderId="19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1" fontId="0" fillId="0" borderId="0" xfId="0" applyNumberFormat="1" applyFont="1"/>
    <xf numFmtId="9" fontId="0" fillId="0" borderId="0" xfId="0" applyNumberFormat="1" applyFont="1"/>
    <xf numFmtId="0" fontId="0" fillId="0" borderId="0" xfId="0" applyFont="1" applyBorder="1"/>
    <xf numFmtId="0" fontId="0" fillId="0" borderId="21" xfId="0" applyFont="1" applyBorder="1"/>
    <xf numFmtId="43" fontId="10" fillId="0" borderId="20" xfId="3" applyFont="1" applyBorder="1" applyAlignment="1" applyProtection="1">
      <alignment vertical="top"/>
      <protection locked="0"/>
    </xf>
    <xf numFmtId="43" fontId="0" fillId="0" borderId="0" xfId="0" applyNumberFormat="1" applyFont="1" applyBorder="1"/>
    <xf numFmtId="43" fontId="0" fillId="0" borderId="21" xfId="0" applyNumberFormat="1" applyFont="1" applyBorder="1"/>
    <xf numFmtId="43" fontId="10" fillId="0" borderId="20" xfId="3" applyFont="1" applyFill="1" applyBorder="1" applyAlignment="1" applyProtection="1">
      <alignment vertical="top"/>
      <protection locked="0"/>
    </xf>
    <xf numFmtId="43" fontId="0" fillId="0" borderId="0" xfId="0" applyNumberFormat="1" applyFont="1" applyFill="1" applyBorder="1"/>
    <xf numFmtId="43" fontId="11" fillId="0" borderId="20" xfId="3" applyFont="1" applyFill="1" applyBorder="1" applyAlignment="1" applyProtection="1">
      <alignment vertical="top"/>
      <protection locked="0"/>
    </xf>
    <xf numFmtId="0" fontId="0" fillId="0" borderId="3" xfId="0" applyFont="1" applyFill="1" applyBorder="1" applyAlignment="1">
      <alignment wrapText="1"/>
    </xf>
    <xf numFmtId="1" fontId="12" fillId="4" borderId="12" xfId="3" quotePrefix="1" applyNumberFormat="1" applyFont="1" applyFill="1" applyBorder="1" applyAlignment="1" applyProtection="1">
      <alignment horizontal="center" vertical="top"/>
    </xf>
    <xf numFmtId="1" fontId="12" fillId="4" borderId="13" xfId="3" quotePrefix="1" applyNumberFormat="1" applyFont="1" applyFill="1" applyBorder="1" applyAlignment="1" applyProtection="1">
      <alignment horizontal="center" vertical="top"/>
    </xf>
    <xf numFmtId="1" fontId="12" fillId="4" borderId="14" xfId="3" quotePrefix="1" applyNumberFormat="1" applyFont="1" applyFill="1" applyBorder="1" applyAlignment="1" applyProtection="1">
      <alignment horizontal="center" vertical="top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0" fillId="0" borderId="3" xfId="0" applyFont="1" applyFill="1" applyBorder="1" applyAlignment="1">
      <alignment horizontal="right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right" vertical="center"/>
    </xf>
  </cellXfs>
  <cellStyles count="4">
    <cellStyle name="Comma" xfId="3" builtinId="3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and\02%20Accounts%20NL\G\Gemeente%20Kampen\Eigendommenverzekering%20Overheden\2017\Gemeente%20Kampen%20JAN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fo"/>
      <sheetName val="Polisblad"/>
      <sheetName val="Bestand d.d. 1 januari 2017"/>
    </sheetNames>
    <sheetDataSet>
      <sheetData sheetId="0">
        <row r="13">
          <cell r="B13">
            <v>121.1</v>
          </cell>
        </row>
        <row r="14">
          <cell r="B14">
            <v>119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1"/>
  <sheetViews>
    <sheetView tabSelected="1" topLeftCell="I1" zoomScale="130" zoomScaleNormal="130" zoomScaleSheetLayoutView="55" workbookViewId="0">
      <pane ySplit="4" topLeftCell="A80" activePane="bottomLeft" state="frozen"/>
      <selection pane="bottomLeft" activeCell="R91" sqref="R91"/>
    </sheetView>
  </sheetViews>
  <sheetFormatPr defaultRowHeight="15" x14ac:dyDescent="0.25"/>
  <cols>
    <col min="1" max="1" width="36.7109375" customWidth="1"/>
    <col min="2" max="2" width="6.5703125" bestFit="1" customWidth="1"/>
    <col min="3" max="3" width="4.42578125" style="10" bestFit="1" customWidth="1"/>
    <col min="4" max="4" width="6" style="12" bestFit="1" customWidth="1"/>
    <col min="5" max="5" width="6" bestFit="1" customWidth="1"/>
    <col min="6" max="6" width="14.28515625" bestFit="1" customWidth="1"/>
    <col min="7" max="7" width="21.7109375" bestFit="1" customWidth="1"/>
    <col min="8" max="8" width="24.140625" bestFit="1" customWidth="1"/>
    <col min="9" max="9" width="59.140625" bestFit="1" customWidth="1"/>
    <col min="10" max="10" width="9.28515625" bestFit="1" customWidth="1"/>
    <col min="11" max="11" width="6.5703125" bestFit="1" customWidth="1"/>
    <col min="12" max="12" width="11.28515625" bestFit="1" customWidth="1"/>
    <col min="13" max="13" width="15.7109375" bestFit="1" customWidth="1"/>
    <col min="14" max="14" width="11.28515625" customWidth="1"/>
    <col min="15" max="15" width="17.85546875" bestFit="1" customWidth="1"/>
    <col min="16" max="16" width="16.7109375" bestFit="1" customWidth="1"/>
    <col min="17" max="17" width="17.85546875" bestFit="1" customWidth="1"/>
    <col min="18" max="18" width="22.28515625" bestFit="1" customWidth="1"/>
    <col min="19" max="19" width="19" bestFit="1" customWidth="1"/>
    <col min="20" max="20" width="14.28515625" bestFit="1" customWidth="1"/>
    <col min="21" max="21" width="11.28515625" bestFit="1" customWidth="1"/>
    <col min="22" max="22" width="14" bestFit="1" customWidth="1"/>
    <col min="23" max="23" width="9.28515625" bestFit="1" customWidth="1"/>
    <col min="24" max="24" width="11" bestFit="1" customWidth="1"/>
    <col min="25" max="25" width="17.85546875" hidden="1" customWidth="1"/>
    <col min="26" max="26" width="16.7109375" hidden="1" customWidth="1"/>
    <col min="27" max="27" width="25.85546875" hidden="1" customWidth="1"/>
    <col min="28" max="28" width="22.28515625" hidden="1" customWidth="1"/>
    <col min="29" max="29" width="43.85546875" hidden="1" customWidth="1"/>
  </cols>
  <sheetData>
    <row r="1" spans="1:28" x14ac:dyDescent="0.25">
      <c r="A1" s="2" t="s">
        <v>281</v>
      </c>
      <c r="B1" s="2"/>
      <c r="C1" s="9"/>
      <c r="D1" s="11"/>
      <c r="E1" s="2"/>
      <c r="F1" s="2"/>
      <c r="G1" s="4"/>
      <c r="H1" s="5"/>
      <c r="I1" s="5"/>
      <c r="J1" s="6"/>
      <c r="K1" s="2"/>
      <c r="L1" s="2"/>
      <c r="M1" s="3"/>
      <c r="N1" s="4"/>
      <c r="O1" s="6"/>
      <c r="P1" s="6"/>
      <c r="Q1" s="6"/>
      <c r="R1" s="6"/>
      <c r="S1" s="4"/>
      <c r="T1" s="4"/>
      <c r="U1" s="4"/>
      <c r="V1" s="4"/>
      <c r="W1" s="4"/>
      <c r="X1" s="4"/>
    </row>
    <row r="2" spans="1:28" ht="15.75" thickBot="1" x14ac:dyDescent="0.3">
      <c r="A2" s="2" t="s">
        <v>282</v>
      </c>
      <c r="B2" s="2"/>
      <c r="C2" s="9"/>
      <c r="D2" s="11"/>
      <c r="E2" s="2"/>
      <c r="F2" s="2"/>
      <c r="G2" s="7"/>
      <c r="H2" s="8"/>
      <c r="I2" s="8"/>
      <c r="J2" s="8"/>
      <c r="K2" s="2"/>
      <c r="L2" s="2"/>
      <c r="M2" s="3"/>
      <c r="N2" s="7"/>
      <c r="O2" s="8"/>
      <c r="P2" s="8"/>
      <c r="Q2" s="8"/>
      <c r="R2" s="8"/>
      <c r="S2" s="4"/>
      <c r="T2" s="4"/>
      <c r="U2" s="4"/>
      <c r="V2" s="4"/>
      <c r="W2" s="4"/>
      <c r="X2" s="4"/>
    </row>
    <row r="3" spans="1:28" ht="15.75" thickBot="1" x14ac:dyDescent="0.3">
      <c r="A3" s="94" t="s">
        <v>256</v>
      </c>
      <c r="B3" s="95"/>
      <c r="C3" s="95"/>
      <c r="D3" s="95"/>
      <c r="E3" s="95"/>
      <c r="F3" s="95"/>
      <c r="G3" s="95"/>
      <c r="H3" s="95"/>
      <c r="I3" s="95"/>
      <c r="J3" s="96"/>
      <c r="K3" s="94" t="s">
        <v>257</v>
      </c>
      <c r="L3" s="95"/>
      <c r="M3" s="95"/>
      <c r="N3" s="96"/>
      <c r="O3" s="88" t="s">
        <v>288</v>
      </c>
      <c r="P3" s="89"/>
      <c r="Q3" s="89"/>
      <c r="R3" s="90"/>
      <c r="S3" s="91" t="s">
        <v>259</v>
      </c>
      <c r="T3" s="92"/>
      <c r="U3" s="92"/>
      <c r="V3" s="92"/>
      <c r="W3" s="92"/>
      <c r="X3" s="93"/>
      <c r="Y3" s="88" t="s">
        <v>302</v>
      </c>
      <c r="Z3" s="89"/>
      <c r="AA3" s="89"/>
      <c r="AB3" s="90"/>
    </row>
    <row r="4" spans="1:28" s="1" customFormat="1" ht="60.75" customHeight="1" thickBot="1" x14ac:dyDescent="0.3">
      <c r="A4" s="30" t="s">
        <v>0</v>
      </c>
      <c r="B4" s="31"/>
      <c r="C4" s="32"/>
      <c r="D4" s="33" t="s">
        <v>238</v>
      </c>
      <c r="E4" s="31" t="s">
        <v>239</v>
      </c>
      <c r="F4" s="34" t="s">
        <v>240</v>
      </c>
      <c r="G4" s="35" t="s">
        <v>234</v>
      </c>
      <c r="H4" s="35" t="s">
        <v>1</v>
      </c>
      <c r="I4" s="35" t="s">
        <v>2</v>
      </c>
      <c r="J4" s="36" t="s">
        <v>3</v>
      </c>
      <c r="K4" s="97" t="s">
        <v>232</v>
      </c>
      <c r="L4" s="98"/>
      <c r="M4" s="98" t="s">
        <v>233</v>
      </c>
      <c r="N4" s="99"/>
      <c r="O4" s="37" t="s">
        <v>253</v>
      </c>
      <c r="P4" s="38" t="s">
        <v>252</v>
      </c>
      <c r="Q4" s="38" t="s">
        <v>254</v>
      </c>
      <c r="R4" s="38" t="s">
        <v>255</v>
      </c>
      <c r="S4" s="16" t="s">
        <v>258</v>
      </c>
      <c r="T4" s="17" t="s">
        <v>260</v>
      </c>
      <c r="U4" s="17" t="s">
        <v>261</v>
      </c>
      <c r="V4" s="17" t="s">
        <v>262</v>
      </c>
      <c r="W4" s="17" t="s">
        <v>263</v>
      </c>
      <c r="X4" s="18" t="s">
        <v>264</v>
      </c>
      <c r="Y4" s="37" t="s">
        <v>253</v>
      </c>
      <c r="Z4" s="38" t="s">
        <v>252</v>
      </c>
      <c r="AA4" s="38" t="s">
        <v>254</v>
      </c>
      <c r="AB4" s="38" t="s">
        <v>255</v>
      </c>
    </row>
    <row r="5" spans="1:28" s="52" customFormat="1" x14ac:dyDescent="0.25">
      <c r="A5" s="45"/>
      <c r="B5" s="46"/>
      <c r="C5" s="47"/>
      <c r="D5" s="48"/>
      <c r="E5" s="46"/>
      <c r="F5" s="46"/>
      <c r="G5" s="49"/>
      <c r="H5" s="49"/>
      <c r="I5" s="49"/>
      <c r="J5" s="50"/>
      <c r="K5" s="45"/>
      <c r="L5" s="49"/>
      <c r="M5" s="49"/>
      <c r="N5" s="50"/>
      <c r="O5" s="51"/>
      <c r="P5" s="49"/>
      <c r="Q5" s="49"/>
      <c r="R5" s="50"/>
      <c r="S5" s="45"/>
      <c r="T5" s="49"/>
      <c r="U5" s="49"/>
      <c r="V5" s="49"/>
      <c r="W5" s="49"/>
      <c r="X5" s="50"/>
      <c r="Y5" s="51"/>
      <c r="Z5" s="79"/>
      <c r="AA5" s="79"/>
      <c r="AB5" s="80"/>
    </row>
    <row r="6" spans="1:28" s="52" customFormat="1" x14ac:dyDescent="0.25">
      <c r="A6" s="45" t="s">
        <v>6</v>
      </c>
      <c r="B6" s="46">
        <v>64640</v>
      </c>
      <c r="C6" s="47">
        <v>58</v>
      </c>
      <c r="D6" s="48">
        <v>0</v>
      </c>
      <c r="E6" s="48">
        <v>0</v>
      </c>
      <c r="F6" s="48">
        <v>1</v>
      </c>
      <c r="G6" s="49" t="s">
        <v>7</v>
      </c>
      <c r="H6" s="49" t="s">
        <v>8</v>
      </c>
      <c r="I6" s="49" t="s">
        <v>230</v>
      </c>
      <c r="J6" s="50" t="s">
        <v>9</v>
      </c>
      <c r="K6" s="45">
        <v>33736</v>
      </c>
      <c r="L6" s="53">
        <v>42695</v>
      </c>
      <c r="M6" s="49"/>
      <c r="N6" s="50"/>
      <c r="O6" s="39">
        <f>ROUNDUP(Y6*130.8/125.1,-3)</f>
        <v>1270000</v>
      </c>
      <c r="P6" s="14">
        <f>ROUNDUP(Z6*127.2/122.5,-3)</f>
        <v>16000</v>
      </c>
      <c r="Q6" s="14">
        <f>SUM(O6+P6)</f>
        <v>1286000</v>
      </c>
      <c r="R6" s="40">
        <f>ROUND(Q6/1.21*(1+$F6*0.21),-3)</f>
        <v>1286000</v>
      </c>
      <c r="S6" s="45" t="s">
        <v>265</v>
      </c>
      <c r="T6" s="49" t="s">
        <v>265</v>
      </c>
      <c r="U6" s="49" t="s">
        <v>265</v>
      </c>
      <c r="V6" s="49" t="s">
        <v>266</v>
      </c>
      <c r="W6" s="49" t="s">
        <v>265</v>
      </c>
      <c r="X6" s="50" t="s">
        <v>266</v>
      </c>
      <c r="Y6" s="81">
        <v>1214000</v>
      </c>
      <c r="Z6" s="14">
        <v>15000</v>
      </c>
      <c r="AA6" s="82">
        <f>$Y6+$Z6</f>
        <v>1229000</v>
      </c>
      <c r="AB6" s="83">
        <f>ROUND(AA6/1.21*(1+$F6*0.21),-3)</f>
        <v>1229000</v>
      </c>
    </row>
    <row r="7" spans="1:28" s="52" customFormat="1" x14ac:dyDescent="0.25">
      <c r="A7" s="45" t="s">
        <v>10</v>
      </c>
      <c r="B7" s="46">
        <v>64640</v>
      </c>
      <c r="C7" s="47">
        <v>61</v>
      </c>
      <c r="D7" s="48">
        <v>0</v>
      </c>
      <c r="E7" s="48">
        <v>0</v>
      </c>
      <c r="F7" s="48">
        <v>1</v>
      </c>
      <c r="G7" s="49" t="s">
        <v>7</v>
      </c>
      <c r="H7" s="49" t="s">
        <v>8</v>
      </c>
      <c r="I7" s="49" t="s">
        <v>11</v>
      </c>
      <c r="J7" s="50" t="s">
        <v>9</v>
      </c>
      <c r="K7" s="45">
        <v>33737</v>
      </c>
      <c r="L7" s="53">
        <v>42695</v>
      </c>
      <c r="M7" s="49"/>
      <c r="N7" s="50"/>
      <c r="O7" s="39">
        <f t="shared" ref="O7:O70" si="0">ROUNDUP(Y7*130.8/125.1,-3)</f>
        <v>273000</v>
      </c>
      <c r="P7" s="14">
        <f t="shared" ref="P7:P70" si="1">ROUNDUP(Z7*127.2/122.5,-3)</f>
        <v>0</v>
      </c>
      <c r="Q7" s="14">
        <f t="shared" ref="Q7:Q70" si="2">SUM(O7+P7)</f>
        <v>273000</v>
      </c>
      <c r="R7" s="40">
        <f t="shared" ref="R7:R70" si="3">ROUND(Q7/1.21*(1+$F7*0.21),-3)</f>
        <v>273000</v>
      </c>
      <c r="S7" s="45" t="s">
        <v>265</v>
      </c>
      <c r="T7" s="49" t="s">
        <v>265</v>
      </c>
      <c r="U7" s="49" t="s">
        <v>265</v>
      </c>
      <c r="V7" s="49" t="s">
        <v>265</v>
      </c>
      <c r="W7" s="49" t="s">
        <v>265</v>
      </c>
      <c r="X7" s="50" t="s">
        <v>266</v>
      </c>
      <c r="Y7" s="81">
        <v>261000</v>
      </c>
      <c r="Z7" s="14">
        <v>0</v>
      </c>
      <c r="AA7" s="82">
        <f t="shared" ref="AA7:AA70" si="4">$Y7+$Z7</f>
        <v>261000</v>
      </c>
      <c r="AB7" s="83">
        <f t="shared" ref="AB7:AB70" si="5">ROUND(AA7/1.21*(1+$F7*0.21),-3)</f>
        <v>261000</v>
      </c>
    </row>
    <row r="8" spans="1:28" s="52" customFormat="1" x14ac:dyDescent="0.25">
      <c r="A8" s="45" t="s">
        <v>12</v>
      </c>
      <c r="B8" s="46">
        <v>64625</v>
      </c>
      <c r="C8" s="47" t="s">
        <v>235</v>
      </c>
      <c r="D8" s="48">
        <v>0</v>
      </c>
      <c r="E8" s="48">
        <v>0</v>
      </c>
      <c r="F8" s="48">
        <v>1</v>
      </c>
      <c r="G8" s="49" t="s">
        <v>13</v>
      </c>
      <c r="H8" s="49" t="s">
        <v>8</v>
      </c>
      <c r="I8" s="49" t="s">
        <v>14</v>
      </c>
      <c r="J8" s="50" t="s">
        <v>15</v>
      </c>
      <c r="K8" s="45">
        <v>33741</v>
      </c>
      <c r="L8" s="53">
        <v>42695</v>
      </c>
      <c r="M8" s="49">
        <v>33819</v>
      </c>
      <c r="N8" s="54">
        <v>42695</v>
      </c>
      <c r="O8" s="39">
        <f t="shared" si="0"/>
        <v>3108000</v>
      </c>
      <c r="P8" s="14">
        <f t="shared" si="1"/>
        <v>264000</v>
      </c>
      <c r="Q8" s="14">
        <f t="shared" si="2"/>
        <v>3372000</v>
      </c>
      <c r="R8" s="40">
        <f t="shared" si="3"/>
        <v>3372000</v>
      </c>
      <c r="S8" s="45" t="s">
        <v>265</v>
      </c>
      <c r="T8" s="49" t="s">
        <v>265</v>
      </c>
      <c r="U8" s="49" t="s">
        <v>265</v>
      </c>
      <c r="V8" s="49" t="s">
        <v>265</v>
      </c>
      <c r="W8" s="49" t="s">
        <v>265</v>
      </c>
      <c r="X8" s="50" t="s">
        <v>265</v>
      </c>
      <c r="Y8" s="81">
        <v>2972000</v>
      </c>
      <c r="Z8" s="14">
        <v>254000</v>
      </c>
      <c r="AA8" s="82">
        <f t="shared" si="4"/>
        <v>3226000</v>
      </c>
      <c r="AB8" s="83">
        <f t="shared" si="5"/>
        <v>3226000</v>
      </c>
    </row>
    <row r="9" spans="1:28" s="52" customFormat="1" x14ac:dyDescent="0.25">
      <c r="A9" s="45" t="s">
        <v>16</v>
      </c>
      <c r="B9" s="46">
        <v>65234</v>
      </c>
      <c r="C9" s="47" t="s">
        <v>235</v>
      </c>
      <c r="D9" s="48">
        <v>0</v>
      </c>
      <c r="E9" s="48">
        <v>0</v>
      </c>
      <c r="F9" s="48">
        <v>1</v>
      </c>
      <c r="G9" s="49" t="s">
        <v>4</v>
      </c>
      <c r="H9" s="49" t="s">
        <v>17</v>
      </c>
      <c r="I9" s="49" t="s">
        <v>18</v>
      </c>
      <c r="J9" s="50" t="s">
        <v>19</v>
      </c>
      <c r="K9" s="45">
        <v>33746</v>
      </c>
      <c r="L9" s="53">
        <v>42695</v>
      </c>
      <c r="M9" s="49">
        <v>33825</v>
      </c>
      <c r="N9" s="54">
        <v>42695</v>
      </c>
      <c r="O9" s="39">
        <f t="shared" si="0"/>
        <v>457000</v>
      </c>
      <c r="P9" s="14">
        <f t="shared" si="1"/>
        <v>129000</v>
      </c>
      <c r="Q9" s="14">
        <f t="shared" si="2"/>
        <v>586000</v>
      </c>
      <c r="R9" s="40">
        <f t="shared" si="3"/>
        <v>586000</v>
      </c>
      <c r="S9" s="45" t="s">
        <v>265</v>
      </c>
      <c r="T9" s="49" t="s">
        <v>265</v>
      </c>
      <c r="U9" s="49" t="s">
        <v>265</v>
      </c>
      <c r="V9" s="49" t="s">
        <v>265</v>
      </c>
      <c r="W9" s="49" t="s">
        <v>265</v>
      </c>
      <c r="X9" s="50" t="s">
        <v>266</v>
      </c>
      <c r="Y9" s="81">
        <v>437000</v>
      </c>
      <c r="Z9" s="14">
        <v>124000</v>
      </c>
      <c r="AA9" s="82">
        <f t="shared" si="4"/>
        <v>561000</v>
      </c>
      <c r="AB9" s="83">
        <f t="shared" si="5"/>
        <v>561000</v>
      </c>
    </row>
    <row r="10" spans="1:28" s="52" customFormat="1" x14ac:dyDescent="0.25">
      <c r="A10" s="45" t="s">
        <v>21</v>
      </c>
      <c r="B10" s="46">
        <v>61043</v>
      </c>
      <c r="C10" s="47">
        <v>104</v>
      </c>
      <c r="D10" s="48">
        <v>0</v>
      </c>
      <c r="E10" s="48">
        <v>0</v>
      </c>
      <c r="F10" s="48">
        <v>1</v>
      </c>
      <c r="G10" s="49" t="s">
        <v>13</v>
      </c>
      <c r="H10" s="49" t="s">
        <v>22</v>
      </c>
      <c r="I10" s="49" t="s">
        <v>23</v>
      </c>
      <c r="J10" s="50" t="s">
        <v>24</v>
      </c>
      <c r="K10" s="45">
        <v>33742</v>
      </c>
      <c r="L10" s="53">
        <v>42695</v>
      </c>
      <c r="M10" s="49"/>
      <c r="N10" s="50"/>
      <c r="O10" s="39">
        <f t="shared" si="0"/>
        <v>619000</v>
      </c>
      <c r="P10" s="14">
        <f t="shared" si="1"/>
        <v>0</v>
      </c>
      <c r="Q10" s="14">
        <f t="shared" si="2"/>
        <v>619000</v>
      </c>
      <c r="R10" s="40">
        <f t="shared" si="3"/>
        <v>619000</v>
      </c>
      <c r="S10" s="45" t="s">
        <v>266</v>
      </c>
      <c r="T10" s="49" t="s">
        <v>265</v>
      </c>
      <c r="U10" s="49" t="s">
        <v>265</v>
      </c>
      <c r="V10" s="49" t="s">
        <v>266</v>
      </c>
      <c r="W10" s="49" t="s">
        <v>265</v>
      </c>
      <c r="X10" s="50" t="s">
        <v>265</v>
      </c>
      <c r="Y10" s="81">
        <v>592000</v>
      </c>
      <c r="Z10" s="14">
        <v>0</v>
      </c>
      <c r="AA10" s="82">
        <f t="shared" si="4"/>
        <v>592000</v>
      </c>
      <c r="AB10" s="83">
        <f t="shared" si="5"/>
        <v>592000</v>
      </c>
    </row>
    <row r="11" spans="1:28" s="52" customFormat="1" x14ac:dyDescent="0.25">
      <c r="A11" s="45" t="s">
        <v>25</v>
      </c>
      <c r="B11" s="46">
        <v>61492</v>
      </c>
      <c r="C11" s="47" t="s">
        <v>235</v>
      </c>
      <c r="D11" s="48">
        <v>0.86</v>
      </c>
      <c r="E11" s="48">
        <v>0</v>
      </c>
      <c r="F11" s="48">
        <v>0.14000000000000001</v>
      </c>
      <c r="G11" s="49" t="s">
        <v>26</v>
      </c>
      <c r="H11" s="49" t="s">
        <v>27</v>
      </c>
      <c r="I11" s="49" t="s">
        <v>28</v>
      </c>
      <c r="J11" s="50" t="s">
        <v>29</v>
      </c>
      <c r="K11" s="45">
        <v>33747</v>
      </c>
      <c r="L11" s="53">
        <v>42695</v>
      </c>
      <c r="M11" s="49">
        <v>33810</v>
      </c>
      <c r="N11" s="54">
        <v>42695</v>
      </c>
      <c r="O11" s="39">
        <f t="shared" si="0"/>
        <v>1852000</v>
      </c>
      <c r="P11" s="14">
        <f t="shared" si="1"/>
        <v>481000</v>
      </c>
      <c r="Q11" s="14">
        <f t="shared" si="2"/>
        <v>2333000</v>
      </c>
      <c r="R11" s="40">
        <f t="shared" si="3"/>
        <v>1985000</v>
      </c>
      <c r="S11" s="45" t="s">
        <v>266</v>
      </c>
      <c r="T11" s="49" t="s">
        <v>265</v>
      </c>
      <c r="U11" s="49" t="s">
        <v>265</v>
      </c>
      <c r="V11" s="49" t="s">
        <v>266</v>
      </c>
      <c r="W11" s="49" t="s">
        <v>265</v>
      </c>
      <c r="X11" s="50" t="s">
        <v>266</v>
      </c>
      <c r="Y11" s="81">
        <v>1771000</v>
      </c>
      <c r="Z11" s="14">
        <v>463000</v>
      </c>
      <c r="AA11" s="82">
        <f t="shared" si="4"/>
        <v>2234000</v>
      </c>
      <c r="AB11" s="83">
        <f t="shared" si="5"/>
        <v>1901000</v>
      </c>
    </row>
    <row r="12" spans="1:28" s="52" customFormat="1" x14ac:dyDescent="0.25">
      <c r="A12" s="45" t="s">
        <v>30</v>
      </c>
      <c r="B12" s="46">
        <v>61043</v>
      </c>
      <c r="C12" s="47">
        <v>112</v>
      </c>
      <c r="D12" s="48">
        <v>0</v>
      </c>
      <c r="E12" s="48">
        <v>0</v>
      </c>
      <c r="F12" s="48">
        <v>1</v>
      </c>
      <c r="G12" s="49" t="s">
        <v>31</v>
      </c>
      <c r="H12" s="49" t="s">
        <v>22</v>
      </c>
      <c r="I12" s="49" t="s">
        <v>32</v>
      </c>
      <c r="J12" s="50" t="s">
        <v>33</v>
      </c>
      <c r="K12" s="45">
        <v>33755</v>
      </c>
      <c r="L12" s="53">
        <v>42695</v>
      </c>
      <c r="M12" s="49"/>
      <c r="N12" s="50"/>
      <c r="O12" s="39">
        <f t="shared" si="0"/>
        <v>3365000</v>
      </c>
      <c r="P12" s="14">
        <f t="shared" si="1"/>
        <v>0</v>
      </c>
      <c r="Q12" s="14">
        <f t="shared" si="2"/>
        <v>3365000</v>
      </c>
      <c r="R12" s="40">
        <f t="shared" si="3"/>
        <v>3365000</v>
      </c>
      <c r="S12" s="45" t="s">
        <v>266</v>
      </c>
      <c r="T12" s="49" t="s">
        <v>266</v>
      </c>
      <c r="U12" s="49" t="s">
        <v>265</v>
      </c>
      <c r="V12" s="49" t="s">
        <v>265</v>
      </c>
      <c r="W12" s="49" t="s">
        <v>265</v>
      </c>
      <c r="X12" s="50" t="s">
        <v>265</v>
      </c>
      <c r="Y12" s="81">
        <v>3218000</v>
      </c>
      <c r="Z12" s="14">
        <v>0</v>
      </c>
      <c r="AA12" s="82">
        <f t="shared" si="4"/>
        <v>3218000</v>
      </c>
      <c r="AB12" s="83">
        <f t="shared" si="5"/>
        <v>3218000</v>
      </c>
    </row>
    <row r="13" spans="1:28" s="52" customFormat="1" x14ac:dyDescent="0.25">
      <c r="A13" s="45" t="s">
        <v>34</v>
      </c>
      <c r="B13" s="55" t="s">
        <v>236</v>
      </c>
      <c r="C13" s="56" t="s">
        <v>237</v>
      </c>
      <c r="D13" s="48">
        <v>0</v>
      </c>
      <c r="E13" s="48">
        <v>0</v>
      </c>
      <c r="F13" s="48">
        <v>1</v>
      </c>
      <c r="G13" s="49" t="s">
        <v>31</v>
      </c>
      <c r="H13" s="49" t="s">
        <v>35</v>
      </c>
      <c r="I13" s="49" t="s">
        <v>36</v>
      </c>
      <c r="J13" s="50" t="s">
        <v>33</v>
      </c>
      <c r="K13" s="45">
        <v>33753</v>
      </c>
      <c r="L13" s="53">
        <v>42695</v>
      </c>
      <c r="M13" s="49">
        <v>33793</v>
      </c>
      <c r="N13" s="54">
        <v>42695</v>
      </c>
      <c r="O13" s="39">
        <f t="shared" si="0"/>
        <v>1026000</v>
      </c>
      <c r="P13" s="14">
        <f t="shared" si="1"/>
        <v>188000</v>
      </c>
      <c r="Q13" s="14">
        <f t="shared" si="2"/>
        <v>1214000</v>
      </c>
      <c r="R13" s="40">
        <f t="shared" si="3"/>
        <v>1214000</v>
      </c>
      <c r="S13" s="45" t="s">
        <v>266</v>
      </c>
      <c r="T13" s="49" t="s">
        <v>266</v>
      </c>
      <c r="U13" s="49" t="s">
        <v>265</v>
      </c>
      <c r="V13" s="49" t="s">
        <v>266</v>
      </c>
      <c r="W13" s="49" t="s">
        <v>266</v>
      </c>
      <c r="X13" s="50" t="s">
        <v>266</v>
      </c>
      <c r="Y13" s="81">
        <v>981000</v>
      </c>
      <c r="Z13" s="14">
        <v>181000</v>
      </c>
      <c r="AA13" s="82">
        <f t="shared" si="4"/>
        <v>1162000</v>
      </c>
      <c r="AB13" s="83">
        <f t="shared" si="5"/>
        <v>1162000</v>
      </c>
    </row>
    <row r="14" spans="1:28" s="52" customFormat="1" x14ac:dyDescent="0.25">
      <c r="A14" s="45" t="s">
        <v>37</v>
      </c>
      <c r="B14" s="46">
        <v>64150</v>
      </c>
      <c r="C14" s="47">
        <v>600</v>
      </c>
      <c r="D14" s="48">
        <v>0</v>
      </c>
      <c r="E14" s="48">
        <v>0</v>
      </c>
      <c r="F14" s="48">
        <v>1</v>
      </c>
      <c r="G14" s="49" t="s">
        <v>31</v>
      </c>
      <c r="H14" s="49" t="s">
        <v>5</v>
      </c>
      <c r="I14" s="49" t="s">
        <v>38</v>
      </c>
      <c r="J14" s="50" t="s">
        <v>33</v>
      </c>
      <c r="K14" s="45">
        <v>33754</v>
      </c>
      <c r="L14" s="53">
        <v>42695</v>
      </c>
      <c r="M14" s="49">
        <v>33791</v>
      </c>
      <c r="N14" s="54">
        <v>42695</v>
      </c>
      <c r="O14" s="39">
        <f t="shared" si="0"/>
        <v>2219000</v>
      </c>
      <c r="P14" s="14">
        <f t="shared" si="1"/>
        <v>620000</v>
      </c>
      <c r="Q14" s="14">
        <f t="shared" si="2"/>
        <v>2839000</v>
      </c>
      <c r="R14" s="40">
        <f t="shared" si="3"/>
        <v>2839000</v>
      </c>
      <c r="S14" s="45" t="s">
        <v>266</v>
      </c>
      <c r="T14" s="49" t="s">
        <v>266</v>
      </c>
      <c r="U14" s="49" t="s">
        <v>265</v>
      </c>
      <c r="V14" s="49" t="s">
        <v>265</v>
      </c>
      <c r="W14" s="49" t="s">
        <v>266</v>
      </c>
      <c r="X14" s="50" t="s">
        <v>266</v>
      </c>
      <c r="Y14" s="81">
        <v>2122000</v>
      </c>
      <c r="Z14" s="14">
        <v>597000</v>
      </c>
      <c r="AA14" s="82">
        <f t="shared" si="4"/>
        <v>2719000</v>
      </c>
      <c r="AB14" s="83">
        <f t="shared" si="5"/>
        <v>2719000</v>
      </c>
    </row>
    <row r="15" spans="1:28" s="52" customFormat="1" x14ac:dyDescent="0.25">
      <c r="A15" s="45" t="s">
        <v>39</v>
      </c>
      <c r="B15" s="46">
        <v>64483</v>
      </c>
      <c r="C15" s="47">
        <v>153</v>
      </c>
      <c r="D15" s="48">
        <v>1</v>
      </c>
      <c r="E15" s="48">
        <v>0</v>
      </c>
      <c r="F15" s="48">
        <v>0</v>
      </c>
      <c r="G15" s="49" t="s">
        <v>31</v>
      </c>
      <c r="H15" s="49" t="s">
        <v>40</v>
      </c>
      <c r="I15" s="49" t="s">
        <v>41</v>
      </c>
      <c r="J15" s="50" t="s">
        <v>42</v>
      </c>
      <c r="K15" s="45">
        <v>33885</v>
      </c>
      <c r="L15" s="53">
        <v>42695</v>
      </c>
      <c r="M15" s="49">
        <v>33789</v>
      </c>
      <c r="N15" s="54">
        <v>42695</v>
      </c>
      <c r="O15" s="39">
        <f t="shared" si="0"/>
        <v>2085000</v>
      </c>
      <c r="P15" s="14">
        <f t="shared" si="1"/>
        <v>39000</v>
      </c>
      <c r="Q15" s="14">
        <f t="shared" si="2"/>
        <v>2124000</v>
      </c>
      <c r="R15" s="40">
        <f t="shared" si="3"/>
        <v>1755000</v>
      </c>
      <c r="S15" s="45" t="s">
        <v>265</v>
      </c>
      <c r="T15" s="49" t="s">
        <v>265</v>
      </c>
      <c r="U15" s="49" t="s">
        <v>265</v>
      </c>
      <c r="V15" s="49" t="s">
        <v>265</v>
      </c>
      <c r="W15" s="49" t="s">
        <v>265</v>
      </c>
      <c r="X15" s="50" t="s">
        <v>265</v>
      </c>
      <c r="Y15" s="81">
        <v>1994000</v>
      </c>
      <c r="Z15" s="14">
        <v>37000</v>
      </c>
      <c r="AA15" s="82">
        <f t="shared" si="4"/>
        <v>2031000</v>
      </c>
      <c r="AB15" s="83">
        <f t="shared" si="5"/>
        <v>1679000</v>
      </c>
    </row>
    <row r="16" spans="1:28" s="52" customFormat="1" x14ac:dyDescent="0.25">
      <c r="A16" s="45" t="s">
        <v>45</v>
      </c>
      <c r="B16" s="46">
        <v>64150</v>
      </c>
      <c r="C16" s="47">
        <v>624</v>
      </c>
      <c r="D16" s="48">
        <v>0</v>
      </c>
      <c r="E16" s="48">
        <v>0</v>
      </c>
      <c r="F16" s="48">
        <v>1</v>
      </c>
      <c r="G16" s="49" t="s">
        <v>46</v>
      </c>
      <c r="H16" s="49" t="s">
        <v>5</v>
      </c>
      <c r="I16" s="49" t="s">
        <v>47</v>
      </c>
      <c r="J16" s="50" t="s">
        <v>48</v>
      </c>
      <c r="K16" s="45">
        <v>33704</v>
      </c>
      <c r="L16" s="53">
        <v>42695</v>
      </c>
      <c r="M16" s="49">
        <v>33812</v>
      </c>
      <c r="N16" s="54">
        <v>42695</v>
      </c>
      <c r="O16" s="39">
        <f t="shared" si="0"/>
        <v>714000</v>
      </c>
      <c r="P16" s="14">
        <f t="shared" si="1"/>
        <v>137000</v>
      </c>
      <c r="Q16" s="14">
        <f t="shared" si="2"/>
        <v>851000</v>
      </c>
      <c r="R16" s="40">
        <f t="shared" si="3"/>
        <v>851000</v>
      </c>
      <c r="S16" s="45" t="s">
        <v>266</v>
      </c>
      <c r="T16" s="49" t="s">
        <v>266</v>
      </c>
      <c r="U16" s="49" t="s">
        <v>265</v>
      </c>
      <c r="V16" s="49" t="s">
        <v>266</v>
      </c>
      <c r="W16" s="49" t="s">
        <v>265</v>
      </c>
      <c r="X16" s="50" t="s">
        <v>266</v>
      </c>
      <c r="Y16" s="81">
        <v>682000</v>
      </c>
      <c r="Z16" s="14">
        <v>131000</v>
      </c>
      <c r="AA16" s="82">
        <f t="shared" si="4"/>
        <v>813000</v>
      </c>
      <c r="AB16" s="83">
        <f t="shared" si="5"/>
        <v>813000</v>
      </c>
    </row>
    <row r="17" spans="1:29" s="52" customFormat="1" x14ac:dyDescent="0.25">
      <c r="A17" s="45" t="s">
        <v>49</v>
      </c>
      <c r="B17" s="46">
        <v>64150</v>
      </c>
      <c r="C17" s="47">
        <v>624</v>
      </c>
      <c r="D17" s="48">
        <v>0</v>
      </c>
      <c r="E17" s="48">
        <v>0</v>
      </c>
      <c r="F17" s="48">
        <v>1</v>
      </c>
      <c r="G17" s="49" t="s">
        <v>46</v>
      </c>
      <c r="H17" s="49" t="s">
        <v>50</v>
      </c>
      <c r="I17" s="49" t="s">
        <v>51</v>
      </c>
      <c r="J17" s="50" t="s">
        <v>48</v>
      </c>
      <c r="K17" s="45">
        <v>33705</v>
      </c>
      <c r="L17" s="53">
        <v>42695</v>
      </c>
      <c r="M17" s="49">
        <v>33813</v>
      </c>
      <c r="N17" s="54">
        <v>42695</v>
      </c>
      <c r="O17" s="39">
        <f t="shared" si="0"/>
        <v>2687000</v>
      </c>
      <c r="P17" s="14">
        <f t="shared" si="1"/>
        <v>780000</v>
      </c>
      <c r="Q17" s="14">
        <f t="shared" si="2"/>
        <v>3467000</v>
      </c>
      <c r="R17" s="40">
        <f t="shared" si="3"/>
        <v>3467000</v>
      </c>
      <c r="S17" s="45" t="s">
        <v>266</v>
      </c>
      <c r="T17" s="49" t="s">
        <v>266</v>
      </c>
      <c r="U17" s="49" t="s">
        <v>265</v>
      </c>
      <c r="V17" s="49" t="s">
        <v>266</v>
      </c>
      <c r="W17" s="49" t="s">
        <v>266</v>
      </c>
      <c r="X17" s="50" t="s">
        <v>266</v>
      </c>
      <c r="Y17" s="81">
        <v>2569000</v>
      </c>
      <c r="Z17" s="14">
        <v>751000</v>
      </c>
      <c r="AA17" s="82">
        <f t="shared" si="4"/>
        <v>3320000</v>
      </c>
      <c r="AB17" s="83">
        <f t="shared" si="5"/>
        <v>3320000</v>
      </c>
    </row>
    <row r="18" spans="1:29" s="64" customFormat="1" x14ac:dyDescent="0.25">
      <c r="A18" s="57" t="s">
        <v>52</v>
      </c>
      <c r="B18" s="58">
        <v>64150</v>
      </c>
      <c r="C18" s="59">
        <v>624</v>
      </c>
      <c r="D18" s="60">
        <v>0</v>
      </c>
      <c r="E18" s="60">
        <v>0</v>
      </c>
      <c r="F18" s="60">
        <v>1</v>
      </c>
      <c r="G18" s="61" t="s">
        <v>46</v>
      </c>
      <c r="H18" s="61"/>
      <c r="I18" s="61"/>
      <c r="J18" s="62" t="s">
        <v>48</v>
      </c>
      <c r="K18" s="57"/>
      <c r="L18" s="61"/>
      <c r="M18" s="61">
        <v>33811</v>
      </c>
      <c r="N18" s="63">
        <v>42695</v>
      </c>
      <c r="O18" s="41">
        <f t="shared" si="0"/>
        <v>0</v>
      </c>
      <c r="P18" s="21">
        <f t="shared" si="1"/>
        <v>0</v>
      </c>
      <c r="Q18" s="21">
        <f t="shared" si="2"/>
        <v>0</v>
      </c>
      <c r="R18" s="40">
        <f t="shared" si="3"/>
        <v>0</v>
      </c>
      <c r="S18" s="57" t="s">
        <v>266</v>
      </c>
      <c r="T18" s="61" t="s">
        <v>266</v>
      </c>
      <c r="U18" s="61" t="s">
        <v>265</v>
      </c>
      <c r="V18" s="61" t="s">
        <v>266</v>
      </c>
      <c r="W18" s="61" t="s">
        <v>266</v>
      </c>
      <c r="X18" s="62" t="s">
        <v>266</v>
      </c>
      <c r="Y18" s="84">
        <v>0</v>
      </c>
      <c r="Z18" s="21">
        <v>0</v>
      </c>
      <c r="AA18" s="85">
        <f t="shared" si="4"/>
        <v>0</v>
      </c>
      <c r="AB18" s="83">
        <f t="shared" si="5"/>
        <v>0</v>
      </c>
      <c r="AC18" s="64" t="s">
        <v>297</v>
      </c>
    </row>
    <row r="19" spans="1:29" s="64" customFormat="1" x14ac:dyDescent="0.25">
      <c r="A19" s="57" t="s">
        <v>53</v>
      </c>
      <c r="B19" s="58">
        <v>65233</v>
      </c>
      <c r="C19" s="59">
        <v>951</v>
      </c>
      <c r="D19" s="60">
        <v>0</v>
      </c>
      <c r="E19" s="60">
        <v>0</v>
      </c>
      <c r="F19" s="60">
        <v>1</v>
      </c>
      <c r="G19" s="61" t="s">
        <v>46</v>
      </c>
      <c r="H19" s="61" t="s">
        <v>5</v>
      </c>
      <c r="I19" s="61" t="s">
        <v>54</v>
      </c>
      <c r="J19" s="62" t="s">
        <v>55</v>
      </c>
      <c r="K19" s="57">
        <v>33732</v>
      </c>
      <c r="L19" s="65">
        <v>42695</v>
      </c>
      <c r="M19" s="61">
        <v>33809</v>
      </c>
      <c r="N19" s="63">
        <v>42695</v>
      </c>
      <c r="O19" s="41">
        <f t="shared" si="0"/>
        <v>0</v>
      </c>
      <c r="P19" s="21">
        <f t="shared" si="1"/>
        <v>0</v>
      </c>
      <c r="Q19" s="21">
        <f t="shared" si="2"/>
        <v>0</v>
      </c>
      <c r="R19" s="40">
        <f t="shared" si="3"/>
        <v>0</v>
      </c>
      <c r="S19" s="57" t="s">
        <v>265</v>
      </c>
      <c r="T19" s="61" t="s">
        <v>265</v>
      </c>
      <c r="U19" s="61" t="s">
        <v>266</v>
      </c>
      <c r="V19" s="61" t="s">
        <v>265</v>
      </c>
      <c r="W19" s="61" t="s">
        <v>266</v>
      </c>
      <c r="X19" s="62" t="s">
        <v>265</v>
      </c>
      <c r="Y19" s="84">
        <v>0</v>
      </c>
      <c r="Z19" s="21">
        <v>0</v>
      </c>
      <c r="AA19" s="85">
        <f t="shared" si="4"/>
        <v>0</v>
      </c>
      <c r="AB19" s="83">
        <f t="shared" si="5"/>
        <v>0</v>
      </c>
      <c r="AC19" s="64" t="s">
        <v>298</v>
      </c>
    </row>
    <row r="20" spans="1:29" s="64" customFormat="1" x14ac:dyDescent="0.25">
      <c r="A20" s="57" t="s">
        <v>293</v>
      </c>
      <c r="B20" s="58">
        <v>71793</v>
      </c>
      <c r="C20" s="59"/>
      <c r="D20" s="60">
        <v>1</v>
      </c>
      <c r="E20" s="60">
        <v>0</v>
      </c>
      <c r="F20" s="60">
        <v>0</v>
      </c>
      <c r="G20" s="61"/>
      <c r="H20" s="61" t="s">
        <v>102</v>
      </c>
      <c r="I20" s="61"/>
      <c r="J20" s="62" t="s">
        <v>296</v>
      </c>
      <c r="K20" s="57"/>
      <c r="L20" s="65"/>
      <c r="M20" s="61"/>
      <c r="N20" s="63"/>
      <c r="O20" s="41">
        <f>ROUNDUP(Y20*130.8/128.4,-3)</f>
        <v>571000</v>
      </c>
      <c r="P20" s="21">
        <f t="shared" si="1"/>
        <v>0</v>
      </c>
      <c r="Q20" s="21">
        <f t="shared" si="2"/>
        <v>571000</v>
      </c>
      <c r="R20" s="40">
        <f t="shared" si="3"/>
        <v>472000</v>
      </c>
      <c r="S20" s="57"/>
      <c r="T20" s="61"/>
      <c r="U20" s="61"/>
      <c r="V20" s="61"/>
      <c r="W20" s="61"/>
      <c r="X20" s="62"/>
      <c r="Y20" s="84">
        <v>560000</v>
      </c>
      <c r="Z20" s="21">
        <v>0</v>
      </c>
      <c r="AA20" s="85">
        <f t="shared" si="4"/>
        <v>560000</v>
      </c>
      <c r="AB20" s="83">
        <f t="shared" si="5"/>
        <v>463000</v>
      </c>
    </row>
    <row r="21" spans="1:29" s="64" customFormat="1" x14ac:dyDescent="0.25">
      <c r="A21" s="57" t="s">
        <v>56</v>
      </c>
      <c r="B21" s="58">
        <v>66420</v>
      </c>
      <c r="C21" s="59" t="s">
        <v>235</v>
      </c>
      <c r="D21" s="60">
        <v>1</v>
      </c>
      <c r="E21" s="60">
        <v>0</v>
      </c>
      <c r="F21" s="60">
        <v>0</v>
      </c>
      <c r="G21" s="61" t="s">
        <v>46</v>
      </c>
      <c r="H21" s="61" t="s">
        <v>57</v>
      </c>
      <c r="I21" s="61" t="s">
        <v>58</v>
      </c>
      <c r="J21" s="62" t="s">
        <v>59</v>
      </c>
      <c r="K21" s="57"/>
      <c r="L21" s="61"/>
      <c r="M21" s="61"/>
      <c r="N21" s="62"/>
      <c r="O21" s="41">
        <f t="shared" si="0"/>
        <v>44000</v>
      </c>
      <c r="P21" s="21">
        <f t="shared" si="1"/>
        <v>149000</v>
      </c>
      <c r="Q21" s="21">
        <f t="shared" si="2"/>
        <v>193000</v>
      </c>
      <c r="R21" s="40">
        <f t="shared" si="3"/>
        <v>160000</v>
      </c>
      <c r="S21" s="57" t="s">
        <v>265</v>
      </c>
      <c r="T21" s="61" t="s">
        <v>265</v>
      </c>
      <c r="U21" s="61" t="s">
        <v>265</v>
      </c>
      <c r="V21" s="61" t="s">
        <v>265</v>
      </c>
      <c r="W21" s="61" t="s">
        <v>265</v>
      </c>
      <c r="X21" s="62" t="s">
        <v>265</v>
      </c>
      <c r="Y21" s="84">
        <v>42000</v>
      </c>
      <c r="Z21" s="21">
        <v>143000</v>
      </c>
      <c r="AA21" s="85">
        <f t="shared" si="4"/>
        <v>185000</v>
      </c>
      <c r="AB21" s="83">
        <f t="shared" si="5"/>
        <v>153000</v>
      </c>
    </row>
    <row r="22" spans="1:29" s="64" customFormat="1" x14ac:dyDescent="0.25">
      <c r="A22" s="57" t="s">
        <v>60</v>
      </c>
      <c r="B22" s="58">
        <v>64153</v>
      </c>
      <c r="C22" s="59" t="s">
        <v>235</v>
      </c>
      <c r="D22" s="60">
        <v>0</v>
      </c>
      <c r="E22" s="60">
        <v>0</v>
      </c>
      <c r="F22" s="60">
        <v>1</v>
      </c>
      <c r="G22" s="61" t="s">
        <v>4</v>
      </c>
      <c r="H22" s="61" t="s">
        <v>5</v>
      </c>
      <c r="I22" s="61" t="s">
        <v>61</v>
      </c>
      <c r="J22" s="62" t="s">
        <v>62</v>
      </c>
      <c r="K22" s="57">
        <v>33729</v>
      </c>
      <c r="L22" s="65">
        <v>42695</v>
      </c>
      <c r="M22" s="61">
        <v>33798</v>
      </c>
      <c r="N22" s="63">
        <v>42695</v>
      </c>
      <c r="O22" s="41">
        <f t="shared" si="0"/>
        <v>4146000</v>
      </c>
      <c r="P22" s="21">
        <f t="shared" si="1"/>
        <v>788000</v>
      </c>
      <c r="Q22" s="21">
        <f t="shared" si="2"/>
        <v>4934000</v>
      </c>
      <c r="R22" s="40">
        <f t="shared" si="3"/>
        <v>4934000</v>
      </c>
      <c r="S22" s="57" t="s">
        <v>266</v>
      </c>
      <c r="T22" s="61" t="s">
        <v>266</v>
      </c>
      <c r="U22" s="61" t="s">
        <v>265</v>
      </c>
      <c r="V22" s="61" t="s">
        <v>265</v>
      </c>
      <c r="W22" s="61" t="s">
        <v>265</v>
      </c>
      <c r="X22" s="62" t="s">
        <v>266</v>
      </c>
      <c r="Y22" s="84">
        <v>3965000</v>
      </c>
      <c r="Z22" s="21">
        <v>758000</v>
      </c>
      <c r="AA22" s="85">
        <f t="shared" si="4"/>
        <v>4723000</v>
      </c>
      <c r="AB22" s="83">
        <f t="shared" si="5"/>
        <v>4723000</v>
      </c>
    </row>
    <row r="23" spans="1:29" s="64" customFormat="1" ht="30" x14ac:dyDescent="0.25">
      <c r="A23" s="87" t="s">
        <v>63</v>
      </c>
      <c r="B23" s="58">
        <v>64155</v>
      </c>
      <c r="C23" s="59" t="s">
        <v>235</v>
      </c>
      <c r="D23" s="60">
        <v>0</v>
      </c>
      <c r="E23" s="60">
        <v>0</v>
      </c>
      <c r="F23" s="60">
        <v>1</v>
      </c>
      <c r="G23" s="61"/>
      <c r="H23" s="61" t="s">
        <v>5</v>
      </c>
      <c r="I23" s="61" t="s">
        <v>64</v>
      </c>
      <c r="J23" s="62"/>
      <c r="K23" s="57"/>
      <c r="L23" s="61"/>
      <c r="M23" s="61"/>
      <c r="N23" s="62"/>
      <c r="O23" s="41">
        <f t="shared" si="0"/>
        <v>0</v>
      </c>
      <c r="P23" s="21">
        <f t="shared" si="1"/>
        <v>0</v>
      </c>
      <c r="Q23" s="21">
        <f t="shared" si="2"/>
        <v>0</v>
      </c>
      <c r="R23" s="40">
        <f t="shared" si="3"/>
        <v>0</v>
      </c>
      <c r="S23" s="57" t="s">
        <v>266</v>
      </c>
      <c r="T23" s="61" t="s">
        <v>266</v>
      </c>
      <c r="U23" s="61" t="s">
        <v>265</v>
      </c>
      <c r="V23" s="61" t="s">
        <v>266</v>
      </c>
      <c r="W23" s="61" t="s">
        <v>265</v>
      </c>
      <c r="X23" s="62" t="s">
        <v>265</v>
      </c>
      <c r="Y23" s="84">
        <v>0</v>
      </c>
      <c r="Z23" s="21">
        <v>0</v>
      </c>
      <c r="AA23" s="85">
        <f t="shared" si="4"/>
        <v>0</v>
      </c>
      <c r="AB23" s="83">
        <f t="shared" si="5"/>
        <v>0</v>
      </c>
    </row>
    <row r="24" spans="1:29" s="64" customFormat="1" x14ac:dyDescent="0.25">
      <c r="A24" s="57" t="s">
        <v>65</v>
      </c>
      <c r="B24" s="58">
        <v>64150</v>
      </c>
      <c r="C24" s="59">
        <v>603</v>
      </c>
      <c r="D24" s="60">
        <v>0</v>
      </c>
      <c r="E24" s="60">
        <v>0</v>
      </c>
      <c r="F24" s="60">
        <v>1</v>
      </c>
      <c r="G24" s="61" t="s">
        <v>4</v>
      </c>
      <c r="H24" s="61" t="s">
        <v>5</v>
      </c>
      <c r="I24" s="61" t="s">
        <v>66</v>
      </c>
      <c r="J24" s="62" t="s">
        <v>67</v>
      </c>
      <c r="K24" s="57">
        <v>33730</v>
      </c>
      <c r="L24" s="65">
        <v>42695</v>
      </c>
      <c r="M24" s="61">
        <v>33797</v>
      </c>
      <c r="N24" s="63">
        <v>42695</v>
      </c>
      <c r="O24" s="41">
        <f t="shared" si="0"/>
        <v>2219000</v>
      </c>
      <c r="P24" s="21">
        <f t="shared" si="1"/>
        <v>600000</v>
      </c>
      <c r="Q24" s="21">
        <f t="shared" si="2"/>
        <v>2819000</v>
      </c>
      <c r="R24" s="40">
        <f t="shared" si="3"/>
        <v>2819000</v>
      </c>
      <c r="S24" s="57" t="s">
        <v>266</v>
      </c>
      <c r="T24" s="61" t="s">
        <v>266</v>
      </c>
      <c r="U24" s="61" t="s">
        <v>265</v>
      </c>
      <c r="V24" s="61" t="s">
        <v>265</v>
      </c>
      <c r="W24" s="61" t="s">
        <v>266</v>
      </c>
      <c r="X24" s="62" t="s">
        <v>266</v>
      </c>
      <c r="Y24" s="84">
        <v>2122000</v>
      </c>
      <c r="Z24" s="21">
        <v>577000</v>
      </c>
      <c r="AA24" s="85">
        <f t="shared" si="4"/>
        <v>2699000</v>
      </c>
      <c r="AB24" s="83">
        <f t="shared" si="5"/>
        <v>2699000</v>
      </c>
    </row>
    <row r="25" spans="1:29" s="64" customFormat="1" x14ac:dyDescent="0.25">
      <c r="A25" s="57" t="s">
        <v>68</v>
      </c>
      <c r="B25" s="58">
        <v>66420</v>
      </c>
      <c r="C25" s="59" t="s">
        <v>235</v>
      </c>
      <c r="D25" s="60">
        <v>1</v>
      </c>
      <c r="E25" s="60">
        <v>0</v>
      </c>
      <c r="F25" s="60">
        <v>0</v>
      </c>
      <c r="G25" s="61" t="s">
        <v>13</v>
      </c>
      <c r="H25" s="61" t="s">
        <v>57</v>
      </c>
      <c r="I25" s="61" t="s">
        <v>69</v>
      </c>
      <c r="J25" s="62"/>
      <c r="K25" s="57"/>
      <c r="L25" s="61"/>
      <c r="M25" s="61"/>
      <c r="N25" s="62"/>
      <c r="O25" s="41">
        <f t="shared" si="0"/>
        <v>37000</v>
      </c>
      <c r="P25" s="21">
        <f t="shared" si="1"/>
        <v>0</v>
      </c>
      <c r="Q25" s="21">
        <f t="shared" si="2"/>
        <v>37000</v>
      </c>
      <c r="R25" s="40">
        <f t="shared" si="3"/>
        <v>31000</v>
      </c>
      <c r="S25" s="57" t="s">
        <v>265</v>
      </c>
      <c r="T25" s="61" t="s">
        <v>265</v>
      </c>
      <c r="U25" s="61" t="s">
        <v>265</v>
      </c>
      <c r="V25" s="61" t="s">
        <v>265</v>
      </c>
      <c r="W25" s="61" t="s">
        <v>265</v>
      </c>
      <c r="X25" s="62" t="s">
        <v>266</v>
      </c>
      <c r="Y25" s="84">
        <v>35000</v>
      </c>
      <c r="Z25" s="21">
        <v>0</v>
      </c>
      <c r="AA25" s="85">
        <f t="shared" si="4"/>
        <v>35000</v>
      </c>
      <c r="AB25" s="83">
        <f t="shared" si="5"/>
        <v>29000</v>
      </c>
    </row>
    <row r="26" spans="1:29" s="64" customFormat="1" x14ac:dyDescent="0.25">
      <c r="A26" s="57" t="s">
        <v>70</v>
      </c>
      <c r="B26" s="58">
        <v>65831</v>
      </c>
      <c r="C26" s="59" t="s">
        <v>235</v>
      </c>
      <c r="D26" s="60">
        <v>0.98340000000000005</v>
      </c>
      <c r="E26" s="60">
        <v>1.66E-2</v>
      </c>
      <c r="F26" s="60">
        <v>0</v>
      </c>
      <c r="G26" s="61" t="s">
        <v>71</v>
      </c>
      <c r="H26" s="61" t="s">
        <v>72</v>
      </c>
      <c r="I26" s="61" t="s">
        <v>73</v>
      </c>
      <c r="J26" s="62" t="s">
        <v>74</v>
      </c>
      <c r="K26" s="57">
        <v>33751</v>
      </c>
      <c r="L26" s="65">
        <v>42695</v>
      </c>
      <c r="M26" s="61">
        <v>33820</v>
      </c>
      <c r="N26" s="63">
        <v>42695</v>
      </c>
      <c r="O26" s="41">
        <f t="shared" si="0"/>
        <v>8432000</v>
      </c>
      <c r="P26" s="21">
        <f t="shared" si="1"/>
        <v>3195000</v>
      </c>
      <c r="Q26" s="21">
        <f t="shared" si="2"/>
        <v>11627000</v>
      </c>
      <c r="R26" s="40">
        <f t="shared" si="3"/>
        <v>9609000</v>
      </c>
      <c r="S26" s="57" t="s">
        <v>266</v>
      </c>
      <c r="T26" s="61" t="s">
        <v>266</v>
      </c>
      <c r="U26" s="61" t="s">
        <v>265</v>
      </c>
      <c r="V26" s="61" t="s">
        <v>266</v>
      </c>
      <c r="W26" s="61" t="s">
        <v>265</v>
      </c>
      <c r="X26" s="62" t="s">
        <v>266</v>
      </c>
      <c r="Y26" s="84">
        <v>8064000</v>
      </c>
      <c r="Z26" s="21">
        <v>3076000</v>
      </c>
      <c r="AA26" s="85">
        <f t="shared" si="4"/>
        <v>11140000</v>
      </c>
      <c r="AB26" s="83">
        <f t="shared" si="5"/>
        <v>9207000</v>
      </c>
    </row>
    <row r="27" spans="1:29" s="64" customFormat="1" x14ac:dyDescent="0.25">
      <c r="A27" s="57" t="s">
        <v>75</v>
      </c>
      <c r="B27" s="58">
        <v>64150</v>
      </c>
      <c r="C27" s="59">
        <v>606</v>
      </c>
      <c r="D27" s="60">
        <v>0</v>
      </c>
      <c r="E27" s="60">
        <v>0</v>
      </c>
      <c r="F27" s="60">
        <v>1</v>
      </c>
      <c r="G27" s="61" t="s">
        <v>46</v>
      </c>
      <c r="H27" s="61" t="s">
        <v>5</v>
      </c>
      <c r="I27" s="61" t="s">
        <v>76</v>
      </c>
      <c r="J27" s="62" t="s">
        <v>77</v>
      </c>
      <c r="K27" s="57">
        <v>33708</v>
      </c>
      <c r="L27" s="65">
        <v>42695</v>
      </c>
      <c r="M27" s="61">
        <v>33787</v>
      </c>
      <c r="N27" s="63">
        <v>42695</v>
      </c>
      <c r="O27" s="41">
        <f t="shared" si="0"/>
        <v>3116000</v>
      </c>
      <c r="P27" s="21">
        <f t="shared" si="1"/>
        <v>501000</v>
      </c>
      <c r="Q27" s="21">
        <f t="shared" si="2"/>
        <v>3617000</v>
      </c>
      <c r="R27" s="40">
        <f t="shared" si="3"/>
        <v>3617000</v>
      </c>
      <c r="S27" s="57" t="s">
        <v>266</v>
      </c>
      <c r="T27" s="61" t="s">
        <v>266</v>
      </c>
      <c r="U27" s="61" t="s">
        <v>265</v>
      </c>
      <c r="V27" s="61" t="s">
        <v>265</v>
      </c>
      <c r="W27" s="61" t="s">
        <v>265</v>
      </c>
      <c r="X27" s="62" t="s">
        <v>266</v>
      </c>
      <c r="Y27" s="84">
        <v>2980000</v>
      </c>
      <c r="Z27" s="21">
        <v>482000</v>
      </c>
      <c r="AA27" s="85">
        <f t="shared" si="4"/>
        <v>3462000</v>
      </c>
      <c r="AB27" s="83">
        <f t="shared" si="5"/>
        <v>3462000</v>
      </c>
    </row>
    <row r="28" spans="1:29" s="64" customFormat="1" x14ac:dyDescent="0.25">
      <c r="A28" s="57" t="s">
        <v>78</v>
      </c>
      <c r="B28" s="58">
        <v>64150</v>
      </c>
      <c r="C28" s="59">
        <v>604</v>
      </c>
      <c r="D28" s="60">
        <v>0</v>
      </c>
      <c r="E28" s="60">
        <v>0</v>
      </c>
      <c r="F28" s="60">
        <v>1</v>
      </c>
      <c r="G28" s="61" t="s">
        <v>13</v>
      </c>
      <c r="H28" s="61" t="s">
        <v>5</v>
      </c>
      <c r="I28" s="61" t="s">
        <v>229</v>
      </c>
      <c r="J28" s="62" t="s">
        <v>79</v>
      </c>
      <c r="K28" s="57">
        <v>33743</v>
      </c>
      <c r="L28" s="65">
        <v>42695</v>
      </c>
      <c r="M28" s="61">
        <v>33799</v>
      </c>
      <c r="N28" s="63">
        <v>42695</v>
      </c>
      <c r="O28" s="41">
        <f t="shared" si="0"/>
        <v>2211000</v>
      </c>
      <c r="P28" s="21">
        <f t="shared" si="1"/>
        <v>768000</v>
      </c>
      <c r="Q28" s="21">
        <f t="shared" si="2"/>
        <v>2979000</v>
      </c>
      <c r="R28" s="40">
        <f t="shared" si="3"/>
        <v>2979000</v>
      </c>
      <c r="S28" s="57" t="s">
        <v>266</v>
      </c>
      <c r="T28" s="61" t="s">
        <v>266</v>
      </c>
      <c r="U28" s="61" t="s">
        <v>265</v>
      </c>
      <c r="V28" s="61" t="s">
        <v>265</v>
      </c>
      <c r="W28" s="61" t="s">
        <v>265</v>
      </c>
      <c r="X28" s="62" t="s">
        <v>266</v>
      </c>
      <c r="Y28" s="84">
        <v>2114000</v>
      </c>
      <c r="Z28" s="21">
        <v>739000</v>
      </c>
      <c r="AA28" s="85">
        <f t="shared" si="4"/>
        <v>2853000</v>
      </c>
      <c r="AB28" s="83">
        <f t="shared" si="5"/>
        <v>2853000</v>
      </c>
    </row>
    <row r="29" spans="1:29" s="64" customFormat="1" x14ac:dyDescent="0.25">
      <c r="A29" s="57" t="s">
        <v>80</v>
      </c>
      <c r="B29" s="58">
        <v>64149</v>
      </c>
      <c r="C29" s="59">
        <v>612</v>
      </c>
      <c r="D29" s="60">
        <v>0</v>
      </c>
      <c r="E29" s="60">
        <v>0</v>
      </c>
      <c r="F29" s="60">
        <v>1</v>
      </c>
      <c r="G29" s="61" t="s">
        <v>13</v>
      </c>
      <c r="H29" s="61" t="s">
        <v>5</v>
      </c>
      <c r="I29" s="61" t="s">
        <v>81</v>
      </c>
      <c r="J29" s="62" t="s">
        <v>79</v>
      </c>
      <c r="K29" s="57">
        <v>33744</v>
      </c>
      <c r="L29" s="65">
        <v>42695</v>
      </c>
      <c r="M29" s="61">
        <v>33800</v>
      </c>
      <c r="N29" s="63">
        <v>42695</v>
      </c>
      <c r="O29" s="41">
        <f t="shared" si="0"/>
        <v>2050000</v>
      </c>
      <c r="P29" s="21">
        <f t="shared" si="1"/>
        <v>645000</v>
      </c>
      <c r="Q29" s="21">
        <f t="shared" si="2"/>
        <v>2695000</v>
      </c>
      <c r="R29" s="40">
        <f t="shared" si="3"/>
        <v>2695000</v>
      </c>
      <c r="S29" s="57" t="s">
        <v>266</v>
      </c>
      <c r="T29" s="61" t="s">
        <v>266</v>
      </c>
      <c r="U29" s="61" t="s">
        <v>265</v>
      </c>
      <c r="V29" s="61" t="s">
        <v>265</v>
      </c>
      <c r="W29" s="61" t="s">
        <v>265</v>
      </c>
      <c r="X29" s="62" t="s">
        <v>266</v>
      </c>
      <c r="Y29" s="84">
        <v>1960000</v>
      </c>
      <c r="Z29" s="21">
        <v>621000</v>
      </c>
      <c r="AA29" s="85">
        <f t="shared" si="4"/>
        <v>2581000</v>
      </c>
      <c r="AB29" s="83">
        <f t="shared" si="5"/>
        <v>2581000</v>
      </c>
    </row>
    <row r="30" spans="1:29" s="64" customFormat="1" x14ac:dyDescent="0.25">
      <c r="A30" s="57" t="s">
        <v>82</v>
      </c>
      <c r="B30" s="58">
        <v>64155</v>
      </c>
      <c r="C30" s="59" t="s">
        <v>235</v>
      </c>
      <c r="D30" s="60">
        <v>0</v>
      </c>
      <c r="E30" s="60">
        <v>0</v>
      </c>
      <c r="F30" s="60">
        <v>1</v>
      </c>
      <c r="G30" s="61" t="s">
        <v>7</v>
      </c>
      <c r="H30" s="61" t="s">
        <v>5</v>
      </c>
      <c r="I30" s="61" t="s">
        <v>64</v>
      </c>
      <c r="J30" s="62"/>
      <c r="K30" s="57"/>
      <c r="L30" s="61"/>
      <c r="M30" s="61">
        <v>33824</v>
      </c>
      <c r="N30" s="63">
        <v>42695</v>
      </c>
      <c r="O30" s="41">
        <f t="shared" si="0"/>
        <v>0</v>
      </c>
      <c r="P30" s="21">
        <f t="shared" si="1"/>
        <v>8238000</v>
      </c>
      <c r="Q30" s="21">
        <f t="shared" si="2"/>
        <v>8238000</v>
      </c>
      <c r="R30" s="40">
        <f t="shared" si="3"/>
        <v>8238000</v>
      </c>
      <c r="S30" s="57" t="s">
        <v>266</v>
      </c>
      <c r="T30" s="61" t="s">
        <v>266</v>
      </c>
      <c r="U30" s="61" t="s">
        <v>265</v>
      </c>
      <c r="V30" s="61" t="s">
        <v>266</v>
      </c>
      <c r="W30" s="61" t="s">
        <v>265</v>
      </c>
      <c r="X30" s="62" t="s">
        <v>265</v>
      </c>
      <c r="Y30" s="84">
        <v>0</v>
      </c>
      <c r="Z30" s="21">
        <v>7933000</v>
      </c>
      <c r="AA30" s="85">
        <f t="shared" si="4"/>
        <v>7933000</v>
      </c>
      <c r="AB30" s="83">
        <f t="shared" si="5"/>
        <v>7933000</v>
      </c>
    </row>
    <row r="31" spans="1:29" s="64" customFormat="1" x14ac:dyDescent="0.25">
      <c r="A31" s="57" t="s">
        <v>83</v>
      </c>
      <c r="B31" s="58">
        <v>64640</v>
      </c>
      <c r="C31" s="59">
        <v>59</v>
      </c>
      <c r="D31" s="60">
        <v>0</v>
      </c>
      <c r="E31" s="60">
        <v>0</v>
      </c>
      <c r="F31" s="60">
        <v>1</v>
      </c>
      <c r="G31" s="61" t="s">
        <v>7</v>
      </c>
      <c r="H31" s="61" t="s">
        <v>8</v>
      </c>
      <c r="I31" s="61" t="s">
        <v>84</v>
      </c>
      <c r="J31" s="62"/>
      <c r="K31" s="57">
        <v>33738</v>
      </c>
      <c r="L31" s="65">
        <v>42695</v>
      </c>
      <c r="M31" s="61"/>
      <c r="N31" s="62"/>
      <c r="O31" s="41">
        <f t="shared" si="0"/>
        <v>465000</v>
      </c>
      <c r="P31" s="21">
        <f t="shared" si="1"/>
        <v>0</v>
      </c>
      <c r="Q31" s="21">
        <f t="shared" si="2"/>
        <v>465000</v>
      </c>
      <c r="R31" s="40">
        <f t="shared" si="3"/>
        <v>465000</v>
      </c>
      <c r="S31" s="57" t="s">
        <v>265</v>
      </c>
      <c r="T31" s="61" t="s">
        <v>265</v>
      </c>
      <c r="U31" s="61" t="s">
        <v>265</v>
      </c>
      <c r="V31" s="61" t="s">
        <v>265</v>
      </c>
      <c r="W31" s="61" t="s">
        <v>265</v>
      </c>
      <c r="X31" s="62" t="s">
        <v>266</v>
      </c>
      <c r="Y31" s="84">
        <v>444000</v>
      </c>
      <c r="Z31" s="21">
        <v>0</v>
      </c>
      <c r="AA31" s="85">
        <f t="shared" si="4"/>
        <v>444000</v>
      </c>
      <c r="AB31" s="83">
        <f t="shared" si="5"/>
        <v>444000</v>
      </c>
    </row>
    <row r="32" spans="1:29" s="64" customFormat="1" x14ac:dyDescent="0.25">
      <c r="A32" s="57" t="s">
        <v>85</v>
      </c>
      <c r="B32" s="58">
        <v>64640</v>
      </c>
      <c r="C32" s="59">
        <v>62</v>
      </c>
      <c r="D32" s="60">
        <v>0</v>
      </c>
      <c r="E32" s="60">
        <v>0</v>
      </c>
      <c r="F32" s="60">
        <v>1</v>
      </c>
      <c r="G32" s="61" t="s">
        <v>7</v>
      </c>
      <c r="H32" s="61" t="s">
        <v>27</v>
      </c>
      <c r="I32" s="61" t="s">
        <v>86</v>
      </c>
      <c r="J32" s="62" t="s">
        <v>87</v>
      </c>
      <c r="K32" s="57">
        <v>33739</v>
      </c>
      <c r="L32" s="65">
        <v>42695</v>
      </c>
      <c r="M32" s="61">
        <v>33817</v>
      </c>
      <c r="N32" s="63">
        <v>42695</v>
      </c>
      <c r="O32" s="41">
        <f t="shared" si="0"/>
        <v>421000</v>
      </c>
      <c r="P32" s="21">
        <f t="shared" si="1"/>
        <v>86000</v>
      </c>
      <c r="Q32" s="21">
        <f t="shared" si="2"/>
        <v>507000</v>
      </c>
      <c r="R32" s="40">
        <f t="shared" si="3"/>
        <v>507000</v>
      </c>
      <c r="S32" s="57" t="s">
        <v>265</v>
      </c>
      <c r="T32" s="61" t="s">
        <v>265</v>
      </c>
      <c r="U32" s="61" t="s">
        <v>265</v>
      </c>
      <c r="V32" s="61" t="s">
        <v>265</v>
      </c>
      <c r="W32" s="61" t="s">
        <v>265</v>
      </c>
      <c r="X32" s="62" t="s">
        <v>265</v>
      </c>
      <c r="Y32" s="84">
        <v>402000</v>
      </c>
      <c r="Z32" s="21">
        <v>82000</v>
      </c>
      <c r="AA32" s="85">
        <f t="shared" si="4"/>
        <v>484000</v>
      </c>
      <c r="AB32" s="83">
        <f t="shared" si="5"/>
        <v>484000</v>
      </c>
    </row>
    <row r="33" spans="1:29" s="64" customFormat="1" x14ac:dyDescent="0.25">
      <c r="A33" s="57" t="s">
        <v>88</v>
      </c>
      <c r="B33" s="58">
        <v>64640</v>
      </c>
      <c r="C33" s="59">
        <v>60</v>
      </c>
      <c r="D33" s="60">
        <v>0</v>
      </c>
      <c r="E33" s="60">
        <v>0</v>
      </c>
      <c r="F33" s="60">
        <v>1</v>
      </c>
      <c r="G33" s="61" t="s">
        <v>7</v>
      </c>
      <c r="H33" s="61" t="s">
        <v>8</v>
      </c>
      <c r="I33" s="61" t="s">
        <v>89</v>
      </c>
      <c r="J33" s="62"/>
      <c r="K33" s="57">
        <v>33740</v>
      </c>
      <c r="L33" s="65">
        <v>42695</v>
      </c>
      <c r="M33" s="61"/>
      <c r="N33" s="62"/>
      <c r="O33" s="41">
        <f t="shared" si="0"/>
        <v>1391000</v>
      </c>
      <c r="P33" s="21">
        <f t="shared" si="1"/>
        <v>0</v>
      </c>
      <c r="Q33" s="21">
        <f t="shared" si="2"/>
        <v>1391000</v>
      </c>
      <c r="R33" s="40">
        <f t="shared" si="3"/>
        <v>1391000</v>
      </c>
      <c r="S33" s="57" t="s">
        <v>265</v>
      </c>
      <c r="T33" s="61" t="s">
        <v>265</v>
      </c>
      <c r="U33" s="61" t="s">
        <v>265</v>
      </c>
      <c r="V33" s="61" t="s">
        <v>265</v>
      </c>
      <c r="W33" s="61" t="s">
        <v>265</v>
      </c>
      <c r="X33" s="62" t="s">
        <v>266</v>
      </c>
      <c r="Y33" s="84">
        <v>1330000</v>
      </c>
      <c r="Z33" s="21">
        <v>0</v>
      </c>
      <c r="AA33" s="85">
        <f t="shared" si="4"/>
        <v>1330000</v>
      </c>
      <c r="AB33" s="83">
        <f t="shared" si="5"/>
        <v>1330000</v>
      </c>
    </row>
    <row r="34" spans="1:29" s="64" customFormat="1" x14ac:dyDescent="0.25">
      <c r="A34" s="57" t="s">
        <v>90</v>
      </c>
      <c r="B34" s="58">
        <v>64640</v>
      </c>
      <c r="C34" s="59">
        <v>63</v>
      </c>
      <c r="D34" s="60">
        <v>0</v>
      </c>
      <c r="E34" s="60">
        <v>0</v>
      </c>
      <c r="F34" s="60">
        <v>1</v>
      </c>
      <c r="G34" s="61" t="s">
        <v>7</v>
      </c>
      <c r="H34" s="61" t="s">
        <v>8</v>
      </c>
      <c r="I34" s="61" t="s">
        <v>91</v>
      </c>
      <c r="J34" s="62"/>
      <c r="K34" s="57"/>
      <c r="L34" s="61"/>
      <c r="M34" s="61">
        <v>33818</v>
      </c>
      <c r="N34" s="63">
        <v>42695</v>
      </c>
      <c r="O34" s="41">
        <f t="shared" si="0"/>
        <v>0</v>
      </c>
      <c r="P34" s="21">
        <f t="shared" si="1"/>
        <v>1513000</v>
      </c>
      <c r="Q34" s="21">
        <f t="shared" si="2"/>
        <v>1513000</v>
      </c>
      <c r="R34" s="40">
        <f t="shared" si="3"/>
        <v>1513000</v>
      </c>
      <c r="S34" s="57" t="s">
        <v>266</v>
      </c>
      <c r="T34" s="61" t="s">
        <v>266</v>
      </c>
      <c r="U34" s="61" t="s">
        <v>265</v>
      </c>
      <c r="V34" s="61" t="s">
        <v>266</v>
      </c>
      <c r="W34" s="61" t="s">
        <v>265</v>
      </c>
      <c r="X34" s="62" t="s">
        <v>265</v>
      </c>
      <c r="Y34" s="84">
        <v>0</v>
      </c>
      <c r="Z34" s="21">
        <v>1457000</v>
      </c>
      <c r="AA34" s="85">
        <f t="shared" si="4"/>
        <v>1457000</v>
      </c>
      <c r="AB34" s="83">
        <f t="shared" si="5"/>
        <v>1457000</v>
      </c>
    </row>
    <row r="35" spans="1:29" s="64" customFormat="1" x14ac:dyDescent="0.25">
      <c r="A35" s="57" t="s">
        <v>92</v>
      </c>
      <c r="B35" s="58">
        <v>66420</v>
      </c>
      <c r="C35" s="59" t="s">
        <v>235</v>
      </c>
      <c r="D35" s="60">
        <v>1</v>
      </c>
      <c r="E35" s="60">
        <v>0</v>
      </c>
      <c r="F35" s="60">
        <v>0</v>
      </c>
      <c r="G35" s="61" t="s">
        <v>7</v>
      </c>
      <c r="H35" s="61" t="s">
        <v>57</v>
      </c>
      <c r="I35" s="61" t="s">
        <v>58</v>
      </c>
      <c r="J35" s="62" t="s">
        <v>87</v>
      </c>
      <c r="K35" s="57"/>
      <c r="L35" s="61"/>
      <c r="M35" s="61"/>
      <c r="N35" s="62"/>
      <c r="O35" s="41">
        <f t="shared" si="0"/>
        <v>37000</v>
      </c>
      <c r="P35" s="21">
        <f t="shared" si="1"/>
        <v>42000</v>
      </c>
      <c r="Q35" s="21">
        <f t="shared" si="2"/>
        <v>79000</v>
      </c>
      <c r="R35" s="40">
        <f t="shared" si="3"/>
        <v>65000</v>
      </c>
      <c r="S35" s="57" t="s">
        <v>265</v>
      </c>
      <c r="T35" s="61" t="s">
        <v>265</v>
      </c>
      <c r="U35" s="61" t="s">
        <v>265</v>
      </c>
      <c r="V35" s="61" t="s">
        <v>265</v>
      </c>
      <c r="W35" s="61" t="s">
        <v>265</v>
      </c>
      <c r="X35" s="62" t="s">
        <v>266</v>
      </c>
      <c r="Y35" s="84">
        <v>35000</v>
      </c>
      <c r="Z35" s="21">
        <v>40000</v>
      </c>
      <c r="AA35" s="85">
        <f t="shared" si="4"/>
        <v>75000</v>
      </c>
      <c r="AB35" s="83">
        <f t="shared" si="5"/>
        <v>62000</v>
      </c>
    </row>
    <row r="36" spans="1:29" s="64" customFormat="1" x14ac:dyDescent="0.25">
      <c r="A36" s="57" t="s">
        <v>93</v>
      </c>
      <c r="B36" s="58">
        <v>64140</v>
      </c>
      <c r="C36" s="59">
        <v>10</v>
      </c>
      <c r="D36" s="60">
        <v>0</v>
      </c>
      <c r="E36" s="60">
        <v>0</v>
      </c>
      <c r="F36" s="60">
        <v>1</v>
      </c>
      <c r="G36" s="61" t="s">
        <v>94</v>
      </c>
      <c r="H36" s="61" t="s">
        <v>5</v>
      </c>
      <c r="I36" s="61" t="s">
        <v>95</v>
      </c>
      <c r="J36" s="62" t="s">
        <v>96</v>
      </c>
      <c r="K36" s="57"/>
      <c r="L36" s="61"/>
      <c r="M36" s="61"/>
      <c r="N36" s="62"/>
      <c r="O36" s="41">
        <f t="shared" si="0"/>
        <v>0</v>
      </c>
      <c r="P36" s="21">
        <f t="shared" si="1"/>
        <v>0</v>
      </c>
      <c r="Q36" s="21">
        <f t="shared" si="2"/>
        <v>0</v>
      </c>
      <c r="R36" s="40">
        <f t="shared" si="3"/>
        <v>0</v>
      </c>
      <c r="S36" s="57" t="s">
        <v>265</v>
      </c>
      <c r="T36" s="61" t="s">
        <v>265</v>
      </c>
      <c r="U36" s="61" t="s">
        <v>266</v>
      </c>
      <c r="V36" s="61" t="s">
        <v>265</v>
      </c>
      <c r="W36" s="61" t="s">
        <v>266</v>
      </c>
      <c r="X36" s="62" t="s">
        <v>266</v>
      </c>
      <c r="Y36" s="84">
        <v>0</v>
      </c>
      <c r="Z36" s="21">
        <v>0</v>
      </c>
      <c r="AA36" s="85">
        <f t="shared" si="4"/>
        <v>0</v>
      </c>
      <c r="AB36" s="83">
        <f t="shared" si="5"/>
        <v>0</v>
      </c>
      <c r="AC36" s="64" t="s">
        <v>299</v>
      </c>
    </row>
    <row r="37" spans="1:29" s="64" customFormat="1" x14ac:dyDescent="0.25">
      <c r="A37" s="57" t="s">
        <v>97</v>
      </c>
      <c r="B37" s="58">
        <v>65232</v>
      </c>
      <c r="C37" s="59" t="s">
        <v>235</v>
      </c>
      <c r="D37" s="60">
        <v>0</v>
      </c>
      <c r="E37" s="60">
        <v>0</v>
      </c>
      <c r="F37" s="60">
        <v>1</v>
      </c>
      <c r="G37" s="61" t="s">
        <v>98</v>
      </c>
      <c r="H37" s="61" t="s">
        <v>43</v>
      </c>
      <c r="I37" s="61" t="s">
        <v>99</v>
      </c>
      <c r="J37" s="62" t="s">
        <v>100</v>
      </c>
      <c r="K37" s="57">
        <v>33748</v>
      </c>
      <c r="L37" s="65">
        <v>42695</v>
      </c>
      <c r="M37" s="61"/>
      <c r="N37" s="62"/>
      <c r="O37" s="41">
        <f t="shared" si="0"/>
        <v>0</v>
      </c>
      <c r="P37" s="21">
        <f t="shared" si="1"/>
        <v>0</v>
      </c>
      <c r="Q37" s="21">
        <f t="shared" si="2"/>
        <v>0</v>
      </c>
      <c r="R37" s="40">
        <f t="shared" si="3"/>
        <v>0</v>
      </c>
      <c r="S37" s="57"/>
      <c r="T37" s="61"/>
      <c r="U37" s="61"/>
      <c r="V37" s="61"/>
      <c r="W37" s="61"/>
      <c r="X37" s="62"/>
      <c r="Y37" s="84">
        <v>0</v>
      </c>
      <c r="Z37" s="21">
        <v>0</v>
      </c>
      <c r="AA37" s="85">
        <f t="shared" si="4"/>
        <v>0</v>
      </c>
      <c r="AB37" s="83">
        <f t="shared" si="5"/>
        <v>0</v>
      </c>
      <c r="AC37" s="64" t="s">
        <v>291</v>
      </c>
    </row>
    <row r="38" spans="1:29" s="64" customFormat="1" x14ac:dyDescent="0.25">
      <c r="A38" s="57" t="s">
        <v>101</v>
      </c>
      <c r="B38" s="58">
        <v>66083</v>
      </c>
      <c r="C38" s="59" t="s">
        <v>235</v>
      </c>
      <c r="D38" s="60">
        <v>0</v>
      </c>
      <c r="E38" s="60">
        <v>1</v>
      </c>
      <c r="F38" s="60">
        <v>0</v>
      </c>
      <c r="G38" s="61" t="s">
        <v>98</v>
      </c>
      <c r="H38" s="61" t="s">
        <v>102</v>
      </c>
      <c r="I38" s="61" t="s">
        <v>103</v>
      </c>
      <c r="J38" s="62" t="s">
        <v>100</v>
      </c>
      <c r="K38" s="57">
        <v>33882</v>
      </c>
      <c r="L38" s="65">
        <v>42695</v>
      </c>
      <c r="M38" s="61"/>
      <c r="N38" s="62"/>
      <c r="O38" s="41">
        <f t="shared" si="0"/>
        <v>59000</v>
      </c>
      <c r="P38" s="21">
        <f t="shared" si="1"/>
        <v>0</v>
      </c>
      <c r="Q38" s="21">
        <f t="shared" si="2"/>
        <v>59000</v>
      </c>
      <c r="R38" s="40">
        <f t="shared" si="3"/>
        <v>49000</v>
      </c>
      <c r="S38" s="57" t="s">
        <v>265</v>
      </c>
      <c r="T38" s="61" t="s">
        <v>265</v>
      </c>
      <c r="U38" s="61" t="s">
        <v>265</v>
      </c>
      <c r="V38" s="61" t="s">
        <v>265</v>
      </c>
      <c r="W38" s="61" t="s">
        <v>265</v>
      </c>
      <c r="X38" s="62" t="s">
        <v>265</v>
      </c>
      <c r="Y38" s="84">
        <v>56000</v>
      </c>
      <c r="Z38" s="21">
        <v>0</v>
      </c>
      <c r="AA38" s="85">
        <f t="shared" si="4"/>
        <v>56000</v>
      </c>
      <c r="AB38" s="83">
        <f t="shared" si="5"/>
        <v>46000</v>
      </c>
    </row>
    <row r="39" spans="1:29" s="64" customFormat="1" x14ac:dyDescent="0.25">
      <c r="A39" s="57" t="s">
        <v>294</v>
      </c>
      <c r="B39" s="58">
        <v>71793</v>
      </c>
      <c r="C39" s="59"/>
      <c r="D39" s="60">
        <v>1</v>
      </c>
      <c r="E39" s="60">
        <v>0</v>
      </c>
      <c r="F39" s="60">
        <v>0</v>
      </c>
      <c r="G39" s="61"/>
      <c r="H39" s="61" t="s">
        <v>102</v>
      </c>
      <c r="I39" s="61"/>
      <c r="J39" s="62" t="s">
        <v>100</v>
      </c>
      <c r="K39" s="57"/>
      <c r="L39" s="65"/>
      <c r="M39" s="61"/>
      <c r="N39" s="62"/>
      <c r="O39" s="41">
        <f>ROUNDUP(Y39*130.8/129.2,-3)</f>
        <v>394000</v>
      </c>
      <c r="P39" s="21">
        <f t="shared" si="1"/>
        <v>0</v>
      </c>
      <c r="Q39" s="21">
        <f t="shared" si="2"/>
        <v>394000</v>
      </c>
      <c r="R39" s="40">
        <f t="shared" si="3"/>
        <v>326000</v>
      </c>
      <c r="S39" s="57"/>
      <c r="T39" s="61"/>
      <c r="U39" s="61"/>
      <c r="V39" s="61"/>
      <c r="W39" s="61"/>
      <c r="X39" s="62"/>
      <c r="Y39" s="84">
        <v>388773</v>
      </c>
      <c r="Z39" s="21">
        <v>0</v>
      </c>
      <c r="AA39" s="85">
        <f t="shared" si="4"/>
        <v>388773</v>
      </c>
      <c r="AB39" s="83">
        <f t="shared" si="5"/>
        <v>321000</v>
      </c>
    </row>
    <row r="40" spans="1:29" s="64" customFormat="1" x14ac:dyDescent="0.25">
      <c r="A40" s="57" t="s">
        <v>292</v>
      </c>
      <c r="B40" s="58">
        <v>71793</v>
      </c>
      <c r="C40" s="59"/>
      <c r="D40" s="60">
        <v>1</v>
      </c>
      <c r="E40" s="60">
        <v>0</v>
      </c>
      <c r="F40" s="60">
        <v>0</v>
      </c>
      <c r="G40" s="61"/>
      <c r="H40" s="61" t="s">
        <v>102</v>
      </c>
      <c r="I40" s="61"/>
      <c r="J40" s="62" t="s">
        <v>100</v>
      </c>
      <c r="K40" s="57"/>
      <c r="L40" s="65"/>
      <c r="M40" s="61"/>
      <c r="N40" s="62"/>
      <c r="O40" s="41">
        <f>ROUNDUP(Y40*130.8/128.4,-3)</f>
        <v>464000</v>
      </c>
      <c r="P40" s="21">
        <f t="shared" si="1"/>
        <v>0</v>
      </c>
      <c r="Q40" s="21">
        <f t="shared" si="2"/>
        <v>464000</v>
      </c>
      <c r="R40" s="40">
        <f t="shared" si="3"/>
        <v>383000</v>
      </c>
      <c r="S40" s="57"/>
      <c r="T40" s="61"/>
      <c r="U40" s="61"/>
      <c r="V40" s="61"/>
      <c r="W40" s="61"/>
      <c r="X40" s="62"/>
      <c r="Y40" s="84">
        <v>455250</v>
      </c>
      <c r="Z40" s="21">
        <v>0</v>
      </c>
      <c r="AA40" s="85">
        <f t="shared" si="4"/>
        <v>455250</v>
      </c>
      <c r="AB40" s="83">
        <f t="shared" si="5"/>
        <v>376000</v>
      </c>
    </row>
    <row r="41" spans="1:29" s="64" customFormat="1" x14ac:dyDescent="0.25">
      <c r="A41" s="57" t="s">
        <v>241</v>
      </c>
      <c r="B41" s="58">
        <v>65251</v>
      </c>
      <c r="C41" s="59" t="s">
        <v>235</v>
      </c>
      <c r="D41" s="60">
        <v>0</v>
      </c>
      <c r="E41" s="60">
        <v>0</v>
      </c>
      <c r="F41" s="60">
        <v>1</v>
      </c>
      <c r="G41" s="61" t="s">
        <v>98</v>
      </c>
      <c r="H41" s="61" t="s">
        <v>27</v>
      </c>
      <c r="I41" s="61" t="s">
        <v>27</v>
      </c>
      <c r="J41" s="62" t="s">
        <v>186</v>
      </c>
      <c r="K41" s="57">
        <v>33750</v>
      </c>
      <c r="L41" s="65">
        <v>42695</v>
      </c>
      <c r="M41" s="61"/>
      <c r="N41" s="62"/>
      <c r="O41" s="41">
        <f t="shared" si="0"/>
        <v>2219000</v>
      </c>
      <c r="P41" s="21">
        <f t="shared" si="1"/>
        <v>0</v>
      </c>
      <c r="Q41" s="21">
        <f t="shared" si="2"/>
        <v>2219000</v>
      </c>
      <c r="R41" s="40">
        <f t="shared" si="3"/>
        <v>2219000</v>
      </c>
      <c r="S41" s="57" t="s">
        <v>265</v>
      </c>
      <c r="T41" s="61" t="s">
        <v>265</v>
      </c>
      <c r="U41" s="61" t="s">
        <v>265</v>
      </c>
      <c r="V41" s="61" t="s">
        <v>265</v>
      </c>
      <c r="W41" s="61" t="s">
        <v>266</v>
      </c>
      <c r="X41" s="62" t="s">
        <v>265</v>
      </c>
      <c r="Y41" s="84">
        <v>2122000</v>
      </c>
      <c r="Z41" s="21">
        <v>0</v>
      </c>
      <c r="AA41" s="85">
        <f t="shared" si="4"/>
        <v>2122000</v>
      </c>
      <c r="AB41" s="83">
        <f t="shared" si="5"/>
        <v>2122000</v>
      </c>
    </row>
    <row r="42" spans="1:29" s="64" customFormat="1" x14ac:dyDescent="0.25">
      <c r="A42" s="57" t="s">
        <v>104</v>
      </c>
      <c r="B42" s="58">
        <v>65251</v>
      </c>
      <c r="C42" s="59" t="s">
        <v>235</v>
      </c>
      <c r="D42" s="60">
        <v>0</v>
      </c>
      <c r="E42" s="60">
        <v>0</v>
      </c>
      <c r="F42" s="60">
        <v>1</v>
      </c>
      <c r="G42" s="61" t="s">
        <v>94</v>
      </c>
      <c r="H42" s="61" t="s">
        <v>27</v>
      </c>
      <c r="I42" s="61" t="s">
        <v>105</v>
      </c>
      <c r="J42" s="62" t="s">
        <v>106</v>
      </c>
      <c r="K42" s="57">
        <v>33752</v>
      </c>
      <c r="L42" s="65">
        <v>42695</v>
      </c>
      <c r="M42" s="61"/>
      <c r="N42" s="62"/>
      <c r="O42" s="41">
        <f t="shared" si="0"/>
        <v>2085000</v>
      </c>
      <c r="P42" s="21">
        <f t="shared" si="1"/>
        <v>0</v>
      </c>
      <c r="Q42" s="21">
        <f t="shared" si="2"/>
        <v>2085000</v>
      </c>
      <c r="R42" s="40">
        <f t="shared" si="3"/>
        <v>2085000</v>
      </c>
      <c r="S42" s="57" t="s">
        <v>265</v>
      </c>
      <c r="T42" s="61" t="s">
        <v>265</v>
      </c>
      <c r="U42" s="61" t="s">
        <v>265</v>
      </c>
      <c r="V42" s="61" t="s">
        <v>265</v>
      </c>
      <c r="W42" s="61" t="s">
        <v>266</v>
      </c>
      <c r="X42" s="62" t="s">
        <v>265</v>
      </c>
      <c r="Y42" s="84">
        <v>1994000</v>
      </c>
      <c r="Z42" s="21">
        <v>0</v>
      </c>
      <c r="AA42" s="85">
        <f t="shared" si="4"/>
        <v>1994000</v>
      </c>
      <c r="AB42" s="83">
        <f t="shared" si="5"/>
        <v>1994000</v>
      </c>
    </row>
    <row r="43" spans="1:29" s="64" customFormat="1" x14ac:dyDescent="0.25">
      <c r="A43" s="57" t="s">
        <v>107</v>
      </c>
      <c r="B43" s="58">
        <v>64157</v>
      </c>
      <c r="C43" s="59" t="s">
        <v>235</v>
      </c>
      <c r="D43" s="60">
        <v>0</v>
      </c>
      <c r="E43" s="60">
        <v>0</v>
      </c>
      <c r="F43" s="60">
        <v>1</v>
      </c>
      <c r="G43" s="61" t="s">
        <v>108</v>
      </c>
      <c r="H43" s="61" t="s">
        <v>5</v>
      </c>
      <c r="I43" s="61" t="s">
        <v>109</v>
      </c>
      <c r="J43" s="62" t="s">
        <v>110</v>
      </c>
      <c r="K43" s="57">
        <v>33711</v>
      </c>
      <c r="L43" s="65">
        <v>42695</v>
      </c>
      <c r="M43" s="61">
        <v>33821</v>
      </c>
      <c r="N43" s="63">
        <v>42695</v>
      </c>
      <c r="O43" s="41">
        <f t="shared" si="0"/>
        <v>21912000</v>
      </c>
      <c r="P43" s="21">
        <f t="shared" si="1"/>
        <v>4637000</v>
      </c>
      <c r="Q43" s="21">
        <f t="shared" si="2"/>
        <v>26549000</v>
      </c>
      <c r="R43" s="40">
        <f t="shared" si="3"/>
        <v>26549000</v>
      </c>
      <c r="S43" s="57" t="s">
        <v>266</v>
      </c>
      <c r="T43" s="61" t="s">
        <v>266</v>
      </c>
      <c r="U43" s="61" t="s">
        <v>265</v>
      </c>
      <c r="V43" s="61" t="s">
        <v>266</v>
      </c>
      <c r="W43" s="61" t="s">
        <v>265</v>
      </c>
      <c r="X43" s="62" t="s">
        <v>266</v>
      </c>
      <c r="Y43" s="84">
        <v>20957000</v>
      </c>
      <c r="Z43" s="21">
        <v>4465000</v>
      </c>
      <c r="AA43" s="85">
        <f t="shared" si="4"/>
        <v>25422000</v>
      </c>
      <c r="AB43" s="83">
        <f t="shared" si="5"/>
        <v>25422000</v>
      </c>
    </row>
    <row r="44" spans="1:29" s="64" customFormat="1" x14ac:dyDescent="0.25">
      <c r="A44" s="57" t="s">
        <v>111</v>
      </c>
      <c r="B44" s="58">
        <v>66420</v>
      </c>
      <c r="C44" s="59" t="s">
        <v>235</v>
      </c>
      <c r="D44" s="60">
        <v>1</v>
      </c>
      <c r="E44" s="60">
        <v>0</v>
      </c>
      <c r="F44" s="60">
        <v>0</v>
      </c>
      <c r="G44" s="61" t="s">
        <v>112</v>
      </c>
      <c r="H44" s="61" t="s">
        <v>57</v>
      </c>
      <c r="I44" s="61" t="s">
        <v>113</v>
      </c>
      <c r="J44" s="62" t="s">
        <v>114</v>
      </c>
      <c r="K44" s="57"/>
      <c r="L44" s="61"/>
      <c r="M44" s="61"/>
      <c r="N44" s="62"/>
      <c r="O44" s="41">
        <f t="shared" si="0"/>
        <v>85000</v>
      </c>
      <c r="P44" s="21">
        <f t="shared" si="1"/>
        <v>181000</v>
      </c>
      <c r="Q44" s="21">
        <f t="shared" si="2"/>
        <v>266000</v>
      </c>
      <c r="R44" s="40">
        <f t="shared" si="3"/>
        <v>220000</v>
      </c>
      <c r="S44" s="57" t="s">
        <v>265</v>
      </c>
      <c r="T44" s="61" t="s">
        <v>265</v>
      </c>
      <c r="U44" s="61" t="s">
        <v>265</v>
      </c>
      <c r="V44" s="61" t="s">
        <v>265</v>
      </c>
      <c r="W44" s="61" t="s">
        <v>265</v>
      </c>
      <c r="X44" s="62" t="s">
        <v>266</v>
      </c>
      <c r="Y44" s="84">
        <v>81000</v>
      </c>
      <c r="Z44" s="21">
        <v>174000</v>
      </c>
      <c r="AA44" s="85">
        <f t="shared" si="4"/>
        <v>255000</v>
      </c>
      <c r="AB44" s="83">
        <f t="shared" si="5"/>
        <v>211000</v>
      </c>
    </row>
    <row r="45" spans="1:29" s="64" customFormat="1" x14ac:dyDescent="0.25">
      <c r="A45" s="57" t="s">
        <v>115</v>
      </c>
      <c r="B45" s="58">
        <v>65830</v>
      </c>
      <c r="C45" s="59" t="s">
        <v>235</v>
      </c>
      <c r="D45" s="60">
        <v>0.93</v>
      </c>
      <c r="E45" s="60">
        <v>0.02</v>
      </c>
      <c r="F45" s="60">
        <v>0.06</v>
      </c>
      <c r="G45" s="61" t="s">
        <v>46</v>
      </c>
      <c r="H45" s="61" t="s">
        <v>20</v>
      </c>
      <c r="I45" s="61" t="s">
        <v>116</v>
      </c>
      <c r="J45" s="62" t="s">
        <v>117</v>
      </c>
      <c r="K45" s="57">
        <v>33700</v>
      </c>
      <c r="L45" s="65">
        <v>42695</v>
      </c>
      <c r="M45" s="61">
        <v>33796</v>
      </c>
      <c r="N45" s="63">
        <v>42695</v>
      </c>
      <c r="O45" s="41">
        <f t="shared" si="0"/>
        <v>27720000</v>
      </c>
      <c r="P45" s="21">
        <f t="shared" si="1"/>
        <v>5193000</v>
      </c>
      <c r="Q45" s="21">
        <f t="shared" si="2"/>
        <v>32913000</v>
      </c>
      <c r="R45" s="40">
        <f t="shared" si="3"/>
        <v>27544000</v>
      </c>
      <c r="S45" s="57" t="s">
        <v>266</v>
      </c>
      <c r="T45" s="61" t="s">
        <v>266</v>
      </c>
      <c r="U45" s="61" t="s">
        <v>265</v>
      </c>
      <c r="V45" s="61" t="s">
        <v>266</v>
      </c>
      <c r="W45" s="61" t="s">
        <v>265</v>
      </c>
      <c r="X45" s="62" t="s">
        <v>265</v>
      </c>
      <c r="Y45" s="84">
        <v>26512000</v>
      </c>
      <c r="Z45" s="21">
        <v>5001000</v>
      </c>
      <c r="AA45" s="85">
        <f t="shared" si="4"/>
        <v>31513000</v>
      </c>
      <c r="AB45" s="83">
        <f t="shared" si="5"/>
        <v>26372000</v>
      </c>
    </row>
    <row r="46" spans="1:29" s="64" customFormat="1" x14ac:dyDescent="0.25">
      <c r="A46" s="57" t="s">
        <v>283</v>
      </c>
      <c r="B46" s="58">
        <v>66383</v>
      </c>
      <c r="C46" s="59"/>
      <c r="D46" s="60">
        <v>1</v>
      </c>
      <c r="E46" s="60"/>
      <c r="F46" s="60">
        <v>0</v>
      </c>
      <c r="G46" s="61" t="s">
        <v>108</v>
      </c>
      <c r="H46" s="61" t="s">
        <v>102</v>
      </c>
      <c r="I46" s="61" t="s">
        <v>284</v>
      </c>
      <c r="J46" s="62" t="s">
        <v>285</v>
      </c>
      <c r="K46" s="57"/>
      <c r="L46" s="65"/>
      <c r="M46" s="61"/>
      <c r="N46" s="62"/>
      <c r="O46" s="41">
        <f t="shared" si="0"/>
        <v>85000</v>
      </c>
      <c r="P46" s="21">
        <f t="shared" si="1"/>
        <v>0</v>
      </c>
      <c r="Q46" s="21">
        <f t="shared" si="2"/>
        <v>85000</v>
      </c>
      <c r="R46" s="40">
        <f t="shared" si="3"/>
        <v>70000</v>
      </c>
      <c r="S46" s="57"/>
      <c r="T46" s="61"/>
      <c r="U46" s="61"/>
      <c r="V46" s="61"/>
      <c r="W46" s="61" t="s">
        <v>266</v>
      </c>
      <c r="X46" s="62"/>
      <c r="Y46" s="84">
        <v>81000</v>
      </c>
      <c r="Z46" s="21">
        <v>0</v>
      </c>
      <c r="AA46" s="85">
        <f t="shared" si="4"/>
        <v>81000</v>
      </c>
      <c r="AB46" s="83">
        <f t="shared" si="5"/>
        <v>67000</v>
      </c>
    </row>
    <row r="47" spans="1:29" s="64" customFormat="1" x14ac:dyDescent="0.25">
      <c r="A47" s="57" t="s">
        <v>118</v>
      </c>
      <c r="B47" s="58">
        <v>66083</v>
      </c>
      <c r="C47" s="59" t="s">
        <v>235</v>
      </c>
      <c r="D47" s="60">
        <v>0</v>
      </c>
      <c r="E47" s="60">
        <v>1</v>
      </c>
      <c r="F47" s="60">
        <v>0</v>
      </c>
      <c r="G47" s="61" t="s">
        <v>112</v>
      </c>
      <c r="H47" s="61" t="s">
        <v>102</v>
      </c>
      <c r="I47" s="61" t="s">
        <v>119</v>
      </c>
      <c r="J47" s="62" t="s">
        <v>120</v>
      </c>
      <c r="K47" s="57">
        <v>33718</v>
      </c>
      <c r="L47" s="65">
        <v>42695</v>
      </c>
      <c r="M47" s="61"/>
      <c r="N47" s="62"/>
      <c r="O47" s="41">
        <f t="shared" si="0"/>
        <v>61000</v>
      </c>
      <c r="P47" s="21">
        <f t="shared" si="1"/>
        <v>0</v>
      </c>
      <c r="Q47" s="21">
        <f t="shared" si="2"/>
        <v>61000</v>
      </c>
      <c r="R47" s="40">
        <f t="shared" si="3"/>
        <v>50000</v>
      </c>
      <c r="S47" s="57" t="s">
        <v>265</v>
      </c>
      <c r="T47" s="61" t="s">
        <v>265</v>
      </c>
      <c r="U47" s="61" t="s">
        <v>265</v>
      </c>
      <c r="V47" s="61" t="s">
        <v>265</v>
      </c>
      <c r="W47" s="61" t="s">
        <v>265</v>
      </c>
      <c r="X47" s="62" t="s">
        <v>265</v>
      </c>
      <c r="Y47" s="84">
        <v>58000</v>
      </c>
      <c r="Z47" s="21">
        <v>0</v>
      </c>
      <c r="AA47" s="85">
        <f t="shared" si="4"/>
        <v>58000</v>
      </c>
      <c r="AB47" s="83">
        <f t="shared" si="5"/>
        <v>48000</v>
      </c>
    </row>
    <row r="48" spans="1:29" s="64" customFormat="1" x14ac:dyDescent="0.25">
      <c r="A48" s="57" t="s">
        <v>121</v>
      </c>
      <c r="B48" s="58">
        <v>64483</v>
      </c>
      <c r="C48" s="59">
        <v>100</v>
      </c>
      <c r="D48" s="60">
        <v>0.14760000000000001</v>
      </c>
      <c r="E48" s="60">
        <v>0.65069999999999995</v>
      </c>
      <c r="F48" s="60">
        <v>0.20169999999999999</v>
      </c>
      <c r="G48" s="61" t="s">
        <v>46</v>
      </c>
      <c r="H48" s="61" t="s">
        <v>20</v>
      </c>
      <c r="I48" s="61" t="s">
        <v>122</v>
      </c>
      <c r="J48" s="62" t="s">
        <v>123</v>
      </c>
      <c r="K48" s="57">
        <v>33701</v>
      </c>
      <c r="L48" s="65">
        <v>42695</v>
      </c>
      <c r="M48" s="61">
        <v>33788</v>
      </c>
      <c r="N48" s="63">
        <v>42695</v>
      </c>
      <c r="O48" s="41">
        <f t="shared" si="0"/>
        <v>2085000</v>
      </c>
      <c r="P48" s="21">
        <f t="shared" si="1"/>
        <v>196000</v>
      </c>
      <c r="Q48" s="21">
        <f t="shared" si="2"/>
        <v>2281000</v>
      </c>
      <c r="R48" s="40">
        <f t="shared" si="3"/>
        <v>1965000</v>
      </c>
      <c r="S48" s="57" t="s">
        <v>266</v>
      </c>
      <c r="T48" s="61" t="s">
        <v>266</v>
      </c>
      <c r="U48" s="61" t="s">
        <v>265</v>
      </c>
      <c r="V48" s="61" t="s">
        <v>266</v>
      </c>
      <c r="W48" s="61" t="s">
        <v>265</v>
      </c>
      <c r="X48" s="62" t="s">
        <v>265</v>
      </c>
      <c r="Y48" s="84">
        <v>1994000</v>
      </c>
      <c r="Z48" s="21">
        <v>188000</v>
      </c>
      <c r="AA48" s="85">
        <f t="shared" si="4"/>
        <v>2182000</v>
      </c>
      <c r="AB48" s="83">
        <f t="shared" si="5"/>
        <v>1880000</v>
      </c>
    </row>
    <row r="49" spans="1:29" s="64" customFormat="1" x14ac:dyDescent="0.25">
      <c r="A49" s="57" t="s">
        <v>250</v>
      </c>
      <c r="B49" s="58">
        <v>64483</v>
      </c>
      <c r="C49" s="59">
        <v>151</v>
      </c>
      <c r="D49" s="60">
        <v>1</v>
      </c>
      <c r="E49" s="60">
        <v>0</v>
      </c>
      <c r="F49" s="60">
        <v>0</v>
      </c>
      <c r="G49" s="61" t="s">
        <v>46</v>
      </c>
      <c r="H49" s="61" t="s">
        <v>124</v>
      </c>
      <c r="I49" s="61" t="s">
        <v>125</v>
      </c>
      <c r="J49" s="62" t="s">
        <v>126</v>
      </c>
      <c r="K49" s="57">
        <v>33702</v>
      </c>
      <c r="L49" s="65">
        <v>42695</v>
      </c>
      <c r="M49" s="61"/>
      <c r="N49" s="62"/>
      <c r="O49" s="41">
        <f t="shared" si="0"/>
        <v>10376000</v>
      </c>
      <c r="P49" s="21">
        <f t="shared" si="1"/>
        <v>0</v>
      </c>
      <c r="Q49" s="21">
        <f t="shared" si="2"/>
        <v>10376000</v>
      </c>
      <c r="R49" s="40">
        <f t="shared" si="3"/>
        <v>8575000</v>
      </c>
      <c r="S49" s="57" t="s">
        <v>265</v>
      </c>
      <c r="T49" s="61" t="s">
        <v>265</v>
      </c>
      <c r="U49" s="61" t="s">
        <v>265</v>
      </c>
      <c r="V49" s="61" t="s">
        <v>265</v>
      </c>
      <c r="W49" s="61" t="s">
        <v>265</v>
      </c>
      <c r="X49" s="62" t="s">
        <v>265</v>
      </c>
      <c r="Y49" s="84">
        <v>9923000</v>
      </c>
      <c r="Z49" s="21">
        <v>0</v>
      </c>
      <c r="AA49" s="85">
        <f t="shared" si="4"/>
        <v>9923000</v>
      </c>
      <c r="AB49" s="83">
        <f t="shared" si="5"/>
        <v>8201000</v>
      </c>
    </row>
    <row r="50" spans="1:29" s="64" customFormat="1" x14ac:dyDescent="0.25">
      <c r="A50" s="57" t="s">
        <v>127</v>
      </c>
      <c r="B50" s="58">
        <v>66420</v>
      </c>
      <c r="C50" s="59" t="s">
        <v>235</v>
      </c>
      <c r="D50" s="60">
        <v>1</v>
      </c>
      <c r="E50" s="60">
        <v>0</v>
      </c>
      <c r="F50" s="60">
        <v>0</v>
      </c>
      <c r="G50" s="61" t="s">
        <v>7</v>
      </c>
      <c r="H50" s="61" t="s">
        <v>57</v>
      </c>
      <c r="I50" s="61" t="s">
        <v>128</v>
      </c>
      <c r="J50" s="62"/>
      <c r="K50" s="57"/>
      <c r="L50" s="61"/>
      <c r="M50" s="61"/>
      <c r="N50" s="62"/>
      <c r="O50" s="41">
        <f t="shared" si="0"/>
        <v>53000</v>
      </c>
      <c r="P50" s="21">
        <f t="shared" si="1"/>
        <v>194000</v>
      </c>
      <c r="Q50" s="21">
        <f t="shared" si="2"/>
        <v>247000</v>
      </c>
      <c r="R50" s="40">
        <f t="shared" si="3"/>
        <v>204000</v>
      </c>
      <c r="S50" s="57" t="s">
        <v>265</v>
      </c>
      <c r="T50" s="61" t="s">
        <v>265</v>
      </c>
      <c r="U50" s="61" t="s">
        <v>265</v>
      </c>
      <c r="V50" s="61" t="s">
        <v>265</v>
      </c>
      <c r="W50" s="61" t="s">
        <v>265</v>
      </c>
      <c r="X50" s="62" t="s">
        <v>266</v>
      </c>
      <c r="Y50" s="84">
        <v>50000</v>
      </c>
      <c r="Z50" s="21">
        <v>186000</v>
      </c>
      <c r="AA50" s="85">
        <f t="shared" si="4"/>
        <v>236000</v>
      </c>
      <c r="AB50" s="83">
        <f t="shared" si="5"/>
        <v>195000</v>
      </c>
    </row>
    <row r="51" spans="1:29" s="64" customFormat="1" ht="30" x14ac:dyDescent="0.25">
      <c r="A51" s="87" t="s">
        <v>290</v>
      </c>
      <c r="B51" s="58">
        <v>71793</v>
      </c>
      <c r="C51" s="59"/>
      <c r="D51" s="60">
        <v>1</v>
      </c>
      <c r="E51" s="60">
        <v>0</v>
      </c>
      <c r="F51" s="60">
        <v>0</v>
      </c>
      <c r="G51" s="61"/>
      <c r="H51" s="61" t="s">
        <v>102</v>
      </c>
      <c r="I51" s="61" t="s">
        <v>72</v>
      </c>
      <c r="J51" s="62" t="s">
        <v>295</v>
      </c>
      <c r="K51" s="57"/>
      <c r="L51" s="61"/>
      <c r="M51" s="61"/>
      <c r="N51" s="62"/>
      <c r="O51" s="41">
        <f>ROUNDUP(Y51*130.8/128.4,-3)</f>
        <v>1478000</v>
      </c>
      <c r="P51" s="21">
        <f t="shared" si="1"/>
        <v>0</v>
      </c>
      <c r="Q51" s="21">
        <f t="shared" si="2"/>
        <v>1478000</v>
      </c>
      <c r="R51" s="40">
        <f t="shared" si="3"/>
        <v>1221000</v>
      </c>
      <c r="S51" s="57"/>
      <c r="T51" s="61"/>
      <c r="U51" s="61" t="s">
        <v>265</v>
      </c>
      <c r="V51" s="61" t="s">
        <v>265</v>
      </c>
      <c r="W51" s="61"/>
      <c r="X51" s="62" t="s">
        <v>266</v>
      </c>
      <c r="Y51" s="84">
        <v>1450000</v>
      </c>
      <c r="Z51" s="21">
        <v>0</v>
      </c>
      <c r="AA51" s="85">
        <f t="shared" si="4"/>
        <v>1450000</v>
      </c>
      <c r="AB51" s="83">
        <f t="shared" si="5"/>
        <v>1198000</v>
      </c>
    </row>
    <row r="52" spans="1:29" s="52" customFormat="1" x14ac:dyDescent="0.25">
      <c r="A52" s="57" t="s">
        <v>129</v>
      </c>
      <c r="B52" s="58">
        <v>65233</v>
      </c>
      <c r="C52" s="59">
        <v>950</v>
      </c>
      <c r="D52" s="60">
        <v>0</v>
      </c>
      <c r="E52" s="60">
        <v>1</v>
      </c>
      <c r="F52" s="60">
        <v>0</v>
      </c>
      <c r="G52" s="61" t="s">
        <v>112</v>
      </c>
      <c r="H52" s="61" t="s">
        <v>102</v>
      </c>
      <c r="I52" s="61" t="s">
        <v>130</v>
      </c>
      <c r="J52" s="62" t="s">
        <v>131</v>
      </c>
      <c r="K52" s="57">
        <v>33720</v>
      </c>
      <c r="L52" s="65">
        <v>42695</v>
      </c>
      <c r="M52" s="61"/>
      <c r="N52" s="62"/>
      <c r="O52" s="41">
        <f t="shared" si="0"/>
        <v>917000</v>
      </c>
      <c r="P52" s="21">
        <f t="shared" si="1"/>
        <v>0</v>
      </c>
      <c r="Q52" s="21">
        <f t="shared" si="2"/>
        <v>917000</v>
      </c>
      <c r="R52" s="40">
        <f t="shared" si="3"/>
        <v>758000</v>
      </c>
      <c r="S52" s="57" t="s">
        <v>265</v>
      </c>
      <c r="T52" s="61" t="s">
        <v>265</v>
      </c>
      <c r="U52" s="61" t="s">
        <v>265</v>
      </c>
      <c r="V52" s="61" t="s">
        <v>265</v>
      </c>
      <c r="W52" s="61" t="s">
        <v>266</v>
      </c>
      <c r="X52" s="62" t="s">
        <v>265</v>
      </c>
      <c r="Y52" s="84">
        <v>877000</v>
      </c>
      <c r="Z52" s="21">
        <v>0</v>
      </c>
      <c r="AA52" s="85">
        <f t="shared" si="4"/>
        <v>877000</v>
      </c>
      <c r="AB52" s="83">
        <f t="shared" si="5"/>
        <v>725000</v>
      </c>
    </row>
    <row r="53" spans="1:29" s="52" customFormat="1" x14ac:dyDescent="0.25">
      <c r="A53" s="57" t="s">
        <v>132</v>
      </c>
      <c r="B53" s="58">
        <v>66083</v>
      </c>
      <c r="C53" s="59" t="s">
        <v>235</v>
      </c>
      <c r="D53" s="60">
        <v>0</v>
      </c>
      <c r="E53" s="60">
        <v>1</v>
      </c>
      <c r="F53" s="60">
        <v>0</v>
      </c>
      <c r="G53" s="61" t="s">
        <v>112</v>
      </c>
      <c r="H53" s="61" t="s">
        <v>20</v>
      </c>
      <c r="I53" s="61" t="s">
        <v>133</v>
      </c>
      <c r="J53" s="62" t="s">
        <v>131</v>
      </c>
      <c r="K53" s="57">
        <v>33726</v>
      </c>
      <c r="L53" s="65">
        <v>42695</v>
      </c>
      <c r="M53" s="61"/>
      <c r="N53" s="62"/>
      <c r="O53" s="41">
        <f t="shared" si="0"/>
        <v>79000</v>
      </c>
      <c r="P53" s="21">
        <f t="shared" si="1"/>
        <v>0</v>
      </c>
      <c r="Q53" s="21">
        <f t="shared" si="2"/>
        <v>79000</v>
      </c>
      <c r="R53" s="40">
        <f t="shared" si="3"/>
        <v>65000</v>
      </c>
      <c r="S53" s="57" t="s">
        <v>266</v>
      </c>
      <c r="T53" s="61" t="s">
        <v>265</v>
      </c>
      <c r="U53" s="61" t="s">
        <v>265</v>
      </c>
      <c r="V53" s="61" t="s">
        <v>265</v>
      </c>
      <c r="W53" s="61" t="s">
        <v>265</v>
      </c>
      <c r="X53" s="62" t="s">
        <v>265</v>
      </c>
      <c r="Y53" s="84">
        <v>75000</v>
      </c>
      <c r="Z53" s="21">
        <v>0</v>
      </c>
      <c r="AA53" s="85">
        <f t="shared" si="4"/>
        <v>75000</v>
      </c>
      <c r="AB53" s="83">
        <f t="shared" si="5"/>
        <v>62000</v>
      </c>
    </row>
    <row r="54" spans="1:29" s="52" customFormat="1" x14ac:dyDescent="0.25">
      <c r="A54" s="57" t="s">
        <v>134</v>
      </c>
      <c r="B54" s="58">
        <v>65233</v>
      </c>
      <c r="C54" s="59">
        <v>950</v>
      </c>
      <c r="D54" s="60">
        <v>0</v>
      </c>
      <c r="E54" s="60">
        <v>1</v>
      </c>
      <c r="F54" s="60">
        <v>0</v>
      </c>
      <c r="G54" s="61" t="s">
        <v>98</v>
      </c>
      <c r="H54" s="61" t="s">
        <v>72</v>
      </c>
      <c r="I54" s="61" t="s">
        <v>135</v>
      </c>
      <c r="J54" s="62" t="s">
        <v>100</v>
      </c>
      <c r="K54" s="57">
        <v>33881</v>
      </c>
      <c r="L54" s="65">
        <v>42695</v>
      </c>
      <c r="M54" s="61"/>
      <c r="N54" s="62"/>
      <c r="O54" s="41">
        <f t="shared" si="0"/>
        <v>2942000</v>
      </c>
      <c r="P54" s="21">
        <f t="shared" si="1"/>
        <v>0</v>
      </c>
      <c r="Q54" s="21">
        <f t="shared" si="2"/>
        <v>2942000</v>
      </c>
      <c r="R54" s="40">
        <f t="shared" si="3"/>
        <v>2431000</v>
      </c>
      <c r="S54" s="57" t="s">
        <v>265</v>
      </c>
      <c r="T54" s="61" t="s">
        <v>265</v>
      </c>
      <c r="U54" s="61" t="s">
        <v>265</v>
      </c>
      <c r="V54" s="61" t="s">
        <v>265</v>
      </c>
      <c r="W54" s="61" t="s">
        <v>266</v>
      </c>
      <c r="X54" s="62" t="s">
        <v>266</v>
      </c>
      <c r="Y54" s="84">
        <v>2813000</v>
      </c>
      <c r="Z54" s="21">
        <v>0</v>
      </c>
      <c r="AA54" s="85">
        <f t="shared" si="4"/>
        <v>2813000</v>
      </c>
      <c r="AB54" s="83">
        <f t="shared" si="5"/>
        <v>2325000</v>
      </c>
    </row>
    <row r="55" spans="1:29" s="52" customFormat="1" x14ac:dyDescent="0.25">
      <c r="A55" s="57" t="s">
        <v>136</v>
      </c>
      <c r="B55" s="58">
        <v>64151</v>
      </c>
      <c r="C55" s="59" t="s">
        <v>235</v>
      </c>
      <c r="D55" s="60">
        <v>0</v>
      </c>
      <c r="E55" s="60">
        <v>0</v>
      </c>
      <c r="F55" s="60">
        <v>1</v>
      </c>
      <c r="G55" s="61" t="s">
        <v>108</v>
      </c>
      <c r="H55" s="61" t="s">
        <v>5</v>
      </c>
      <c r="I55" s="61" t="s">
        <v>137</v>
      </c>
      <c r="J55" s="62" t="s">
        <v>138</v>
      </c>
      <c r="K55" s="57">
        <v>33712</v>
      </c>
      <c r="L55" s="65">
        <v>42695</v>
      </c>
      <c r="M55" s="61">
        <v>33790</v>
      </c>
      <c r="N55" s="63">
        <v>42695</v>
      </c>
      <c r="O55" s="41">
        <f t="shared" si="0"/>
        <v>3730000</v>
      </c>
      <c r="P55" s="21">
        <f t="shared" si="1"/>
        <v>1024000</v>
      </c>
      <c r="Q55" s="21">
        <f t="shared" si="2"/>
        <v>4754000</v>
      </c>
      <c r="R55" s="40">
        <f t="shared" si="3"/>
        <v>4754000</v>
      </c>
      <c r="S55" s="57" t="s">
        <v>266</v>
      </c>
      <c r="T55" s="61" t="s">
        <v>266</v>
      </c>
      <c r="U55" s="61" t="s">
        <v>265</v>
      </c>
      <c r="V55" s="61" t="s">
        <v>265</v>
      </c>
      <c r="W55" s="61" t="s">
        <v>265</v>
      </c>
      <c r="X55" s="62" t="s">
        <v>266</v>
      </c>
      <c r="Y55" s="84">
        <v>3567000</v>
      </c>
      <c r="Z55" s="21">
        <v>986000</v>
      </c>
      <c r="AA55" s="85">
        <f t="shared" si="4"/>
        <v>4553000</v>
      </c>
      <c r="AB55" s="83">
        <f t="shared" si="5"/>
        <v>4553000</v>
      </c>
    </row>
    <row r="56" spans="1:29" s="52" customFormat="1" x14ac:dyDescent="0.25">
      <c r="A56" s="57" t="s">
        <v>286</v>
      </c>
      <c r="B56" s="58">
        <v>65233</v>
      </c>
      <c r="C56" s="59">
        <v>950</v>
      </c>
      <c r="D56" s="60"/>
      <c r="E56" s="60"/>
      <c r="F56" s="60">
        <v>1</v>
      </c>
      <c r="G56" s="61" t="s">
        <v>108</v>
      </c>
      <c r="H56" s="61"/>
      <c r="I56" s="61" t="s">
        <v>287</v>
      </c>
      <c r="J56" s="62"/>
      <c r="K56" s="57"/>
      <c r="L56" s="65"/>
      <c r="M56" s="61"/>
      <c r="N56" s="63"/>
      <c r="O56" s="41">
        <f t="shared" si="0"/>
        <v>0</v>
      </c>
      <c r="P56" s="21">
        <f t="shared" si="1"/>
        <v>0</v>
      </c>
      <c r="Q56" s="21">
        <f t="shared" si="2"/>
        <v>0</v>
      </c>
      <c r="R56" s="40">
        <f t="shared" si="3"/>
        <v>0</v>
      </c>
      <c r="S56" s="57"/>
      <c r="T56" s="61"/>
      <c r="U56" s="61"/>
      <c r="V56" s="61"/>
      <c r="W56" s="61"/>
      <c r="X56" s="62"/>
      <c r="Y56" s="84">
        <v>0</v>
      </c>
      <c r="Z56" s="21">
        <v>0</v>
      </c>
      <c r="AA56" s="85">
        <f t="shared" si="4"/>
        <v>0</v>
      </c>
      <c r="AB56" s="83">
        <f t="shared" si="5"/>
        <v>0</v>
      </c>
      <c r="AC56" s="52" t="s">
        <v>289</v>
      </c>
    </row>
    <row r="57" spans="1:29" s="52" customFormat="1" x14ac:dyDescent="0.25">
      <c r="A57" s="57" t="s">
        <v>139</v>
      </c>
      <c r="B57" s="58">
        <v>64630</v>
      </c>
      <c r="C57" s="59" t="s">
        <v>235</v>
      </c>
      <c r="D57" s="60">
        <v>0</v>
      </c>
      <c r="E57" s="60">
        <v>0</v>
      </c>
      <c r="F57" s="25">
        <v>1</v>
      </c>
      <c r="G57" s="61" t="s">
        <v>108</v>
      </c>
      <c r="H57" s="61" t="s">
        <v>102</v>
      </c>
      <c r="I57" s="61" t="s">
        <v>140</v>
      </c>
      <c r="J57" s="62" t="s">
        <v>141</v>
      </c>
      <c r="K57" s="57">
        <v>33713</v>
      </c>
      <c r="L57" s="65">
        <v>42695</v>
      </c>
      <c r="M57" s="61"/>
      <c r="N57" s="62"/>
      <c r="O57" s="41">
        <f t="shared" si="0"/>
        <v>14027000</v>
      </c>
      <c r="P57" s="21">
        <f t="shared" si="1"/>
        <v>0</v>
      </c>
      <c r="Q57" s="21">
        <f t="shared" si="2"/>
        <v>14027000</v>
      </c>
      <c r="R57" s="40">
        <f t="shared" si="3"/>
        <v>14027000</v>
      </c>
      <c r="S57" s="57" t="s">
        <v>266</v>
      </c>
      <c r="T57" s="61" t="s">
        <v>266</v>
      </c>
      <c r="U57" s="61" t="s">
        <v>265</v>
      </c>
      <c r="V57" s="61" t="s">
        <v>266</v>
      </c>
      <c r="W57" s="61" t="s">
        <v>265</v>
      </c>
      <c r="X57" s="62" t="s">
        <v>266</v>
      </c>
      <c r="Y57" s="84">
        <v>13415000</v>
      </c>
      <c r="Z57" s="21">
        <v>0</v>
      </c>
      <c r="AA57" s="85">
        <f t="shared" si="4"/>
        <v>13415000</v>
      </c>
      <c r="AB57" s="83">
        <f t="shared" si="5"/>
        <v>13415000</v>
      </c>
    </row>
    <row r="58" spans="1:29" s="52" customFormat="1" x14ac:dyDescent="0.25">
      <c r="A58" s="57" t="s">
        <v>142</v>
      </c>
      <c r="B58" s="58">
        <v>64150</v>
      </c>
      <c r="C58" s="59">
        <v>605</v>
      </c>
      <c r="D58" s="60">
        <v>0</v>
      </c>
      <c r="E58" s="60">
        <v>0</v>
      </c>
      <c r="F58" s="60">
        <v>1</v>
      </c>
      <c r="G58" s="61" t="s">
        <v>46</v>
      </c>
      <c r="H58" s="61" t="s">
        <v>5</v>
      </c>
      <c r="I58" s="61" t="s">
        <v>143</v>
      </c>
      <c r="J58" s="62" t="s">
        <v>144</v>
      </c>
      <c r="K58" s="57">
        <v>33707</v>
      </c>
      <c r="L58" s="65">
        <v>42695</v>
      </c>
      <c r="M58" s="61">
        <v>33786</v>
      </c>
      <c r="N58" s="63">
        <v>42695</v>
      </c>
      <c r="O58" s="41">
        <f t="shared" si="0"/>
        <v>3284000</v>
      </c>
      <c r="P58" s="21">
        <f t="shared" si="1"/>
        <v>441000</v>
      </c>
      <c r="Q58" s="21">
        <f t="shared" si="2"/>
        <v>3725000</v>
      </c>
      <c r="R58" s="40">
        <f t="shared" si="3"/>
        <v>3725000</v>
      </c>
      <c r="S58" s="57" t="s">
        <v>266</v>
      </c>
      <c r="T58" s="61" t="s">
        <v>266</v>
      </c>
      <c r="U58" s="61" t="s">
        <v>265</v>
      </c>
      <c r="V58" s="61" t="s">
        <v>265</v>
      </c>
      <c r="W58" s="61" t="s">
        <v>265</v>
      </c>
      <c r="X58" s="62" t="s">
        <v>265</v>
      </c>
      <c r="Y58" s="84">
        <v>3140000</v>
      </c>
      <c r="Z58" s="21">
        <v>424000</v>
      </c>
      <c r="AA58" s="85">
        <f t="shared" si="4"/>
        <v>3564000</v>
      </c>
      <c r="AB58" s="83">
        <f t="shared" si="5"/>
        <v>3564000</v>
      </c>
    </row>
    <row r="59" spans="1:29" s="52" customFormat="1" x14ac:dyDescent="0.25">
      <c r="A59" s="57" t="s">
        <v>145</v>
      </c>
      <c r="B59" s="58">
        <v>64150</v>
      </c>
      <c r="C59" s="59">
        <v>602</v>
      </c>
      <c r="D59" s="60">
        <v>0</v>
      </c>
      <c r="E59" s="60">
        <v>0</v>
      </c>
      <c r="F59" s="60">
        <v>1</v>
      </c>
      <c r="G59" s="61" t="s">
        <v>13</v>
      </c>
      <c r="H59" s="61" t="s">
        <v>5</v>
      </c>
      <c r="I59" s="61" t="s">
        <v>146</v>
      </c>
      <c r="J59" s="62" t="s">
        <v>147</v>
      </c>
      <c r="K59" s="57">
        <v>33745</v>
      </c>
      <c r="L59" s="65">
        <v>42695</v>
      </c>
      <c r="M59" s="61">
        <v>33801</v>
      </c>
      <c r="N59" s="63">
        <v>42695</v>
      </c>
      <c r="O59" s="41">
        <f t="shared" si="0"/>
        <v>3429000</v>
      </c>
      <c r="P59" s="21">
        <f t="shared" si="1"/>
        <v>665000</v>
      </c>
      <c r="Q59" s="21">
        <f t="shared" si="2"/>
        <v>4094000</v>
      </c>
      <c r="R59" s="40">
        <f t="shared" si="3"/>
        <v>4094000</v>
      </c>
      <c r="S59" s="57" t="s">
        <v>266</v>
      </c>
      <c r="T59" s="61" t="s">
        <v>266</v>
      </c>
      <c r="U59" s="61" t="s">
        <v>265</v>
      </c>
      <c r="V59" s="61" t="s">
        <v>265</v>
      </c>
      <c r="W59" s="61" t="s">
        <v>265</v>
      </c>
      <c r="X59" s="62" t="s">
        <v>266</v>
      </c>
      <c r="Y59" s="84">
        <v>3279000</v>
      </c>
      <c r="Z59" s="21">
        <v>640000</v>
      </c>
      <c r="AA59" s="85">
        <f t="shared" si="4"/>
        <v>3919000</v>
      </c>
      <c r="AB59" s="83">
        <f t="shared" si="5"/>
        <v>3919000</v>
      </c>
    </row>
    <row r="60" spans="1:29" s="52" customFormat="1" x14ac:dyDescent="0.25">
      <c r="A60" s="57" t="s">
        <v>148</v>
      </c>
      <c r="B60" s="58">
        <v>64149</v>
      </c>
      <c r="C60" s="59">
        <v>611</v>
      </c>
      <c r="D60" s="60">
        <v>0</v>
      </c>
      <c r="E60" s="60">
        <v>0</v>
      </c>
      <c r="F60" s="60">
        <v>1</v>
      </c>
      <c r="G60" s="61" t="s">
        <v>13</v>
      </c>
      <c r="H60" s="61" t="s">
        <v>5</v>
      </c>
      <c r="I60" s="61" t="s">
        <v>149</v>
      </c>
      <c r="J60" s="62" t="s">
        <v>147</v>
      </c>
      <c r="K60" s="100">
        <v>33880</v>
      </c>
      <c r="L60" s="101">
        <v>42695</v>
      </c>
      <c r="M60" s="61">
        <v>33802</v>
      </c>
      <c r="N60" s="63">
        <v>42695</v>
      </c>
      <c r="O60" s="41">
        <f t="shared" si="0"/>
        <v>2926000</v>
      </c>
      <c r="P60" s="21">
        <f t="shared" si="1"/>
        <v>614000</v>
      </c>
      <c r="Q60" s="21">
        <f t="shared" si="2"/>
        <v>3540000</v>
      </c>
      <c r="R60" s="40">
        <f t="shared" si="3"/>
        <v>3540000</v>
      </c>
      <c r="S60" s="57" t="s">
        <v>266</v>
      </c>
      <c r="T60" s="61" t="s">
        <v>266</v>
      </c>
      <c r="U60" s="61" t="s">
        <v>265</v>
      </c>
      <c r="V60" s="61" t="s">
        <v>265</v>
      </c>
      <c r="W60" s="61" t="s">
        <v>265</v>
      </c>
      <c r="X60" s="62" t="s">
        <v>266</v>
      </c>
      <c r="Y60" s="84">
        <v>2798000</v>
      </c>
      <c r="Z60" s="21">
        <v>591000</v>
      </c>
      <c r="AA60" s="85">
        <f t="shared" si="4"/>
        <v>3389000</v>
      </c>
      <c r="AB60" s="83">
        <f t="shared" si="5"/>
        <v>3389000</v>
      </c>
    </row>
    <row r="61" spans="1:29" s="52" customFormat="1" x14ac:dyDescent="0.25">
      <c r="A61" s="57" t="s">
        <v>150</v>
      </c>
      <c r="B61" s="58">
        <v>64610</v>
      </c>
      <c r="C61" s="59" t="s">
        <v>235</v>
      </c>
      <c r="D61" s="60">
        <v>0</v>
      </c>
      <c r="E61" s="60">
        <v>0</v>
      </c>
      <c r="F61" s="60">
        <v>1</v>
      </c>
      <c r="G61" s="61" t="s">
        <v>13</v>
      </c>
      <c r="H61" s="61" t="s">
        <v>151</v>
      </c>
      <c r="I61" s="61" t="s">
        <v>152</v>
      </c>
      <c r="J61" s="62" t="s">
        <v>147</v>
      </c>
      <c r="K61" s="100"/>
      <c r="L61" s="101"/>
      <c r="M61" s="61">
        <v>33803</v>
      </c>
      <c r="N61" s="63">
        <v>42695</v>
      </c>
      <c r="O61" s="41">
        <f t="shared" si="0"/>
        <v>1144000</v>
      </c>
      <c r="P61" s="21">
        <f t="shared" si="1"/>
        <v>164000</v>
      </c>
      <c r="Q61" s="21">
        <f t="shared" si="2"/>
        <v>1308000</v>
      </c>
      <c r="R61" s="40">
        <f t="shared" si="3"/>
        <v>1308000</v>
      </c>
      <c r="S61" s="57" t="s">
        <v>265</v>
      </c>
      <c r="T61" s="61" t="s">
        <v>265</v>
      </c>
      <c r="U61" s="61" t="s">
        <v>265</v>
      </c>
      <c r="V61" s="61" t="s">
        <v>266</v>
      </c>
      <c r="W61" s="61" t="s">
        <v>265</v>
      </c>
      <c r="X61" s="62" t="s">
        <v>266</v>
      </c>
      <c r="Y61" s="84">
        <v>1094000</v>
      </c>
      <c r="Z61" s="21">
        <v>157000</v>
      </c>
      <c r="AA61" s="85">
        <f t="shared" si="4"/>
        <v>1251000</v>
      </c>
      <c r="AB61" s="83">
        <f t="shared" si="5"/>
        <v>1251000</v>
      </c>
    </row>
    <row r="62" spans="1:29" s="52" customFormat="1" x14ac:dyDescent="0.25">
      <c r="A62" s="57" t="s">
        <v>153</v>
      </c>
      <c r="B62" s="58">
        <v>62091</v>
      </c>
      <c r="C62" s="59" t="s">
        <v>235</v>
      </c>
      <c r="D62" s="60">
        <v>0</v>
      </c>
      <c r="E62" s="60">
        <v>1</v>
      </c>
      <c r="F62" s="60">
        <v>0</v>
      </c>
      <c r="G62" s="61" t="s">
        <v>46</v>
      </c>
      <c r="H62" s="61" t="s">
        <v>102</v>
      </c>
      <c r="I62" s="61" t="s">
        <v>154</v>
      </c>
      <c r="J62" s="62" t="s">
        <v>155</v>
      </c>
      <c r="K62" s="57">
        <v>33703</v>
      </c>
      <c r="L62" s="65">
        <v>42695</v>
      </c>
      <c r="M62" s="61"/>
      <c r="N62" s="62"/>
      <c r="O62" s="41">
        <f t="shared" si="0"/>
        <v>85000</v>
      </c>
      <c r="P62" s="21">
        <f t="shared" si="1"/>
        <v>0</v>
      </c>
      <c r="Q62" s="21">
        <f t="shared" si="2"/>
        <v>85000</v>
      </c>
      <c r="R62" s="40">
        <f t="shared" si="3"/>
        <v>70000</v>
      </c>
      <c r="S62" s="57" t="s">
        <v>265</v>
      </c>
      <c r="T62" s="61" t="s">
        <v>265</v>
      </c>
      <c r="U62" s="61" t="s">
        <v>265</v>
      </c>
      <c r="V62" s="61" t="s">
        <v>265</v>
      </c>
      <c r="W62" s="61" t="s">
        <v>265</v>
      </c>
      <c r="X62" s="62" t="s">
        <v>265</v>
      </c>
      <c r="Y62" s="84">
        <v>81000</v>
      </c>
      <c r="Z62" s="21">
        <v>0</v>
      </c>
      <c r="AA62" s="85">
        <f t="shared" si="4"/>
        <v>81000</v>
      </c>
      <c r="AB62" s="83">
        <f t="shared" si="5"/>
        <v>67000</v>
      </c>
    </row>
    <row r="63" spans="1:29" s="52" customFormat="1" x14ac:dyDescent="0.25">
      <c r="A63" s="57" t="s">
        <v>156</v>
      </c>
      <c r="B63" s="58">
        <v>64483</v>
      </c>
      <c r="C63" s="59">
        <v>152</v>
      </c>
      <c r="D63" s="60">
        <v>1</v>
      </c>
      <c r="E63" s="60">
        <v>0</v>
      </c>
      <c r="F63" s="60">
        <v>0</v>
      </c>
      <c r="G63" s="61" t="s">
        <v>157</v>
      </c>
      <c r="H63" s="61" t="s">
        <v>124</v>
      </c>
      <c r="I63" s="61" t="s">
        <v>158</v>
      </c>
      <c r="J63" s="62" t="s">
        <v>159</v>
      </c>
      <c r="K63" s="57">
        <v>33884</v>
      </c>
      <c r="L63" s="65">
        <v>42695</v>
      </c>
      <c r="M63" s="61"/>
      <c r="N63" s="62"/>
      <c r="O63" s="41">
        <f t="shared" si="0"/>
        <v>1466000</v>
      </c>
      <c r="P63" s="21">
        <f t="shared" si="1"/>
        <v>0</v>
      </c>
      <c r="Q63" s="21">
        <f t="shared" si="2"/>
        <v>1466000</v>
      </c>
      <c r="R63" s="40">
        <f t="shared" si="3"/>
        <v>1212000</v>
      </c>
      <c r="S63" s="57" t="s">
        <v>265</v>
      </c>
      <c r="T63" s="61" t="s">
        <v>265</v>
      </c>
      <c r="U63" s="61" t="s">
        <v>265</v>
      </c>
      <c r="V63" s="61" t="s">
        <v>265</v>
      </c>
      <c r="W63" s="61" t="s">
        <v>265</v>
      </c>
      <c r="X63" s="62" t="s">
        <v>265</v>
      </c>
      <c r="Y63" s="84">
        <v>1402000</v>
      </c>
      <c r="Z63" s="21">
        <v>0</v>
      </c>
      <c r="AA63" s="85">
        <f t="shared" si="4"/>
        <v>1402000</v>
      </c>
      <c r="AB63" s="83">
        <f t="shared" si="5"/>
        <v>1159000</v>
      </c>
    </row>
    <row r="64" spans="1:29" s="20" customFormat="1" x14ac:dyDescent="0.25">
      <c r="A64" s="22" t="s">
        <v>251</v>
      </c>
      <c r="B64" s="26">
        <v>66525</v>
      </c>
      <c r="C64" s="27"/>
      <c r="D64" s="25">
        <v>0</v>
      </c>
      <c r="E64" s="25">
        <v>1</v>
      </c>
      <c r="F64" s="25">
        <v>1</v>
      </c>
      <c r="G64" s="23" t="s">
        <v>46</v>
      </c>
      <c r="H64" s="23"/>
      <c r="I64" s="23" t="s">
        <v>245</v>
      </c>
      <c r="J64" s="24" t="s">
        <v>249</v>
      </c>
      <c r="K64" s="22"/>
      <c r="L64" s="28"/>
      <c r="M64" s="23"/>
      <c r="N64" s="24"/>
      <c r="O64" s="41">
        <f t="shared" si="0"/>
        <v>0</v>
      </c>
      <c r="P64" s="21">
        <f t="shared" si="1"/>
        <v>0</v>
      </c>
      <c r="Q64" s="21">
        <f t="shared" si="2"/>
        <v>0</v>
      </c>
      <c r="R64" s="40">
        <f t="shared" si="3"/>
        <v>0</v>
      </c>
      <c r="S64" s="22" t="s">
        <v>265</v>
      </c>
      <c r="T64" s="23" t="s">
        <v>266</v>
      </c>
      <c r="U64" s="23" t="s">
        <v>265</v>
      </c>
      <c r="V64" s="23" t="s">
        <v>265</v>
      </c>
      <c r="W64" s="23" t="s">
        <v>265</v>
      </c>
      <c r="X64" s="24" t="s">
        <v>266</v>
      </c>
      <c r="Y64" s="86">
        <v>0</v>
      </c>
      <c r="Z64" s="29">
        <v>0</v>
      </c>
      <c r="AA64" s="85">
        <f t="shared" si="4"/>
        <v>0</v>
      </c>
      <c r="AB64" s="83">
        <f t="shared" si="5"/>
        <v>0</v>
      </c>
    </row>
    <row r="65" spans="1:29" s="52" customFormat="1" x14ac:dyDescent="0.25">
      <c r="A65" s="57" t="s">
        <v>160</v>
      </c>
      <c r="B65" s="58">
        <v>64622</v>
      </c>
      <c r="C65" s="59" t="s">
        <v>235</v>
      </c>
      <c r="D65" s="60">
        <v>0</v>
      </c>
      <c r="E65" s="60">
        <v>0.08</v>
      </c>
      <c r="F65" s="60">
        <v>0.92</v>
      </c>
      <c r="G65" s="61" t="s">
        <v>31</v>
      </c>
      <c r="H65" s="61" t="s">
        <v>8</v>
      </c>
      <c r="I65" s="61" t="s">
        <v>161</v>
      </c>
      <c r="J65" s="62" t="s">
        <v>162</v>
      </c>
      <c r="K65" s="57">
        <v>33756</v>
      </c>
      <c r="L65" s="65">
        <v>42695</v>
      </c>
      <c r="M65" s="61">
        <v>33794</v>
      </c>
      <c r="N65" s="63">
        <v>42695</v>
      </c>
      <c r="O65" s="41">
        <f t="shared" si="0"/>
        <v>3692000</v>
      </c>
      <c r="P65" s="21">
        <f t="shared" si="1"/>
        <v>446000</v>
      </c>
      <c r="Q65" s="21">
        <f t="shared" si="2"/>
        <v>4138000</v>
      </c>
      <c r="R65" s="40">
        <f t="shared" si="3"/>
        <v>4081000</v>
      </c>
      <c r="S65" s="57" t="s">
        <v>265</v>
      </c>
      <c r="T65" s="61" t="s">
        <v>265</v>
      </c>
      <c r="U65" s="61" t="s">
        <v>265</v>
      </c>
      <c r="V65" s="61" t="s">
        <v>266</v>
      </c>
      <c r="W65" s="61" t="s">
        <v>266</v>
      </c>
      <c r="X65" s="62" t="s">
        <v>265</v>
      </c>
      <c r="Y65" s="84">
        <v>3531000</v>
      </c>
      <c r="Z65" s="21">
        <v>429000</v>
      </c>
      <c r="AA65" s="85">
        <f t="shared" si="4"/>
        <v>3960000</v>
      </c>
      <c r="AB65" s="83">
        <f t="shared" si="5"/>
        <v>3905000</v>
      </c>
    </row>
    <row r="66" spans="1:29" s="52" customFormat="1" x14ac:dyDescent="0.25">
      <c r="A66" s="57" t="s">
        <v>246</v>
      </c>
      <c r="B66" s="58">
        <v>66530</v>
      </c>
      <c r="C66" s="59"/>
      <c r="D66" s="60">
        <v>0</v>
      </c>
      <c r="E66" s="60">
        <v>1</v>
      </c>
      <c r="F66" s="60">
        <v>0</v>
      </c>
      <c r="G66" s="61" t="s">
        <v>243</v>
      </c>
      <c r="H66" s="61"/>
      <c r="I66" s="61" t="s">
        <v>247</v>
      </c>
      <c r="J66" s="62" t="s">
        <v>248</v>
      </c>
      <c r="K66" s="57"/>
      <c r="L66" s="65"/>
      <c r="M66" s="61"/>
      <c r="N66" s="63"/>
      <c r="O66" s="41">
        <f t="shared" si="0"/>
        <v>0</v>
      </c>
      <c r="P66" s="21">
        <f t="shared" si="1"/>
        <v>39000</v>
      </c>
      <c r="Q66" s="21">
        <f t="shared" si="2"/>
        <v>39000</v>
      </c>
      <c r="R66" s="40">
        <f t="shared" si="3"/>
        <v>32000</v>
      </c>
      <c r="S66" s="57" t="s">
        <v>265</v>
      </c>
      <c r="T66" s="61" t="s">
        <v>265</v>
      </c>
      <c r="U66" s="61" t="s">
        <v>265</v>
      </c>
      <c r="V66" s="61" t="s">
        <v>265</v>
      </c>
      <c r="W66" s="61" t="s">
        <v>265</v>
      </c>
      <c r="X66" s="62" t="s">
        <v>266</v>
      </c>
      <c r="Y66" s="84">
        <v>0</v>
      </c>
      <c r="Z66" s="21">
        <v>37000</v>
      </c>
      <c r="AA66" s="85">
        <f t="shared" si="4"/>
        <v>37000</v>
      </c>
      <c r="AB66" s="83">
        <f t="shared" si="5"/>
        <v>31000</v>
      </c>
    </row>
    <row r="67" spans="1:29" s="52" customFormat="1" x14ac:dyDescent="0.25">
      <c r="A67" s="57" t="s">
        <v>163</v>
      </c>
      <c r="B67" s="58">
        <v>66420</v>
      </c>
      <c r="C67" s="59" t="s">
        <v>235</v>
      </c>
      <c r="D67" s="60">
        <v>1</v>
      </c>
      <c r="E67" s="60">
        <v>0</v>
      </c>
      <c r="F67" s="60">
        <v>0</v>
      </c>
      <c r="G67" s="61" t="s">
        <v>98</v>
      </c>
      <c r="H67" s="61" t="s">
        <v>57</v>
      </c>
      <c r="I67" s="61" t="s">
        <v>113</v>
      </c>
      <c r="J67" s="62" t="s">
        <v>164</v>
      </c>
      <c r="K67" s="57"/>
      <c r="L67" s="61"/>
      <c r="M67" s="61"/>
      <c r="N67" s="62"/>
      <c r="O67" s="41">
        <f t="shared" si="0"/>
        <v>34000</v>
      </c>
      <c r="P67" s="21">
        <f t="shared" si="1"/>
        <v>40000</v>
      </c>
      <c r="Q67" s="21">
        <f t="shared" si="2"/>
        <v>74000</v>
      </c>
      <c r="R67" s="40">
        <f t="shared" si="3"/>
        <v>61000</v>
      </c>
      <c r="S67" s="57" t="s">
        <v>265</v>
      </c>
      <c r="T67" s="61" t="s">
        <v>265</v>
      </c>
      <c r="U67" s="61" t="s">
        <v>265</v>
      </c>
      <c r="V67" s="61" t="s">
        <v>265</v>
      </c>
      <c r="W67" s="61" t="s">
        <v>265</v>
      </c>
      <c r="X67" s="62" t="s">
        <v>265</v>
      </c>
      <c r="Y67" s="84">
        <v>32000</v>
      </c>
      <c r="Z67" s="21">
        <v>38000</v>
      </c>
      <c r="AA67" s="85">
        <f t="shared" si="4"/>
        <v>70000</v>
      </c>
      <c r="AB67" s="83">
        <f t="shared" si="5"/>
        <v>58000</v>
      </c>
    </row>
    <row r="68" spans="1:29" s="52" customFormat="1" x14ac:dyDescent="0.25">
      <c r="A68" s="57" t="s">
        <v>165</v>
      </c>
      <c r="B68" s="58">
        <v>64610</v>
      </c>
      <c r="C68" s="59" t="s">
        <v>235</v>
      </c>
      <c r="D68" s="60">
        <v>0</v>
      </c>
      <c r="E68" s="60">
        <v>0</v>
      </c>
      <c r="F68" s="60">
        <v>1</v>
      </c>
      <c r="G68" s="61" t="s">
        <v>46</v>
      </c>
      <c r="H68" s="61" t="s">
        <v>8</v>
      </c>
      <c r="I68" s="61" t="s">
        <v>166</v>
      </c>
      <c r="J68" s="62" t="s">
        <v>167</v>
      </c>
      <c r="K68" s="57">
        <v>33706</v>
      </c>
      <c r="L68" s="65">
        <v>42695</v>
      </c>
      <c r="M68" s="61">
        <v>33822</v>
      </c>
      <c r="N68" s="63">
        <v>42695</v>
      </c>
      <c r="O68" s="41">
        <f t="shared" si="0"/>
        <v>1058000</v>
      </c>
      <c r="P68" s="21">
        <f t="shared" si="1"/>
        <v>250000</v>
      </c>
      <c r="Q68" s="21">
        <f t="shared" si="2"/>
        <v>1308000</v>
      </c>
      <c r="R68" s="40">
        <f t="shared" si="3"/>
        <v>1308000</v>
      </c>
      <c r="S68" s="57" t="s">
        <v>265</v>
      </c>
      <c r="T68" s="61" t="s">
        <v>265</v>
      </c>
      <c r="U68" s="61" t="s">
        <v>265</v>
      </c>
      <c r="V68" s="61" t="s">
        <v>265</v>
      </c>
      <c r="W68" s="61" t="s">
        <v>265</v>
      </c>
      <c r="X68" s="62" t="s">
        <v>266</v>
      </c>
      <c r="Y68" s="84">
        <v>1011000</v>
      </c>
      <c r="Z68" s="21">
        <v>240000</v>
      </c>
      <c r="AA68" s="85">
        <f t="shared" si="4"/>
        <v>1251000</v>
      </c>
      <c r="AB68" s="83">
        <f t="shared" si="5"/>
        <v>1251000</v>
      </c>
    </row>
    <row r="69" spans="1:29" s="52" customFormat="1" x14ac:dyDescent="0.25">
      <c r="A69" s="57" t="s">
        <v>169</v>
      </c>
      <c r="B69" s="58">
        <v>64650</v>
      </c>
      <c r="C69" s="59" t="s">
        <v>235</v>
      </c>
      <c r="D69" s="60">
        <v>0</v>
      </c>
      <c r="E69" s="60">
        <v>0</v>
      </c>
      <c r="F69" s="60">
        <v>1</v>
      </c>
      <c r="G69" s="61" t="s">
        <v>108</v>
      </c>
      <c r="H69" s="61" t="s">
        <v>22</v>
      </c>
      <c r="I69" s="61" t="s">
        <v>170</v>
      </c>
      <c r="J69" s="62" t="s">
        <v>168</v>
      </c>
      <c r="K69" s="57">
        <v>33715</v>
      </c>
      <c r="L69" s="65">
        <v>42695</v>
      </c>
      <c r="M69" s="61"/>
      <c r="N69" s="62"/>
      <c r="O69" s="41">
        <f t="shared" si="0"/>
        <v>189000</v>
      </c>
      <c r="P69" s="21">
        <f t="shared" si="1"/>
        <v>0</v>
      </c>
      <c r="Q69" s="21">
        <f t="shared" si="2"/>
        <v>189000</v>
      </c>
      <c r="R69" s="40">
        <f t="shared" si="3"/>
        <v>189000</v>
      </c>
      <c r="S69" s="57" t="s">
        <v>265</v>
      </c>
      <c r="T69" s="61" t="s">
        <v>265</v>
      </c>
      <c r="U69" s="61" t="s">
        <v>265</v>
      </c>
      <c r="V69" s="61" t="s">
        <v>265</v>
      </c>
      <c r="W69" s="61" t="s">
        <v>265</v>
      </c>
      <c r="X69" s="62" t="s">
        <v>265</v>
      </c>
      <c r="Y69" s="84">
        <v>180000</v>
      </c>
      <c r="Z69" s="21">
        <v>0</v>
      </c>
      <c r="AA69" s="85">
        <f t="shared" si="4"/>
        <v>180000</v>
      </c>
      <c r="AB69" s="83">
        <f t="shared" si="5"/>
        <v>180000</v>
      </c>
    </row>
    <row r="70" spans="1:29" s="52" customFormat="1" x14ac:dyDescent="0.25">
      <c r="A70" s="57" t="s">
        <v>171</v>
      </c>
      <c r="B70" s="58">
        <v>64149</v>
      </c>
      <c r="C70" s="59">
        <v>608</v>
      </c>
      <c r="D70" s="60">
        <v>0</v>
      </c>
      <c r="E70" s="60">
        <v>0</v>
      </c>
      <c r="F70" s="60">
        <v>1</v>
      </c>
      <c r="G70" s="61" t="s">
        <v>31</v>
      </c>
      <c r="H70" s="61" t="s">
        <v>5</v>
      </c>
      <c r="I70" s="61" t="s">
        <v>172</v>
      </c>
      <c r="J70" s="62" t="s">
        <v>173</v>
      </c>
      <c r="K70" s="57">
        <v>33757</v>
      </c>
      <c r="L70" s="65">
        <v>42695</v>
      </c>
      <c r="M70" s="61">
        <v>33792</v>
      </c>
      <c r="N70" s="63">
        <v>42695</v>
      </c>
      <c r="O70" s="41">
        <f t="shared" si="0"/>
        <v>3130000</v>
      </c>
      <c r="P70" s="21">
        <f t="shared" si="1"/>
        <v>810000</v>
      </c>
      <c r="Q70" s="21">
        <f t="shared" si="2"/>
        <v>3940000</v>
      </c>
      <c r="R70" s="40">
        <f t="shared" si="3"/>
        <v>3940000</v>
      </c>
      <c r="S70" s="57" t="s">
        <v>266</v>
      </c>
      <c r="T70" s="61" t="s">
        <v>266</v>
      </c>
      <c r="U70" s="61" t="s">
        <v>265</v>
      </c>
      <c r="V70" s="61" t="s">
        <v>266</v>
      </c>
      <c r="W70" s="61" t="s">
        <v>265</v>
      </c>
      <c r="X70" s="62" t="s">
        <v>266</v>
      </c>
      <c r="Y70" s="84">
        <v>2993000</v>
      </c>
      <c r="Z70" s="21">
        <v>780000</v>
      </c>
      <c r="AA70" s="85">
        <f t="shared" si="4"/>
        <v>3773000</v>
      </c>
      <c r="AB70" s="83">
        <f t="shared" si="5"/>
        <v>3773000</v>
      </c>
    </row>
    <row r="71" spans="1:29" s="52" customFormat="1" ht="15.75" customHeight="1" x14ac:dyDescent="0.25">
      <c r="A71" s="57" t="s">
        <v>242</v>
      </c>
      <c r="B71" s="58">
        <v>77100</v>
      </c>
      <c r="C71" s="59">
        <v>360</v>
      </c>
      <c r="D71" s="60">
        <v>0</v>
      </c>
      <c r="E71" s="60">
        <v>0</v>
      </c>
      <c r="F71" s="60">
        <v>1</v>
      </c>
      <c r="G71" s="61" t="s">
        <v>243</v>
      </c>
      <c r="H71" s="61" t="s">
        <v>27</v>
      </c>
      <c r="I71" s="61" t="s">
        <v>27</v>
      </c>
      <c r="J71" s="62" t="s">
        <v>244</v>
      </c>
      <c r="K71" s="57"/>
      <c r="L71" s="65"/>
      <c r="M71" s="61"/>
      <c r="N71" s="63"/>
      <c r="O71" s="41">
        <f t="shared" ref="O71:O93" si="6">ROUNDUP(Y71*130.8/125.1,-3)</f>
        <v>316000</v>
      </c>
      <c r="P71" s="21">
        <f t="shared" ref="P71:P93" si="7">ROUNDUP(Z71*127.2/122.5,-3)</f>
        <v>0</v>
      </c>
      <c r="Q71" s="21">
        <f t="shared" ref="Q71:Q93" si="8">SUM(O71+P71)</f>
        <v>316000</v>
      </c>
      <c r="R71" s="40">
        <f t="shared" ref="R71:R93" si="9">ROUND(Q71/1.21*(1+$F71*0.21),-3)</f>
        <v>316000</v>
      </c>
      <c r="S71" s="57" t="s">
        <v>265</v>
      </c>
      <c r="T71" s="61" t="s">
        <v>265</v>
      </c>
      <c r="U71" s="61" t="s">
        <v>265</v>
      </c>
      <c r="V71" s="61" t="s">
        <v>265</v>
      </c>
      <c r="W71" s="61" t="s">
        <v>266</v>
      </c>
      <c r="X71" s="62" t="s">
        <v>265</v>
      </c>
      <c r="Y71" s="84">
        <v>302000</v>
      </c>
      <c r="Z71" s="21">
        <v>0</v>
      </c>
      <c r="AA71" s="85">
        <f t="shared" ref="AA71:AA93" si="10">$Y71+$Z71</f>
        <v>302000</v>
      </c>
      <c r="AB71" s="83">
        <f t="shared" ref="AB71:AB93" si="11">ROUND(AA71/1.21*(1+$F71*0.21),-3)</f>
        <v>302000</v>
      </c>
    </row>
    <row r="72" spans="1:29" s="52" customFormat="1" x14ac:dyDescent="0.25">
      <c r="A72" s="57" t="s">
        <v>174</v>
      </c>
      <c r="B72" s="58">
        <v>64156</v>
      </c>
      <c r="C72" s="59" t="s">
        <v>235</v>
      </c>
      <c r="D72" s="60">
        <v>0</v>
      </c>
      <c r="E72" s="60">
        <v>0</v>
      </c>
      <c r="F72" s="60">
        <v>1</v>
      </c>
      <c r="G72" s="61" t="s">
        <v>46</v>
      </c>
      <c r="H72" s="61" t="s">
        <v>5</v>
      </c>
      <c r="I72" s="61" t="s">
        <v>175</v>
      </c>
      <c r="J72" s="62" t="s">
        <v>176</v>
      </c>
      <c r="K72" s="57">
        <v>33731</v>
      </c>
      <c r="L72" s="65">
        <v>42695</v>
      </c>
      <c r="M72" s="61" t="s">
        <v>231</v>
      </c>
      <c r="N72" s="63">
        <v>42695</v>
      </c>
      <c r="O72" s="41">
        <f t="shared" si="6"/>
        <v>9082000</v>
      </c>
      <c r="P72" s="21">
        <f t="shared" si="7"/>
        <v>2044000</v>
      </c>
      <c r="Q72" s="21">
        <f t="shared" si="8"/>
        <v>11126000</v>
      </c>
      <c r="R72" s="40">
        <f t="shared" si="9"/>
        <v>11126000</v>
      </c>
      <c r="S72" s="57" t="s">
        <v>266</v>
      </c>
      <c r="T72" s="61" t="s">
        <v>266</v>
      </c>
      <c r="U72" s="61" t="s">
        <v>265</v>
      </c>
      <c r="V72" s="61" t="s">
        <v>265</v>
      </c>
      <c r="W72" s="61" t="s">
        <v>265</v>
      </c>
      <c r="X72" s="62" t="s">
        <v>266</v>
      </c>
      <c r="Y72" s="84">
        <v>8686000</v>
      </c>
      <c r="Z72" s="21">
        <v>1968000</v>
      </c>
      <c r="AA72" s="85">
        <f t="shared" si="10"/>
        <v>10654000</v>
      </c>
      <c r="AB72" s="83">
        <f t="shared" si="11"/>
        <v>10654000</v>
      </c>
    </row>
    <row r="73" spans="1:29" s="52" customFormat="1" x14ac:dyDescent="0.25">
      <c r="A73" s="45" t="s">
        <v>177</v>
      </c>
      <c r="B73" s="46">
        <v>63083</v>
      </c>
      <c r="C73" s="47" t="s">
        <v>235</v>
      </c>
      <c r="D73" s="48">
        <v>0</v>
      </c>
      <c r="E73" s="48">
        <v>0</v>
      </c>
      <c r="F73" s="48">
        <v>1</v>
      </c>
      <c r="G73" s="49" t="s">
        <v>94</v>
      </c>
      <c r="H73" s="49" t="s">
        <v>102</v>
      </c>
      <c r="I73" s="49" t="s">
        <v>178</v>
      </c>
      <c r="J73" s="50" t="s">
        <v>179</v>
      </c>
      <c r="K73" s="45">
        <v>33886</v>
      </c>
      <c r="L73" s="53">
        <v>42695</v>
      </c>
      <c r="M73" s="49"/>
      <c r="N73" s="50"/>
      <c r="O73" s="39">
        <f t="shared" si="6"/>
        <v>154000</v>
      </c>
      <c r="P73" s="14">
        <f t="shared" si="7"/>
        <v>0</v>
      </c>
      <c r="Q73" s="14">
        <f t="shared" si="8"/>
        <v>154000</v>
      </c>
      <c r="R73" s="40">
        <f t="shared" si="9"/>
        <v>154000</v>
      </c>
      <c r="S73" s="57" t="s">
        <v>265</v>
      </c>
      <c r="T73" s="61" t="s">
        <v>265</v>
      </c>
      <c r="U73" s="61" t="s">
        <v>265</v>
      </c>
      <c r="V73" s="61" t="s">
        <v>265</v>
      </c>
      <c r="W73" s="61" t="s">
        <v>265</v>
      </c>
      <c r="X73" s="62" t="s">
        <v>266</v>
      </c>
      <c r="Y73" s="81">
        <v>147000</v>
      </c>
      <c r="Z73" s="14">
        <v>0</v>
      </c>
      <c r="AA73" s="82">
        <f t="shared" si="10"/>
        <v>147000</v>
      </c>
      <c r="AB73" s="83">
        <f t="shared" si="11"/>
        <v>147000</v>
      </c>
    </row>
    <row r="74" spans="1:29" s="52" customFormat="1" x14ac:dyDescent="0.25">
      <c r="A74" s="45" t="s">
        <v>180</v>
      </c>
      <c r="B74" s="46">
        <v>63083</v>
      </c>
      <c r="C74" s="47" t="s">
        <v>235</v>
      </c>
      <c r="D74" s="48">
        <v>0</v>
      </c>
      <c r="E74" s="48">
        <v>0</v>
      </c>
      <c r="F74" s="48">
        <v>1</v>
      </c>
      <c r="G74" s="49" t="s">
        <v>98</v>
      </c>
      <c r="H74" s="49" t="s">
        <v>102</v>
      </c>
      <c r="I74" s="49" t="s">
        <v>181</v>
      </c>
      <c r="J74" s="50" t="s">
        <v>182</v>
      </c>
      <c r="K74" s="45">
        <v>33883</v>
      </c>
      <c r="L74" s="53">
        <v>42695</v>
      </c>
      <c r="M74" s="49"/>
      <c r="N74" s="50"/>
      <c r="O74" s="39">
        <f t="shared" si="6"/>
        <v>231000</v>
      </c>
      <c r="P74" s="14">
        <f t="shared" si="7"/>
        <v>0</v>
      </c>
      <c r="Q74" s="14">
        <f t="shared" si="8"/>
        <v>231000</v>
      </c>
      <c r="R74" s="40">
        <f t="shared" si="9"/>
        <v>231000</v>
      </c>
      <c r="S74" s="57" t="s">
        <v>265</v>
      </c>
      <c r="T74" s="61" t="s">
        <v>265</v>
      </c>
      <c r="U74" s="61" t="s">
        <v>265</v>
      </c>
      <c r="V74" s="61" t="s">
        <v>265</v>
      </c>
      <c r="W74" s="61" t="s">
        <v>265</v>
      </c>
      <c r="X74" s="62" t="s">
        <v>266</v>
      </c>
      <c r="Y74" s="81">
        <v>220000</v>
      </c>
      <c r="Z74" s="14">
        <v>0</v>
      </c>
      <c r="AA74" s="82">
        <f t="shared" si="10"/>
        <v>220000</v>
      </c>
      <c r="AB74" s="83">
        <f t="shared" si="11"/>
        <v>220000</v>
      </c>
    </row>
    <row r="75" spans="1:29" s="64" customFormat="1" x14ac:dyDescent="0.25">
      <c r="A75" s="57" t="s">
        <v>183</v>
      </c>
      <c r="B75" s="58">
        <v>65233</v>
      </c>
      <c r="C75" s="59">
        <v>950</v>
      </c>
      <c r="D75" s="60">
        <v>0</v>
      </c>
      <c r="E75" s="60">
        <v>1</v>
      </c>
      <c r="F75" s="60">
        <v>0</v>
      </c>
      <c r="G75" s="61" t="s">
        <v>98</v>
      </c>
      <c r="H75" s="61" t="s">
        <v>72</v>
      </c>
      <c r="I75" s="61" t="s">
        <v>184</v>
      </c>
      <c r="J75" s="62" t="s">
        <v>182</v>
      </c>
      <c r="K75" s="57">
        <v>33749</v>
      </c>
      <c r="L75" s="65">
        <v>42695</v>
      </c>
      <c r="M75" s="61"/>
      <c r="N75" s="62"/>
      <c r="O75" s="41">
        <f t="shared" si="6"/>
        <v>6198000</v>
      </c>
      <c r="P75" s="21">
        <f t="shared" si="7"/>
        <v>0</v>
      </c>
      <c r="Q75" s="21">
        <f t="shared" si="8"/>
        <v>6198000</v>
      </c>
      <c r="R75" s="40">
        <f t="shared" si="9"/>
        <v>5122000</v>
      </c>
      <c r="S75" s="57" t="s">
        <v>265</v>
      </c>
      <c r="T75" s="61" t="s">
        <v>265</v>
      </c>
      <c r="U75" s="61" t="s">
        <v>265</v>
      </c>
      <c r="V75" s="61" t="s">
        <v>265</v>
      </c>
      <c r="W75" s="61" t="s">
        <v>266</v>
      </c>
      <c r="X75" s="62" t="s">
        <v>266</v>
      </c>
      <c r="Y75" s="84">
        <v>5927000</v>
      </c>
      <c r="Z75" s="21">
        <v>0</v>
      </c>
      <c r="AA75" s="85">
        <f t="shared" si="10"/>
        <v>5927000</v>
      </c>
      <c r="AB75" s="83">
        <f t="shared" si="11"/>
        <v>4898000</v>
      </c>
      <c r="AC75" s="64" t="s">
        <v>300</v>
      </c>
    </row>
    <row r="76" spans="1:29" s="64" customFormat="1" x14ac:dyDescent="0.25">
      <c r="A76" s="57" t="s">
        <v>185</v>
      </c>
      <c r="B76" s="58">
        <v>65238</v>
      </c>
      <c r="C76" s="59" t="s">
        <v>235</v>
      </c>
      <c r="D76" s="60">
        <v>0</v>
      </c>
      <c r="E76" s="60">
        <v>0</v>
      </c>
      <c r="F76" s="60">
        <v>1</v>
      </c>
      <c r="G76" s="61" t="s">
        <v>98</v>
      </c>
      <c r="H76" s="61" t="s">
        <v>102</v>
      </c>
      <c r="I76" s="61" t="s">
        <v>98</v>
      </c>
      <c r="J76" s="62" t="s">
        <v>186</v>
      </c>
      <c r="K76" s="57"/>
      <c r="L76" s="61"/>
      <c r="M76" s="61"/>
      <c r="N76" s="62"/>
      <c r="O76" s="41">
        <f t="shared" si="6"/>
        <v>0</v>
      </c>
      <c r="P76" s="21">
        <f t="shared" si="7"/>
        <v>0</v>
      </c>
      <c r="Q76" s="21">
        <f t="shared" si="8"/>
        <v>0</v>
      </c>
      <c r="R76" s="40">
        <f t="shared" si="9"/>
        <v>0</v>
      </c>
      <c r="S76" s="57" t="s">
        <v>265</v>
      </c>
      <c r="T76" s="61" t="s">
        <v>265</v>
      </c>
      <c r="U76" s="61" t="s">
        <v>265</v>
      </c>
      <c r="V76" s="61" t="s">
        <v>265</v>
      </c>
      <c r="W76" s="61" t="s">
        <v>265</v>
      </c>
      <c r="X76" s="62" t="s">
        <v>265</v>
      </c>
      <c r="Y76" s="84">
        <v>0</v>
      </c>
      <c r="Z76" s="21">
        <v>0</v>
      </c>
      <c r="AA76" s="85">
        <f t="shared" si="10"/>
        <v>0</v>
      </c>
      <c r="AB76" s="83">
        <f t="shared" si="11"/>
        <v>0</v>
      </c>
      <c r="AC76" s="64" t="s">
        <v>301</v>
      </c>
    </row>
    <row r="77" spans="1:29" s="52" customFormat="1" x14ac:dyDescent="0.25">
      <c r="A77" s="45" t="s">
        <v>187</v>
      </c>
      <c r="B77" s="46">
        <v>65237</v>
      </c>
      <c r="C77" s="47">
        <v>625</v>
      </c>
      <c r="D77" s="48">
        <v>0</v>
      </c>
      <c r="E77" s="48">
        <v>0.26269999999999999</v>
      </c>
      <c r="F77" s="48">
        <v>0.73729999999999996</v>
      </c>
      <c r="G77" s="49" t="s">
        <v>46</v>
      </c>
      <c r="H77" s="49" t="s">
        <v>22</v>
      </c>
      <c r="I77" s="49" t="s">
        <v>228</v>
      </c>
      <c r="J77" s="50" t="s">
        <v>188</v>
      </c>
      <c r="K77" s="45">
        <v>33888</v>
      </c>
      <c r="L77" s="53">
        <v>42695</v>
      </c>
      <c r="M77" s="49">
        <v>33805</v>
      </c>
      <c r="N77" s="54">
        <v>42695</v>
      </c>
      <c r="O77" s="39">
        <f t="shared" si="6"/>
        <v>14370000</v>
      </c>
      <c r="P77" s="14">
        <f t="shared" si="7"/>
        <v>374000</v>
      </c>
      <c r="Q77" s="14">
        <f t="shared" si="8"/>
        <v>14744000</v>
      </c>
      <c r="R77" s="40">
        <f t="shared" si="9"/>
        <v>14072000</v>
      </c>
      <c r="S77" s="57" t="s">
        <v>266</v>
      </c>
      <c r="T77" s="61" t="s">
        <v>266</v>
      </c>
      <c r="U77" s="61" t="s">
        <v>265</v>
      </c>
      <c r="V77" s="61" t="s">
        <v>265</v>
      </c>
      <c r="W77" s="61" t="s">
        <v>265</v>
      </c>
      <c r="X77" s="62" t="s">
        <v>265</v>
      </c>
      <c r="Y77" s="81">
        <v>13743000</v>
      </c>
      <c r="Z77" s="14">
        <v>360000</v>
      </c>
      <c r="AA77" s="82">
        <f t="shared" si="10"/>
        <v>14103000</v>
      </c>
      <c r="AB77" s="83">
        <f t="shared" si="11"/>
        <v>13460000</v>
      </c>
    </row>
    <row r="78" spans="1:29" s="52" customFormat="1" x14ac:dyDescent="0.25">
      <c r="A78" s="45" t="s">
        <v>189</v>
      </c>
      <c r="B78" s="46">
        <v>65237</v>
      </c>
      <c r="C78" s="47">
        <v>625</v>
      </c>
      <c r="D78" s="48">
        <v>0</v>
      </c>
      <c r="E78" s="48">
        <v>0.26269999999999999</v>
      </c>
      <c r="F78" s="48">
        <v>0.73729999999999996</v>
      </c>
      <c r="G78" s="49" t="s">
        <v>46</v>
      </c>
      <c r="H78" s="49" t="s">
        <v>22</v>
      </c>
      <c r="I78" s="49" t="s">
        <v>190</v>
      </c>
      <c r="J78" s="50" t="s">
        <v>188</v>
      </c>
      <c r="K78" s="45">
        <v>33735</v>
      </c>
      <c r="L78" s="53">
        <v>42695</v>
      </c>
      <c r="M78" s="49"/>
      <c r="N78" s="50"/>
      <c r="O78" s="39">
        <f t="shared" si="6"/>
        <v>736000</v>
      </c>
      <c r="P78" s="14">
        <f t="shared" si="7"/>
        <v>0</v>
      </c>
      <c r="Q78" s="14">
        <f t="shared" si="8"/>
        <v>736000</v>
      </c>
      <c r="R78" s="40">
        <f t="shared" si="9"/>
        <v>702000</v>
      </c>
      <c r="S78" s="57" t="s">
        <v>265</v>
      </c>
      <c r="T78" s="61" t="s">
        <v>265</v>
      </c>
      <c r="U78" s="61" t="s">
        <v>265</v>
      </c>
      <c r="V78" s="61" t="s">
        <v>265</v>
      </c>
      <c r="W78" s="61" t="s">
        <v>265</v>
      </c>
      <c r="X78" s="62" t="s">
        <v>265</v>
      </c>
      <c r="Y78" s="81">
        <v>703000</v>
      </c>
      <c r="Z78" s="14">
        <v>0</v>
      </c>
      <c r="AA78" s="82">
        <f t="shared" si="10"/>
        <v>703000</v>
      </c>
      <c r="AB78" s="83">
        <f t="shared" si="11"/>
        <v>671000</v>
      </c>
    </row>
    <row r="79" spans="1:29" s="52" customFormat="1" x14ac:dyDescent="0.25">
      <c r="A79" s="45" t="s">
        <v>191</v>
      </c>
      <c r="B79" s="46">
        <v>66083</v>
      </c>
      <c r="C79" s="47" t="s">
        <v>235</v>
      </c>
      <c r="D79" s="48">
        <v>0</v>
      </c>
      <c r="E79" s="48">
        <v>1</v>
      </c>
      <c r="F79" s="48">
        <v>0</v>
      </c>
      <c r="G79" s="49" t="s">
        <v>46</v>
      </c>
      <c r="H79" s="49" t="s">
        <v>20</v>
      </c>
      <c r="I79" s="49" t="s">
        <v>192</v>
      </c>
      <c r="J79" s="50" t="s">
        <v>193</v>
      </c>
      <c r="K79" s="45">
        <v>33723</v>
      </c>
      <c r="L79" s="53">
        <v>42695</v>
      </c>
      <c r="M79" s="49"/>
      <c r="N79" s="50"/>
      <c r="O79" s="39">
        <f t="shared" si="6"/>
        <v>79000</v>
      </c>
      <c r="P79" s="14">
        <f t="shared" si="7"/>
        <v>0</v>
      </c>
      <c r="Q79" s="14">
        <f t="shared" si="8"/>
        <v>79000</v>
      </c>
      <c r="R79" s="40">
        <f t="shared" si="9"/>
        <v>65000</v>
      </c>
      <c r="S79" s="45" t="s">
        <v>265</v>
      </c>
      <c r="T79" s="49" t="s">
        <v>265</v>
      </c>
      <c r="U79" s="49" t="s">
        <v>265</v>
      </c>
      <c r="V79" s="49" t="s">
        <v>265</v>
      </c>
      <c r="W79" s="49" t="s">
        <v>265</v>
      </c>
      <c r="X79" s="50" t="s">
        <v>265</v>
      </c>
      <c r="Y79" s="81">
        <v>75000</v>
      </c>
      <c r="Z79" s="14">
        <v>0</v>
      </c>
      <c r="AA79" s="82">
        <f t="shared" si="10"/>
        <v>75000</v>
      </c>
      <c r="AB79" s="83">
        <f t="shared" si="11"/>
        <v>62000</v>
      </c>
    </row>
    <row r="80" spans="1:29" s="52" customFormat="1" x14ac:dyDescent="0.25">
      <c r="A80" s="45" t="s">
        <v>194</v>
      </c>
      <c r="B80" s="46">
        <v>66283</v>
      </c>
      <c r="C80" s="47" t="s">
        <v>235</v>
      </c>
      <c r="D80" s="48">
        <v>0</v>
      </c>
      <c r="E80" s="48">
        <v>1</v>
      </c>
      <c r="F80" s="48">
        <v>0</v>
      </c>
      <c r="G80" s="49" t="s">
        <v>46</v>
      </c>
      <c r="H80" s="49" t="s">
        <v>20</v>
      </c>
      <c r="I80" s="49" t="s">
        <v>195</v>
      </c>
      <c r="J80" s="50" t="s">
        <v>196</v>
      </c>
      <c r="K80" s="45">
        <v>33724</v>
      </c>
      <c r="L80" s="53">
        <v>42695</v>
      </c>
      <c r="M80" s="49">
        <v>33795</v>
      </c>
      <c r="N80" s="54">
        <v>42695</v>
      </c>
      <c r="O80" s="39">
        <f t="shared" si="6"/>
        <v>239000</v>
      </c>
      <c r="P80" s="14">
        <f t="shared" si="7"/>
        <v>49000</v>
      </c>
      <c r="Q80" s="14">
        <f t="shared" si="8"/>
        <v>288000</v>
      </c>
      <c r="R80" s="40">
        <f t="shared" si="9"/>
        <v>238000</v>
      </c>
      <c r="S80" s="45" t="s">
        <v>266</v>
      </c>
      <c r="T80" s="49" t="s">
        <v>265</v>
      </c>
      <c r="U80" s="49" t="s">
        <v>265</v>
      </c>
      <c r="V80" s="49" t="s">
        <v>266</v>
      </c>
      <c r="W80" s="49" t="s">
        <v>265</v>
      </c>
      <c r="X80" s="50" t="s">
        <v>265</v>
      </c>
      <c r="Y80" s="81">
        <v>228000</v>
      </c>
      <c r="Z80" s="14">
        <v>47000</v>
      </c>
      <c r="AA80" s="82">
        <f t="shared" si="10"/>
        <v>275000</v>
      </c>
      <c r="AB80" s="83">
        <f t="shared" si="11"/>
        <v>227000</v>
      </c>
    </row>
    <row r="81" spans="1:28" s="52" customFormat="1" x14ac:dyDescent="0.25">
      <c r="A81" s="45" t="s">
        <v>197</v>
      </c>
      <c r="B81" s="46">
        <v>66283</v>
      </c>
      <c r="C81" s="47" t="s">
        <v>235</v>
      </c>
      <c r="D81" s="48">
        <v>0</v>
      </c>
      <c r="E81" s="48">
        <v>1</v>
      </c>
      <c r="F81" s="48">
        <v>0</v>
      </c>
      <c r="G81" s="49" t="s">
        <v>46</v>
      </c>
      <c r="H81" s="49" t="s">
        <v>102</v>
      </c>
      <c r="I81" s="49" t="s">
        <v>198</v>
      </c>
      <c r="J81" s="50" t="s">
        <v>196</v>
      </c>
      <c r="K81" s="45">
        <v>33725</v>
      </c>
      <c r="L81" s="53">
        <v>42695</v>
      </c>
      <c r="M81" s="49"/>
      <c r="N81" s="50"/>
      <c r="O81" s="39">
        <f t="shared" si="6"/>
        <v>116000</v>
      </c>
      <c r="P81" s="14">
        <f t="shared" si="7"/>
        <v>0</v>
      </c>
      <c r="Q81" s="14">
        <f t="shared" si="8"/>
        <v>116000</v>
      </c>
      <c r="R81" s="40">
        <f t="shared" si="9"/>
        <v>96000</v>
      </c>
      <c r="S81" s="45" t="s">
        <v>265</v>
      </c>
      <c r="T81" s="49" t="s">
        <v>265</v>
      </c>
      <c r="U81" s="49" t="s">
        <v>265</v>
      </c>
      <c r="V81" s="49" t="s">
        <v>265</v>
      </c>
      <c r="W81" s="49" t="s">
        <v>265</v>
      </c>
      <c r="X81" s="50" t="s">
        <v>265</v>
      </c>
      <c r="Y81" s="81">
        <v>110000</v>
      </c>
      <c r="Z81" s="14">
        <v>0</v>
      </c>
      <c r="AA81" s="82">
        <f t="shared" si="10"/>
        <v>110000</v>
      </c>
      <c r="AB81" s="83">
        <f t="shared" si="11"/>
        <v>91000</v>
      </c>
    </row>
    <row r="82" spans="1:28" s="52" customFormat="1" x14ac:dyDescent="0.25">
      <c r="A82" s="45" t="s">
        <v>199</v>
      </c>
      <c r="B82" s="46">
        <v>66383</v>
      </c>
      <c r="C82" s="47" t="s">
        <v>235</v>
      </c>
      <c r="D82" s="48">
        <v>1</v>
      </c>
      <c r="E82" s="48">
        <v>0</v>
      </c>
      <c r="F82" s="48">
        <v>0</v>
      </c>
      <c r="G82" s="49" t="s">
        <v>46</v>
      </c>
      <c r="H82" s="49" t="s">
        <v>102</v>
      </c>
      <c r="I82" s="49" t="s">
        <v>200</v>
      </c>
      <c r="J82" s="50" t="s">
        <v>201</v>
      </c>
      <c r="K82" s="45"/>
      <c r="L82" s="49"/>
      <c r="M82" s="49"/>
      <c r="N82" s="50"/>
      <c r="O82" s="39">
        <f t="shared" si="6"/>
        <v>51000</v>
      </c>
      <c r="P82" s="14">
        <f t="shared" si="7"/>
        <v>0</v>
      </c>
      <c r="Q82" s="14">
        <f t="shared" si="8"/>
        <v>51000</v>
      </c>
      <c r="R82" s="40">
        <f t="shared" si="9"/>
        <v>42000</v>
      </c>
      <c r="S82" s="45" t="s">
        <v>265</v>
      </c>
      <c r="T82" s="49" t="s">
        <v>265</v>
      </c>
      <c r="U82" s="49" t="s">
        <v>265</v>
      </c>
      <c r="V82" s="49" t="s">
        <v>265</v>
      </c>
      <c r="W82" s="49" t="s">
        <v>265</v>
      </c>
      <c r="X82" s="50" t="s">
        <v>265</v>
      </c>
      <c r="Y82" s="81">
        <v>48000</v>
      </c>
      <c r="Z82" s="14">
        <v>0</v>
      </c>
      <c r="AA82" s="82">
        <f t="shared" si="10"/>
        <v>48000</v>
      </c>
      <c r="AB82" s="83">
        <f t="shared" si="11"/>
        <v>40000</v>
      </c>
    </row>
    <row r="83" spans="1:28" s="52" customFormat="1" x14ac:dyDescent="0.25">
      <c r="A83" s="45" t="s">
        <v>199</v>
      </c>
      <c r="B83" s="46">
        <v>66383</v>
      </c>
      <c r="C83" s="47" t="s">
        <v>235</v>
      </c>
      <c r="D83" s="48">
        <v>1</v>
      </c>
      <c r="E83" s="48">
        <v>0</v>
      </c>
      <c r="F83" s="48">
        <v>0</v>
      </c>
      <c r="G83" s="49" t="s">
        <v>46</v>
      </c>
      <c r="H83" s="49" t="s">
        <v>102</v>
      </c>
      <c r="I83" s="49" t="s">
        <v>202</v>
      </c>
      <c r="J83" s="50" t="s">
        <v>201</v>
      </c>
      <c r="K83" s="45">
        <v>33879</v>
      </c>
      <c r="L83" s="53">
        <v>42695</v>
      </c>
      <c r="M83" s="49"/>
      <c r="N83" s="50"/>
      <c r="O83" s="39">
        <f t="shared" si="6"/>
        <v>61000</v>
      </c>
      <c r="P83" s="14">
        <f t="shared" si="7"/>
        <v>0</v>
      </c>
      <c r="Q83" s="14">
        <f t="shared" si="8"/>
        <v>61000</v>
      </c>
      <c r="R83" s="40">
        <f t="shared" si="9"/>
        <v>50000</v>
      </c>
      <c r="S83" s="45" t="s">
        <v>265</v>
      </c>
      <c r="T83" s="49" t="s">
        <v>265</v>
      </c>
      <c r="U83" s="49" t="s">
        <v>265</v>
      </c>
      <c r="V83" s="49" t="s">
        <v>265</v>
      </c>
      <c r="W83" s="49" t="s">
        <v>265</v>
      </c>
      <c r="X83" s="50" t="s">
        <v>265</v>
      </c>
      <c r="Y83" s="81">
        <v>58000</v>
      </c>
      <c r="Z83" s="14">
        <v>0</v>
      </c>
      <c r="AA83" s="82">
        <f t="shared" si="10"/>
        <v>58000</v>
      </c>
      <c r="AB83" s="83">
        <f t="shared" si="11"/>
        <v>48000</v>
      </c>
    </row>
    <row r="84" spans="1:28" s="52" customFormat="1" x14ac:dyDescent="0.25">
      <c r="A84" s="45" t="s">
        <v>203</v>
      </c>
      <c r="B84" s="46">
        <v>64140</v>
      </c>
      <c r="C84" s="47">
        <v>620</v>
      </c>
      <c r="D84" s="48">
        <v>0</v>
      </c>
      <c r="E84" s="48">
        <v>0</v>
      </c>
      <c r="F84" s="48">
        <v>1</v>
      </c>
      <c r="G84" s="49" t="s">
        <v>46</v>
      </c>
      <c r="H84" s="49" t="s">
        <v>204</v>
      </c>
      <c r="I84" s="49" t="s">
        <v>205</v>
      </c>
      <c r="J84" s="50" t="s">
        <v>206</v>
      </c>
      <c r="K84" s="45">
        <v>33758</v>
      </c>
      <c r="L84" s="53">
        <v>42695</v>
      </c>
      <c r="M84" s="49"/>
      <c r="N84" s="50"/>
      <c r="O84" s="39">
        <f t="shared" si="6"/>
        <v>2399000</v>
      </c>
      <c r="P84" s="14">
        <f t="shared" si="7"/>
        <v>0</v>
      </c>
      <c r="Q84" s="14">
        <f t="shared" si="8"/>
        <v>2399000</v>
      </c>
      <c r="R84" s="40">
        <f t="shared" si="9"/>
        <v>2399000</v>
      </c>
      <c r="S84" s="45" t="s">
        <v>265</v>
      </c>
      <c r="T84" s="49" t="s">
        <v>265</v>
      </c>
      <c r="U84" s="49" t="s">
        <v>265</v>
      </c>
      <c r="V84" s="49" t="s">
        <v>265</v>
      </c>
      <c r="W84" s="49" t="s">
        <v>266</v>
      </c>
      <c r="X84" s="50" t="s">
        <v>266</v>
      </c>
      <c r="Y84" s="81">
        <v>2294000</v>
      </c>
      <c r="Z84" s="14">
        <v>0</v>
      </c>
      <c r="AA84" s="82">
        <f t="shared" si="10"/>
        <v>2294000</v>
      </c>
      <c r="AB84" s="83">
        <f t="shared" si="11"/>
        <v>2294000</v>
      </c>
    </row>
    <row r="85" spans="1:28" s="52" customFormat="1" x14ac:dyDescent="0.25">
      <c r="A85" s="45" t="s">
        <v>207</v>
      </c>
      <c r="B85" s="46">
        <v>64149</v>
      </c>
      <c r="C85" s="47">
        <v>613</v>
      </c>
      <c r="D85" s="48">
        <v>0</v>
      </c>
      <c r="E85" s="48">
        <v>0</v>
      </c>
      <c r="F85" s="48">
        <v>1</v>
      </c>
      <c r="G85" s="49" t="s">
        <v>46</v>
      </c>
      <c r="H85" s="49" t="s">
        <v>5</v>
      </c>
      <c r="I85" s="49" t="s">
        <v>208</v>
      </c>
      <c r="J85" s="50" t="s">
        <v>209</v>
      </c>
      <c r="K85" s="45">
        <v>33887</v>
      </c>
      <c r="L85" s="53">
        <v>42695</v>
      </c>
      <c r="M85" s="49">
        <v>33807</v>
      </c>
      <c r="N85" s="54">
        <v>42695</v>
      </c>
      <c r="O85" s="39">
        <f t="shared" si="6"/>
        <v>3021000</v>
      </c>
      <c r="P85" s="14">
        <f t="shared" si="7"/>
        <v>773000</v>
      </c>
      <c r="Q85" s="14">
        <f t="shared" si="8"/>
        <v>3794000</v>
      </c>
      <c r="R85" s="40">
        <f t="shared" si="9"/>
        <v>3794000</v>
      </c>
      <c r="S85" s="45" t="s">
        <v>266</v>
      </c>
      <c r="T85" s="49" t="s">
        <v>266</v>
      </c>
      <c r="U85" s="49" t="s">
        <v>265</v>
      </c>
      <c r="V85" s="49" t="s">
        <v>265</v>
      </c>
      <c r="W85" s="49" t="s">
        <v>265</v>
      </c>
      <c r="X85" s="50" t="s">
        <v>266</v>
      </c>
      <c r="Y85" s="81">
        <v>2889000</v>
      </c>
      <c r="Z85" s="14">
        <v>744000</v>
      </c>
      <c r="AA85" s="82">
        <f t="shared" si="10"/>
        <v>3633000</v>
      </c>
      <c r="AB85" s="83">
        <f t="shared" si="11"/>
        <v>3633000</v>
      </c>
    </row>
    <row r="86" spans="1:28" s="52" customFormat="1" x14ac:dyDescent="0.25">
      <c r="A86" s="45" t="s">
        <v>210</v>
      </c>
      <c r="B86" s="46">
        <v>64626</v>
      </c>
      <c r="C86" s="47" t="s">
        <v>235</v>
      </c>
      <c r="D86" s="48">
        <v>0</v>
      </c>
      <c r="E86" s="48">
        <v>0</v>
      </c>
      <c r="F86" s="48">
        <v>1</v>
      </c>
      <c r="G86" s="49" t="s">
        <v>46</v>
      </c>
      <c r="H86" s="49" t="s">
        <v>151</v>
      </c>
      <c r="I86" s="49" t="s">
        <v>211</v>
      </c>
      <c r="J86" s="50" t="s">
        <v>209</v>
      </c>
      <c r="K86" s="45">
        <v>33733</v>
      </c>
      <c r="L86" s="53">
        <v>42695</v>
      </c>
      <c r="M86" s="49">
        <v>33808</v>
      </c>
      <c r="N86" s="54">
        <v>42695</v>
      </c>
      <c r="O86" s="39">
        <f t="shared" si="6"/>
        <v>2926000</v>
      </c>
      <c r="P86" s="14">
        <f t="shared" si="7"/>
        <v>297000</v>
      </c>
      <c r="Q86" s="14">
        <f t="shared" si="8"/>
        <v>3223000</v>
      </c>
      <c r="R86" s="40">
        <f t="shared" si="9"/>
        <v>3223000</v>
      </c>
      <c r="S86" s="45" t="s">
        <v>265</v>
      </c>
      <c r="T86" s="49" t="s">
        <v>265</v>
      </c>
      <c r="U86" s="49" t="s">
        <v>265</v>
      </c>
      <c r="V86" s="49" t="s">
        <v>266</v>
      </c>
      <c r="W86" s="49" t="s">
        <v>265</v>
      </c>
      <c r="X86" s="50" t="s">
        <v>265</v>
      </c>
      <c r="Y86" s="81">
        <v>2798000</v>
      </c>
      <c r="Z86" s="14">
        <v>286000</v>
      </c>
      <c r="AA86" s="82">
        <f t="shared" si="10"/>
        <v>3084000</v>
      </c>
      <c r="AB86" s="83">
        <f t="shared" si="11"/>
        <v>3084000</v>
      </c>
    </row>
    <row r="87" spans="1:28" s="52" customFormat="1" x14ac:dyDescent="0.25">
      <c r="A87" s="45" t="s">
        <v>212</v>
      </c>
      <c r="B87" s="46">
        <v>63083</v>
      </c>
      <c r="C87" s="47" t="s">
        <v>235</v>
      </c>
      <c r="D87" s="48">
        <v>0</v>
      </c>
      <c r="E87" s="48">
        <v>0</v>
      </c>
      <c r="F87" s="48">
        <v>1</v>
      </c>
      <c r="G87" s="49" t="s">
        <v>112</v>
      </c>
      <c r="H87" s="49" t="s">
        <v>43</v>
      </c>
      <c r="I87" s="49" t="s">
        <v>213</v>
      </c>
      <c r="J87" s="50" t="s">
        <v>214</v>
      </c>
      <c r="K87" s="45">
        <v>33727</v>
      </c>
      <c r="L87" s="53">
        <v>42695</v>
      </c>
      <c r="M87" s="49"/>
      <c r="N87" s="50"/>
      <c r="O87" s="39">
        <f t="shared" si="6"/>
        <v>809000</v>
      </c>
      <c r="P87" s="14">
        <f t="shared" si="7"/>
        <v>0</v>
      </c>
      <c r="Q87" s="14">
        <f t="shared" si="8"/>
        <v>809000</v>
      </c>
      <c r="R87" s="40">
        <f t="shared" si="9"/>
        <v>809000</v>
      </c>
      <c r="S87" s="45" t="s">
        <v>265</v>
      </c>
      <c r="T87" s="49" t="s">
        <v>265</v>
      </c>
      <c r="U87" s="49" t="s">
        <v>265</v>
      </c>
      <c r="V87" s="49" t="s">
        <v>265</v>
      </c>
      <c r="W87" s="49" t="s">
        <v>266</v>
      </c>
      <c r="X87" s="50" t="s">
        <v>265</v>
      </c>
      <c r="Y87" s="81">
        <v>773000</v>
      </c>
      <c r="Z87" s="14">
        <v>0</v>
      </c>
      <c r="AA87" s="82">
        <f t="shared" si="10"/>
        <v>773000</v>
      </c>
      <c r="AB87" s="83">
        <f t="shared" si="11"/>
        <v>773000</v>
      </c>
    </row>
    <row r="88" spans="1:28" s="52" customFormat="1" x14ac:dyDescent="0.25">
      <c r="A88" s="45" t="s">
        <v>212</v>
      </c>
      <c r="B88" s="46">
        <v>63083</v>
      </c>
      <c r="C88" s="47" t="s">
        <v>235</v>
      </c>
      <c r="D88" s="48">
        <v>0</v>
      </c>
      <c r="E88" s="48">
        <v>0</v>
      </c>
      <c r="F88" s="48">
        <v>1</v>
      </c>
      <c r="G88" s="49" t="s">
        <v>112</v>
      </c>
      <c r="H88" s="49" t="s">
        <v>44</v>
      </c>
      <c r="I88" s="49" t="s">
        <v>215</v>
      </c>
      <c r="J88" s="50" t="s">
        <v>214</v>
      </c>
      <c r="K88" s="102">
        <v>33719</v>
      </c>
      <c r="L88" s="53">
        <v>42695</v>
      </c>
      <c r="M88" s="66"/>
      <c r="N88" s="67"/>
      <c r="O88" s="39">
        <f t="shared" si="6"/>
        <v>35000</v>
      </c>
      <c r="P88" s="14">
        <f t="shared" si="7"/>
        <v>0</v>
      </c>
      <c r="Q88" s="14">
        <f t="shared" si="8"/>
        <v>35000</v>
      </c>
      <c r="R88" s="40">
        <f t="shared" si="9"/>
        <v>35000</v>
      </c>
      <c r="S88" s="45" t="s">
        <v>265</v>
      </c>
      <c r="T88" s="49" t="s">
        <v>265</v>
      </c>
      <c r="U88" s="49" t="s">
        <v>265</v>
      </c>
      <c r="V88" s="49" t="s">
        <v>265</v>
      </c>
      <c r="W88" s="49" t="s">
        <v>265</v>
      </c>
      <c r="X88" s="50" t="s">
        <v>265</v>
      </c>
      <c r="Y88" s="81">
        <v>33000</v>
      </c>
      <c r="Z88" s="14">
        <v>0</v>
      </c>
      <c r="AA88" s="82">
        <f t="shared" si="10"/>
        <v>33000</v>
      </c>
      <c r="AB88" s="83">
        <f t="shared" si="11"/>
        <v>33000</v>
      </c>
    </row>
    <row r="89" spans="1:28" s="52" customFormat="1" x14ac:dyDescent="0.25">
      <c r="A89" s="45" t="s">
        <v>212</v>
      </c>
      <c r="B89" s="46">
        <v>63083</v>
      </c>
      <c r="C89" s="47" t="s">
        <v>235</v>
      </c>
      <c r="D89" s="48">
        <v>0</v>
      </c>
      <c r="E89" s="48">
        <v>0</v>
      </c>
      <c r="F89" s="48">
        <v>1</v>
      </c>
      <c r="G89" s="49" t="s">
        <v>112</v>
      </c>
      <c r="H89" s="49" t="s">
        <v>216</v>
      </c>
      <c r="I89" s="49" t="s">
        <v>217</v>
      </c>
      <c r="J89" s="50" t="s">
        <v>214</v>
      </c>
      <c r="K89" s="102"/>
      <c r="L89" s="68"/>
      <c r="M89" s="66"/>
      <c r="N89" s="67"/>
      <c r="O89" s="39">
        <f t="shared" si="6"/>
        <v>41000</v>
      </c>
      <c r="P89" s="14">
        <f t="shared" si="7"/>
        <v>0</v>
      </c>
      <c r="Q89" s="14">
        <f t="shared" si="8"/>
        <v>41000</v>
      </c>
      <c r="R89" s="40">
        <f t="shared" si="9"/>
        <v>41000</v>
      </c>
      <c r="S89" s="45" t="s">
        <v>265</v>
      </c>
      <c r="T89" s="49" t="s">
        <v>265</v>
      </c>
      <c r="U89" s="49" t="s">
        <v>265</v>
      </c>
      <c r="V89" s="49" t="s">
        <v>265</v>
      </c>
      <c r="W89" s="49" t="s">
        <v>265</v>
      </c>
      <c r="X89" s="50" t="s">
        <v>265</v>
      </c>
      <c r="Y89" s="81">
        <v>39000</v>
      </c>
      <c r="Z89" s="14">
        <v>0</v>
      </c>
      <c r="AA89" s="82">
        <f t="shared" si="10"/>
        <v>39000</v>
      </c>
      <c r="AB89" s="83">
        <f t="shared" si="11"/>
        <v>39000</v>
      </c>
    </row>
    <row r="90" spans="1:28" s="52" customFormat="1" x14ac:dyDescent="0.25">
      <c r="A90" s="45" t="s">
        <v>218</v>
      </c>
      <c r="B90" s="46">
        <v>66283</v>
      </c>
      <c r="C90" s="47" t="s">
        <v>235</v>
      </c>
      <c r="D90" s="48">
        <v>0</v>
      </c>
      <c r="E90" s="48">
        <v>1</v>
      </c>
      <c r="F90" s="48">
        <v>0</v>
      </c>
      <c r="G90" s="49" t="s">
        <v>112</v>
      </c>
      <c r="H90" s="49" t="s">
        <v>20</v>
      </c>
      <c r="I90" s="49" t="s">
        <v>219</v>
      </c>
      <c r="J90" s="50" t="s">
        <v>214</v>
      </c>
      <c r="K90" s="45">
        <v>33829</v>
      </c>
      <c r="L90" s="53">
        <v>42695</v>
      </c>
      <c r="M90" s="49"/>
      <c r="N90" s="50"/>
      <c r="O90" s="39">
        <f t="shared" si="6"/>
        <v>24000</v>
      </c>
      <c r="P90" s="14">
        <f t="shared" si="7"/>
        <v>0</v>
      </c>
      <c r="Q90" s="14">
        <f t="shared" si="8"/>
        <v>24000</v>
      </c>
      <c r="R90" s="40">
        <f t="shared" si="9"/>
        <v>20000</v>
      </c>
      <c r="S90" s="45" t="s">
        <v>265</v>
      </c>
      <c r="T90" s="49" t="s">
        <v>265</v>
      </c>
      <c r="U90" s="49" t="s">
        <v>265</v>
      </c>
      <c r="V90" s="49" t="s">
        <v>265</v>
      </c>
      <c r="W90" s="49" t="s">
        <v>265</v>
      </c>
      <c r="X90" s="50" t="s">
        <v>265</v>
      </c>
      <c r="Y90" s="81">
        <v>22000</v>
      </c>
      <c r="Z90" s="14">
        <v>0</v>
      </c>
      <c r="AA90" s="82">
        <f t="shared" si="10"/>
        <v>22000</v>
      </c>
      <c r="AB90" s="83">
        <f t="shared" si="11"/>
        <v>18000</v>
      </c>
    </row>
    <row r="91" spans="1:28" s="52" customFormat="1" x14ac:dyDescent="0.25">
      <c r="A91" s="45" t="s">
        <v>220</v>
      </c>
      <c r="B91" s="46">
        <v>64890</v>
      </c>
      <c r="C91" s="47" t="s">
        <v>235</v>
      </c>
      <c r="D91" s="48">
        <v>0</v>
      </c>
      <c r="E91" s="48">
        <v>1</v>
      </c>
      <c r="F91" s="48">
        <v>0</v>
      </c>
      <c r="G91" s="49" t="s">
        <v>46</v>
      </c>
      <c r="H91" s="49" t="s">
        <v>102</v>
      </c>
      <c r="I91" s="49" t="s">
        <v>221</v>
      </c>
      <c r="J91" s="50" t="s">
        <v>222</v>
      </c>
      <c r="K91" s="45">
        <v>33709</v>
      </c>
      <c r="L91" s="53">
        <v>42695</v>
      </c>
      <c r="M91" s="49">
        <v>33823</v>
      </c>
      <c r="N91" s="54">
        <v>42695</v>
      </c>
      <c r="O91" s="39">
        <f t="shared" si="6"/>
        <v>9316000</v>
      </c>
      <c r="P91" s="14">
        <f t="shared" si="7"/>
        <v>2997000</v>
      </c>
      <c r="Q91" s="14">
        <f t="shared" si="8"/>
        <v>12313000</v>
      </c>
      <c r="R91" s="40">
        <f t="shared" si="9"/>
        <v>10176000</v>
      </c>
      <c r="S91" s="45" t="s">
        <v>266</v>
      </c>
      <c r="T91" s="49" t="s">
        <v>266</v>
      </c>
      <c r="U91" s="49" t="s">
        <v>265</v>
      </c>
      <c r="V91" s="49" t="s">
        <v>266</v>
      </c>
      <c r="W91" s="49" t="s">
        <v>265</v>
      </c>
      <c r="X91" s="50" t="s">
        <v>265</v>
      </c>
      <c r="Y91" s="81">
        <v>8910000</v>
      </c>
      <c r="Z91" s="14">
        <v>2886000</v>
      </c>
      <c r="AA91" s="82">
        <f t="shared" si="10"/>
        <v>11796000</v>
      </c>
      <c r="AB91" s="83">
        <f t="shared" si="11"/>
        <v>9749000</v>
      </c>
    </row>
    <row r="92" spans="1:28" s="52" customFormat="1" x14ac:dyDescent="0.25">
      <c r="A92" s="45" t="s">
        <v>223</v>
      </c>
      <c r="B92" s="46">
        <v>64621</v>
      </c>
      <c r="C92" s="47" t="s">
        <v>235</v>
      </c>
      <c r="D92" s="48">
        <v>0</v>
      </c>
      <c r="E92" s="48">
        <v>3.4500000000000003E-2</v>
      </c>
      <c r="F92" s="48">
        <v>0.96550000000000002</v>
      </c>
      <c r="G92" s="49" t="s">
        <v>108</v>
      </c>
      <c r="H92" s="49" t="s">
        <v>8</v>
      </c>
      <c r="I92" s="49" t="s">
        <v>224</v>
      </c>
      <c r="J92" s="50" t="s">
        <v>225</v>
      </c>
      <c r="K92" s="45">
        <v>33716</v>
      </c>
      <c r="L92" s="53">
        <v>42695</v>
      </c>
      <c r="M92" s="49">
        <v>33815</v>
      </c>
      <c r="N92" s="54">
        <v>42695</v>
      </c>
      <c r="O92" s="39">
        <f t="shared" si="6"/>
        <v>5335000</v>
      </c>
      <c r="P92" s="14">
        <f t="shared" si="7"/>
        <v>416000</v>
      </c>
      <c r="Q92" s="14">
        <f t="shared" si="8"/>
        <v>5751000</v>
      </c>
      <c r="R92" s="40">
        <f t="shared" si="9"/>
        <v>5717000</v>
      </c>
      <c r="S92" s="45" t="s">
        <v>265</v>
      </c>
      <c r="T92" s="49" t="s">
        <v>265</v>
      </c>
      <c r="U92" s="49" t="s">
        <v>265</v>
      </c>
      <c r="V92" s="49" t="s">
        <v>265</v>
      </c>
      <c r="W92" s="49" t="s">
        <v>265</v>
      </c>
      <c r="X92" s="50" t="s">
        <v>265</v>
      </c>
      <c r="Y92" s="81">
        <v>5102000</v>
      </c>
      <c r="Z92" s="14">
        <v>400000</v>
      </c>
      <c r="AA92" s="82">
        <f t="shared" si="10"/>
        <v>5502000</v>
      </c>
      <c r="AB92" s="83">
        <f t="shared" si="11"/>
        <v>5469000</v>
      </c>
    </row>
    <row r="93" spans="1:28" s="52" customFormat="1" ht="15.75" thickBot="1" x14ac:dyDescent="0.3">
      <c r="A93" s="45" t="s">
        <v>226</v>
      </c>
      <c r="B93" s="46">
        <v>65237</v>
      </c>
      <c r="C93" s="47">
        <v>615</v>
      </c>
      <c r="D93" s="48">
        <v>0</v>
      </c>
      <c r="E93" s="48">
        <v>2.7699999999999999E-2</v>
      </c>
      <c r="F93" s="48">
        <v>0.97230000000000005</v>
      </c>
      <c r="G93" s="49" t="s">
        <v>108</v>
      </c>
      <c r="H93" s="49" t="s">
        <v>5</v>
      </c>
      <c r="I93" s="49" t="s">
        <v>227</v>
      </c>
      <c r="J93" s="50"/>
      <c r="K93" s="45">
        <v>33717</v>
      </c>
      <c r="L93" s="53">
        <v>42695</v>
      </c>
      <c r="M93" s="49">
        <v>33816</v>
      </c>
      <c r="N93" s="54">
        <v>42695</v>
      </c>
      <c r="O93" s="39">
        <f t="shared" si="6"/>
        <v>17642000</v>
      </c>
      <c r="P93" s="14">
        <f t="shared" si="7"/>
        <v>2627000</v>
      </c>
      <c r="Q93" s="14">
        <f t="shared" si="8"/>
        <v>20269000</v>
      </c>
      <c r="R93" s="40">
        <f t="shared" si="9"/>
        <v>20172000</v>
      </c>
      <c r="S93" s="45" t="s">
        <v>266</v>
      </c>
      <c r="T93" s="49" t="s">
        <v>266</v>
      </c>
      <c r="U93" s="49" t="s">
        <v>266</v>
      </c>
      <c r="V93" s="49" t="s">
        <v>265</v>
      </c>
      <c r="W93" s="49" t="s">
        <v>265</v>
      </c>
      <c r="X93" s="50" t="s">
        <v>266</v>
      </c>
      <c r="Y93" s="81">
        <v>16873000</v>
      </c>
      <c r="Z93" s="14">
        <v>2529000</v>
      </c>
      <c r="AA93" s="82">
        <f t="shared" si="10"/>
        <v>19402000</v>
      </c>
      <c r="AB93" s="83">
        <f t="shared" si="11"/>
        <v>19309000</v>
      </c>
    </row>
    <row r="94" spans="1:28" s="52" customFormat="1" ht="16.5" thickTop="1" thickBot="1" x14ac:dyDescent="0.3">
      <c r="A94" s="69"/>
      <c r="B94" s="70"/>
      <c r="C94" s="71"/>
      <c r="D94" s="72"/>
      <c r="E94" s="70"/>
      <c r="F94" s="70"/>
      <c r="G94" s="70"/>
      <c r="H94" s="70"/>
      <c r="I94" s="70"/>
      <c r="J94" s="73"/>
      <c r="K94" s="69"/>
      <c r="L94" s="70"/>
      <c r="M94" s="70"/>
      <c r="N94" s="73"/>
      <c r="O94" s="42">
        <f t="shared" ref="O94:R94" si="12">SUM(O6:O93)</f>
        <v>229204000</v>
      </c>
      <c r="P94" s="43">
        <f t="shared" si="12"/>
        <v>43650000</v>
      </c>
      <c r="Q94" s="43">
        <f t="shared" si="12"/>
        <v>272854000</v>
      </c>
      <c r="R94" s="44">
        <f t="shared" si="12"/>
        <v>256762000</v>
      </c>
      <c r="S94" s="74"/>
      <c r="T94" s="75"/>
      <c r="U94" s="75"/>
      <c r="V94" s="75"/>
      <c r="W94" s="75"/>
      <c r="X94" s="76"/>
      <c r="Y94" s="42">
        <f>SUM(Y6:Y93)</f>
        <v>219256023</v>
      </c>
      <c r="Z94" s="43">
        <f>SUM(Z6:Z93)</f>
        <v>42017000</v>
      </c>
      <c r="AA94" s="43">
        <f>SUM(AA6:AA93)</f>
        <v>261273023</v>
      </c>
      <c r="AB94" s="44">
        <f>SUM(AB6:AB93)</f>
        <v>245862000</v>
      </c>
    </row>
    <row r="95" spans="1:28" s="52" customFormat="1" x14ac:dyDescent="0.25">
      <c r="C95" s="77"/>
      <c r="D95" s="78"/>
    </row>
    <row r="96" spans="1:28" x14ac:dyDescent="0.25">
      <c r="A96" s="1" t="s">
        <v>267</v>
      </c>
      <c r="R96" s="15"/>
    </row>
    <row r="97" spans="1:18" x14ac:dyDescent="0.25">
      <c r="A97" t="s">
        <v>268</v>
      </c>
      <c r="R97" s="15"/>
    </row>
    <row r="98" spans="1:18" x14ac:dyDescent="0.25">
      <c r="A98" t="s">
        <v>269</v>
      </c>
      <c r="R98" s="15"/>
    </row>
    <row r="99" spans="1:18" x14ac:dyDescent="0.25">
      <c r="A99" t="s">
        <v>270</v>
      </c>
      <c r="R99" s="13"/>
    </row>
    <row r="100" spans="1:18" x14ac:dyDescent="0.25">
      <c r="A100" t="s">
        <v>271</v>
      </c>
    </row>
    <row r="101" spans="1:18" x14ac:dyDescent="0.25">
      <c r="A101" t="s">
        <v>272</v>
      </c>
    </row>
    <row r="102" spans="1:18" x14ac:dyDescent="0.25">
      <c r="A102" t="s">
        <v>277</v>
      </c>
    </row>
    <row r="103" spans="1:18" x14ac:dyDescent="0.25">
      <c r="A103" t="s">
        <v>273</v>
      </c>
    </row>
    <row r="104" spans="1:18" x14ac:dyDescent="0.25">
      <c r="A104" t="s">
        <v>274</v>
      </c>
    </row>
    <row r="105" spans="1:18" x14ac:dyDescent="0.25">
      <c r="A105" t="s">
        <v>275</v>
      </c>
    </row>
    <row r="106" spans="1:18" x14ac:dyDescent="0.25">
      <c r="A106" t="s">
        <v>276</v>
      </c>
    </row>
    <row r="109" spans="1:18" x14ac:dyDescent="0.25">
      <c r="A109" s="19" t="s">
        <v>278</v>
      </c>
    </row>
    <row r="110" spans="1:18" x14ac:dyDescent="0.25">
      <c r="A110" t="s">
        <v>279</v>
      </c>
    </row>
    <row r="111" spans="1:18" x14ac:dyDescent="0.25">
      <c r="A111" t="s">
        <v>280</v>
      </c>
    </row>
  </sheetData>
  <mergeCells count="10">
    <mergeCell ref="K4:L4"/>
    <mergeCell ref="M4:N4"/>
    <mergeCell ref="K60:K61"/>
    <mergeCell ref="L60:L61"/>
    <mergeCell ref="K88:K89"/>
    <mergeCell ref="Y3:AB3"/>
    <mergeCell ref="S3:X3"/>
    <mergeCell ref="O3:R3"/>
    <mergeCell ref="K3:N3"/>
    <mergeCell ref="A3:J3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1200" r:id="rId1"/>
  <headerFooter>
    <oddFooter xml:space="preserve">&amp;L&amp;F
Uniek nr. e-ABS
XXXXXXXXXXXXXXXXXXX
</oddFooter>
  </headerFooter>
  <rowBreaks count="1" manualBreakCount="1">
    <brk id="73" max="26" man="1"/>
  </rowBreaks>
  <colBreaks count="1" manualBreakCount="1">
    <brk id="10" max="10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titus xmlns="http://schemas.titus.com/TitusProperties/">
  <TitusGUID xmlns="">a30c2da8-4ad3-4d9b-b4ad-8e1281f065f0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56EB22C9FC714FAE8FC5D67F0475A0" ma:contentTypeVersion="10" ma:contentTypeDescription="Create a new document." ma:contentTypeScope="" ma:versionID="97179c83519ad7c99ec4628f99abc137">
  <xsd:schema xmlns:xsd="http://www.w3.org/2001/XMLSchema" xmlns:xs="http://www.w3.org/2001/XMLSchema" xmlns:p="http://schemas.microsoft.com/office/2006/metadata/properties" xmlns:ns3="5f9a790d-293c-4dbe-bbd9-c173faa0b3c8" targetNamespace="http://schemas.microsoft.com/office/2006/metadata/properties" ma:root="true" ma:fieldsID="e43d05aecf171cc08d44e553078fe746" ns3:_="">
    <xsd:import namespace="5f9a790d-293c-4dbe-bbd9-c173faa0b3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a790d-293c-4dbe-bbd9-c173faa0b3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A2E82A-FDB3-4B14-84C7-04F52D55EC4C}">
  <ds:schemaRefs>
    <ds:schemaRef ds:uri="http://schemas.titus.com/TitusProperties/"/>
    <ds:schemaRef ds:uri=""/>
  </ds:schemaRefs>
</ds:datastoreItem>
</file>

<file path=customXml/itemProps2.xml><?xml version="1.0" encoding="utf-8"?>
<ds:datastoreItem xmlns:ds="http://schemas.openxmlformats.org/officeDocument/2006/customXml" ds:itemID="{A0ACEA94-CA34-4498-A490-A745A9F67A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44E2FF-BAE1-4698-83DF-20D42AC4E82E}">
  <ds:schemaRefs>
    <ds:schemaRef ds:uri="5f9a790d-293c-4dbe-bbd9-c173faa0b3c8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BAF6FE3-2DDE-4FA9-95FA-ED76469130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9a790d-293c-4dbe-bbd9-c173faa0b3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specificatie</vt:lpstr>
      <vt:lpstr>specificatie!Print_Area</vt:lpstr>
      <vt:lpstr>specificatie!Print_Titles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Henriette Veenman-Dijk</dc:creator>
  <cp:lastModifiedBy>Robin ter Hark</cp:lastModifiedBy>
  <cp:lastPrinted>2022-09-02T13:16:20Z</cp:lastPrinted>
  <dcterms:created xsi:type="dcterms:W3CDTF">2017-02-13T14:38:19Z</dcterms:created>
  <dcterms:modified xsi:type="dcterms:W3CDTF">2025-03-10T08:44:54Z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0x010100DD56EB22C9FC714FAE8FC5D67F0475A0</vt:lpwstr>
  </property>
  <property fmtid="{D5CDD505-2E9C-101B-9397-08002B2CF9AE}" pid="3" name="TitusGUID">
    <vt:lpwstr>a30c2da8-4ad3-4d9b-b4ad-8e1281f065f0</vt:lpwstr>
  </property>
  <property fmtid="{D5CDD505-2E9C-101B-9397-08002B2CF9AE}" pid="4" name="AonClassification">
    <vt:lpwstr>ADC_class_200</vt:lpwstr>
  </property>
  <property fmtid="{D5CDD505-2E9C-101B-9397-08002B2CF9AE}" pid="5" name="MSIP_Label_9043f10a-881e-4653-a55e-02ca2cc829dc_Enabled">
    <vt:lpwstr>true</vt:lpwstr>
  </property>
  <property fmtid="{D5CDD505-2E9C-101B-9397-08002B2CF9AE}" pid="6" name="MSIP_Label_9043f10a-881e-4653-a55e-02ca2cc829dc_SetDate">
    <vt:lpwstr>2024-07-03T07:14:09Z</vt:lpwstr>
  </property>
  <property fmtid="{D5CDD505-2E9C-101B-9397-08002B2CF9AE}" pid="7" name="MSIP_Label_9043f10a-881e-4653-a55e-02ca2cc829dc_Method">
    <vt:lpwstr>Standard</vt:lpwstr>
  </property>
  <property fmtid="{D5CDD505-2E9C-101B-9397-08002B2CF9AE}" pid="8" name="MSIP_Label_9043f10a-881e-4653-a55e-02ca2cc829dc_Name">
    <vt:lpwstr>ADC_class_200</vt:lpwstr>
  </property>
  <property fmtid="{D5CDD505-2E9C-101B-9397-08002B2CF9AE}" pid="9" name="MSIP_Label_9043f10a-881e-4653-a55e-02ca2cc829dc_SiteId">
    <vt:lpwstr>94cfddbc-0627-494a-ad7a-29aea3aea832</vt:lpwstr>
  </property>
  <property fmtid="{D5CDD505-2E9C-101B-9397-08002B2CF9AE}" pid="10" name="MSIP_Label_9043f10a-881e-4653-a55e-02ca2cc829dc_ActionId">
    <vt:lpwstr>894f63e5-c5ae-472f-8653-e32b6b62ea66</vt:lpwstr>
  </property>
  <property fmtid="{D5CDD505-2E9C-101B-9397-08002B2CF9AE}" pid="11" name="MSIP_Label_9043f10a-881e-4653-a55e-02ca2cc829dc_ContentBits">
    <vt:lpwstr>0</vt:lpwstr>
  </property>
</Properties>
</file>