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updateLinks="never" codeName="ThisWorkbook"/>
  <mc:AlternateContent xmlns:mc="http://schemas.openxmlformats.org/markup-compatibility/2006">
    <mc:Choice Requires="x15">
      <x15ac:absPath xmlns:x15ac="http://schemas.microsoft.com/office/spreadsheetml/2010/11/ac" url="/Users/karlmuusse/Documents/000Mentiz/006RVO/PSM Platform/NvI deel 2/"/>
    </mc:Choice>
  </mc:AlternateContent>
  <xr:revisionPtr revIDLastSave="0" documentId="8_{920EFF8B-0626-944A-BC9B-28C5D827F5D5}" xr6:coauthVersionLast="47" xr6:coauthVersionMax="47" xr10:uidLastSave="{00000000-0000-0000-0000-000000000000}"/>
  <bookViews>
    <workbookView xWindow="0" yWindow="500" windowWidth="22120" windowHeight="15320" tabRatio="776" activeTab="4" xr2:uid="{00000000-000D-0000-FFFF-FFFF00000000}"/>
  </bookViews>
  <sheets>
    <sheet name="Voorwaarden en Invulinstructie" sheetId="60" r:id="rId1"/>
    <sheet name="Samenvatting" sheetId="4" r:id="rId2"/>
    <sheet name="1. Implementatie en Exit" sheetId="57" r:id="rId3"/>
    <sheet name="2. Gebruiksrecht" sheetId="37" r:id="rId4"/>
    <sheet name="3. Additionele diensten" sheetId="3" r:id="rId5"/>
    <sheet name="BPK-Grafiek" sheetId="58" r:id="rId6"/>
    <sheet name="DATA" sheetId="59"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MO_UniqueIdentifier" hidden="1">"'a8b43c25-150a-4d84-a538-779f9bcc13c1'"</definedName>
    <definedName name="A" localSheetId="3">'[1]HULP-velden'!$D$8</definedName>
    <definedName name="A">'[2]HULP-velden'!$D$8</definedName>
    <definedName name="AanpassingScriptFAQ">#REF!</definedName>
    <definedName name="AanpassingScriptHIP">#REF!</definedName>
    <definedName name="AantalPercelenIngeschreven">[3]Parameters!$E$19</definedName>
    <definedName name="AltCPU2007Perceel1">'[4]9.1'!#REF!</definedName>
    <definedName name="AltCPU2008Perceel1">'[4]9.1'!#REF!</definedName>
    <definedName name="AltCPU2009Perceel1">'[4]9.1'!#REF!</definedName>
    <definedName name="AltCPU2010Perceel1">'[4]9.1'!#REF!</definedName>
    <definedName name="AltCPU2011Perceel1">'[4]9.1'!#REF!</definedName>
    <definedName name="AltCPU2012Perceel1">'[4]9.1'!#REF!</definedName>
    <definedName name="AltCPU2013Perceel1">'[4]9.1'!#REF!</definedName>
    <definedName name="AltCPU2014Perceel1">'[4]9.1'!#REF!</definedName>
    <definedName name="AltCPU2015Perceel1">'[4]9.1'!#REF!</definedName>
    <definedName name="AltGBext2007Perceel1">'[4]9.1'!#REF!</definedName>
    <definedName name="AltGBext2008Perceel1">'[4]9.1'!#REF!</definedName>
    <definedName name="AltGBext2009Perceel1">'[4]9.1'!#REF!</definedName>
    <definedName name="AltGBext2010Perceel1">'[4]9.1'!#REF!</definedName>
    <definedName name="AltGBext2011Perceel1">'[4]9.1'!#REF!</definedName>
    <definedName name="AltGBext2012Perceel1">'[4]9.1'!#REF!</definedName>
    <definedName name="AltGBext2013Perceel1">'[4]9.1'!#REF!</definedName>
    <definedName name="AltGBext2014Perceel1">'[4]9.1'!#REF!</definedName>
    <definedName name="AltGBext2015Perceel1">'[4]9.1'!#REF!</definedName>
    <definedName name="AltGBInt2007Perceel1">'[4]9.1'!#REF!</definedName>
    <definedName name="AltGBInt2008Perceel1">'[4]9.1'!#REF!</definedName>
    <definedName name="AltGBInt2009Perceel1">'[4]9.1'!#REF!</definedName>
    <definedName name="AltGBInt2010Perceel1">'[4]9.1'!#REF!</definedName>
    <definedName name="AltGBInt2011Perceel1">'[4]9.1'!#REF!</definedName>
    <definedName name="AltGBInt2012Perceel1">'[4]9.1'!#REF!</definedName>
    <definedName name="AltGBInt2013Perceel1">'[4]9.1'!#REF!</definedName>
    <definedName name="AltGBInt2014Perceel1">'[4]9.1'!#REF!</definedName>
    <definedName name="AltGBInt2015Perceel1">'[4]9.1'!#REF!</definedName>
    <definedName name="AltMips2007Perceel1">'[4]9.1'!#REF!</definedName>
    <definedName name="AltMips2008Perceel1">'[4]9.1'!#REF!</definedName>
    <definedName name="AltMips2009Perceel1">'[4]9.1'!#REF!</definedName>
    <definedName name="AltMips2010Perceel1">'[4]9.1'!#REF!</definedName>
    <definedName name="AltMips2011Perceel1">'[4]9.1'!#REF!</definedName>
    <definedName name="AltMips2012Perceel1">'[4]9.1'!#REF!</definedName>
    <definedName name="AltMips2013Perceel1">'[4]9.1'!#REF!</definedName>
    <definedName name="AltMips2014Perceel1">'[4]9.1'!#REF!</definedName>
    <definedName name="AltMips2015Perceel1">'[4]9.1'!#REF!</definedName>
    <definedName name="AnalytischeApplicatiesKorting">#REF!</definedName>
    <definedName name="AnalytischeApplicatiesPrijs">#REF!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 localSheetId="3">'[1]HULP-velden'!$D$9</definedName>
    <definedName name="B">'[2]HULP-velden'!$D$9</definedName>
    <definedName name="BedragenIn">#REF!</definedName>
    <definedName name="BM020Perceel1">'[4]9.1'!#REF!</definedName>
    <definedName name="BM020Perceel2">#REF!</definedName>
    <definedName name="BM020Perceel3">#REF!</definedName>
    <definedName name="BM120140Perceel1">'[4]9.1'!#REF!</definedName>
    <definedName name="BM120140Perceel2">#REF!</definedName>
    <definedName name="BM120140Perceel3">#REF!</definedName>
    <definedName name="BM140160Perceel1">'[4]9.1'!#REF!</definedName>
    <definedName name="BM140160Perceel2">#REF!</definedName>
    <definedName name="BM140160Perceel3">#REF!</definedName>
    <definedName name="BM160180Perceel1">'[4]9.1'!#REF!</definedName>
    <definedName name="BM160180Perceel2">#REF!</definedName>
    <definedName name="BM160180Perceel3">#REF!</definedName>
    <definedName name="BM180200Perceel1">'[4]9.1'!#REF!</definedName>
    <definedName name="BM180200Perceel2">#REF!</definedName>
    <definedName name="BM180200Perceel3">#REF!</definedName>
    <definedName name="BM200plusPerceel1">'[4]9.1'!#REF!</definedName>
    <definedName name="BM200plusPerceel2">#REF!</definedName>
    <definedName name="BM200plusPerceel3">#REF!</definedName>
    <definedName name="BM2040Perceel1">'[4]9.1'!#REF!</definedName>
    <definedName name="BM2040Perceel2">#REF!</definedName>
    <definedName name="BM2040Perceel3">#REF!</definedName>
    <definedName name="BM4060Perceel1">'[4]9.1'!#REF!</definedName>
    <definedName name="BM4060Perceel2">#REF!</definedName>
    <definedName name="BM4060Perceel3">#REF!</definedName>
    <definedName name="BM6080Perceel1">'[4]9.1'!#REF!</definedName>
    <definedName name="BM6080Perceel2">#REF!</definedName>
    <definedName name="BM6080Perceel3">#REF!</definedName>
    <definedName name="bron">'[5]IV-accent'!$V$20:$V$24</definedName>
    <definedName name="BurstSeat">#REF!</definedName>
    <definedName name="CodeOfferte">#REF!</definedName>
    <definedName name="CompleetIngevuldAlternatiefPerceel1">#REF!</definedName>
    <definedName name="CompleetIngevuldAlternatiefPerceel2">#REF!</definedName>
    <definedName name="CompleetIngevuldAlternatiefPerceel3">#REF!</definedName>
    <definedName name="CompleetIngevuldOrgineelPerceel1">#REF!</definedName>
    <definedName name="CompleetIngevuldOrgineelPerceel2">#REF!</definedName>
    <definedName name="CompleetIngevuldOrgineelPerceel3">#REF!</definedName>
    <definedName name="CompleetIngevuldPerceel1">#REF!</definedName>
    <definedName name="CompleetIngevuldPerceel2">#REF!</definedName>
    <definedName name="CompleetIngevuldPerceel3">#REF!</definedName>
    <definedName name="ConnectorenOntwikkelstratenKorting">#REF!</definedName>
    <definedName name="ConnectorenOntwikkelstratenPrij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[6]Kengetallen!$H$42</definedName>
    <definedName name="CurrentRatioN">[6]Kengetallen!$D$42</definedName>
    <definedName name="CurrentRatioNmin1">[6]Kengetallen!$E$42</definedName>
    <definedName name="CurrentRatioNmin2">[6]Kengetallen!$F$42</definedName>
    <definedName name="DATA1">'[7]260000'!#REF!</definedName>
    <definedName name="DATA10">'[7]260000'!#REF!</definedName>
    <definedName name="DATA11">'[7]260000'!#REF!</definedName>
    <definedName name="DATA12">'[7]260000'!#REF!</definedName>
    <definedName name="DATA13">'[7]260000'!#REF!</definedName>
    <definedName name="DATA14">'[7]260000'!#REF!</definedName>
    <definedName name="DATA15">'[7]260000'!#REF!</definedName>
    <definedName name="DATA16">'[7]260000'!#REF!</definedName>
    <definedName name="DATA17">'[7]260000'!#REF!</definedName>
    <definedName name="DATA2">'[7]260000'!#REF!</definedName>
    <definedName name="DATA3">'[7]260000'!#REF!</definedName>
    <definedName name="DATA4">'[7]260000'!#REF!</definedName>
    <definedName name="DATA5">'[7]260000'!#REF!</definedName>
    <definedName name="DATA6">'[7]260000'!#REF!</definedName>
    <definedName name="DATA7">'[7]260000'!#REF!</definedName>
    <definedName name="DATA8">'[7]260000'!#REF!</definedName>
    <definedName name="DATA9">'[7]260000'!#REF!</definedName>
    <definedName name="DoorverbondenGesprekPerSeconde">#REF!</definedName>
    <definedName name="DVAlternatiefRol1Perceel1">'[4]9.1'!#REF!</definedName>
    <definedName name="DVAlternatiefRol1Perceel2">#REF!</definedName>
    <definedName name="DVAlternatiefRol1Perceel3">#REF!</definedName>
    <definedName name="DVAlternatiefRol2Perceel1">'[4]9.1'!#REF!</definedName>
    <definedName name="DVAlternatiefRol2Perceel2">#REF!</definedName>
    <definedName name="DVAlternatiefRol2Perceel3">#REF!</definedName>
    <definedName name="DVAlternatiefRol3Perceel1">'[4]9.1'!#REF!</definedName>
    <definedName name="DVAlternatiefRol3Perceel2">#REF!</definedName>
    <definedName name="DVAlternatiefRol3Perceel3">#REF!</definedName>
    <definedName name="DVOrgineelRol1Perceel1">'[4]9.1'!#REF!</definedName>
    <definedName name="DVOrgineelRol1Perceel2">#REF!</definedName>
    <definedName name="DVOrgineelRol1Perceel3">#REF!</definedName>
    <definedName name="DVOrgineelRol2Perceel1">'[4]9.1'!#REF!</definedName>
    <definedName name="DVOrgineelRol2Perceel2">#REF!</definedName>
    <definedName name="DVOrgineelRol2Perceel3">#REF!</definedName>
    <definedName name="DVOrgineelRol3Perceel1">'[4]9.1'!#REF!</definedName>
    <definedName name="DVOrgineelRol3Perceel2">#REF!</definedName>
    <definedName name="DVOrgineelRol3Perceel3">#REF!</definedName>
    <definedName name="DVRol1">#REF!</definedName>
    <definedName name="DVRol2">#REF!</definedName>
    <definedName name="DVRol3">#REF!</definedName>
    <definedName name="EigenVermogenN">[6]Kengetallen!$D$28</definedName>
    <definedName name="EigenVermogenNmin1">[6]Kengetallen!$E$28</definedName>
    <definedName name="EigenVermogenNmin2">[6]Kengetallen!$F$28</definedName>
    <definedName name="EPE">[8]bezetting!$C$5</definedName>
    <definedName name="Exponent" localSheetId="3">'[1]Invoer EMVI-kaders'!$M$28</definedName>
    <definedName name="Exponent">[2]Superformule!$K$19</definedName>
    <definedName name="ExtraWerkstroom">#REF!</definedName>
    <definedName name="GeavanceerdeFunctionaliteit">#REF!</definedName>
    <definedName name="GeavanceerdeFunctionaliteitAnalytischeApplicaties">#REF!</definedName>
    <definedName name="GeavanceerdeFunctionaliteitCorporatePerformance">#REF!</definedName>
    <definedName name="GeavanceerdeFunctionaliteitDatamining">#REF!</definedName>
    <definedName name="GeavanceerdeFunctionaliteitStatistischeAnalyse">#REF!</definedName>
    <definedName name="Gebruikers">#REF!</definedName>
    <definedName name="GeenBedragenIngevuld">#REF!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HU">[8]bezetting!$C$6</definedName>
    <definedName name="InitiëleKostenInrichting">#REF!</definedName>
    <definedName name="InschrijvenPerceel1">[3]Parameters!$E$15</definedName>
    <definedName name="InschrijvenPerceel2">[3]Parameters!$E$16</definedName>
    <definedName name="InschrijvenPerceel3">[3]Parameters!$E$17</definedName>
    <definedName name="InschrijvenPerceel4">[3]Parameters!$E$18</definedName>
    <definedName name="JaarlijkseGroei">#REF!</definedName>
    <definedName name="JaNee">#REF!</definedName>
    <definedName name="KortingspercentageListprijsAlternatiefPerceel1">'[4]9.1'!#REF!</definedName>
    <definedName name="KortingspercentageListprijsAlternatiefPerceel2">#REF!</definedName>
    <definedName name="KortingspercentageListprijsAlternatiefPerceel3">#REF!</definedName>
    <definedName name="KortingspercentageListprijsOrgineelPerceel1">'[4]9.1'!#REF!</definedName>
    <definedName name="KortingspercentageListprijsOrgineelPerceel2">#REF!</definedName>
    <definedName name="KortingspercentageListprijsOrgineelPerceel3">#REF!</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Q" localSheetId="3">[9]Superformule!$K$22</definedName>
    <definedName name="LAQ">[2]Superformule!$K$22</definedName>
    <definedName name="Leeg">#REF!</definedName>
    <definedName name="LiquideMiddelenN">[6]Kengetallen!$D$24</definedName>
    <definedName name="LiquideMiddelenNmin1">[6]Kengetallen!$E$24</definedName>
    <definedName name="LiquideMiddelenNmin2">[6]Kengetallen!$F$24</definedName>
    <definedName name="MaandelijkseFeeCallcenters">#REF!</definedName>
    <definedName name="MainframeToMidrange">#REF!</definedName>
    <definedName name="Maximaal" localSheetId="3">'[9]HULP-velden'!$L$20</definedName>
    <definedName name="Maximaal">'[2]HULP-velden'!$L$20</definedName>
    <definedName name="MigratieAlternatiefPerceel1">#REF!</definedName>
    <definedName name="MigratieAlternatiefPerceel2">#REF!</definedName>
    <definedName name="MigratieAlternatiefPerceel3">#REF!</definedName>
    <definedName name="MigratieOrgineelPerceel1">#REF!</definedName>
    <definedName name="MigratieOrgineelPerceel2">#REF!</definedName>
    <definedName name="MigratieOrgineelPerceel3">#REF!</definedName>
    <definedName name="MinorityInterestInSubsidiariesN">#REF!</definedName>
    <definedName name="MinorityInterestInSubsidiariesNmin1">#REF!</definedName>
    <definedName name="MinorityInterestInSubsidiariesNmin2">#REF!</definedName>
    <definedName name="MRCPUHoog">#REF!</definedName>
    <definedName name="MRCPULaag">#REF!</definedName>
    <definedName name="MRCPUMiddel">#REF!</definedName>
    <definedName name="MRHoog">#REF!</definedName>
    <definedName name="MRInternHoog">#REF!</definedName>
    <definedName name="MRInternLaag">#REF!</definedName>
    <definedName name="MRInternMiddel">#REF!</definedName>
    <definedName name="MRLaag">#REF!</definedName>
    <definedName name="MRMiddel">#REF!</definedName>
    <definedName name="MRNaamHoog">#REF!</definedName>
    <definedName name="MRNaamLaag">#REF!</definedName>
    <definedName name="MRNaamMiddel">#REF!</definedName>
    <definedName name="Multiperceelfactor">[3]Parameters!$C$10</definedName>
    <definedName name="NaamAanbesteding">#REF!</definedName>
    <definedName name="NaamLeverancier">#REF!</definedName>
    <definedName name="NaamPerceel1">#REF!</definedName>
    <definedName name="NaamPerceel2">#REF!</definedName>
    <definedName name="NaamPerceel3">#REF!</definedName>
    <definedName name="NettoResultaatN">[6]Kengetallen!$D$34</definedName>
    <definedName name="NettoResultaatNmin1">[6]Kengetallen!$E$34</definedName>
    <definedName name="NettoResultaatNmin2">[6]Kengetallen!$F$34</definedName>
    <definedName name="NietCompleetIngevuld">#REF!</definedName>
    <definedName name="NietCompleetIngevuldeTemplate">#REF!</definedName>
    <definedName name="NOK">#REF!</definedName>
    <definedName name="NVT">#REF!</definedName>
    <definedName name="OHSAlternatiefPerceel1">'[4]9.1'!#REF!</definedName>
    <definedName name="OHSAlternatiefPerceel2">#REF!</definedName>
    <definedName name="OHSAlternatiefPerceel3">#REF!</definedName>
    <definedName name="OHSOrgineelPerceel1">'[4]9.1'!#REF!</definedName>
    <definedName name="OHSOrgineelPerceel2">#REF!</definedName>
    <definedName name="OHSOrgineelPerceel3">#REF!</definedName>
    <definedName name="OK">#REF!</definedName>
    <definedName name="OmzetGemiddeld">[3]Kengetallen!$H$45</definedName>
    <definedName name="OmzetN">[3]Kengetallen!$D$35</definedName>
    <definedName name="OmzetNmin1">[3]Kengetallen!$E$35</definedName>
    <definedName name="OmzetNmin2">[3]Kengetallen!$F$35</definedName>
    <definedName name="Omzetwaarde">[3]Parameters!$F$19</definedName>
    <definedName name="OpleidingADDPerceel2BF">#REF!</definedName>
    <definedName name="OpleidingADDPerceel2SA">#REF!</definedName>
    <definedName name="OpleidingAKostenPerceel2BF">#REF!</definedName>
    <definedName name="OpleidingAKostenPerceel2SA">#REF!</definedName>
    <definedName name="OpleidingBDDPerceel2BF">#REF!</definedName>
    <definedName name="OpleidingBDDPerceel2SA">#REF!</definedName>
    <definedName name="OpleidingBKostenPerceel2BF">#REF!</definedName>
    <definedName name="OpleidingBKostenPerceel2SA">#REF!</definedName>
    <definedName name="OpleidingCDDPerceel2BF">#REF!</definedName>
    <definedName name="OpleidingCDDPerceel2SA">#REF!</definedName>
    <definedName name="OpleidingCKostenPerceel2BF">#REF!</definedName>
    <definedName name="OpleidingCKostenPerceel2SA">#REF!</definedName>
    <definedName name="OpleidingDDDPerceel1BF">'[4]9.1'!#REF!</definedName>
    <definedName name="OpleidingDDDPerceel2BF">#REF!</definedName>
    <definedName name="OpleidingDDDPerceel2SA">#REF!</definedName>
    <definedName name="OpleidingDDDPerceel3BF">#REF!</definedName>
    <definedName name="OpleidingDKostenPerceel1BF">'[4]9.1'!#REF!</definedName>
    <definedName name="OpleidingDKostenPerceel2BF">#REF!</definedName>
    <definedName name="OpleidingDKostenPerceel2SA">#REF!</definedName>
    <definedName name="OpleidingDKostenPerceel3BF">#REF!</definedName>
    <definedName name="OpleidingEDDPerceel1BF">'[4]9.1'!#REF!</definedName>
    <definedName name="OpleidingEDDPerceel2BF">#REF!</definedName>
    <definedName name="OpleidingEDDPerceel2SA">#REF!</definedName>
    <definedName name="OpleidingEDDPerceel3BF">#REF!</definedName>
    <definedName name="OpleidingEKostenPerceel1BF">'[4]9.1'!#REF!</definedName>
    <definedName name="OpleidingEKostenPerceel2BF">#REF!</definedName>
    <definedName name="OpleidingEKostenPerceel2SA">#REF!</definedName>
    <definedName name="OpleidingEKostenPerceel3BF">#REF!</definedName>
    <definedName name="OpleidingFDDPerceel2BF">#REF!</definedName>
    <definedName name="OpleidingFDDPerceel2SA">#REF!</definedName>
    <definedName name="OpleidingFKostenPerceel2BF">#REF!</definedName>
    <definedName name="OpleidingFKostenPerceel2SA">#REF!</definedName>
    <definedName name="OpleidingGDDPerceel2BF">#REF!</definedName>
    <definedName name="OpleidingGDDPerceel2SA">#REF!</definedName>
    <definedName name="OpleidingGKostenPerceel2BF">#REF!</definedName>
    <definedName name="OpleidingGKostenPerceel2SA">#REF!</definedName>
    <definedName name="OpleidingZDDPerceel2BF">#REF!</definedName>
    <definedName name="OpleidingZDDPerceel2SA">#REF!</definedName>
    <definedName name="OpleidingZKostenPerceel2BF">#REF!</definedName>
    <definedName name="OpleidingZKostenPerceel2SA">#REF!</definedName>
    <definedName name="OrgCPU2007Perceel2">#REF!</definedName>
    <definedName name="OrgCPU2007Perceel3">#REF!</definedName>
    <definedName name="OrgCPU2008Perceel2">#REF!</definedName>
    <definedName name="OrgCPU2008Perceel3">#REF!</definedName>
    <definedName name="OrgCPU2009Perceel2">#REF!</definedName>
    <definedName name="OrgCPU2009Perceel3">#REF!</definedName>
    <definedName name="OrgCPU2010Perceel2">#REF!</definedName>
    <definedName name="OrgCPU2010Perceel3">#REF!</definedName>
    <definedName name="OrgCPU2011Perceel2">#REF!</definedName>
    <definedName name="OrgCPU2011Perceel3">#REF!</definedName>
    <definedName name="OrgCPU2012Perceel2">#REF!</definedName>
    <definedName name="OrgCPU2012Perceel3">#REF!</definedName>
    <definedName name="OrgCPU2013Perceel2">#REF!</definedName>
    <definedName name="OrgCPU2013Perceel3">#REF!</definedName>
    <definedName name="OrgCPU2014Perceel1">'[4]9.1'!#REF!</definedName>
    <definedName name="OrgCPU2014Perceel2">#REF!</definedName>
    <definedName name="OrgCPU2014Perceel3">#REF!</definedName>
    <definedName name="OrgCPU2015Perceel2">#REF!</definedName>
    <definedName name="OrgCPU2015Perceel3">#REF!</definedName>
    <definedName name="OrgGBext2007Perceel2">#REF!</definedName>
    <definedName name="OrgGBext2007Perceel3">#REF!</definedName>
    <definedName name="OrgGBext2008Perceel2">#REF!</definedName>
    <definedName name="OrgGBext2008Perceel3">#REF!</definedName>
    <definedName name="OrgGBext2009Perceel2">#REF!</definedName>
    <definedName name="OrgGBext2009Perceel3">#REF!</definedName>
    <definedName name="OrgGBext2010Perceel2">#REF!</definedName>
    <definedName name="OrgGBext2010Perceel3">#REF!</definedName>
    <definedName name="OrgGBext2011Perceel2">#REF!</definedName>
    <definedName name="OrgGBext2011Perceel3">#REF!</definedName>
    <definedName name="OrgGBext2012Perceel2">#REF!</definedName>
    <definedName name="OrgGBext2012Perceel3">#REF!</definedName>
    <definedName name="OrgGBext2013Perceel2">#REF!</definedName>
    <definedName name="OrgGBext2013Perceel3">#REF!</definedName>
    <definedName name="OrgGBext2014Perceel1">'[4]9.1'!#REF!</definedName>
    <definedName name="OrgGBext2014Perceel2">#REF!</definedName>
    <definedName name="OrgGBext2014Perceel3">#REF!</definedName>
    <definedName name="OrgGBext2015Perceel2">#REF!</definedName>
    <definedName name="OrgGBext2015Perceel3">#REF!</definedName>
    <definedName name="OrgGBInt2007Perceel2">#REF!</definedName>
    <definedName name="OrgGBInt2007Perceel3">#REF!</definedName>
    <definedName name="OrgGBInt2008Perceel2">#REF!</definedName>
    <definedName name="OrgGBInt2008Perceel3">#REF!</definedName>
    <definedName name="OrgGBInt2009Perceel2">#REF!</definedName>
    <definedName name="OrgGBInt2009Perceel3">#REF!</definedName>
    <definedName name="OrgGBInt2010Perceel2">#REF!</definedName>
    <definedName name="OrgGBInt2010Perceel3">#REF!</definedName>
    <definedName name="OrgGBInt2011Perceel2">#REF!</definedName>
    <definedName name="OrgGBInt2011Perceel3">#REF!</definedName>
    <definedName name="OrgGBInt2012Perceel2">#REF!</definedName>
    <definedName name="OrgGBInt2012Perceel3">#REF!</definedName>
    <definedName name="OrgGBInt2013Perceel2">#REF!</definedName>
    <definedName name="OrgGBInt2013Perceel3">#REF!</definedName>
    <definedName name="OrgGBInt2014Perceel1">'[4]9.1'!#REF!</definedName>
    <definedName name="OrgGBInt2014Perceel2">#REF!</definedName>
    <definedName name="OrgGBInt2014Perceel3">#REF!</definedName>
    <definedName name="OrgGBInt2015Perceel2">#REF!</definedName>
    <definedName name="OrgGBInt2015Perceel3">#REF!</definedName>
    <definedName name="OrgMips2007Perceel1">'[4]9.1'!#REF!</definedName>
    <definedName name="OrgMips2007Perceel2">#REF!</definedName>
    <definedName name="OrgMips2007Perceel3">#REF!</definedName>
    <definedName name="OrgMips2008Perceel1">'[4]9.1'!#REF!</definedName>
    <definedName name="OrgMips2008Perceel2">#REF!</definedName>
    <definedName name="OrgMips2008Perceel3">#REF!</definedName>
    <definedName name="OrgMips2009Perceel1">'[4]9.1'!#REF!</definedName>
    <definedName name="OrgMips2009Perceel2">#REF!</definedName>
    <definedName name="OrgMips2009Perceel3">#REF!</definedName>
    <definedName name="OrgMips2010Perceel1">'[4]9.1'!#REF!</definedName>
    <definedName name="OrgMips2010Perceel2">#REF!</definedName>
    <definedName name="OrgMips2010Perceel3">#REF!</definedName>
    <definedName name="OrgMips2011Perceel1">'[4]9.1'!#REF!</definedName>
    <definedName name="OrgMips2011Perceel2">#REF!</definedName>
    <definedName name="OrgMips2011Perceel3">#REF!</definedName>
    <definedName name="OrgMips2012Perceel1">'[4]9.1'!#REF!</definedName>
    <definedName name="OrgMips2012Perceel2">#REF!</definedName>
    <definedName name="OrgMips2012Perceel3">#REF!</definedName>
    <definedName name="OrgMips2013Perceel1">'[4]9.1'!#REF!</definedName>
    <definedName name="OrgMips2013Perceel2">#REF!</definedName>
    <definedName name="OrgMips2013Perceel3">#REF!</definedName>
    <definedName name="OrgMips2014Perceel1">'[4]9.1'!#REF!</definedName>
    <definedName name="OrgMips2014Perceel2">#REF!</definedName>
    <definedName name="OrgMips2014Perceel3">#REF!</definedName>
    <definedName name="OrgMips2015Perceel1">'[4]9.1'!#REF!</definedName>
    <definedName name="OrgMips2015Perceel2">#REF!</definedName>
    <definedName name="OrgMips2015Perceel3">#REF!</definedName>
    <definedName name="Perceelsom">[3]Parameters!$F$15:$F$18</definedName>
    <definedName name="Percentage_Qeisen" localSheetId="3">'[9]HULP-velden'!$J$80</definedName>
    <definedName name="Percentage_Qeisen">'[2]HULP-velden'!$J$80</definedName>
    <definedName name="Platforms">#REF!</definedName>
    <definedName name="Pmax" localSheetId="3">'[1]Invoer EMVI-kaders'!$M$27</definedName>
    <definedName name="Pmax">[2]Superformule!$K$16</definedName>
    <definedName name="Pref" localSheetId="3">'[1]Invoer EMVI-kaders'!$M$25</definedName>
    <definedName name="Pref">[2]Superformule!$K$15</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mairEenheidY">'[2]HULP-velden'!$P$59</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Qmax" localSheetId="3">'[1]Invoer EMVI-kaders'!$M$20</definedName>
    <definedName name="Qmax">[2]Superformule!$K$13</definedName>
    <definedName name="Qmin" localSheetId="3">'[1]Invoer EMVI-kaders'!$M$22</definedName>
    <definedName name="Qmin">[2]Superformule!$K$11</definedName>
    <definedName name="Qref" localSheetId="3">'[1]Invoer EMVI-kaders'!$M$26</definedName>
    <definedName name="Qref">[2]Superformule!$K$14</definedName>
    <definedName name="Qref_wensen">'[2]HULP-velden'!$J$77</definedName>
    <definedName name="Qwensen" localSheetId="3">'[1]Invoer EMVI-kaders'!$M$21</definedName>
    <definedName name="Qwensen">[2]Superformule!$K$12</definedName>
    <definedName name="RentabiliteitGemiddeld">[6]Kengetallen!$H$41</definedName>
    <definedName name="RentabiliteitN">[6]Kengetallen!$D$41</definedName>
    <definedName name="RentabiliteitNmin1">[6]Kengetallen!$E$41</definedName>
    <definedName name="RentabiliteitNmin2">[6]Kengetallen!$F$41</definedName>
    <definedName name="SolvabiliteitGemiddeld">[6]Kengetallen!$H$40</definedName>
    <definedName name="SolvabiliteitN">[6]Kengetallen!$D$40</definedName>
    <definedName name="SolvabiliteitNmin1">[6]Kengetallen!$E$40</definedName>
    <definedName name="SolvabiliteitNmin2">[6]Kengetallen!$F$40</definedName>
    <definedName name="SOLVERWAARDE" localSheetId="3">'[1]HULP-velden'!$D$10</definedName>
    <definedName name="SOLVERWAARDE">'[2]HULP-velden'!$D$10</definedName>
    <definedName name="STA">[8]bezetting!$C$8</definedName>
    <definedName name="Staffel_koop">#REF!</definedName>
    <definedName name="Staffel_subscription">#REF!</definedName>
    <definedName name="Staffel1">'2. Gebruiksrecht'!$D$25:$J$31</definedName>
    <definedName name="Staffel2">'2. Gebruiksrecht'!#REF!</definedName>
    <definedName name="StarttariefPerCall">#REF!</definedName>
    <definedName name="StarttariefPerDoorverbondenCall">#REF!</definedName>
    <definedName name="storage">[10]Configurator!$A$21:$A$22</definedName>
    <definedName name="StorageExp">[10]Configurator!#REF!</definedName>
    <definedName name="SWI">[8]bezetting!$C$9</definedName>
    <definedName name="TEST1">'[7]260000'!#REF!</definedName>
    <definedName name="TEST10">'[7]260000'!#REF!</definedName>
    <definedName name="TEST11">'[7]260000'!#REF!</definedName>
    <definedName name="TEST12">'[7]260000'!#REF!</definedName>
    <definedName name="TEST13">'[7]260000'!#REF!</definedName>
    <definedName name="TEST14">'[7]260000'!#REF!</definedName>
    <definedName name="TEST15">'[7]260000'!#REF!</definedName>
    <definedName name="TEST16">'[7]260000'!#REF!</definedName>
    <definedName name="TEST17">'[7]260000'!#REF!</definedName>
    <definedName name="TEST18">'[7]260000'!#REF!</definedName>
    <definedName name="TEST19">'[7]260000'!#REF!</definedName>
    <definedName name="TEST2">'[7]260000'!#REF!</definedName>
    <definedName name="TEST20">'[7]260000'!#REF!</definedName>
    <definedName name="TEST21">'[7]260000'!#REF!</definedName>
    <definedName name="TEST22">'[7]260000'!#REF!</definedName>
    <definedName name="TEST23">'[7]260000'!#REF!</definedName>
    <definedName name="TEST24">'[7]260000'!#REF!</definedName>
    <definedName name="TEST25">'[7]260000'!#REF!</definedName>
    <definedName name="TEST26">'[7]260000'!#REF!</definedName>
    <definedName name="TEST27">'[7]260000'!#REF!</definedName>
    <definedName name="TEST28">'[7]260000'!#REF!</definedName>
    <definedName name="TEST29">'[7]260000'!#REF!</definedName>
    <definedName name="TEST3">'[7]260000'!#REF!</definedName>
    <definedName name="TEST30">'[7]260000'!#REF!</definedName>
    <definedName name="TEST4">'[7]260000'!#REF!</definedName>
    <definedName name="TEST5">'[7]260000'!#REF!</definedName>
    <definedName name="TEST6">'[7]260000'!#REF!</definedName>
    <definedName name="TEST7">'[7]260000'!#REF!</definedName>
    <definedName name="TEST8">'[7]260000'!#REF!</definedName>
    <definedName name="TEST9">'[7]260000'!#REF!</definedName>
    <definedName name="TESTHKEY">'[7]260000'!#REF!</definedName>
    <definedName name="TESTKEYS">'[7]260000'!#REF!</definedName>
    <definedName name="TESTVKEY">'[7]260000'!#REF!</definedName>
    <definedName name="TextminingToolsKorting">#REF!</definedName>
    <definedName name="TextminingToolsPrijs">#REF!</definedName>
    <definedName name="TotaalVermogenN">[6]Kengetallen!$D$20</definedName>
    <definedName name="TotaalVermogenNmin1">[6]Kengetallen!$E$20</definedName>
    <definedName name="TotaalVermogenNmin2">[6]Kengetallen!$F$20</definedName>
    <definedName name="TotaleWaarde">'[11]Kentallen EUR'!#REF!</definedName>
    <definedName name="TRA">#REF!</definedName>
    <definedName name="TypeA">#REF!</definedName>
    <definedName name="TypeB">#REF!</definedName>
    <definedName name="TypeC">#REF!</definedName>
    <definedName name="TypeD">#REF!</definedName>
    <definedName name="TypeE">#REF!</definedName>
    <definedName name="TypeF">#REF!</definedName>
    <definedName name="TypeG">#REF!</definedName>
    <definedName name="TypeH">#REF!</definedName>
    <definedName name="TypeY">#REF!</definedName>
    <definedName name="TypeZ">#REF!</definedName>
    <definedName name="UTZ">[8]bezetting!$C$7</definedName>
    <definedName name="VasteActivaN">[6]Kengetallen!$D$22</definedName>
    <definedName name="VasteActivaNmin1">[6]Kengetallen!$E$22</definedName>
    <definedName name="VasteActivaNmin2">[6]Kengetallen!$F$22</definedName>
    <definedName name="Verplicht">#REF!</definedName>
    <definedName name="VlottendeActivaN">[6]Kengetallen!$D$25</definedName>
    <definedName name="VlottendeActivaNmin1">[6]Kengetallen!$E$25</definedName>
    <definedName name="VlottendeActivaNmin2">[6]Kengetallen!$F$25</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'[11]Kentallen EUR'!#REF!</definedName>
    <definedName name="VoorzieningenNmin1">'[11]Kentallen EUR'!#REF!</definedName>
    <definedName name="VoorzieningenNmin2">'[11]Kentallen EUR'!#REF!</definedName>
    <definedName name="VreemdVermogenKortN">[6]Kengetallen!$D$30</definedName>
    <definedName name="VreemdVermogenKortNmin1">[6]Kengetallen!$E$30</definedName>
    <definedName name="VreemdVermogenKortNmin2">[6]Kengetallen!$F$30</definedName>
    <definedName name="VreemdVermogenLangN">[6]Kengetallen!$D$29</definedName>
    <definedName name="VreemdVermogenLangNmin1">[6]Kengetallen!$E$29</definedName>
    <definedName name="VreemdVermogenLangNmin2">[6]Kengetallen!$F$29</definedName>
    <definedName name="Waarden">#REF!</definedName>
    <definedName name="WeegfactorjaarN">[6]Kengetallen!$M$5</definedName>
    <definedName name="WeegfactorjaarNmin1">[6]Kengetallen!$M$6</definedName>
    <definedName name="WeegfactorjaarNmin2">[6]Kengetallen!$M$7</definedName>
    <definedName name="weegfactortotaal">[6]Kengetallen!$M$8</definedName>
    <definedName name="Xwaarden">[2]Vergelijken!#REF!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3" l="1"/>
  <c r="E28" i="3" s="1"/>
  <c r="F17" i="4" s="1"/>
  <c r="J31" i="37"/>
  <c r="J25" i="37"/>
  <c r="E54" i="37"/>
  <c r="F54" i="37"/>
  <c r="G54" i="37"/>
  <c r="H54" i="37"/>
  <c r="I54" i="37"/>
  <c r="J54" i="37"/>
  <c r="K54" i="37"/>
  <c r="L54" i="37"/>
  <c r="M54" i="37"/>
  <c r="C18" i="57"/>
  <c r="F13" i="4"/>
  <c r="E15" i="3"/>
  <c r="F12" i="58"/>
  <c r="F14" i="58"/>
  <c r="D7" i="59"/>
  <c r="F7" i="59"/>
  <c r="F83" i="58"/>
  <c r="F19" i="58"/>
  <c r="F20" i="58"/>
  <c r="F21" i="58"/>
  <c r="G21" i="58"/>
  <c r="G20" i="58"/>
  <c r="G19" i="58"/>
  <c r="E16" i="58"/>
  <c r="G12" i="58"/>
  <c r="G13" i="58"/>
  <c r="G14" i="58"/>
  <c r="I30" i="37"/>
  <c r="D30" i="37"/>
  <c r="D29" i="37"/>
  <c r="J29" i="37" s="1"/>
  <c r="D28" i="37"/>
  <c r="J28" i="37" s="1"/>
  <c r="M34" i="37"/>
  <c r="M53" i="37"/>
  <c r="M59" i="37"/>
  <c r="M35" i="37"/>
  <c r="L35" i="37"/>
  <c r="K35" i="37"/>
  <c r="J35" i="37"/>
  <c r="I35" i="37"/>
  <c r="H35" i="37"/>
  <c r="G35" i="37"/>
  <c r="F35" i="37"/>
  <c r="E35" i="37"/>
  <c r="E34" i="37"/>
  <c r="E53" i="37" s="1"/>
  <c r="E59" i="37" s="1"/>
  <c r="F34" i="37"/>
  <c r="G34" i="37"/>
  <c r="G53" i="37"/>
  <c r="G59" i="37"/>
  <c r="B15" i="4"/>
  <c r="D26" i="37"/>
  <c r="J26" i="37" s="1"/>
  <c r="G25" i="37"/>
  <c r="H25" i="37" s="1"/>
  <c r="I25" i="37" s="1"/>
  <c r="D27" i="37"/>
  <c r="J27" i="37" s="1"/>
  <c r="B13" i="4"/>
  <c r="B5" i="57"/>
  <c r="B3" i="57"/>
  <c r="B17" i="4"/>
  <c r="M25" i="37"/>
  <c r="C5" i="37"/>
  <c r="C3" i="37"/>
  <c r="C2" i="37"/>
  <c r="F53" i="37"/>
  <c r="F59" i="37"/>
  <c r="B6" i="3"/>
  <c r="B5" i="3"/>
  <c r="B3" i="3"/>
  <c r="B2" i="3"/>
  <c r="E56" i="37"/>
  <c r="H34" i="37"/>
  <c r="H53" i="37"/>
  <c r="H59" i="37"/>
  <c r="G31" i="37"/>
  <c r="H31" i="37" s="1"/>
  <c r="I31" i="37" s="1"/>
  <c r="M31" i="37"/>
  <c r="I34" i="37"/>
  <c r="I53" i="37"/>
  <c r="I59" i="37"/>
  <c r="J34" i="37"/>
  <c r="J53" i="37"/>
  <c r="J59" i="37" s="1"/>
  <c r="K34" i="37"/>
  <c r="K53" i="37"/>
  <c r="K59" i="37"/>
  <c r="L34" i="37"/>
  <c r="L53" i="37"/>
  <c r="L59" i="37"/>
  <c r="G26" i="37" l="1"/>
  <c r="H26" i="37" s="1"/>
  <c r="I26" i="37" s="1"/>
  <c r="G27" i="37"/>
  <c r="H27" i="37" s="1"/>
  <c r="I27" i="37" s="1"/>
  <c r="E36" i="37" s="1"/>
  <c r="E37" i="37" s="1"/>
  <c r="E39" i="37" s="1"/>
  <c r="M26" i="37"/>
  <c r="M27" i="37"/>
  <c r="G28" i="37"/>
  <c r="H28" i="37" s="1"/>
  <c r="I28" i="37" s="1"/>
  <c r="F36" i="37" s="1"/>
  <c r="F37" i="37" s="1"/>
  <c r="F39" i="37" s="1"/>
  <c r="F60" i="37" s="1"/>
  <c r="G29" i="37"/>
  <c r="E60" i="37" l="1"/>
  <c r="H29" i="37"/>
  <c r="I29" i="37" s="1"/>
  <c r="G36" i="37" l="1"/>
  <c r="G37" i="37" s="1"/>
  <c r="G39" i="37" s="1"/>
  <c r="H36" i="37"/>
  <c r="H37" i="37" s="1"/>
  <c r="H39" i="37" s="1"/>
  <c r="H60" i="37" s="1"/>
  <c r="K36" i="37"/>
  <c r="K37" i="37" s="1"/>
  <c r="K39" i="37" s="1"/>
  <c r="K60" i="37" s="1"/>
  <c r="L36" i="37"/>
  <c r="L37" i="37" s="1"/>
  <c r="L39" i="37" s="1"/>
  <c r="L60" i="37" s="1"/>
  <c r="I36" i="37"/>
  <c r="I37" i="37" s="1"/>
  <c r="I39" i="37" s="1"/>
  <c r="I60" i="37" s="1"/>
  <c r="J36" i="37"/>
  <c r="J37" i="37" s="1"/>
  <c r="J39" i="37" s="1"/>
  <c r="J60" i="37" s="1"/>
  <c r="M36" i="37"/>
  <c r="M37" i="37" s="1"/>
  <c r="M39" i="37" s="1"/>
  <c r="M60" i="37" s="1"/>
  <c r="G60" i="37" l="1"/>
  <c r="E62" i="37" s="1"/>
  <c r="F15" i="4" s="1"/>
  <c r="F19" i="4" s="1"/>
  <c r="F9" i="58" s="1"/>
  <c r="C7" i="59" s="1"/>
  <c r="E7" i="59" s="1"/>
  <c r="F15" i="58" s="1"/>
  <c r="E41" i="37"/>
</calcChain>
</file>

<file path=xl/sharedStrings.xml><?xml version="1.0" encoding="utf-8"?>
<sst xmlns="http://schemas.openxmlformats.org/spreadsheetml/2006/main" count="193" uniqueCount="152">
  <si>
    <t xml:space="preserve"> </t>
  </si>
  <si>
    <t>Omschrijving / specificatie</t>
  </si>
  <si>
    <t>Samenvatting</t>
  </si>
  <si>
    <r>
      <t>Toelichting / onderbouwing</t>
    </r>
    <r>
      <rPr>
        <sz val="12"/>
        <color theme="1"/>
        <rFont val="Verdana"/>
        <family val="2"/>
      </rPr>
      <t xml:space="preserve"> </t>
    </r>
  </si>
  <si>
    <t>Vrije velden voor toelichting / onderbouwing / Licentie, Onderhoud &amp; Support en overige kosten.</t>
  </si>
  <si>
    <t>(Prijzen exclusief BTW)</t>
  </si>
  <si>
    <t xml:space="preserve">Vergelijkingswaarde </t>
  </si>
  <si>
    <t xml:space="preserve">Naam Inschrijver: </t>
  </si>
  <si>
    <t>Korting</t>
  </si>
  <si>
    <t xml:space="preserve">"&gt;" meer dan </t>
  </si>
  <si>
    <t>per staffel</t>
  </si>
  <si>
    <t>over totaal aantal</t>
  </si>
  <si>
    <t>inclusief</t>
  </si>
  <si>
    <t xml:space="preserve">van </t>
  </si>
  <si>
    <t>tot en met</t>
  </si>
  <si>
    <t>cumulatief</t>
  </si>
  <si>
    <t>Uitbreiding</t>
  </si>
  <si>
    <t>korting</t>
  </si>
  <si>
    <t>STAFFEL 1</t>
  </si>
  <si>
    <t>&gt;</t>
  </si>
  <si>
    <t>STAFFEL 2</t>
  </si>
  <si>
    <t>STAFFEL 3</t>
  </si>
  <si>
    <t>STAFFEL 4</t>
  </si>
  <si>
    <t>STAFFEL 5</t>
  </si>
  <si>
    <t>Aantal</t>
  </si>
  <si>
    <t>Staffel</t>
  </si>
  <si>
    <t>Scenarioberekening</t>
  </si>
  <si>
    <t>(prijzen exclusief BTW)</t>
  </si>
  <si>
    <t xml:space="preserve">Europese Aanbesteding </t>
  </si>
  <si>
    <t>Europese aanbesteding</t>
  </si>
  <si>
    <t>Implementatie</t>
  </si>
  <si>
    <t>Vaste Prijs</t>
  </si>
  <si>
    <t>T.b.v. Vergelijkingswaarde</t>
  </si>
  <si>
    <t xml:space="preserve">Grondslag </t>
  </si>
  <si>
    <t>Prijs</t>
  </si>
  <si>
    <t>Totaalprijs per jaar</t>
  </si>
  <si>
    <t>Enterprise site licentie</t>
  </si>
  <si>
    <t>Prijs per jaar</t>
  </si>
  <si>
    <t>Kosten Enterprise site licentie</t>
  </si>
  <si>
    <t>Kosten meest gunstig licentiemodel</t>
  </si>
  <si>
    <t>Consultancy op basis van nacalculatie</t>
  </si>
  <si>
    <t>2. Oplossing / Gebruiksrecht</t>
  </si>
  <si>
    <t>Indicatie aantal benodigde uren gedurende Overeenkomst (met inbegrip van verlengingsopties)</t>
  </si>
  <si>
    <t>IWR2024 | Print Scan Management Oplossing</t>
  </si>
  <si>
    <t>IUC 2024123004</t>
  </si>
  <si>
    <t>Dimensionerings- 
scenario (indicatief)</t>
  </si>
  <si>
    <t>3. Additionele dienstverlening</t>
  </si>
  <si>
    <t>Tarief</t>
  </si>
  <si>
    <t>Initieel</t>
  </si>
  <si>
    <t>Jaar 1</t>
  </si>
  <si>
    <t>Jaar 2</t>
  </si>
  <si>
    <t>Jaar 3</t>
  </si>
  <si>
    <t>Jaar 4</t>
  </si>
  <si>
    <t>Jaar 5</t>
  </si>
  <si>
    <t>Jaar 6</t>
  </si>
  <si>
    <t>Jaar 7</t>
  </si>
  <si>
    <t>Jaar 8</t>
  </si>
  <si>
    <t>Jaar 9</t>
  </si>
  <si>
    <t>STAFFEL 6</t>
  </si>
  <si>
    <t>Prijs per Device per jaar (periode van 12 maanden)</t>
  </si>
  <si>
    <t>Verlenging</t>
  </si>
  <si>
    <t>All-in prijs Uurtarief consultancy (het adviseren door de Opdrachtnemer aan de Opdrachtgever over hoe de Opdrachtgever de PSM-Oplossing het beste kan benutten voor het behalen van de door Opdrachtgever in de nadere opdracht benoemde doelstellingen)</t>
  </si>
  <si>
    <t>1. Implementatie en Exitfase</t>
  </si>
  <si>
    <t>Totaal 3. Additionele dienstverlening - t.b.v. vergelijkingswaarde</t>
  </si>
  <si>
    <t>Europese Aanbesteding</t>
  </si>
  <si>
    <t>Print Scan Management Oplossing</t>
  </si>
  <si>
    <t>BPK-Grafiek</t>
  </si>
  <si>
    <t>Kenmerk: IWR 2024 123004</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</si>
  <si>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</si>
  <si>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</si>
  <si>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</si>
  <si>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</si>
  <si>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</si>
  <si>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</si>
  <si>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</si>
  <si>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</si>
  <si>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</si>
  <si>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</si>
  <si>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</si>
  <si>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</si>
  <si>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</si>
  <si>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</si>
  <si>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Totaal</t>
  </si>
  <si>
    <t>Hulpdata Grafiek Superformule</t>
  </si>
  <si>
    <t>Hulpvelden</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</si>
  <si>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</si>
  <si>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</si>
  <si>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</si>
  <si>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</si>
  <si>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</si>
  <si>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</si>
  <si>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</si>
  <si>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</si>
  <si>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</si>
  <si>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</si>
  <si>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</si>
  <si>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</si>
  <si>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</si>
  <si>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</si>
  <si>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</si>
  <si>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</si>
  <si>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</si>
  <si>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</si>
  <si>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</si>
  <si>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</si>
  <si>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</si>
  <si>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</si>
  <si>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</si>
  <si>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</si>
  <si>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</si>
  <si>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</si>
  <si>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</si>
  <si>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</si>
  <si>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</si>
  <si>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</si>
  <si>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</si>
  <si>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</si>
  <si>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</si>
  <si>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</si>
  <si>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</si>
  <si>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</si>
  <si>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</si>
  <si>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</si>
  <si>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</si>
  <si>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</si>
  <si>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IWR 2024 123004</t>
  </si>
  <si>
    <t>Qbonus</t>
  </si>
  <si>
    <t>Naam</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</si>
  <si>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</si>
  <si>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Zie ook Bijlage 13 Lijst van Afnemers</t>
  </si>
  <si>
    <t>Aantal MFP's</t>
  </si>
  <si>
    <t>1. Kosten Gebruiksrecht o.b.v. aantal MFP's</t>
  </si>
  <si>
    <t>Staffel Gebruiksrecht per MFP</t>
  </si>
  <si>
    <t>MFP</t>
  </si>
  <si>
    <t>Gebruiksrecht o.b.v. aantal MFP's</t>
  </si>
  <si>
    <t>Verwacht aantal MFP's cumulatief</t>
  </si>
  <si>
    <t>Prijs per MFP</t>
  </si>
  <si>
    <t>Kosten Gebruiksrecht o.b.v. aantal MFP's per jaar</t>
  </si>
  <si>
    <t>MFP's</t>
  </si>
  <si>
    <t>per MFP</t>
  </si>
  <si>
    <t>2. Kosten o.b.v. Enterprise site licentie (ongeacht het aantal MFP's)</t>
  </si>
  <si>
    <t xml:space="preserve">Kosten dienst Support en Onderhoud obv specificaties in Bijlage 02 en Bijlage 17 </t>
  </si>
  <si>
    <t>Totaal t.b.v. vergelijkingswaarde</t>
  </si>
  <si>
    <t>All-in bedrag per jaar (periode van 12 maanden) per MFP</t>
  </si>
  <si>
    <t>Indicatie aantal MFP's</t>
  </si>
  <si>
    <r>
      <rPr>
        <b/>
        <sz val="10"/>
        <rFont val="Verdana"/>
        <family val="2"/>
      </rPr>
      <t>Prijs Implementatie en dienstverlening Exitfase IDV-P Belastingdienst</t>
    </r>
    <r>
      <rPr>
        <sz val="10"/>
        <rFont val="Verdana"/>
        <family val="2"/>
      </rPr>
      <t xml:space="preserve">
Het Implementeren van de PSM-Oplossing zijnde alle activiteiten in de fasen 1 t/m  4 en fase 6 van de fasen zoals genoemd in Bijlage 02, die gericht zijn op het gebruiksklaar opleveren van de PSM-Oplossing, zodat de PSM-Oplossing na Acceptatie conform Specificaties gebruikt kan worden. Een en ander op basis van alle eisen en voorwaarden zoals gesteld in het Bestek in zijn algemeenheid en obv BIjlage 2 Specifcaties van de Prestatie in het bijzonder, alsmede uitvoeren diensten in Exitfase conform eisen van het Bestek</t>
    </r>
  </si>
  <si>
    <t>Totale cash out 9 jaren</t>
  </si>
  <si>
    <t>Totale cash out 9 jaren t.b.v. vergelijkingswaarde</t>
  </si>
  <si>
    <r>
      <rPr>
        <b/>
        <sz val="10"/>
        <rFont val="Verdana"/>
        <family val="2"/>
      </rPr>
      <t>Prijs Implementatie en dienstverlening Exitfase IDV-P Dictu</t>
    </r>
    <r>
      <rPr>
        <sz val="10"/>
        <rFont val="Verdana"/>
        <family val="2"/>
      </rPr>
      <t xml:space="preserve">
Het Implementeren van de PSM-Oplossing zijnde alle activiteiten in de fasen 1 t/m  4 en fase 6 van de fasen zoals genoemd in Bijlage 02, die gericht zijn op het gebruiksklaar opleveren van de PSM-Oplossing, zodat de PSM-Oplossing na Acceptatie conform Specificaties gebruikt kan worden. Een en ander op basis van alle eisen en voorwaarden zoals gesteld in het Bestek in zijn algemeenheid en obv Bijlage 2 Specifcaties van de Prestatie in het bijzonder, alsmede uitvoeren diensten in Exitfase conform eisen van het Bestek</t>
    </r>
  </si>
  <si>
    <r>
      <rPr>
        <b/>
        <sz val="10"/>
        <rFont val="Verdana"/>
        <family val="2"/>
      </rPr>
      <t>Prijs Implementatie en dienstverlening Exitfase IDV-P SSC-ICT</t>
    </r>
    <r>
      <rPr>
        <sz val="10"/>
        <rFont val="Verdana"/>
        <family val="2"/>
      </rPr>
      <t xml:space="preserve">
Het Implementeren van de PSM-Oplossing zijnde alle activiteiten in de fasen 1 t/m  4 en fase 6 van de fasen zoals genoemd in Bijlage 02, die gericht zijn op het gebruiksklaar opleveren van de PSM-Oplossing, zodat de PSM-Oplossing na Acceptatie conform Specificaties gebruikt kan worden. Een en ander op basis van alle eisen en voorwaarden zoals gesteld in het Bestek in zijn algemeenheid en obv Bijlage 2 Specifcaties van de Prestatie in het bijzonder, alsmede uitvoeren diensten in Exitfase conform eisen van het Bestek</t>
    </r>
  </si>
  <si>
    <r>
      <rPr>
        <b/>
        <sz val="10"/>
        <rFont val="Verdana"/>
        <family val="2"/>
      </rPr>
      <t>Prijs Implementatie en dienstverlening Exitfase IDV-P JIO</t>
    </r>
    <r>
      <rPr>
        <sz val="10"/>
        <rFont val="Verdana"/>
        <family val="2"/>
      </rPr>
      <t xml:space="preserve">
Het Implementeren van de PSM-Oplossing zijnde alle activiteiten in de fasen 1 t/m  4 en fase 6 van de fasen zoals genoemd in Bijlage 02, die gericht zijn op het gebruiksklaar opleveren van de PSM-Oplossing, zodat de PSM-Oplossing na Acceptatie conform Specificaties gebruikt kan worden. Een en ander op basis van alle eisen en voorwaarden zoals gesteld in het Bestek in zijn algemeenheid en obv Bijlage 2 Specifcaties van de Prestatie in het bijzonder, alsmede uitvoeren diensten in Exitfase conform eisen van het Bestek</t>
    </r>
  </si>
  <si>
    <r>
      <rPr>
        <b/>
        <sz val="10"/>
        <rFont val="Verdana"/>
        <family val="2"/>
      </rPr>
      <t>Prijs Implementatie en dienstverlening Exitfase IDV-P RWS</t>
    </r>
    <r>
      <rPr>
        <sz val="10"/>
        <rFont val="Verdana"/>
        <family val="2"/>
      </rPr>
      <t xml:space="preserve">
Het Implementeren van de PSM-Oplossing zijnde alle activiteiten in de fasen 1 t/m  4 en fase 6 van de fasen zoals genoemd in Bijlage 02, die gericht zijn op het gebruiksklaar opleveren van de PSM-Oplossing, zodat de PSM-Oplossing na Acceptatie conform Specificaties gebruikt kan worden. Een en ander op basis van alle eisen en voorwaarden zoals gesteld in het Bestek in zijn algemeenheid en obv Bijlage 2 Specifcaties van de Prestatie in het bijzonder, alsmede uitvoeren diensten in Exitfase conform eisen van het Bestek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</si>
</sst>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quot;€&quot;\ * #,##0.00_ ;_ &quot;€&quot;\ * \-#,##0.00_ ;_ &quot;€&quot;\ * &quot;-&quot;??_ ;_ @_ "/>
    <numFmt numFmtId="165" formatCode="_ * #,##0.00_ ;_ * \-#,##0.00_ ;_ * &quot;-&quot;??_ ;_ @_ "/>
    <numFmt numFmtId="166" formatCode="&quot;€&quot;\ #,##0.00_-"/>
    <numFmt numFmtId="167" formatCode="_-* #,##0.00_-;_-* #,##0.00\-;_-* &quot;-&quot;??_-;_-@_-"/>
    <numFmt numFmtId="168" formatCode="0_ ;\-0\ "/>
    <numFmt numFmtId="169" formatCode="_(&quot;€&quot;* #,##0.00_);_(&quot;€&quot;* \(#,##0.00\);_(&quot;€&quot;* &quot;-&quot;??_);_(@_)"/>
    <numFmt numFmtId="170" formatCode="_-* #,##0_-;_-* #,##0\-;_-* &quot;-&quot;??_-;_-@_-"/>
    <numFmt numFmtId="171" formatCode="0.0%"/>
    <numFmt numFmtId="172" formatCode="#,##0_ ;\-#,##0\ "/>
    <numFmt numFmtId="173" formatCode="_ * #,##0_ ;_ * \-#,##0_ ;_ * &quot;-&quot;??_ ;_ @_ "/>
    <numFmt numFmtId="174" formatCode="&quot;€&quot;#,##0.00_);\(&quot;€&quot;#,##0.00\)"/>
    <numFmt numFmtId="175" formatCode="0.0"/>
    <numFmt numFmtId="176" formatCode="#,##0.0"/>
    <numFmt numFmtId="177" formatCode="0.000"/>
    <numFmt numFmtId="178" formatCode="_ &quot;€&quot;\ * #,##0_ ;_ &quot;€&quot;\ * \-#,##0_ ;_ &quot;€&quot;\ * &quot;-&quot;??_ ;_ @_ "/>
  </numFmts>
  <fonts count="46"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color theme="1"/>
      <name val="Verdana"/>
      <family val="2"/>
    </font>
    <font>
      <b/>
      <sz val="12"/>
      <name val="Verdana"/>
      <family val="2"/>
    </font>
    <font>
      <sz val="11"/>
      <color theme="1"/>
      <name val="Verdana"/>
      <family val="2"/>
    </font>
    <font>
      <b/>
      <sz val="12"/>
      <color indexed="10"/>
      <name val="Verdana"/>
      <family val="2"/>
    </font>
    <font>
      <sz val="12"/>
      <color theme="1"/>
      <name val="Verdana"/>
      <family val="2"/>
    </font>
    <font>
      <sz val="8"/>
      <color theme="1"/>
      <name val="Verdana"/>
      <family val="2"/>
    </font>
    <font>
      <sz val="18"/>
      <color theme="1"/>
      <name val="Verdana"/>
      <family val="2"/>
    </font>
    <font>
      <sz val="18"/>
      <color indexed="8"/>
      <name val="Verdana"/>
      <family val="2"/>
    </font>
    <font>
      <sz val="8"/>
      <color indexed="8"/>
      <name val="Verdana"/>
      <family val="2"/>
    </font>
    <font>
      <b/>
      <sz val="12"/>
      <color theme="0"/>
      <name val="Verdana"/>
      <family val="2"/>
    </font>
    <font>
      <sz val="12"/>
      <name val="Verdana"/>
      <family val="2"/>
    </font>
    <font>
      <i/>
      <sz val="8"/>
      <color theme="1"/>
      <name val="Verdana"/>
      <family val="2"/>
    </font>
    <font>
      <sz val="10"/>
      <color theme="0"/>
      <name val="Verdana"/>
      <family val="2"/>
    </font>
    <font>
      <sz val="12"/>
      <color theme="0"/>
      <name val="Verdana"/>
      <family val="2"/>
    </font>
    <font>
      <i/>
      <u/>
      <sz val="10"/>
      <color theme="1"/>
      <name val="Verdana"/>
      <family val="2"/>
    </font>
    <font>
      <sz val="8"/>
      <name val="Calibri"/>
      <family val="2"/>
      <scheme val="minor"/>
    </font>
    <font>
      <sz val="11"/>
      <color theme="0"/>
      <name val="Calibri"/>
      <family val="2"/>
      <scheme val="minor"/>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i/>
      <sz val="12"/>
      <color theme="0"/>
      <name val="Verdana"/>
      <family val="2"/>
    </font>
  </fonts>
  <fills count="11">
    <fill>
      <patternFill patternType="none"/>
    </fill>
    <fill>
      <patternFill patternType="gray125"/>
    </fill>
    <fill>
      <patternFill patternType="solid">
        <fgColor indexed="9"/>
        <bgColor indexed="64"/>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rgb="FF00B050"/>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FF99"/>
        <bgColor indexed="64"/>
      </patternFill>
    </fill>
  </fills>
  <borders count="2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0">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xf numFmtId="167"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16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13">
    <xf numFmtId="0" fontId="0" fillId="0" borderId="0" xfId="0"/>
    <xf numFmtId="164" fontId="11" fillId="5" borderId="2" xfId="3" applyNumberFormat="1" applyFont="1" applyFill="1" applyBorder="1" applyAlignment="1" applyProtection="1">
      <alignment horizontal="right" vertical="center"/>
      <protection locked="0"/>
    </xf>
    <xf numFmtId="164" fontId="15" fillId="5" borderId="2" xfId="2" applyFont="1" applyFill="1" applyBorder="1" applyAlignment="1" applyProtection="1">
      <protection locked="0"/>
    </xf>
    <xf numFmtId="171" fontId="15" fillId="5" borderId="2" xfId="6" applyNumberFormat="1" applyFont="1" applyFill="1" applyBorder="1" applyAlignment="1" applyProtection="1">
      <alignment horizontal="right"/>
      <protection locked="0"/>
    </xf>
    <xf numFmtId="171" fontId="15" fillId="0" borderId="2" xfId="6" applyNumberFormat="1" applyFont="1" applyFill="1" applyBorder="1" applyAlignment="1" applyProtection="1">
      <alignment horizontal="right"/>
      <protection locked="0"/>
    </xf>
    <xf numFmtId="0" fontId="16" fillId="0" borderId="0" xfId="0" applyFont="1" applyProtection="1">
      <protection hidden="1"/>
    </xf>
    <xf numFmtId="0" fontId="20" fillId="0" borderId="0" xfId="0" applyFont="1" applyProtection="1">
      <protection hidden="1"/>
    </xf>
    <xf numFmtId="0" fontId="15" fillId="3" borderId="0" xfId="0" applyFont="1" applyFill="1" applyProtection="1">
      <protection hidden="1"/>
    </xf>
    <xf numFmtId="1" fontId="11" fillId="0" borderId="1" xfId="0" applyNumberFormat="1" applyFont="1" applyBorder="1" applyProtection="1">
      <protection hidden="1"/>
    </xf>
    <xf numFmtId="1" fontId="16" fillId="0" borderId="1" xfId="0" applyNumberFormat="1" applyFont="1" applyBorder="1" applyAlignment="1" applyProtection="1">
      <alignment horizontal="right"/>
      <protection hidden="1"/>
    </xf>
    <xf numFmtId="1" fontId="16" fillId="0" borderId="1" xfId="0" applyNumberFormat="1" applyFont="1" applyBorder="1" applyProtection="1">
      <protection hidden="1"/>
    </xf>
    <xf numFmtId="0" fontId="0" fillId="0" borderId="0" xfId="0" applyProtection="1">
      <protection hidden="1"/>
    </xf>
    <xf numFmtId="1" fontId="7" fillId="3" borderId="0" xfId="0" applyNumberFormat="1" applyFont="1" applyFill="1" applyAlignment="1" applyProtection="1">
      <alignment vertical="center"/>
      <protection hidden="1"/>
    </xf>
    <xf numFmtId="0" fontId="7" fillId="3" borderId="0" xfId="0" applyFont="1" applyFill="1" applyAlignment="1" applyProtection="1">
      <alignment vertical="center"/>
      <protection hidden="1"/>
    </xf>
    <xf numFmtId="166" fontId="9" fillId="3" borderId="0" xfId="0" applyNumberFormat="1" applyFont="1" applyFill="1" applyAlignment="1" applyProtection="1">
      <alignment vertical="center"/>
      <protection hidden="1"/>
    </xf>
    <xf numFmtId="0" fontId="10" fillId="3" borderId="0" xfId="0" applyFont="1" applyFill="1" applyAlignment="1" applyProtection="1">
      <alignment vertical="center"/>
      <protection hidden="1"/>
    </xf>
    <xf numFmtId="1" fontId="4" fillId="3" borderId="0" xfId="0" applyNumberFormat="1" applyFont="1" applyFill="1" applyAlignment="1" applyProtection="1">
      <alignment horizontal="left" vertical="center"/>
      <protection hidden="1"/>
    </xf>
    <xf numFmtId="0" fontId="4" fillId="3" borderId="0" xfId="0" applyFont="1" applyFill="1" applyProtection="1">
      <protection hidden="1"/>
    </xf>
    <xf numFmtId="0" fontId="12" fillId="0" borderId="1" xfId="3" applyFont="1" applyBorder="1" applyProtection="1">
      <protection hidden="1"/>
    </xf>
    <xf numFmtId="0" fontId="12" fillId="0" borderId="0" xfId="3" applyFont="1" applyProtection="1">
      <protection hidden="1"/>
    </xf>
    <xf numFmtId="166" fontId="11" fillId="0" borderId="0" xfId="3" applyNumberFormat="1" applyFont="1" applyAlignment="1" applyProtection="1">
      <alignment horizontal="right"/>
      <protection hidden="1"/>
    </xf>
    <xf numFmtId="166" fontId="8" fillId="3" borderId="7" xfId="0" applyNumberFormat="1" applyFont="1" applyFill="1" applyBorder="1" applyProtection="1">
      <protection hidden="1"/>
    </xf>
    <xf numFmtId="166" fontId="4" fillId="3" borderId="8" xfId="0" applyNumberFormat="1" applyFont="1" applyFill="1" applyBorder="1" applyProtection="1">
      <protection hidden="1"/>
    </xf>
    <xf numFmtId="166" fontId="4" fillId="3" borderId="14" xfId="0" applyNumberFormat="1" applyFont="1" applyFill="1" applyBorder="1" applyProtection="1">
      <protection hidden="1"/>
    </xf>
    <xf numFmtId="166" fontId="4" fillId="3" borderId="12" xfId="0" applyNumberFormat="1" applyFont="1" applyFill="1" applyBorder="1" applyAlignment="1" applyProtection="1">
      <alignment horizontal="right" wrapText="1"/>
      <protection hidden="1"/>
    </xf>
    <xf numFmtId="164" fontId="11" fillId="5" borderId="15" xfId="3" applyNumberFormat="1" applyFont="1" applyFill="1" applyBorder="1" applyAlignment="1" applyProtection="1">
      <alignment horizontal="right" vertical="center"/>
      <protection locked="0"/>
    </xf>
    <xf numFmtId="0" fontId="12" fillId="0" borderId="5" xfId="3" applyFont="1" applyBorder="1" applyProtection="1">
      <protection hidden="1"/>
    </xf>
    <xf numFmtId="166" fontId="12" fillId="7" borderId="3" xfId="2" applyNumberFormat="1" applyFont="1" applyFill="1" applyBorder="1" applyAlignment="1" applyProtection="1">
      <alignment vertical="center"/>
      <protection hidden="1"/>
    </xf>
    <xf numFmtId="0" fontId="11" fillId="0" borderId="0" xfId="0" applyFont="1" applyProtection="1">
      <protection hidden="1"/>
    </xf>
    <xf numFmtId="166" fontId="20" fillId="0" borderId="0" xfId="0" applyNumberFormat="1" applyFont="1" applyProtection="1">
      <protection hidden="1"/>
    </xf>
    <xf numFmtId="166" fontId="20" fillId="0" borderId="0" xfId="0" applyNumberFormat="1" applyFont="1" applyAlignment="1" applyProtection="1">
      <alignment horizontal="right"/>
      <protection hidden="1"/>
    </xf>
    <xf numFmtId="166" fontId="31" fillId="0" borderId="0" xfId="0" applyNumberFormat="1" applyFont="1" applyProtection="1">
      <protection hidden="1"/>
    </xf>
    <xf numFmtId="166" fontId="21" fillId="0" borderId="0" xfId="0" applyNumberFormat="1" applyFont="1" applyProtection="1">
      <protection hidden="1"/>
    </xf>
    <xf numFmtId="0" fontId="3" fillId="0" borderId="0" xfId="0" applyFont="1" applyProtection="1">
      <protection hidden="1"/>
    </xf>
    <xf numFmtId="166" fontId="9" fillId="3" borderId="0" xfId="0" applyNumberFormat="1" applyFont="1" applyFill="1" applyAlignment="1" applyProtection="1">
      <alignment horizontal="left" vertical="top"/>
      <protection hidden="1"/>
    </xf>
    <xf numFmtId="0" fontId="6" fillId="0" borderId="0" xfId="0" applyFont="1" applyProtection="1">
      <protection hidden="1"/>
    </xf>
    <xf numFmtId="1" fontId="7" fillId="3" borderId="0" xfId="0" applyNumberFormat="1" applyFont="1" applyFill="1" applyProtection="1">
      <protection hidden="1"/>
    </xf>
    <xf numFmtId="0" fontId="7" fillId="3" borderId="0" xfId="0" applyFont="1" applyFill="1" applyProtection="1">
      <protection hidden="1"/>
    </xf>
    <xf numFmtId="166" fontId="7" fillId="3" borderId="0" xfId="0" applyNumberFormat="1" applyFont="1" applyFill="1" applyProtection="1">
      <protection hidden="1"/>
    </xf>
    <xf numFmtId="166" fontId="7" fillId="3" borderId="0" xfId="0" applyNumberFormat="1" applyFont="1" applyFill="1" applyAlignment="1" applyProtection="1">
      <alignment horizontal="right"/>
      <protection hidden="1"/>
    </xf>
    <xf numFmtId="1" fontId="24" fillId="3" borderId="0" xfId="0" applyNumberFormat="1" applyFont="1" applyFill="1" applyProtection="1">
      <protection hidden="1"/>
    </xf>
    <xf numFmtId="166" fontId="6" fillId="0" borderId="0" xfId="0" applyNumberFormat="1" applyFont="1" applyProtection="1">
      <protection hidden="1"/>
    </xf>
    <xf numFmtId="0" fontId="25" fillId="0" borderId="0" xfId="0" applyFont="1" applyProtection="1">
      <protection hidden="1"/>
    </xf>
    <xf numFmtId="1" fontId="8" fillId="3" borderId="0" xfId="0" applyNumberFormat="1" applyFont="1" applyFill="1" applyProtection="1">
      <protection hidden="1"/>
    </xf>
    <xf numFmtId="166" fontId="9" fillId="3" borderId="0" xfId="0" applyNumberFormat="1" applyFont="1" applyFill="1" applyProtection="1">
      <protection hidden="1"/>
    </xf>
    <xf numFmtId="166" fontId="9" fillId="3" borderId="0" xfId="0" applyNumberFormat="1" applyFont="1" applyFill="1" applyAlignment="1" applyProtection="1">
      <alignment horizontal="right"/>
      <protection hidden="1"/>
    </xf>
    <xf numFmtId="0" fontId="26" fillId="0" borderId="0" xfId="0" applyFont="1" applyProtection="1">
      <protection hidden="1"/>
    </xf>
    <xf numFmtId="0" fontId="10" fillId="3" borderId="0" xfId="0" applyFont="1" applyFill="1" applyProtection="1">
      <protection hidden="1"/>
    </xf>
    <xf numFmtId="1" fontId="4" fillId="3" borderId="0" xfId="0" applyNumberFormat="1" applyFont="1" applyFill="1" applyProtection="1">
      <protection hidden="1"/>
    </xf>
    <xf numFmtId="1" fontId="11" fillId="0" borderId="0" xfId="0" applyNumberFormat="1" applyFont="1" applyProtection="1">
      <protection hidden="1"/>
    </xf>
    <xf numFmtId="1" fontId="16" fillId="0" borderId="0" xfId="0" applyNumberFormat="1" applyFont="1" applyProtection="1">
      <protection hidden="1"/>
    </xf>
    <xf numFmtId="1" fontId="16" fillId="0" borderId="0" xfId="0" applyNumberFormat="1" applyFont="1" applyAlignment="1" applyProtection="1">
      <alignment horizontal="right"/>
      <protection hidden="1"/>
    </xf>
    <xf numFmtId="166" fontId="31" fillId="0" borderId="1" xfId="0" applyNumberFormat="1" applyFont="1" applyBorder="1" applyProtection="1">
      <protection hidden="1"/>
    </xf>
    <xf numFmtId="166" fontId="15" fillId="3" borderId="4" xfId="0" applyNumberFormat="1" applyFont="1" applyFill="1" applyBorder="1" applyAlignment="1" applyProtection="1">
      <alignment horizontal="right"/>
      <protection hidden="1"/>
    </xf>
    <xf numFmtId="166" fontId="15" fillId="3" borderId="4" xfId="0" applyNumberFormat="1" applyFont="1" applyFill="1" applyBorder="1" applyProtection="1">
      <protection hidden="1"/>
    </xf>
    <xf numFmtId="0" fontId="4" fillId="3" borderId="9" xfId="0" applyFont="1" applyFill="1" applyBorder="1" applyProtection="1">
      <protection hidden="1"/>
    </xf>
    <xf numFmtId="170" fontId="15" fillId="4" borderId="15" xfId="1" applyNumberFormat="1" applyFont="1" applyFill="1" applyBorder="1" applyProtection="1">
      <protection hidden="1"/>
    </xf>
    <xf numFmtId="0" fontId="5" fillId="3" borderId="5" xfId="0" applyFont="1" applyFill="1" applyBorder="1" applyAlignment="1" applyProtection="1">
      <alignment vertical="center"/>
      <protection hidden="1"/>
    </xf>
    <xf numFmtId="166" fontId="15" fillId="3" borderId="16" xfId="0" applyNumberFormat="1" applyFont="1" applyFill="1" applyBorder="1" applyProtection="1">
      <protection hidden="1"/>
    </xf>
    <xf numFmtId="166" fontId="15" fillId="3" borderId="6" xfId="0" applyNumberFormat="1" applyFont="1" applyFill="1" applyBorder="1" applyProtection="1">
      <protection hidden="1"/>
    </xf>
    <xf numFmtId="0" fontId="4" fillId="0" borderId="0" xfId="0" applyFont="1" applyProtection="1">
      <protection hidden="1"/>
    </xf>
    <xf numFmtId="0" fontId="5" fillId="3" borderId="7" xfId="0" applyFont="1" applyFill="1" applyBorder="1" applyAlignment="1" applyProtection="1">
      <alignment horizontal="left"/>
      <protection hidden="1"/>
    </xf>
    <xf numFmtId="0" fontId="4" fillId="3" borderId="4" xfId="0" applyFont="1" applyFill="1" applyBorder="1" applyAlignment="1" applyProtection="1">
      <alignment horizontal="right"/>
      <protection hidden="1"/>
    </xf>
    <xf numFmtId="166" fontId="4" fillId="3" borderId="8" xfId="0" applyNumberFormat="1" applyFont="1" applyFill="1" applyBorder="1" applyAlignment="1" applyProtection="1">
      <alignment horizontal="center"/>
      <protection hidden="1"/>
    </xf>
    <xf numFmtId="0" fontId="4" fillId="3" borderId="9" xfId="0" applyFont="1" applyFill="1" applyBorder="1" applyAlignment="1" applyProtection="1">
      <alignment horizontal="center"/>
      <protection hidden="1"/>
    </xf>
    <xf numFmtId="166" fontId="4" fillId="3" borderId="0" xfId="0" applyNumberFormat="1" applyFont="1" applyFill="1" applyAlignment="1" applyProtection="1">
      <alignment horizontal="center"/>
      <protection hidden="1"/>
    </xf>
    <xf numFmtId="166" fontId="4" fillId="3" borderId="10" xfId="0" applyNumberFormat="1" applyFont="1" applyFill="1" applyBorder="1" applyAlignment="1" applyProtection="1">
      <alignment horizontal="center"/>
      <protection hidden="1"/>
    </xf>
    <xf numFmtId="0" fontId="4" fillId="3" borderId="9" xfId="0" applyFont="1" applyFill="1" applyBorder="1" applyAlignment="1" applyProtection="1">
      <alignment horizontal="left"/>
      <protection hidden="1"/>
    </xf>
    <xf numFmtId="49" fontId="11" fillId="0" borderId="2" xfId="0" applyNumberFormat="1" applyFont="1" applyBorder="1" applyAlignment="1" applyProtection="1">
      <alignment horizontal="left"/>
      <protection hidden="1"/>
    </xf>
    <xf numFmtId="166" fontId="4" fillId="3" borderId="9" xfId="0" applyNumberFormat="1" applyFont="1" applyFill="1" applyBorder="1" applyAlignment="1" applyProtection="1">
      <alignment horizontal="center"/>
      <protection hidden="1"/>
    </xf>
    <xf numFmtId="166" fontId="4" fillId="3" borderId="0" xfId="0" applyNumberFormat="1" applyFont="1" applyFill="1" applyAlignment="1" applyProtection="1">
      <alignment horizontal="right"/>
      <protection hidden="1"/>
    </xf>
    <xf numFmtId="166" fontId="4" fillId="3" borderId="10" xfId="0" applyNumberFormat="1" applyFont="1" applyFill="1" applyBorder="1" applyAlignment="1" applyProtection="1">
      <alignment horizontal="right"/>
      <protection hidden="1"/>
    </xf>
    <xf numFmtId="0" fontId="15" fillId="3" borderId="9" xfId="0" applyFont="1" applyFill="1" applyBorder="1" applyAlignment="1" applyProtection="1">
      <alignment horizontal="left"/>
      <protection hidden="1"/>
    </xf>
    <xf numFmtId="49" fontId="4" fillId="3" borderId="0" xfId="0" applyNumberFormat="1" applyFont="1" applyFill="1" applyAlignment="1" applyProtection="1">
      <alignment horizontal="right"/>
      <protection hidden="1"/>
    </xf>
    <xf numFmtId="0" fontId="4" fillId="3" borderId="9" xfId="0" applyFont="1" applyFill="1" applyBorder="1" applyAlignment="1" applyProtection="1">
      <alignment horizontal="right"/>
      <protection hidden="1"/>
    </xf>
    <xf numFmtId="166" fontId="15" fillId="3" borderId="0" xfId="0" applyNumberFormat="1" applyFont="1" applyFill="1" applyProtection="1">
      <protection hidden="1"/>
    </xf>
    <xf numFmtId="49" fontId="4" fillId="3" borderId="10" xfId="0" applyNumberFormat="1" applyFont="1" applyFill="1" applyBorder="1" applyAlignment="1" applyProtection="1">
      <alignment horizontal="right"/>
      <protection hidden="1"/>
    </xf>
    <xf numFmtId="0" fontId="4" fillId="3" borderId="14" xfId="0" applyFont="1" applyFill="1" applyBorder="1" applyAlignment="1" applyProtection="1">
      <alignment horizontal="right"/>
      <protection hidden="1"/>
    </xf>
    <xf numFmtId="166" fontId="4" fillId="3" borderId="11" xfId="0" applyNumberFormat="1" applyFont="1" applyFill="1" applyBorder="1" applyAlignment="1" applyProtection="1">
      <alignment horizontal="right"/>
      <protection hidden="1"/>
    </xf>
    <xf numFmtId="3" fontId="15" fillId="0" borderId="2" xfId="1" applyNumberFormat="1" applyFont="1" applyFill="1" applyBorder="1" applyAlignment="1" applyProtection="1">
      <alignment horizontal="center"/>
      <protection hidden="1"/>
    </xf>
    <xf numFmtId="172" fontId="23" fillId="0" borderId="15" xfId="1" applyNumberFormat="1" applyFont="1" applyFill="1" applyBorder="1" applyAlignment="1" applyProtection="1">
      <alignment horizontal="right"/>
      <protection hidden="1"/>
    </xf>
    <xf numFmtId="164" fontId="29" fillId="0" borderId="2" xfId="2" applyFont="1" applyFill="1" applyBorder="1" applyAlignment="1" applyProtection="1">
      <protection hidden="1"/>
    </xf>
    <xf numFmtId="0" fontId="11" fillId="0" borderId="0" xfId="0" applyFont="1" applyAlignment="1" applyProtection="1">
      <alignment horizontal="right"/>
      <protection hidden="1"/>
    </xf>
    <xf numFmtId="3" fontId="15" fillId="0" borderId="0" xfId="1" applyNumberFormat="1" applyFont="1" applyFill="1" applyBorder="1" applyAlignment="1" applyProtection="1">
      <alignment horizontal="center"/>
      <protection hidden="1"/>
    </xf>
    <xf numFmtId="172" fontId="23" fillId="0" borderId="0" xfId="1" applyNumberFormat="1" applyFont="1" applyFill="1" applyBorder="1" applyAlignment="1" applyProtection="1">
      <alignment horizontal="center"/>
      <protection hidden="1"/>
    </xf>
    <xf numFmtId="164" fontId="23" fillId="0" borderId="0" xfId="2" applyFont="1" applyFill="1" applyBorder="1" applyAlignment="1" applyProtection="1">
      <alignment horizontal="center"/>
      <protection hidden="1"/>
    </xf>
    <xf numFmtId="0" fontId="5" fillId="3" borderId="5" xfId="0" applyFont="1" applyFill="1" applyBorder="1" applyProtection="1">
      <protection hidden="1"/>
    </xf>
    <xf numFmtId="0" fontId="5" fillId="3" borderId="16" xfId="0" applyFont="1" applyFill="1" applyBorder="1" applyProtection="1">
      <protection hidden="1"/>
    </xf>
    <xf numFmtId="1" fontId="4" fillId="3" borderId="16"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0" fontId="30" fillId="0" borderId="0" xfId="0" applyFont="1" applyProtection="1">
      <protection hidden="1"/>
    </xf>
    <xf numFmtId="173" fontId="15" fillId="4" borderId="2" xfId="1" applyNumberFormat="1" applyFont="1" applyFill="1" applyBorder="1" applyAlignment="1" applyProtection="1">
      <alignment horizontal="right"/>
      <protection hidden="1"/>
    </xf>
    <xf numFmtId="164" fontId="15" fillId="0" borderId="2" xfId="2" applyFont="1" applyFill="1" applyBorder="1" applyAlignment="1" applyProtection="1">
      <protection hidden="1"/>
    </xf>
    <xf numFmtId="164" fontId="15" fillId="0" borderId="17" xfId="2" applyFont="1" applyFill="1" applyBorder="1" applyAlignment="1" applyProtection="1">
      <protection hidden="1"/>
    </xf>
    <xf numFmtId="166" fontId="4" fillId="6" borderId="3" xfId="0" applyNumberFormat="1" applyFont="1" applyFill="1" applyBorder="1" applyProtection="1">
      <protection hidden="1"/>
    </xf>
    <xf numFmtId="166" fontId="4" fillId="0" borderId="2" xfId="0" applyNumberFormat="1" applyFont="1" applyBorder="1" applyProtection="1">
      <protection hidden="1"/>
    </xf>
    <xf numFmtId="0" fontId="0" fillId="3" borderId="4" xfId="0" applyFill="1" applyBorder="1" applyProtection="1">
      <protection hidden="1"/>
    </xf>
    <xf numFmtId="0" fontId="4" fillId="3" borderId="0" xfId="0" applyFont="1" applyFill="1" applyAlignment="1" applyProtection="1">
      <alignment horizontal="right"/>
      <protection hidden="1"/>
    </xf>
    <xf numFmtId="0" fontId="0" fillId="3" borderId="0" xfId="0" applyFill="1" applyProtection="1">
      <protection hidden="1"/>
    </xf>
    <xf numFmtId="49" fontId="14" fillId="0" borderId="2" xfId="0" applyNumberFormat="1" applyFont="1" applyBorder="1" applyAlignment="1" applyProtection="1">
      <alignment horizontal="left"/>
      <protection hidden="1"/>
    </xf>
    <xf numFmtId="166" fontId="4" fillId="3" borderId="0" xfId="0" applyNumberFormat="1" applyFont="1" applyFill="1" applyAlignment="1" applyProtection="1">
      <alignment horizontal="left"/>
      <protection hidden="1"/>
    </xf>
    <xf numFmtId="166" fontId="4" fillId="3" borderId="14" xfId="0" applyNumberFormat="1" applyFont="1" applyFill="1" applyBorder="1" applyAlignment="1" applyProtection="1">
      <alignment horizontal="center"/>
      <protection hidden="1"/>
    </xf>
    <xf numFmtId="166" fontId="4" fillId="3" borderId="11" xfId="0" applyNumberFormat="1" applyFont="1" applyFill="1" applyBorder="1" applyAlignment="1" applyProtection="1">
      <alignment horizontal="center"/>
      <protection hidden="1"/>
    </xf>
    <xf numFmtId="0" fontId="0" fillId="3" borderId="11" xfId="0" applyFill="1" applyBorder="1" applyProtection="1">
      <protection hidden="1"/>
    </xf>
    <xf numFmtId="1" fontId="4" fillId="3" borderId="5" xfId="0" applyNumberFormat="1" applyFont="1" applyFill="1" applyBorder="1" applyAlignment="1" applyProtection="1">
      <alignment horizontal="right"/>
      <protection hidden="1"/>
    </xf>
    <xf numFmtId="1" fontId="4" fillId="3" borderId="2" xfId="0" applyNumberFormat="1" applyFont="1" applyFill="1" applyBorder="1" applyAlignment="1" applyProtection="1">
      <alignment horizontal="right"/>
      <protection hidden="1"/>
    </xf>
    <xf numFmtId="0" fontId="15" fillId="4" borderId="18" xfId="0" applyFont="1" applyFill="1" applyBorder="1" applyAlignment="1" applyProtection="1">
      <alignment horizontal="left" vertical="top"/>
      <protection hidden="1"/>
    </xf>
    <xf numFmtId="0" fontId="15" fillId="4" borderId="19" xfId="0" applyFont="1" applyFill="1" applyBorder="1" applyAlignment="1" applyProtection="1">
      <alignment horizontal="left" vertical="top"/>
      <protection hidden="1"/>
    </xf>
    <xf numFmtId="0" fontId="15" fillId="4" borderId="0" xfId="0" applyFont="1" applyFill="1" applyAlignment="1" applyProtection="1">
      <alignment horizontal="right"/>
      <protection hidden="1"/>
    </xf>
    <xf numFmtId="1" fontId="4" fillId="3" borderId="5" xfId="0" applyNumberFormat="1" applyFont="1" applyFill="1" applyBorder="1" applyAlignment="1" applyProtection="1">
      <alignment horizontal="left" vertical="center"/>
      <protection hidden="1"/>
    </xf>
    <xf numFmtId="1" fontId="11" fillId="0" borderId="9" xfId="0" applyNumberFormat="1" applyFont="1" applyBorder="1" applyProtection="1">
      <protection hidden="1"/>
    </xf>
    <xf numFmtId="0" fontId="30" fillId="0" borderId="0" xfId="0" applyFont="1" applyAlignment="1" applyProtection="1">
      <alignment horizontal="right"/>
      <protection hidden="1"/>
    </xf>
    <xf numFmtId="0" fontId="5" fillId="3" borderId="7" xfId="0" applyFont="1" applyFill="1" applyBorder="1" applyProtection="1">
      <protection hidden="1"/>
    </xf>
    <xf numFmtId="17" fontId="15" fillId="3" borderId="4" xfId="0" quotePrefix="1" applyNumberFormat="1" applyFont="1" applyFill="1" applyBorder="1" applyAlignment="1" applyProtection="1">
      <alignment horizontal="left"/>
      <protection hidden="1"/>
    </xf>
    <xf numFmtId="0" fontId="15" fillId="3" borderId="14" xfId="0" applyFont="1" applyFill="1" applyBorder="1" applyAlignment="1" applyProtection="1">
      <alignment horizontal="left"/>
      <protection hidden="1"/>
    </xf>
    <xf numFmtId="0" fontId="4" fillId="3" borderId="11" xfId="0" applyFont="1" applyFill="1" applyBorder="1" applyProtection="1">
      <protection hidden="1"/>
    </xf>
    <xf numFmtId="166" fontId="15" fillId="3" borderId="11" xfId="0" applyNumberFormat="1" applyFont="1" applyFill="1" applyBorder="1" applyProtection="1">
      <protection hidden="1"/>
    </xf>
    <xf numFmtId="166" fontId="15" fillId="3" borderId="11" xfId="0" applyNumberFormat="1" applyFont="1" applyFill="1" applyBorder="1" applyAlignment="1" applyProtection="1">
      <alignment horizontal="right"/>
      <protection hidden="1"/>
    </xf>
    <xf numFmtId="0" fontId="15" fillId="0" borderId="0" xfId="0" applyFont="1" applyAlignment="1" applyProtection="1">
      <alignment horizontal="right"/>
      <protection hidden="1"/>
    </xf>
    <xf numFmtId="168" fontId="15" fillId="5" borderId="9" xfId="1" applyNumberFormat="1" applyFont="1" applyFill="1" applyBorder="1" applyAlignment="1" applyProtection="1">
      <alignment vertical="top"/>
      <protection hidden="1"/>
    </xf>
    <xf numFmtId="168" fontId="15" fillId="5" borderId="0" xfId="1" applyNumberFormat="1" applyFont="1" applyFill="1" applyBorder="1" applyAlignment="1" applyProtection="1">
      <alignment vertical="top"/>
      <protection hidden="1"/>
    </xf>
    <xf numFmtId="168" fontId="15" fillId="5" borderId="14" xfId="1" applyNumberFormat="1" applyFont="1" applyFill="1" applyBorder="1" applyAlignment="1" applyProtection="1">
      <alignment vertical="top"/>
      <protection hidden="1"/>
    </xf>
    <xf numFmtId="168" fontId="15" fillId="5" borderId="11" xfId="1" applyNumberFormat="1" applyFont="1" applyFill="1" applyBorder="1" applyAlignment="1" applyProtection="1">
      <alignment vertical="top"/>
      <protection hidden="1"/>
    </xf>
    <xf numFmtId="0" fontId="15" fillId="0" borderId="0" xfId="0" applyFont="1" applyProtection="1">
      <protection hidden="1"/>
    </xf>
    <xf numFmtId="0" fontId="3" fillId="0" borderId="0" xfId="3" applyFont="1" applyProtection="1">
      <protection hidden="1"/>
    </xf>
    <xf numFmtId="0" fontId="3" fillId="2" borderId="0" xfId="3" applyFont="1" applyFill="1" applyProtection="1">
      <protection hidden="1"/>
    </xf>
    <xf numFmtId="0" fontId="6" fillId="0" borderId="0" xfId="3" applyFont="1" applyAlignment="1" applyProtection="1">
      <alignment vertical="center"/>
      <protection hidden="1"/>
    </xf>
    <xf numFmtId="0" fontId="3" fillId="0" borderId="0" xfId="3" applyFont="1" applyAlignment="1" applyProtection="1">
      <alignment vertical="center"/>
      <protection hidden="1"/>
    </xf>
    <xf numFmtId="0" fontId="6" fillId="2" borderId="0" xfId="3" applyFont="1" applyFill="1" applyAlignment="1" applyProtection="1">
      <alignment vertical="center"/>
      <protection hidden="1"/>
    </xf>
    <xf numFmtId="0" fontId="8" fillId="3" borderId="0" xfId="0" applyFont="1" applyFill="1" applyAlignment="1" applyProtection="1">
      <alignment vertical="center"/>
      <protection hidden="1"/>
    </xf>
    <xf numFmtId="0" fontId="3" fillId="2" borderId="0" xfId="3" applyFont="1" applyFill="1" applyAlignment="1" applyProtection="1">
      <alignment vertical="center"/>
      <protection hidden="1"/>
    </xf>
    <xf numFmtId="0" fontId="4" fillId="3" borderId="0" xfId="0" applyFont="1" applyFill="1" applyAlignment="1" applyProtection="1">
      <alignment horizontal="left" vertical="center"/>
      <protection hidden="1"/>
    </xf>
    <xf numFmtId="0" fontId="18" fillId="3" borderId="0" xfId="0" applyFont="1" applyFill="1" applyAlignment="1" applyProtection="1">
      <alignment vertical="center"/>
      <protection hidden="1"/>
    </xf>
    <xf numFmtId="0" fontId="11" fillId="0" borderId="0" xfId="3" applyFont="1" applyProtection="1">
      <protection hidden="1"/>
    </xf>
    <xf numFmtId="166" fontId="4" fillId="3" borderId="4" xfId="0" applyNumberFormat="1" applyFont="1" applyFill="1" applyBorder="1" applyProtection="1">
      <protection hidden="1"/>
    </xf>
    <xf numFmtId="0" fontId="4" fillId="3" borderId="11" xfId="0" applyFont="1" applyFill="1" applyBorder="1" applyAlignment="1" applyProtection="1">
      <alignment horizontal="right"/>
      <protection hidden="1"/>
    </xf>
    <xf numFmtId="0" fontId="11" fillId="0" borderId="5" xfId="3" applyFont="1" applyBorder="1" applyProtection="1">
      <protection hidden="1"/>
    </xf>
    <xf numFmtId="166" fontId="11" fillId="0" borderId="0" xfId="3" applyNumberFormat="1" applyFont="1" applyProtection="1">
      <protection hidden="1"/>
    </xf>
    <xf numFmtId="168" fontId="11" fillId="0" borderId="1" xfId="4" applyNumberFormat="1" applyFont="1" applyFill="1" applyBorder="1" applyProtection="1">
      <protection hidden="1"/>
    </xf>
    <xf numFmtId="1" fontId="16" fillId="0" borderId="0" xfId="0" applyNumberFormat="1" applyFont="1" applyAlignment="1" applyProtection="1">
      <alignment horizontal="center"/>
      <protection hidden="1"/>
    </xf>
    <xf numFmtId="1" fontId="7" fillId="3" borderId="0" xfId="0" applyNumberFormat="1" applyFont="1" applyFill="1" applyAlignment="1" applyProtection="1">
      <alignment horizontal="left" vertical="center"/>
      <protection hidden="1"/>
    </xf>
    <xf numFmtId="0" fontId="15" fillId="3" borderId="0" xfId="0" applyFont="1" applyFill="1" applyAlignment="1" applyProtection="1">
      <alignment vertical="center"/>
      <protection hidden="1"/>
    </xf>
    <xf numFmtId="0" fontId="16" fillId="0" borderId="0" xfId="0" applyFont="1" applyAlignment="1" applyProtection="1">
      <alignment vertical="center"/>
      <protection hidden="1"/>
    </xf>
    <xf numFmtId="1" fontId="8" fillId="3" borderId="0" xfId="0" applyNumberFormat="1" applyFont="1" applyFill="1" applyAlignment="1" applyProtection="1">
      <alignment horizontal="left" vertical="center"/>
      <protection hidden="1"/>
    </xf>
    <xf numFmtId="0" fontId="17" fillId="3" borderId="0" xfId="0" applyFont="1" applyFill="1" applyAlignment="1" applyProtection="1">
      <alignment vertical="center"/>
      <protection hidden="1"/>
    </xf>
    <xf numFmtId="1" fontId="27" fillId="3" borderId="0" xfId="0" applyNumberFormat="1" applyFont="1" applyFill="1" applyAlignment="1" applyProtection="1">
      <alignment horizontal="left" vertical="center"/>
      <protection hidden="1"/>
    </xf>
    <xf numFmtId="1" fontId="18" fillId="3" borderId="0" xfId="0" applyNumberFormat="1" applyFont="1" applyFill="1" applyAlignment="1" applyProtection="1">
      <alignment horizontal="left" vertical="center"/>
      <protection hidden="1"/>
    </xf>
    <xf numFmtId="1" fontId="4" fillId="3" borderId="0" xfId="0" applyNumberFormat="1" applyFont="1" applyFill="1" applyAlignment="1" applyProtection="1">
      <alignment horizontal="left"/>
      <protection hidden="1"/>
    </xf>
    <xf numFmtId="0" fontId="5" fillId="3" borderId="0" xfId="0" applyFont="1" applyFill="1" applyAlignment="1" applyProtection="1">
      <alignment horizontal="left" vertical="center"/>
      <protection hidden="1"/>
    </xf>
    <xf numFmtId="0" fontId="16" fillId="3" borderId="0" xfId="0" applyFont="1" applyFill="1" applyProtection="1">
      <protection hidden="1"/>
    </xf>
    <xf numFmtId="166" fontId="16" fillId="0" borderId="0" xfId="0" applyNumberFormat="1" applyFont="1" applyProtection="1">
      <protection hidden="1"/>
    </xf>
    <xf numFmtId="164" fontId="16" fillId="0" borderId="0" xfId="2" applyFont="1" applyAlignment="1" applyProtection="1">
      <alignment horizontal="left"/>
      <protection hidden="1"/>
    </xf>
    <xf numFmtId="0" fontId="14" fillId="3" borderId="0" xfId="0" applyFont="1" applyFill="1" applyAlignment="1" applyProtection="1">
      <alignment horizontal="left" vertical="center"/>
      <protection hidden="1"/>
    </xf>
    <xf numFmtId="1" fontId="16" fillId="3" borderId="0" xfId="0" applyNumberFormat="1" applyFont="1" applyFill="1" applyAlignment="1" applyProtection="1">
      <alignment horizontal="center"/>
      <protection hidden="1"/>
    </xf>
    <xf numFmtId="0" fontId="13" fillId="3" borderId="0" xfId="0" applyFont="1" applyFill="1" applyProtection="1">
      <protection hidden="1"/>
    </xf>
    <xf numFmtId="1" fontId="11" fillId="0" borderId="1" xfId="0" applyNumberFormat="1" applyFont="1" applyBorder="1" applyAlignment="1" applyProtection="1">
      <alignment horizontal="center"/>
      <protection hidden="1"/>
    </xf>
    <xf numFmtId="1" fontId="11" fillId="0" borderId="0" xfId="0" applyNumberFormat="1" applyFont="1" applyAlignment="1" applyProtection="1">
      <alignment horizontal="center"/>
      <protection hidden="1"/>
    </xf>
    <xf numFmtId="0" fontId="15" fillId="3" borderId="6" xfId="0" applyFont="1" applyFill="1" applyBorder="1" applyAlignment="1" applyProtection="1">
      <alignment horizontal="right" vertical="center"/>
      <protection hidden="1"/>
    </xf>
    <xf numFmtId="0" fontId="8" fillId="4" borderId="0" xfId="0" applyFont="1" applyFill="1" applyAlignment="1" applyProtection="1">
      <alignment horizontal="left"/>
      <protection hidden="1"/>
    </xf>
    <xf numFmtId="164" fontId="28" fillId="6" borderId="2" xfId="2" applyFont="1" applyFill="1" applyBorder="1" applyAlignment="1" applyProtection="1">
      <alignment vertical="center"/>
      <protection hidden="1"/>
    </xf>
    <xf numFmtId="0" fontId="18" fillId="4" borderId="0" xfId="0" applyFont="1" applyFill="1" applyAlignment="1" applyProtection="1">
      <alignment horizontal="center" vertical="top" wrapText="1"/>
      <protection hidden="1"/>
    </xf>
    <xf numFmtId="164" fontId="11" fillId="0" borderId="0" xfId="2" applyFont="1" applyBorder="1" applyAlignment="1" applyProtection="1">
      <alignment vertical="center"/>
      <protection hidden="1"/>
    </xf>
    <xf numFmtId="0" fontId="18" fillId="0" borderId="0" xfId="0" applyFont="1" applyAlignment="1" applyProtection="1">
      <alignment horizontal="center" vertical="top" wrapText="1"/>
      <protection hidden="1"/>
    </xf>
    <xf numFmtId="0" fontId="11" fillId="0" borderId="0" xfId="0" applyFont="1" applyAlignment="1" applyProtection="1">
      <alignment vertical="center"/>
      <protection hidden="1"/>
    </xf>
    <xf numFmtId="0" fontId="8" fillId="6" borderId="5" xfId="0" applyFont="1" applyFill="1" applyBorder="1" applyProtection="1">
      <protection hidden="1"/>
    </xf>
    <xf numFmtId="0" fontId="16" fillId="6" borderId="16" xfId="0" applyFont="1" applyFill="1" applyBorder="1" applyProtection="1">
      <protection hidden="1"/>
    </xf>
    <xf numFmtId="164" fontId="19" fillId="4" borderId="13" xfId="0" applyNumberFormat="1" applyFont="1" applyFill="1" applyBorder="1" applyAlignment="1" applyProtection="1">
      <alignment vertical="center"/>
      <protection hidden="1"/>
    </xf>
    <xf numFmtId="164" fontId="19" fillId="6" borderId="3" xfId="0" applyNumberFormat="1" applyFont="1" applyFill="1" applyBorder="1" applyAlignment="1" applyProtection="1">
      <alignment vertical="center"/>
      <protection hidden="1"/>
    </xf>
    <xf numFmtId="166" fontId="4" fillId="3" borderId="4" xfId="0" applyNumberFormat="1" applyFont="1" applyFill="1" applyBorder="1" applyAlignment="1" applyProtection="1">
      <alignment horizontal="center"/>
      <protection hidden="1"/>
    </xf>
    <xf numFmtId="0" fontId="11" fillId="0" borderId="2" xfId="3" quotePrefix="1" applyFont="1" applyBorder="1" applyAlignment="1" applyProtection="1">
      <alignment horizontal="left" vertical="center" wrapText="1"/>
      <protection hidden="1"/>
    </xf>
    <xf numFmtId="0" fontId="15" fillId="4" borderId="18" xfId="0" applyFont="1" applyFill="1" applyBorder="1" applyAlignment="1" applyProtection="1">
      <alignment horizontal="left"/>
      <protection hidden="1"/>
    </xf>
    <xf numFmtId="0" fontId="15" fillId="4" borderId="19" xfId="0" applyFont="1" applyFill="1" applyBorder="1" applyAlignment="1" applyProtection="1">
      <alignment horizontal="left"/>
      <protection hidden="1"/>
    </xf>
    <xf numFmtId="0" fontId="0" fillId="0" borderId="16" xfId="0" applyBorder="1" applyProtection="1">
      <protection hidden="1"/>
    </xf>
    <xf numFmtId="170" fontId="15" fillId="4" borderId="12" xfId="1" applyNumberFormat="1" applyFont="1" applyFill="1" applyBorder="1" applyProtection="1">
      <protection hidden="1"/>
    </xf>
    <xf numFmtId="166" fontId="15" fillId="3" borderId="20" xfId="0" applyNumberFormat="1" applyFont="1" applyFill="1" applyBorder="1" applyAlignment="1" applyProtection="1">
      <alignment horizontal="right"/>
      <protection hidden="1"/>
    </xf>
    <xf numFmtId="170" fontId="15" fillId="4" borderId="21" xfId="1" applyNumberFormat="1" applyFont="1" applyFill="1" applyBorder="1" applyProtection="1">
      <protection hidden="1"/>
    </xf>
    <xf numFmtId="1" fontId="4" fillId="3" borderId="11" xfId="0" applyNumberFormat="1" applyFont="1" applyFill="1" applyBorder="1" applyAlignment="1" applyProtection="1">
      <alignment horizontal="right"/>
      <protection hidden="1"/>
    </xf>
    <xf numFmtId="1" fontId="4" fillId="3" borderId="22" xfId="0" applyNumberFormat="1" applyFont="1" applyFill="1" applyBorder="1" applyAlignment="1" applyProtection="1">
      <alignment horizontal="right"/>
      <protection hidden="1"/>
    </xf>
    <xf numFmtId="0" fontId="32" fillId="3" borderId="0" xfId="0" applyFont="1" applyFill="1" applyProtection="1">
      <protection hidden="1"/>
    </xf>
    <xf numFmtId="0" fontId="5" fillId="3" borderId="7" xfId="0" applyFont="1" applyFill="1" applyBorder="1" applyAlignment="1" applyProtection="1">
      <alignment horizontal="left" vertical="center" wrapText="1"/>
      <protection hidden="1"/>
    </xf>
    <xf numFmtId="166" fontId="4" fillId="3" borderId="4" xfId="0" applyNumberFormat="1" applyFont="1" applyFill="1" applyBorder="1" applyAlignment="1" applyProtection="1">
      <alignment horizontal="left" vertical="top"/>
      <protection hidden="1"/>
    </xf>
    <xf numFmtId="166" fontId="11" fillId="0" borderId="6" xfId="3" applyNumberFormat="1" applyFont="1" applyBorder="1" applyProtection="1">
      <protection hidden="1"/>
    </xf>
    <xf numFmtId="0" fontId="5" fillId="3" borderId="4" xfId="0" applyFont="1" applyFill="1" applyBorder="1" applyAlignment="1" applyProtection="1">
      <alignment horizontal="left" vertical="center" wrapText="1"/>
      <protection hidden="1"/>
    </xf>
    <xf numFmtId="0" fontId="15" fillId="3" borderId="15" xfId="0" applyFont="1" applyFill="1" applyBorder="1" applyAlignment="1" applyProtection="1">
      <alignment horizontal="left"/>
      <protection hidden="1"/>
    </xf>
    <xf numFmtId="164" fontId="23" fillId="8" borderId="15" xfId="2" applyFont="1" applyFill="1" applyBorder="1" applyAlignment="1" applyProtection="1">
      <alignment horizontal="center"/>
      <protection hidden="1"/>
    </xf>
    <xf numFmtId="166" fontId="4" fillId="8" borderId="3" xfId="0" applyNumberFormat="1" applyFont="1" applyFill="1" applyBorder="1" applyProtection="1">
      <protection hidden="1"/>
    </xf>
    <xf numFmtId="166" fontId="4" fillId="8" borderId="18" xfId="0" applyNumberFormat="1" applyFont="1" applyFill="1" applyBorder="1" applyProtection="1">
      <protection hidden="1"/>
    </xf>
    <xf numFmtId="0" fontId="5" fillId="3" borderId="9" xfId="0" applyFont="1" applyFill="1" applyBorder="1" applyAlignment="1" applyProtection="1">
      <alignment vertical="center"/>
      <protection hidden="1"/>
    </xf>
    <xf numFmtId="0" fontId="5" fillId="3" borderId="0" xfId="0" applyFont="1" applyFill="1" applyAlignment="1" applyProtection="1">
      <alignment vertical="center"/>
      <protection hidden="1"/>
    </xf>
    <xf numFmtId="1" fontId="7" fillId="3" borderId="23" xfId="0" applyNumberFormat="1" applyFont="1" applyFill="1" applyBorder="1" applyAlignment="1" applyProtection="1">
      <alignment vertical="center"/>
      <protection hidden="1"/>
    </xf>
    <xf numFmtId="0" fontId="7" fillId="3" borderId="24" xfId="0" applyFont="1" applyFill="1" applyBorder="1" applyAlignment="1" applyProtection="1">
      <alignment vertical="center"/>
      <protection hidden="1"/>
    </xf>
    <xf numFmtId="1" fontId="8" fillId="3" borderId="25" xfId="0" applyNumberFormat="1" applyFont="1" applyFill="1" applyBorder="1" applyAlignment="1" applyProtection="1">
      <alignment vertical="center"/>
      <protection hidden="1"/>
    </xf>
    <xf numFmtId="166" fontId="9" fillId="3" borderId="26" xfId="0" applyNumberFormat="1" applyFont="1" applyFill="1" applyBorder="1" applyAlignment="1" applyProtection="1">
      <alignment vertical="center"/>
      <protection hidden="1"/>
    </xf>
    <xf numFmtId="0" fontId="10" fillId="3" borderId="25" xfId="0" applyFont="1" applyFill="1" applyBorder="1" applyAlignment="1" applyProtection="1">
      <alignment vertical="center"/>
      <protection hidden="1"/>
    </xf>
    <xf numFmtId="1" fontId="4" fillId="3" borderId="25" xfId="0" applyNumberFormat="1" applyFont="1" applyFill="1" applyBorder="1" applyAlignment="1" applyProtection="1">
      <alignment horizontal="left" vertical="center"/>
      <protection hidden="1"/>
    </xf>
    <xf numFmtId="1" fontId="18" fillId="3" borderId="27" xfId="0" applyNumberFormat="1" applyFont="1" applyFill="1" applyBorder="1" applyAlignment="1" applyProtection="1">
      <alignment vertical="center"/>
      <protection hidden="1"/>
    </xf>
    <xf numFmtId="166" fontId="9" fillId="3" borderId="28" xfId="0" applyNumberFormat="1" applyFont="1" applyFill="1" applyBorder="1" applyAlignment="1" applyProtection="1">
      <alignment vertical="center"/>
      <protection hidden="1"/>
    </xf>
    <xf numFmtId="0" fontId="4" fillId="3" borderId="2" xfId="0" applyFont="1" applyFill="1" applyBorder="1" applyAlignment="1" applyProtection="1">
      <alignment horizontal="left"/>
      <protection hidden="1"/>
    </xf>
    <xf numFmtId="168" fontId="11" fillId="0" borderId="0" xfId="4" applyNumberFormat="1" applyFont="1" applyFill="1" applyBorder="1" applyProtection="1">
      <protection hidden="1"/>
    </xf>
    <xf numFmtId="0" fontId="20" fillId="3" borderId="0" xfId="0" applyFont="1" applyFill="1" applyProtection="1">
      <protection hidden="1"/>
    </xf>
    <xf numFmtId="0" fontId="8" fillId="3" borderId="0" xfId="0" applyFont="1" applyFill="1" applyProtection="1">
      <protection hidden="1"/>
    </xf>
    <xf numFmtId="0" fontId="35" fillId="3" borderId="0" xfId="0" applyFont="1" applyFill="1" applyProtection="1">
      <protection hidden="1"/>
    </xf>
    <xf numFmtId="0" fontId="36" fillId="3" borderId="0" xfId="0" applyFont="1" applyFill="1" applyAlignment="1" applyProtection="1">
      <alignment vertical="center"/>
      <protection hidden="1"/>
    </xf>
    <xf numFmtId="1" fontId="37" fillId="0" borderId="1" xfId="0" applyNumberFormat="1" applyFont="1" applyBorder="1" applyProtection="1">
      <protection hidden="1"/>
    </xf>
    <xf numFmtId="169" fontId="16" fillId="0" borderId="0" xfId="9" applyFont="1" applyAlignment="1" applyProtection="1">
      <alignment horizontal="left"/>
      <protection hidden="1"/>
    </xf>
    <xf numFmtId="0" fontId="20" fillId="0" borderId="0" xfId="0" applyFont="1" applyAlignment="1" applyProtection="1">
      <alignment wrapText="1"/>
      <protection hidden="1"/>
    </xf>
    <xf numFmtId="174" fontId="38" fillId="6" borderId="2" xfId="9" quotePrefix="1" applyNumberFormat="1" applyFont="1" applyFill="1" applyBorder="1" applyAlignment="1" applyProtection="1">
      <alignment horizontal="right" vertical="center" wrapText="1"/>
      <protection hidden="1"/>
    </xf>
    <xf numFmtId="0" fontId="20" fillId="0" borderId="0" xfId="0" applyFont="1" applyProtection="1">
      <protection locked="0"/>
    </xf>
    <xf numFmtId="0" fontId="20" fillId="0" borderId="0" xfId="0" applyFont="1" applyAlignment="1" applyProtection="1">
      <alignment wrapText="1"/>
      <protection locked="0"/>
    </xf>
    <xf numFmtId="0" fontId="36" fillId="3" borderId="6" xfId="0" applyFont="1" applyFill="1" applyBorder="1" applyAlignment="1" applyProtection="1">
      <alignment horizontal="right" vertical="center" wrapText="1"/>
      <protection hidden="1"/>
    </xf>
    <xf numFmtId="0" fontId="20" fillId="0" borderId="6" xfId="0" applyFont="1" applyBorder="1" applyAlignment="1" applyProtection="1">
      <alignment horizontal="right" vertical="center"/>
      <protection hidden="1"/>
    </xf>
    <xf numFmtId="3" fontId="38" fillId="4" borderId="2" xfId="0" quotePrefix="1" applyNumberFormat="1" applyFont="1" applyFill="1" applyBorder="1" applyAlignment="1" applyProtection="1">
      <alignment horizontal="right" vertical="center" wrapText="1"/>
      <protection hidden="1"/>
    </xf>
    <xf numFmtId="175" fontId="38" fillId="0" borderId="5" xfId="0" applyNumberFormat="1" applyFont="1" applyBorder="1" applyAlignment="1" applyProtection="1">
      <alignment horizontal="right" vertical="center"/>
      <protection hidden="1"/>
    </xf>
    <xf numFmtId="175" fontId="38" fillId="0" borderId="6" xfId="0" applyNumberFormat="1" applyFont="1" applyBorder="1" applyAlignment="1" applyProtection="1">
      <alignment horizontal="left" vertical="center"/>
      <protection hidden="1"/>
    </xf>
    <xf numFmtId="176" fontId="20" fillId="10" borderId="2" xfId="19" applyNumberFormat="1" applyFont="1" applyFill="1" applyBorder="1" applyAlignment="1" applyProtection="1">
      <alignment horizontal="right" vertical="center" wrapText="1"/>
      <protection locked="0"/>
    </xf>
    <xf numFmtId="0" fontId="20" fillId="0" borderId="5" xfId="0" applyFont="1" applyBorder="1" applyAlignment="1" applyProtection="1">
      <alignment horizontal="center" vertical="center"/>
      <protection hidden="1"/>
    </xf>
    <xf numFmtId="3" fontId="20" fillId="0" borderId="2" xfId="0" applyNumberFormat="1" applyFont="1" applyBorder="1" applyAlignment="1" applyProtection="1">
      <alignment horizontal="right" vertical="center"/>
      <protection hidden="1"/>
    </xf>
    <xf numFmtId="177" fontId="40" fillId="0" borderId="2" xfId="0" applyNumberFormat="1" applyFont="1" applyBorder="1" applyAlignment="1" applyProtection="1">
      <alignment horizontal="right" vertical="center"/>
      <protection hidden="1"/>
    </xf>
    <xf numFmtId="0" fontId="39" fillId="0" borderId="5" xfId="0" applyFont="1" applyBorder="1" applyAlignment="1" applyProtection="1">
      <alignment horizontal="right" vertical="center"/>
      <protection hidden="1"/>
    </xf>
    <xf numFmtId="0" fontId="18" fillId="0" borderId="16" xfId="8" applyFont="1" applyBorder="1" applyAlignment="1" applyProtection="1">
      <alignment vertical="center"/>
      <protection hidden="1"/>
    </xf>
    <xf numFmtId="0" fontId="38" fillId="0" borderId="6" xfId="8" applyFont="1" applyBorder="1" applyAlignment="1" applyProtection="1">
      <alignment vertical="center"/>
      <protection hidden="1"/>
    </xf>
    <xf numFmtId="0" fontId="38" fillId="0" borderId="9" xfId="8" applyFont="1" applyBorder="1" applyAlignment="1" applyProtection="1">
      <alignment vertical="center"/>
      <protection hidden="1"/>
    </xf>
    <xf numFmtId="0" fontId="38" fillId="0" borderId="0" xfId="8" applyFont="1" applyAlignment="1" applyProtection="1">
      <alignment horizontal="left" vertical="center"/>
      <protection hidden="1"/>
    </xf>
    <xf numFmtId="0" fontId="39" fillId="0" borderId="0" xfId="0" applyFont="1" applyAlignment="1" applyProtection="1">
      <alignment horizontal="right" vertical="center"/>
      <protection hidden="1"/>
    </xf>
    <xf numFmtId="0" fontId="36" fillId="3" borderId="4" xfId="0" applyFont="1" applyFill="1" applyBorder="1" applyAlignment="1" applyProtection="1">
      <alignment horizontal="right" vertical="center" wrapText="1"/>
      <protection hidden="1"/>
    </xf>
    <xf numFmtId="0" fontId="38" fillId="0" borderId="0" xfId="0" applyFont="1" applyProtection="1">
      <protection hidden="1"/>
    </xf>
    <xf numFmtId="3" fontId="20" fillId="0" borderId="4" xfId="0" applyNumberFormat="1" applyFont="1" applyBorder="1" applyAlignment="1" applyProtection="1">
      <alignment horizontal="right" vertical="center"/>
      <protection hidden="1"/>
    </xf>
    <xf numFmtId="175" fontId="38" fillId="0" borderId="4" xfId="0" applyNumberFormat="1" applyFont="1" applyBorder="1" applyAlignment="1" applyProtection="1">
      <alignment horizontal="right" vertical="center"/>
      <protection hidden="1"/>
    </xf>
    <xf numFmtId="175" fontId="38" fillId="0" borderId="4" xfId="0" applyNumberFormat="1" applyFont="1" applyBorder="1" applyAlignment="1" applyProtection="1">
      <alignment horizontal="left" vertical="center"/>
      <protection hidden="1"/>
    </xf>
    <xf numFmtId="0" fontId="36" fillId="3" borderId="9" xfId="0" applyFont="1" applyFill="1" applyBorder="1" applyAlignment="1" applyProtection="1">
      <alignment horizontal="center" vertical="center"/>
      <protection hidden="1"/>
    </xf>
    <xf numFmtId="0" fontId="36" fillId="3" borderId="0" xfId="0" applyFont="1" applyFill="1" applyAlignment="1" applyProtection="1">
      <alignment horizontal="center" vertical="center"/>
      <protection hidden="1"/>
    </xf>
    <xf numFmtId="0" fontId="20" fillId="0" borderId="2" xfId="0" applyFont="1" applyBorder="1" applyAlignment="1" applyProtection="1">
      <alignment horizontal="right" vertical="center"/>
      <protection hidden="1"/>
    </xf>
    <xf numFmtId="0" fontId="38" fillId="0" borderId="5" xfId="18" applyNumberFormat="1" applyFont="1" applyBorder="1" applyAlignment="1" applyProtection="1">
      <alignment vertical="center"/>
      <protection hidden="1"/>
    </xf>
    <xf numFmtId="0" fontId="34" fillId="4" borderId="0" xfId="0" applyFont="1" applyFill="1" applyProtection="1">
      <protection hidden="1"/>
    </xf>
    <xf numFmtId="0" fontId="41" fillId="4" borderId="0" xfId="0" applyFont="1" applyFill="1" applyProtection="1">
      <protection hidden="1"/>
    </xf>
    <xf numFmtId="0" fontId="41" fillId="4" borderId="0" xfId="0" applyFont="1" applyFill="1" applyAlignment="1" applyProtection="1">
      <alignment wrapText="1"/>
      <protection hidden="1"/>
    </xf>
    <xf numFmtId="0" fontId="43" fillId="4" borderId="0" xfId="0" applyFont="1" applyFill="1" applyAlignment="1" applyProtection="1">
      <alignment horizontal="left" vertical="center"/>
      <protection hidden="1"/>
    </xf>
    <xf numFmtId="0" fontId="41" fillId="4" borderId="0" xfId="0" applyFont="1" applyFill="1" applyAlignment="1" applyProtection="1">
      <alignment horizontal="center" vertical="center"/>
      <protection hidden="1"/>
    </xf>
    <xf numFmtId="169" fontId="41" fillId="4" borderId="0" xfId="9" applyFont="1" applyFill="1" applyBorder="1" applyAlignment="1" applyProtection="1">
      <alignment horizontal="right" vertical="center" wrapText="1"/>
      <protection hidden="1"/>
    </xf>
    <xf numFmtId="175" fontId="41" fillId="4" borderId="0" xfId="0" applyNumberFormat="1" applyFont="1" applyFill="1" applyAlignment="1" applyProtection="1">
      <alignment horizontal="right" vertical="center" wrapText="1"/>
      <protection hidden="1"/>
    </xf>
    <xf numFmtId="177" fontId="44" fillId="4" borderId="0" xfId="0" applyNumberFormat="1" applyFont="1" applyFill="1" applyAlignment="1" applyProtection="1">
      <alignment horizontal="right" vertical="center"/>
      <protection hidden="1"/>
    </xf>
    <xf numFmtId="1" fontId="44" fillId="4" borderId="0" xfId="0" applyNumberFormat="1" applyFont="1" applyFill="1" applyAlignment="1" applyProtection="1">
      <alignment horizontal="right" vertical="center"/>
      <protection hidden="1"/>
    </xf>
    <xf numFmtId="0" fontId="27" fillId="4" borderId="0" xfId="0" applyFont="1" applyFill="1" applyAlignment="1" applyProtection="1">
      <alignment vertical="center"/>
      <protection hidden="1"/>
    </xf>
    <xf numFmtId="0" fontId="31" fillId="4" borderId="0" xfId="0" applyFont="1" applyFill="1" applyAlignment="1" applyProtection="1">
      <alignment vertical="center"/>
      <protection hidden="1"/>
    </xf>
    <xf numFmtId="0" fontId="41" fillId="4" borderId="0" xfId="0" applyFont="1" applyFill="1" applyAlignment="1" applyProtection="1">
      <alignment vertical="center"/>
      <protection hidden="1"/>
    </xf>
    <xf numFmtId="0" fontId="43" fillId="4" borderId="0" xfId="0" applyFont="1" applyFill="1" applyAlignment="1" applyProtection="1">
      <alignment horizontal="left" vertical="center"/>
      <protection locked="0"/>
    </xf>
    <xf numFmtId="0" fontId="43" fillId="4" borderId="0" xfId="0" applyFont="1" applyFill="1" applyAlignment="1" applyProtection="1">
      <alignment horizontal="right" vertical="center"/>
      <protection locked="0"/>
    </xf>
    <xf numFmtId="0" fontId="41" fillId="4" borderId="0" xfId="0" applyFont="1" applyFill="1" applyProtection="1">
      <protection locked="0"/>
    </xf>
    <xf numFmtId="0" fontId="44" fillId="4" borderId="0" xfId="0" applyFont="1" applyFill="1" applyAlignment="1" applyProtection="1">
      <alignment horizontal="center" vertical="center"/>
      <protection locked="0"/>
    </xf>
    <xf numFmtId="174" fontId="44" fillId="4" borderId="0" xfId="9" applyNumberFormat="1" applyFont="1" applyFill="1" applyBorder="1" applyAlignment="1" applyProtection="1">
      <alignment horizontal="right" vertical="center"/>
      <protection locked="0"/>
    </xf>
    <xf numFmtId="175" fontId="44" fillId="4" borderId="0" xfId="0" applyNumberFormat="1" applyFont="1" applyFill="1" applyAlignment="1" applyProtection="1">
      <alignment horizontal="right" vertical="center"/>
      <protection locked="0"/>
    </xf>
    <xf numFmtId="177" fontId="44" fillId="4" borderId="0" xfId="0" applyNumberFormat="1" applyFont="1" applyFill="1" applyAlignment="1" applyProtection="1">
      <alignment horizontal="right" vertical="center"/>
      <protection locked="0"/>
    </xf>
    <xf numFmtId="0" fontId="43" fillId="4" borderId="0" xfId="0" applyFont="1" applyFill="1" applyAlignment="1" applyProtection="1">
      <alignment vertical="center"/>
      <protection locked="0"/>
    </xf>
    <xf numFmtId="43" fontId="41" fillId="4" borderId="0" xfId="19" applyFont="1" applyFill="1" applyBorder="1" applyAlignment="1" applyProtection="1">
      <alignment vertical="center"/>
      <protection locked="0"/>
    </xf>
    <xf numFmtId="43" fontId="43" fillId="4" borderId="0" xfId="19" applyFont="1" applyFill="1" applyBorder="1" applyAlignment="1" applyProtection="1">
      <alignment vertical="center"/>
      <protection locked="0"/>
    </xf>
    <xf numFmtId="0" fontId="41" fillId="4" borderId="0" xfId="0" applyFont="1" applyFill="1" applyAlignment="1" applyProtection="1">
      <alignment vertical="center" wrapText="1"/>
      <protection locked="0"/>
    </xf>
    <xf numFmtId="0" fontId="41" fillId="4" borderId="0" xfId="0" applyFont="1" applyFill="1" applyAlignment="1" applyProtection="1">
      <alignment vertical="center"/>
      <protection locked="0"/>
    </xf>
    <xf numFmtId="0" fontId="41" fillId="4" borderId="0" xfId="0" applyFont="1" applyFill="1" applyAlignment="1" applyProtection="1">
      <alignment wrapText="1"/>
      <protection locked="0"/>
    </xf>
    <xf numFmtId="2" fontId="41" fillId="4" borderId="0" xfId="0" applyNumberFormat="1" applyFont="1" applyFill="1" applyProtection="1">
      <protection locked="0"/>
    </xf>
    <xf numFmtId="43" fontId="41" fillId="4" borderId="0" xfId="19" applyFont="1" applyFill="1" applyBorder="1" applyAlignment="1" applyProtection="1">
      <alignment horizontal="right"/>
      <protection locked="0"/>
    </xf>
    <xf numFmtId="0" fontId="34" fillId="4" borderId="0" xfId="0" applyFont="1" applyFill="1" applyProtection="1">
      <protection locked="0"/>
    </xf>
    <xf numFmtId="0" fontId="41" fillId="4" borderId="0" xfId="0" applyFont="1" applyFill="1" applyAlignment="1" applyProtection="1">
      <alignment horizontal="center" vertical="center"/>
      <protection locked="0"/>
    </xf>
    <xf numFmtId="178" fontId="41" fillId="4" borderId="0" xfId="9" applyNumberFormat="1" applyFont="1" applyFill="1" applyBorder="1" applyAlignment="1" applyProtection="1">
      <alignment horizontal="right" vertical="center"/>
      <protection locked="0"/>
    </xf>
    <xf numFmtId="1" fontId="41" fillId="4" borderId="0" xfId="0" applyNumberFormat="1" applyFont="1" applyFill="1" applyAlignment="1" applyProtection="1">
      <alignment horizontal="right" vertical="center"/>
      <protection locked="0"/>
    </xf>
    <xf numFmtId="169" fontId="41" fillId="4" borderId="0" xfId="9" applyFont="1" applyFill="1" applyBorder="1" applyAlignment="1" applyProtection="1">
      <alignment horizontal="center" vertical="center"/>
      <protection locked="0"/>
    </xf>
    <xf numFmtId="0" fontId="41" fillId="4" borderId="0" xfId="0" applyFont="1" applyFill="1" applyAlignment="1" applyProtection="1">
      <alignment horizontal="right" vertical="center"/>
      <protection locked="0"/>
    </xf>
    <xf numFmtId="1" fontId="41" fillId="4" borderId="0" xfId="19" applyNumberFormat="1" applyFont="1" applyFill="1" applyBorder="1" applyAlignment="1" applyProtection="1">
      <alignment horizontal="center" vertical="center"/>
      <protection locked="0"/>
    </xf>
    <xf numFmtId="1" fontId="41" fillId="4" borderId="0" xfId="0" applyNumberFormat="1" applyFont="1" applyFill="1" applyAlignment="1" applyProtection="1">
      <alignment horizontal="center" vertical="center"/>
      <protection locked="0"/>
    </xf>
    <xf numFmtId="169" fontId="41" fillId="4" borderId="0" xfId="9" applyFont="1" applyFill="1" applyBorder="1" applyAlignment="1" applyProtection="1">
      <alignment horizontal="right" vertical="center"/>
      <protection locked="0"/>
    </xf>
    <xf numFmtId="0" fontId="34" fillId="4" borderId="0" xfId="0" applyFont="1" applyFill="1" applyAlignment="1" applyProtection="1">
      <alignment horizontal="center" vertical="center"/>
      <protection locked="0"/>
    </xf>
    <xf numFmtId="0" fontId="41" fillId="4" borderId="0" xfId="0" quotePrefix="1" applyFont="1" applyFill="1" applyAlignment="1" applyProtection="1">
      <alignment vertical="center"/>
      <protection locked="0"/>
    </xf>
    <xf numFmtId="3" fontId="0" fillId="9" borderId="2" xfId="0" applyNumberFormat="1" applyFill="1" applyBorder="1" applyProtection="1">
      <protection hidden="1"/>
    </xf>
    <xf numFmtId="1" fontId="8" fillId="3" borderId="5" xfId="0" applyNumberFormat="1" applyFont="1" applyFill="1" applyBorder="1" applyAlignment="1" applyProtection="1">
      <alignment horizontal="left" vertical="center" wrapText="1"/>
      <protection hidden="1"/>
    </xf>
    <xf numFmtId="1" fontId="8" fillId="3" borderId="16" xfId="0" applyNumberFormat="1" applyFont="1" applyFill="1" applyBorder="1" applyAlignment="1" applyProtection="1">
      <alignment horizontal="left" vertical="center" wrapText="1"/>
      <protection hidden="1"/>
    </xf>
    <xf numFmtId="1" fontId="8" fillId="3" borderId="6" xfId="0" applyNumberFormat="1" applyFont="1" applyFill="1" applyBorder="1" applyAlignment="1" applyProtection="1">
      <alignment horizontal="left" vertical="center" wrapText="1"/>
      <protection hidden="1"/>
    </xf>
    <xf numFmtId="1" fontId="8" fillId="3" borderId="5" xfId="0" applyNumberFormat="1" applyFont="1" applyFill="1" applyBorder="1" applyAlignment="1" applyProtection="1">
      <alignment horizontal="left" vertical="center"/>
      <protection hidden="1"/>
    </xf>
    <xf numFmtId="1" fontId="8" fillId="3" borderId="16" xfId="0" applyNumberFormat="1" applyFont="1" applyFill="1" applyBorder="1" applyAlignment="1" applyProtection="1">
      <alignment horizontal="left" vertical="center"/>
      <protection hidden="1"/>
    </xf>
    <xf numFmtId="0" fontId="14" fillId="5" borderId="9" xfId="0" applyFont="1" applyFill="1" applyBorder="1" applyAlignment="1" applyProtection="1">
      <alignment vertical="center"/>
      <protection locked="0"/>
    </xf>
    <xf numFmtId="0" fontId="0" fillId="0" borderId="0" xfId="0" applyProtection="1">
      <protection locked="0"/>
    </xf>
    <xf numFmtId="0" fontId="15" fillId="4" borderId="5" xfId="0" applyFont="1" applyFill="1" applyBorder="1" applyAlignment="1" applyProtection="1">
      <alignment horizontal="left"/>
      <protection hidden="1"/>
    </xf>
    <xf numFmtId="0" fontId="0" fillId="0" borderId="6" xfId="0" applyBorder="1" applyAlignment="1" applyProtection="1">
      <alignment horizontal="left"/>
      <protection hidden="1"/>
    </xf>
    <xf numFmtId="0" fontId="4" fillId="3" borderId="0" xfId="0" applyFont="1" applyFill="1" applyAlignment="1" applyProtection="1">
      <alignment horizontal="right" vertical="center" wrapText="1"/>
      <protection hidden="1"/>
    </xf>
    <xf numFmtId="0" fontId="4" fillId="3" borderId="11" xfId="0" applyFont="1" applyFill="1" applyBorder="1" applyAlignment="1" applyProtection="1">
      <alignment horizontal="right" vertical="center" wrapText="1"/>
      <protection hidden="1"/>
    </xf>
    <xf numFmtId="164" fontId="29" fillId="0" borderId="5" xfId="2" applyFont="1" applyFill="1" applyBorder="1" applyAlignment="1" applyProtection="1">
      <alignment horizontal="left"/>
      <protection hidden="1"/>
    </xf>
    <xf numFmtId="164" fontId="29" fillId="0" borderId="6" xfId="2" applyFont="1" applyFill="1" applyBorder="1" applyAlignment="1" applyProtection="1">
      <alignment horizontal="left"/>
      <protection hidden="1"/>
    </xf>
    <xf numFmtId="0" fontId="15" fillId="4" borderId="6" xfId="0" applyFont="1" applyFill="1" applyBorder="1" applyAlignment="1" applyProtection="1">
      <alignment horizontal="left"/>
      <protection hidden="1"/>
    </xf>
    <xf numFmtId="0" fontId="4" fillId="0" borderId="18" xfId="0" applyFont="1" applyBorder="1" applyProtection="1">
      <protection hidden="1"/>
    </xf>
    <xf numFmtId="0" fontId="0" fillId="0" borderId="19" xfId="0" applyBorder="1" applyProtection="1">
      <protection hidden="1"/>
    </xf>
    <xf numFmtId="0" fontId="15" fillId="0" borderId="18" xfId="0" applyFont="1" applyBorder="1" applyAlignment="1" applyProtection="1">
      <alignment horizontal="left"/>
      <protection hidden="1"/>
    </xf>
    <xf numFmtId="0" fontId="0" fillId="0" borderId="19" xfId="0" applyBorder="1" applyAlignment="1" applyProtection="1">
      <alignment horizontal="left"/>
      <protection hidden="1"/>
    </xf>
    <xf numFmtId="166" fontId="4" fillId="3" borderId="4" xfId="0" applyNumberFormat="1" applyFont="1" applyFill="1" applyBorder="1" applyAlignment="1" applyProtection="1">
      <alignment horizontal="center"/>
      <protection hidden="1"/>
    </xf>
    <xf numFmtId="0" fontId="0" fillId="0" borderId="4" xfId="0" applyBorder="1" applyProtection="1">
      <protection hidden="1"/>
    </xf>
    <xf numFmtId="0" fontId="0" fillId="0" borderId="0" xfId="0" applyProtection="1">
      <protection hidden="1"/>
    </xf>
    <xf numFmtId="0" fontId="0" fillId="0" borderId="11" xfId="0" applyBorder="1" applyProtection="1">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3" borderId="0" xfId="0" applyFont="1" applyFill="1" applyAlignment="1" applyProtection="1">
      <alignment horizontal="center"/>
      <protection hidden="1"/>
    </xf>
    <xf numFmtId="0" fontId="4" fillId="3" borderId="11" xfId="0" applyFont="1" applyFill="1" applyBorder="1" applyAlignment="1" applyProtection="1">
      <alignment horizontal="center"/>
      <protection hidden="1"/>
    </xf>
    <xf numFmtId="0" fontId="12" fillId="0" borderId="5" xfId="3" applyFont="1" applyBorder="1" applyAlignment="1" applyProtection="1">
      <alignment horizontal="left" vertical="center"/>
      <protection hidden="1"/>
    </xf>
    <xf numFmtId="0" fontId="0" fillId="0" borderId="16" xfId="0" applyBorder="1" applyAlignment="1" applyProtection="1">
      <alignment vertical="center"/>
      <protection hidden="1"/>
    </xf>
    <xf numFmtId="0" fontId="11" fillId="0" borderId="5" xfId="3" quotePrefix="1" applyFont="1" applyBorder="1" applyAlignment="1" applyProtection="1">
      <alignment horizontal="left" vertical="center" wrapText="1"/>
      <protection hidden="1"/>
    </xf>
    <xf numFmtId="0" fontId="36" fillId="0" borderId="4" xfId="0" applyFont="1" applyBorder="1" applyAlignment="1" applyProtection="1">
      <alignment horizontal="right" vertical="center"/>
      <protection hidden="1"/>
    </xf>
    <xf numFmtId="0" fontId="36" fillId="0" borderId="2" xfId="0" applyFont="1" applyBorder="1" applyAlignment="1" applyProtection="1">
      <alignment horizontal="right" vertical="center"/>
      <protection hidden="1"/>
    </xf>
    <xf numFmtId="0" fontId="36" fillId="3" borderId="5" xfId="0" applyFont="1" applyFill="1" applyBorder="1" applyAlignment="1" applyProtection="1">
      <alignment horizontal="left" vertical="center" wrapText="1"/>
      <protection hidden="1"/>
    </xf>
    <xf numFmtId="0" fontId="36" fillId="3" borderId="6" xfId="0" applyFont="1" applyFill="1" applyBorder="1" applyAlignment="1" applyProtection="1">
      <alignment horizontal="left" vertical="center" wrapText="1"/>
      <protection hidden="1"/>
    </xf>
    <xf numFmtId="0" fontId="36" fillId="3" borderId="5" xfId="0" applyFont="1" applyFill="1" applyBorder="1" applyAlignment="1" applyProtection="1">
      <alignment horizontal="right" vertical="center" wrapText="1"/>
      <protection hidden="1"/>
    </xf>
    <xf numFmtId="0" fontId="36" fillId="3" borderId="6" xfId="0" applyFont="1" applyFill="1" applyBorder="1" applyAlignment="1" applyProtection="1">
      <alignment horizontal="right" vertical="center" wrapText="1"/>
      <protection hidden="1"/>
    </xf>
    <xf numFmtId="0" fontId="20" fillId="0" borderId="5" xfId="0" applyFont="1" applyBorder="1" applyAlignment="1" applyProtection="1">
      <alignment horizontal="right" vertical="center"/>
      <protection hidden="1"/>
    </xf>
    <xf numFmtId="0" fontId="20" fillId="0" borderId="6" xfId="0" applyFont="1" applyBorder="1" applyAlignment="1" applyProtection="1">
      <alignment horizontal="right" vertical="center"/>
      <protection hidden="1"/>
    </xf>
    <xf numFmtId="0" fontId="36" fillId="0" borderId="5" xfId="0" applyFont="1" applyBorder="1" applyAlignment="1" applyProtection="1">
      <alignment horizontal="right" vertical="center"/>
      <protection hidden="1"/>
    </xf>
    <xf numFmtId="0" fontId="36" fillId="0" borderId="6" xfId="0" applyFont="1" applyBorder="1" applyAlignment="1" applyProtection="1">
      <alignment horizontal="right" vertical="center"/>
      <protection hidden="1"/>
    </xf>
    <xf numFmtId="0" fontId="42" fillId="4" borderId="0" xfId="0" applyFont="1" applyFill="1" applyAlignment="1" applyProtection="1">
      <alignment vertical="center"/>
      <protection hidden="1"/>
    </xf>
    <xf numFmtId="0" fontId="31" fillId="4" borderId="0" xfId="0" applyFont="1" applyFill="1" applyAlignment="1" applyProtection="1">
      <alignment horizontal="left" vertical="top" wrapText="1"/>
      <protection hidden="1"/>
    </xf>
  </cellXfs>
  <cellStyles count="20">
    <cellStyle name="Komma" xfId="1" builtinId="3"/>
    <cellStyle name="Komma 2" xfId="4" xr:uid="{00000000-0005-0000-0000-000001000000}"/>
    <cellStyle name="Komma 2 2" xfId="7" xr:uid="{00000000-0005-0000-0000-000002000000}"/>
    <cellStyle name="Komma 2 2 2" xfId="13" xr:uid="{00000000-0005-0000-0000-000003000000}"/>
    <cellStyle name="Komma 2 3" xfId="19" xr:uid="{230D6FFE-1F9C-4BE4-AB55-7EE024D22169}"/>
    <cellStyle name="Komma 3" xfId="10" xr:uid="{00000000-0005-0000-0000-000004000000}"/>
    <cellStyle name="Komma 3 2" xfId="15" xr:uid="{00000000-0005-0000-0000-000005000000}"/>
    <cellStyle name="Komma 3 2 2" xfId="17" xr:uid="{00000000-0005-0000-0000-000006000000}"/>
    <cellStyle name="Komma 4" xfId="11" xr:uid="{00000000-0005-0000-0000-000007000000}"/>
    <cellStyle name="Procent" xfId="6" builtinId="5"/>
    <cellStyle name="Procent 2" xfId="5" xr:uid="{00000000-0005-0000-0000-000009000000}"/>
    <cellStyle name="Procent 2 2" xfId="18" xr:uid="{DE17D1D2-5664-40CD-B25B-D3C74CE32611}"/>
    <cellStyle name="Standaard" xfId="0" builtinId="0"/>
    <cellStyle name="Standaard 3" xfId="8" xr:uid="{00000000-0005-0000-0000-00000B000000}"/>
    <cellStyle name="Standaard 4" xfId="3" xr:uid="{00000000-0005-0000-0000-00000C000000}"/>
    <cellStyle name="Valuta" xfId="2" builtinId="4"/>
    <cellStyle name="Valuta 2" xfId="9" xr:uid="{00000000-0005-0000-0000-00000E000000}"/>
    <cellStyle name="Valuta 2 2" xfId="14" xr:uid="{00000000-0005-0000-0000-00000F000000}"/>
    <cellStyle name="Valuta 2 2 2" xfId="16" xr:uid="{00000000-0005-0000-0000-000010000000}"/>
    <cellStyle name="Valuta 3" xfId="12" xr:uid="{00000000-0005-0000-0000-000011000000}"/>
  </cellStyles>
  <dxfs count="14">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rgb="FF92D050"/>
        </patternFill>
      </fill>
    </dxf>
    <dxf>
      <fill>
        <patternFill>
          <bgColor rgb="FFFF0000"/>
        </patternFill>
      </fill>
    </dxf>
    <dxf>
      <fill>
        <patternFill>
          <bgColor rgb="FF92D050"/>
        </patternFill>
      </fill>
    </dxf>
    <dxf>
      <fill>
        <patternFill>
          <bgColor theme="0" tint="-0.14996795556505021"/>
        </patternFill>
      </fill>
    </dxf>
    <dxf>
      <fill>
        <patternFill>
          <bgColor rgb="FFFFFF99"/>
        </patternFill>
      </fill>
    </dxf>
    <dxf>
      <fill>
        <patternFill>
          <bgColor rgb="FFFF0000"/>
        </patternFill>
      </fill>
    </dxf>
  </dxfs>
  <tableStyles count="0" defaultTableStyle="TableStyleMedium2" defaultPivotStyle="PivotStyleLight16"/>
  <colors>
    <mruColors>
      <color rgb="FF8FCAE7"/>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49.518969940970607</c:v>
                </c:pt>
                <c:pt idx="1">
                  <c:v>50.14998281670848</c:v>
                </c:pt>
                <c:pt idx="2">
                  <c:v>50.780995692446339</c:v>
                </c:pt>
                <c:pt idx="3">
                  <c:v>52.043021443922079</c:v>
                </c:pt>
                <c:pt idx="4">
                  <c:v>54.567072946873552</c:v>
                </c:pt>
                <c:pt idx="5">
                  <c:v>57.091124449825017</c:v>
                </c:pt>
                <c:pt idx="6">
                  <c:v>59.61517595277649</c:v>
                </c:pt>
                <c:pt idx="7">
                  <c:v>62.139227455727962</c:v>
                </c:pt>
                <c:pt idx="8">
                  <c:v>64.663278958679427</c:v>
                </c:pt>
                <c:pt idx="9">
                  <c:v>67.187330461630907</c:v>
                </c:pt>
                <c:pt idx="10">
                  <c:v>69.711381964582372</c:v>
                </c:pt>
                <c:pt idx="11">
                  <c:v>72.235433467533838</c:v>
                </c:pt>
                <c:pt idx="12">
                  <c:v>74.759484970485303</c:v>
                </c:pt>
                <c:pt idx="13">
                  <c:v>77.283536473436783</c:v>
                </c:pt>
                <c:pt idx="14">
                  <c:v>79.807587976388234</c:v>
                </c:pt>
                <c:pt idx="15">
                  <c:v>82.331639479339728</c:v>
                </c:pt>
                <c:pt idx="16">
                  <c:v>84.855690982291179</c:v>
                </c:pt>
                <c:pt idx="17">
                  <c:v>87.379742485242645</c:v>
                </c:pt>
                <c:pt idx="18">
                  <c:v>89.903793988194124</c:v>
                </c:pt>
                <c:pt idx="19">
                  <c:v>92.427845491145604</c:v>
                </c:pt>
                <c:pt idx="20">
                  <c:v>94.951896994097069</c:v>
                </c:pt>
                <c:pt idx="21">
                  <c:v>97.47594849704852</c:v>
                </c:pt>
                <c:pt idx="22">
                  <c:v>100</c:v>
                </c:pt>
              </c:numCache>
            </c:numRef>
          </c:xVal>
          <c:yVal>
            <c:numRef>
              <c:f>DATA!$D$19:$Z$19</c:f>
              <c:numCache>
                <c:formatCode>_(* #,##0.00_);_(* \(#,##0.00\);_(* "-"??_);_(@_)</c:formatCode>
                <c:ptCount val="23"/>
                <c:pt idx="0">
                  <c:v>0</c:v>
                </c:pt>
                <c:pt idx="1">
                  <c:v>711339.47454645031</c:v>
                </c:pt>
                <c:pt idx="2">
                  <c:v>1006953.6720995145</c:v>
                </c:pt>
                <c:pt idx="3">
                  <c:v>1423542.3485085145</c:v>
                </c:pt>
                <c:pt idx="4">
                  <c:v>2007123.8420728717</c:v>
                </c:pt>
                <c:pt idx="5">
                  <c:v>2448358.7880109791</c:v>
                </c:pt>
                <c:pt idx="6">
                  <c:v>2814537.2462972738</c:v>
                </c:pt>
                <c:pt idx="7">
                  <c:v>3131893.3838588004</c:v>
                </c:pt>
                <c:pt idx="8">
                  <c:v>3413957.0888929144</c:v>
                </c:pt>
                <c:pt idx="9">
                  <c:v>3668806.3831293299</c:v>
                </c:pt>
                <c:pt idx="10">
                  <c:v>3901728.8670827644</c:v>
                </c:pt>
                <c:pt idx="11">
                  <c:v>4116412.8371858271</c:v>
                </c:pt>
                <c:pt idx="12">
                  <c:v>4315554.027678675</c:v>
                </c:pt>
                <c:pt idx="13">
                  <c:v>4501194.5151668862</c:v>
                </c:pt>
                <c:pt idx="14">
                  <c:v>4674925.6142213894</c:v>
                </c:pt>
                <c:pt idx="15">
                  <c:v>4838016.1200740486</c:v>
                </c:pt>
                <c:pt idx="16">
                  <c:v>4991496.9858813221</c:v>
                </c:pt>
                <c:pt idx="17">
                  <c:v>5136219.2822054708</c:v>
                </c:pt>
                <c:pt idx="18">
                  <c:v>5272895.0834269021</c:v>
                </c:pt>
                <c:pt idx="19">
                  <c:v>5402127.0597315803</c:v>
                </c:pt>
                <c:pt idx="20">
                  <c:v>5524430.3729519993</c:v>
                </c:pt>
                <c:pt idx="21">
                  <c:v>5640249.1921108468</c:v>
                </c:pt>
                <c:pt idx="22">
                  <c:v>5749969.3624730054</c:v>
                </c:pt>
              </c:numCache>
            </c:numRef>
          </c:yVal>
          <c:smooth val="0"/>
          <c:extLst>
            <c:ext xmlns:c16="http://schemas.microsoft.com/office/drawing/2014/chart" uri="{C3380CC4-5D6E-409C-BE32-E72D297353CC}">
              <c16:uniqueId val="{00000000-3773-44C5-841A-AA44239490BE}"/>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61.567072946873537</c:v>
                </c:pt>
                <c:pt idx="1">
                  <c:v>62.047484535037626</c:v>
                </c:pt>
                <c:pt idx="2">
                  <c:v>62.5278961232017</c:v>
                </c:pt>
                <c:pt idx="3">
                  <c:v>63.488719299529862</c:v>
                </c:pt>
                <c:pt idx="4">
                  <c:v>65.410365652186186</c:v>
                </c:pt>
                <c:pt idx="5">
                  <c:v>67.332012004842511</c:v>
                </c:pt>
                <c:pt idx="6">
                  <c:v>69.253658357498836</c:v>
                </c:pt>
                <c:pt idx="7">
                  <c:v>71.17530471015516</c:v>
                </c:pt>
                <c:pt idx="8">
                  <c:v>73.09695106281147</c:v>
                </c:pt>
                <c:pt idx="9">
                  <c:v>75.018597415467809</c:v>
                </c:pt>
                <c:pt idx="10">
                  <c:v>76.940243768124134</c:v>
                </c:pt>
                <c:pt idx="11">
                  <c:v>78.861890120780444</c:v>
                </c:pt>
                <c:pt idx="12">
                  <c:v>80.783536473436769</c:v>
                </c:pt>
                <c:pt idx="13">
                  <c:v>82.705182826093093</c:v>
                </c:pt>
                <c:pt idx="14">
                  <c:v>84.626829178749404</c:v>
                </c:pt>
                <c:pt idx="15">
                  <c:v>86.548475531405742</c:v>
                </c:pt>
                <c:pt idx="16">
                  <c:v>88.470121884062067</c:v>
                </c:pt>
                <c:pt idx="17">
                  <c:v>90.391768236718377</c:v>
                </c:pt>
                <c:pt idx="18">
                  <c:v>92.313414589374716</c:v>
                </c:pt>
                <c:pt idx="19">
                  <c:v>94.235060942031041</c:v>
                </c:pt>
                <c:pt idx="20">
                  <c:v>96.156707294687351</c:v>
                </c:pt>
                <c:pt idx="21">
                  <c:v>98.07835364734369</c:v>
                </c:pt>
                <c:pt idx="22">
                  <c:v>100</c:v>
                </c:pt>
              </c:numCache>
            </c:numRef>
          </c:xVal>
          <c:yVal>
            <c:numRef>
              <c:f>DATA!$D$22:$Z$22</c:f>
              <c:numCache>
                <c:formatCode>_(* #,##0.00_);_(* \(#,##0.00\);_(* "-"??_);_(@_)</c:formatCode>
                <c:ptCount val="23"/>
                <c:pt idx="0">
                  <c:v>0</c:v>
                </c:pt>
                <c:pt idx="1">
                  <c:v>588620.42735172447</c:v>
                </c:pt>
                <c:pt idx="2">
                  <c:v>833404.01372631104</c:v>
                </c:pt>
                <c:pt idx="3">
                  <c:v>1178672.4549331195</c:v>
                </c:pt>
                <c:pt idx="4">
                  <c:v>1663242.0342500478</c:v>
                </c:pt>
                <c:pt idx="5">
                  <c:v>2030589.1290761998</c:v>
                </c:pt>
                <c:pt idx="6">
                  <c:v>2336291.9039425533</c:v>
                </c:pt>
                <c:pt idx="7">
                  <c:v>2602003.0568008185</c:v>
                </c:pt>
                <c:pt idx="8">
                  <c:v>2838882.9080266585</c:v>
                </c:pt>
                <c:pt idx="9">
                  <c:v>3053591.3131399183</c:v>
                </c:pt>
                <c:pt idx="10">
                  <c:v>3250485.7587173535</c:v>
                </c:pt>
                <c:pt idx="11">
                  <c:v>3432604.7782848929</c:v>
                </c:pt>
                <c:pt idx="12">
                  <c:v>3602168.7310061767</c:v>
                </c:pt>
                <c:pt idx="13">
                  <c:v>3760859.4313879367</c:v>
                </c:pt>
                <c:pt idx="14">
                  <c:v>3909987.5077585578</c:v>
                </c:pt>
                <c:pt idx="15">
                  <c:v>4050598.1528705843</c:v>
                </c:pt>
                <c:pt idx="16">
                  <c:v>4183540.9309615111</c:v>
                </c:pt>
                <c:pt idx="17">
                  <c:v>4309517.5469988668</c:v>
                </c:pt>
                <c:pt idx="18">
                  <c:v>4429115.5370470937</c:v>
                </c:pt>
                <c:pt idx="19">
                  <c:v>4542832.6474122759</c:v>
                </c:pt>
                <c:pt idx="20">
                  <c:v>4651094.8707376746</c:v>
                </c:pt>
                <c:pt idx="21">
                  <c:v>4754270.0490047792</c:v>
                </c:pt>
                <c:pt idx="22">
                  <c:v>4852678.3081925418</c:v>
                </c:pt>
              </c:numCache>
            </c:numRef>
          </c:yVal>
          <c:smooth val="0"/>
          <c:extLst>
            <c:ext xmlns:c16="http://schemas.microsoft.com/office/drawing/2014/chart" uri="{C3380CC4-5D6E-409C-BE32-E72D297353CC}">
              <c16:uniqueId val="{00000001-3773-44C5-841A-AA44239490BE}"/>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73.615175952776468</c:v>
                </c:pt>
                <c:pt idx="1">
                  <c:v>73.944986253366778</c:v>
                </c:pt>
                <c:pt idx="2">
                  <c:v>74.27479655395706</c:v>
                </c:pt>
                <c:pt idx="3">
                  <c:v>74.934417155137652</c:v>
                </c:pt>
                <c:pt idx="4">
                  <c:v>76.253658357498821</c:v>
                </c:pt>
                <c:pt idx="5">
                  <c:v>77.572899559859991</c:v>
                </c:pt>
                <c:pt idx="6">
                  <c:v>78.892140762221175</c:v>
                </c:pt>
                <c:pt idx="7">
                  <c:v>80.211381964582358</c:v>
                </c:pt>
                <c:pt idx="8">
                  <c:v>81.530623166943528</c:v>
                </c:pt>
                <c:pt idx="9">
                  <c:v>82.849864369304697</c:v>
                </c:pt>
                <c:pt idx="10">
                  <c:v>84.169105571665881</c:v>
                </c:pt>
                <c:pt idx="11">
                  <c:v>85.48834677402705</c:v>
                </c:pt>
                <c:pt idx="12">
                  <c:v>86.807587976388248</c:v>
                </c:pt>
                <c:pt idx="13">
                  <c:v>88.126829178749404</c:v>
                </c:pt>
                <c:pt idx="14">
                  <c:v>89.446070381110587</c:v>
                </c:pt>
                <c:pt idx="15">
                  <c:v>90.765311583471771</c:v>
                </c:pt>
                <c:pt idx="16">
                  <c:v>92.084552785832955</c:v>
                </c:pt>
                <c:pt idx="17">
                  <c:v>93.40379398819411</c:v>
                </c:pt>
                <c:pt idx="18">
                  <c:v>94.723035190555294</c:v>
                </c:pt>
                <c:pt idx="19">
                  <c:v>96.042276392916477</c:v>
                </c:pt>
                <c:pt idx="20">
                  <c:v>97.361517595277661</c:v>
                </c:pt>
                <c:pt idx="21">
                  <c:v>98.680758797638816</c:v>
                </c:pt>
                <c:pt idx="22">
                  <c:v>100</c:v>
                </c:pt>
              </c:numCache>
            </c:numRef>
          </c:xVal>
          <c:yVal>
            <c:numRef>
              <c:f>DATA!$D$25:$Z$25</c:f>
              <c:numCache>
                <c:formatCode>_(* #,##0.00_);_(* \(#,##0.00\);_(* "-"??_);_(@_)</c:formatCode>
                <c:ptCount val="23"/>
                <c:pt idx="0">
                  <c:v>0</c:v>
                </c:pt>
                <c:pt idx="1">
                  <c:v>459543.28994480771</c:v>
                </c:pt>
                <c:pt idx="2">
                  <c:v>650812.87213223171</c:v>
                </c:pt>
                <c:pt idx="3">
                  <c:v>920902.98301380663</c:v>
                </c:pt>
                <c:pt idx="4">
                  <c:v>1300834.0319102434</c:v>
                </c:pt>
                <c:pt idx="5">
                  <c:v>1589795.9680332635</c:v>
                </c:pt>
                <c:pt idx="6">
                  <c:v>1831077.4582652263</c:v>
                </c:pt>
                <c:pt idx="7">
                  <c:v>2041527.6105887282</c:v>
                </c:pt>
                <c:pt idx="8">
                  <c:v>2229823.7372081308</c:v>
                </c:pt>
                <c:pt idx="9">
                  <c:v>2401140.1886607758</c:v>
                </c:pt>
                <c:pt idx="10">
                  <c:v>2558860.3182461178</c:v>
                </c:pt>
                <c:pt idx="11">
                  <c:v>2705342.0770598156</c:v>
                </c:pt>
                <c:pt idx="12">
                  <c:v>2842307.711180253</c:v>
                </c:pt>
                <c:pt idx="13">
                  <c:v>2971061.276539152</c:v>
                </c:pt>
                <c:pt idx="14">
                  <c:v>3092618.7702705539</c:v>
                </c:pt>
                <c:pt idx="15">
                  <c:v>3207790.3265996869</c:v>
                </c:pt>
                <c:pt idx="16">
                  <c:v>3317234.454952979</c:v>
                </c:pt>
                <c:pt idx="17">
                  <c:v>3421495.1419463851</c:v>
                </c:pt>
                <c:pt idx="18">
                  <c:v>3521028.0094056977</c:v>
                </c:pt>
                <c:pt idx="19">
                  <c:v>3616219.2367584151</c:v>
                </c:pt>
                <c:pt idx="20">
                  <c:v>3707399.555889403</c:v>
                </c:pt>
                <c:pt idx="21">
                  <c:v>3794854.8032945064</c:v>
                </c:pt>
                <c:pt idx="22">
                  <c:v>3878834.012531416</c:v>
                </c:pt>
              </c:numCache>
            </c:numRef>
          </c:yVal>
          <c:smooth val="0"/>
          <c:extLst>
            <c:ext xmlns:c16="http://schemas.microsoft.com/office/drawing/2014/chart" uri="{C3380CC4-5D6E-409C-BE32-E72D297353CC}">
              <c16:uniqueId val="{00000002-3773-44C5-841A-AA44239490BE}"/>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85.663278958679427</c:v>
                </c:pt>
                <c:pt idx="1">
                  <c:v>85.842487971695931</c:v>
                </c:pt>
                <c:pt idx="2">
                  <c:v>86.021696984712435</c:v>
                </c:pt>
                <c:pt idx="3">
                  <c:v>86.380115010745456</c:v>
                </c:pt>
                <c:pt idx="4">
                  <c:v>87.096951062811485</c:v>
                </c:pt>
                <c:pt idx="5">
                  <c:v>87.813787114877499</c:v>
                </c:pt>
                <c:pt idx="6">
                  <c:v>88.530623166943528</c:v>
                </c:pt>
                <c:pt idx="7">
                  <c:v>89.247459219009556</c:v>
                </c:pt>
                <c:pt idx="8">
                  <c:v>89.964295271075585</c:v>
                </c:pt>
                <c:pt idx="9">
                  <c:v>90.681131323141614</c:v>
                </c:pt>
                <c:pt idx="10">
                  <c:v>91.397967375207642</c:v>
                </c:pt>
                <c:pt idx="11">
                  <c:v>92.114803427273671</c:v>
                </c:pt>
                <c:pt idx="12">
                  <c:v>92.831639479339728</c:v>
                </c:pt>
                <c:pt idx="13">
                  <c:v>93.548475531405757</c:v>
                </c:pt>
                <c:pt idx="14">
                  <c:v>94.265311583471771</c:v>
                </c:pt>
                <c:pt idx="15">
                  <c:v>94.9821476355378</c:v>
                </c:pt>
                <c:pt idx="16">
                  <c:v>95.698983687603828</c:v>
                </c:pt>
                <c:pt idx="17">
                  <c:v>96.415819739669857</c:v>
                </c:pt>
                <c:pt idx="18">
                  <c:v>97.132655791735885</c:v>
                </c:pt>
                <c:pt idx="19">
                  <c:v>97.849491843801914</c:v>
                </c:pt>
                <c:pt idx="20">
                  <c:v>98.566327895867943</c:v>
                </c:pt>
                <c:pt idx="21">
                  <c:v>99.283163947933971</c:v>
                </c:pt>
                <c:pt idx="22">
                  <c:v>100</c:v>
                </c:pt>
              </c:numCache>
            </c:numRef>
          </c:xVal>
          <c:yVal>
            <c:numRef>
              <c:f>DATA!$D$28:$Z$28</c:f>
              <c:numCache>
                <c:formatCode>_(* #,##0.00_);_(* \(#,##0.00\);_(* "-"??_);_(@_)</c:formatCode>
                <c:ptCount val="23"/>
                <c:pt idx="0">
                  <c:v>0</c:v>
                </c:pt>
                <c:pt idx="1">
                  <c:v>316476.51552641415</c:v>
                </c:pt>
                <c:pt idx="2">
                  <c:v>448344.31353118998</c:v>
                </c:pt>
                <c:pt idx="3">
                  <c:v>634821.36921743525</c:v>
                </c:pt>
                <c:pt idx="4">
                  <c:v>897901.23726856103</c:v>
                </c:pt>
                <c:pt idx="5">
                  <c:v>1098812.3843765531</c:v>
                </c:pt>
                <c:pt idx="6">
                  <c:v>1267275.1262595917</c:v>
                </c:pt>
                <c:pt idx="7">
                  <c:v>1414842.7503656296</c:v>
                </c:pt>
                <c:pt idx="8">
                  <c:v>1547458.3595379016</c:v>
                </c:pt>
                <c:pt idx="9">
                  <c:v>1668662.0775279251</c:v>
                </c:pt>
                <c:pt idx="10">
                  <c:v>1780766.3758904303</c:v>
                </c:pt>
                <c:pt idx="11">
                  <c:v>1885381.3878185099</c:v>
                </c:pt>
                <c:pt idx="12">
                  <c:v>1983682.1528298659</c:v>
                </c:pt>
                <c:pt idx="13">
                  <c:v>2076557.7029644963</c:v>
                </c:pt>
                <c:pt idx="14">
                  <c:v>2164700.2085846728</c:v>
                </c:pt>
                <c:pt idx="15">
                  <c:v>2248661.2569292416</c:v>
                </c:pt>
                <c:pt idx="16">
                  <c:v>2328888.9692572765</c:v>
                </c:pt>
                <c:pt idx="17">
                  <c:v>2405753.3782798457</c:v>
                </c:pt>
                <c:pt idx="18">
                  <c:v>2479564.3111171508</c:v>
                </c:pt>
                <c:pt idx="19">
                  <c:v>2550584.3192906762</c:v>
                </c:pt>
                <c:pt idx="20">
                  <c:v>2619038.2370662806</c:v>
                </c:pt>
                <c:pt idx="21">
                  <c:v>2685120.3850940154</c:v>
                </c:pt>
                <c:pt idx="22">
                  <c:v>2749000.0923653585</c:v>
                </c:pt>
              </c:numCache>
            </c:numRef>
          </c:yVal>
          <c:smooth val="0"/>
          <c:extLst>
            <c:ext xmlns:c16="http://schemas.microsoft.com/office/drawing/2014/chart" uri="{C3380CC4-5D6E-409C-BE32-E72D297353CC}">
              <c16:uniqueId val="{00000003-3773-44C5-841A-AA44239490BE}"/>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70</c:v>
                </c:pt>
                <c:pt idx="1">
                  <c:v>70</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04-3773-44C5-841A-AA44239490BE}"/>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05-3773-44C5-841A-AA44239490BE}"/>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773-44C5-841A-AA44239490BE}"/>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85</c:v>
                </c:pt>
              </c:numCache>
            </c:numRef>
          </c:xVal>
          <c:yVal>
            <c:numRef>
              <c:f>DATA!$C$38</c:f>
              <c:numCache>
                <c:formatCode>_ "€"\ * #,##0_ ;_ "€"\ * \-#,##0_ ;_ "€"\ * "-"??_ ;_ @_ </c:formatCode>
                <c:ptCount val="1"/>
                <c:pt idx="0">
                  <c:v>5000000</c:v>
                </c:pt>
              </c:numCache>
            </c:numRef>
          </c:yVal>
          <c:smooth val="0"/>
          <c:extLst>
            <c:ext xmlns:c16="http://schemas.microsoft.com/office/drawing/2014/chart" uri="{C3380CC4-5D6E-409C-BE32-E72D297353CC}">
              <c16:uniqueId val="{00000007-3773-44C5-841A-AA44239490BE}"/>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3773-44C5-841A-AA44239490BE}"/>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5750000.0000000009</c:v>
                </c:pt>
              </c:numCache>
            </c:numRef>
          </c:yVal>
          <c:smooth val="0"/>
          <c:extLst>
            <c:ext xmlns:c16="http://schemas.microsoft.com/office/drawing/2014/chart" uri="{C3380CC4-5D6E-409C-BE32-E72D297353CC}">
              <c16:uniqueId val="{00000009-3773-44C5-841A-AA44239490BE}"/>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3773-44C5-841A-AA44239490B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70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3773-44C5-841A-AA44239490BE}"/>
            </c:ext>
          </c:extLst>
        </c:ser>
        <c:ser>
          <c:idx val="3"/>
          <c:order val="9"/>
          <c:tx>
            <c:strRef>
              <c:f>DATA!$G$41</c:f>
              <c:strCache>
                <c:ptCount val="1"/>
                <c:pt idx="0">
                  <c:v>3500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3773-44C5-841A-AA44239490B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70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3773-44C5-841A-AA44239490BE}"/>
            </c:ext>
          </c:extLst>
        </c:ser>
        <c:ser>
          <c:idx val="5"/>
          <c:order val="10"/>
          <c:tx>
            <c:strRef>
              <c:f>DATA!$G$40</c:f>
              <c:strCache>
                <c:ptCount val="1"/>
                <c:pt idx="0">
                  <c:v>5000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3773-44C5-841A-AA44239490B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3773-44C5-841A-AA44239490BE}"/>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10000000.000000002</c:v>
                </c:pt>
              </c:numCache>
            </c:numRef>
          </c:yVal>
          <c:smooth val="0"/>
          <c:extLst>
            <c:ext xmlns:c16="http://schemas.microsoft.com/office/drawing/2014/chart" uri="{C3380CC4-5D6E-409C-BE32-E72D297353CC}">
              <c16:uniqueId val="{00000010-3773-44C5-841A-AA44239490BE}"/>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-0.2</c:v>
                </c:pt>
                <c:pt idx="1">
                  <c:v>-0.2</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11-3773-44C5-841A-AA44239490BE}"/>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3773-44C5-841A-AA44239490BE}"/>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773-44C5-841A-AA44239490B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3773-44C5-841A-AA44239490BE}"/>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10000000.00000000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5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6.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AFDD456B-CD47-4FDD-B9C8-BD68DC0C0913}"/>
            </a:ext>
          </a:extLst>
        </xdr:cNvPr>
        <xdr:cNvSpPr txBox="1"/>
      </xdr:nvSpPr>
      <xdr:spPr>
        <a:xfrm>
          <a:off x="381000" y="66674"/>
          <a:ext cx="7947025"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het Subgunningscriterium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Voorwaarden en Invulinstructie</a:t>
          </a:r>
        </a:p>
        <a:p>
          <a:pPr rtl="0" fontAlgn="base"/>
          <a:r>
            <a:rPr lang="nl-NL" sz="900" b="0" i="0" baseline="0">
              <a:solidFill>
                <a:schemeClr val="dk1"/>
              </a:solidFill>
              <a:latin typeface="Verdana" pitchFamily="34" charset="0"/>
              <a:ea typeface="Verdana" pitchFamily="34" charset="0"/>
              <a:cs typeface="Verdana" pitchFamily="34" charset="0"/>
            </a:rPr>
            <a:t>- Samenvatting</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Implementatie en Exit</a:t>
          </a:r>
        </a:p>
        <a:p>
          <a:pPr rtl="0" fontAlgn="base"/>
          <a:r>
            <a:rPr lang="nl-NL" sz="900" b="0" i="0" baseline="0">
              <a:solidFill>
                <a:schemeClr val="dk1"/>
              </a:solidFill>
              <a:latin typeface="Verdana" pitchFamily="34" charset="0"/>
              <a:ea typeface="Verdana" pitchFamily="34" charset="0"/>
              <a:cs typeface="Verdana" pitchFamily="34" charset="0"/>
            </a:rPr>
            <a:t>- Gebruiksrecht</a:t>
          </a:r>
        </a:p>
        <a:p>
          <a:pPr rtl="0" fontAlgn="base"/>
          <a:r>
            <a:rPr lang="nl-NL" sz="900" b="0" i="0" baseline="0">
              <a:solidFill>
                <a:schemeClr val="dk1"/>
              </a:solidFill>
              <a:latin typeface="Verdana" pitchFamily="34" charset="0"/>
              <a:ea typeface="Verdana" pitchFamily="34" charset="0"/>
              <a:cs typeface="Verdana" pitchFamily="34" charset="0"/>
            </a:rPr>
            <a:t>- Additionele diensten</a:t>
          </a:r>
          <a:br>
            <a:rPr lang="nl-NL" sz="900" b="0" i="0" baseline="0">
              <a:solidFill>
                <a:schemeClr val="dk1"/>
              </a:solidFill>
              <a:latin typeface="Verdana" pitchFamily="34" charset="0"/>
              <a:ea typeface="Verdana" pitchFamily="34" charset="0"/>
              <a:cs typeface="Verdana" pitchFamily="34" charset="0"/>
            </a:rPr>
          </a:br>
          <a:r>
            <a:rPr lang="nl-NL" sz="900" b="0" i="0" baseline="0">
              <a:solidFill>
                <a:schemeClr val="dk1"/>
              </a:solidFill>
              <a:latin typeface="Verdana" pitchFamily="34" charset="0"/>
              <a:ea typeface="Verdana" pitchFamily="34" charset="0"/>
              <a:cs typeface="Verdana" pitchFamily="34" charset="0"/>
            </a:rPr>
            <a:t>- BPK-Grafiek</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in de volgende werkbladen de geel gearceerde cellen in te vullen:</a:t>
          </a:r>
        </a:p>
        <a:p>
          <a:pPr rtl="0" fontAlgn="base"/>
          <a:r>
            <a:rPr lang="nl-NL" sz="1100" b="0" i="0" baseline="0">
              <a:solidFill>
                <a:schemeClr val="dk1"/>
              </a:solidFill>
              <a:effectLst/>
              <a:latin typeface="+mn-lt"/>
              <a:ea typeface="+mn-ea"/>
              <a:cs typeface="+mn-cs"/>
            </a:rPr>
            <a:t>- Samenvatting</a:t>
          </a:r>
          <a:endParaRPr lang="nl-NL" sz="900">
            <a:effectLst/>
          </a:endParaRPr>
        </a:p>
        <a:p>
          <a:pPr rtl="0" fontAlgn="base"/>
          <a:r>
            <a:rPr lang="nl-NL" sz="1100" b="0" i="0" baseline="0">
              <a:solidFill>
                <a:schemeClr val="dk1"/>
              </a:solidFill>
              <a:effectLst/>
              <a:latin typeface="+mn-lt"/>
              <a:ea typeface="+mn-ea"/>
              <a:cs typeface="+mn-cs"/>
            </a:rPr>
            <a:t>- Implementatie en Exit</a:t>
          </a:r>
          <a:endParaRPr lang="nl-NL" sz="900">
            <a:effectLst/>
          </a:endParaRPr>
        </a:p>
        <a:p>
          <a:pPr rtl="0" fontAlgn="base"/>
          <a:r>
            <a:rPr lang="nl-NL" sz="1100" b="0" i="0" baseline="0">
              <a:solidFill>
                <a:schemeClr val="dk1"/>
              </a:solidFill>
              <a:effectLst/>
              <a:latin typeface="+mn-lt"/>
              <a:ea typeface="+mn-ea"/>
              <a:cs typeface="+mn-cs"/>
            </a:rPr>
            <a:t>- Gebruiksrecht</a:t>
          </a:r>
          <a:endParaRPr lang="nl-NL" sz="900">
            <a:effectLst/>
          </a:endParaRPr>
        </a:p>
        <a:p>
          <a:r>
            <a:rPr lang="nl-NL" sz="1100" b="0" i="0" baseline="0">
              <a:solidFill>
                <a:schemeClr val="dk1"/>
              </a:solidFill>
              <a:effectLst/>
              <a:latin typeface="+mn-lt"/>
              <a:ea typeface="+mn-ea"/>
              <a:cs typeface="+mn-cs"/>
            </a:rPr>
            <a:t>- Additionele diensten</a:t>
          </a:r>
          <a:br>
            <a:rPr lang="nl-NL" sz="1100" b="0" i="0" baseline="0">
              <a:solidFill>
                <a:schemeClr val="dk1"/>
              </a:solidFill>
              <a:effectLst/>
              <a:latin typeface="+mn-lt"/>
              <a:ea typeface="+mn-ea"/>
              <a:cs typeface="+mn-cs"/>
            </a:rPr>
          </a:br>
          <a:br>
            <a:rPr lang="nl-NL" sz="1100" b="0" i="0" baseline="0">
              <a:solidFill>
                <a:schemeClr val="dk1"/>
              </a:solidFill>
              <a:effectLst/>
              <a:latin typeface="+mn-lt"/>
              <a:ea typeface="+mn-ea"/>
              <a:cs typeface="+mn-cs"/>
            </a:rPr>
          </a:br>
          <a:r>
            <a:rPr lang="nl-NL" sz="900" b="0" i="0" baseline="0">
              <a:solidFill>
                <a:schemeClr val="dk1"/>
              </a:solidFill>
              <a:latin typeface="Verdana" pitchFamily="34" charset="0"/>
              <a:ea typeface="Verdana" pitchFamily="34" charset="0"/>
              <a:cs typeface="Verdana" pitchFamily="34" charset="0"/>
            </a:rPr>
            <a:t>Alle in te vullen Tarieven zijn in euro en exclusief btw. Alle Tarieven bevatten alle kosten voor het specifieke onderwerp en omvat alle kosten voor het voldoen aan alle gestelde eisen en voorwaarden en voor alle wensen zoals deze door Inschrijver zijn beantwoord.</a:t>
          </a:r>
          <a:br>
            <a:rPr lang="nl-NL" sz="900" b="0" i="0" baseline="0">
              <a:solidFill>
                <a:schemeClr val="dk1"/>
              </a:solidFill>
              <a:latin typeface="Verdana" pitchFamily="34" charset="0"/>
              <a:ea typeface="Verdana" pitchFamily="34" charset="0"/>
              <a:cs typeface="Verdana" pitchFamily="34" charset="0"/>
            </a:rPr>
          </a:br>
          <a:r>
            <a:rPr lang="nl-NL" sz="900" b="0" i="0" baseline="0">
              <a:solidFill>
                <a:schemeClr val="dk1"/>
              </a:solidFill>
              <a:latin typeface="Verdana" pitchFamily="34" charset="0"/>
              <a:ea typeface="Verdana" pitchFamily="34" charset="0"/>
              <a:cs typeface="Verdana" pitchFamily="34" charset="0"/>
            </a:rPr>
            <a:t>de in te vullen Tarieven zijn exclusief de indexatievoorwaarden zoals vastgelegd in artikel 7.4 en 7.5 van de Overeenkomst, deze worden voor de gunningberekening niet meegenomen maar zijn uiteraard wel van toepassing.</a:t>
          </a:r>
        </a:p>
        <a:p>
          <a:endParaRPr lang="nl-NL" sz="900" b="0" i="0" baseline="0">
            <a:solidFill>
              <a:schemeClr val="dk1"/>
            </a:solidFill>
            <a:latin typeface="Verdana" pitchFamily="34" charset="0"/>
            <a:ea typeface="Verdana" pitchFamily="34" charset="0"/>
            <a:cs typeface="Verdana" pitchFamily="34" charset="0"/>
          </a:endParaRPr>
        </a:p>
        <a:p>
          <a:r>
            <a:rPr lang="nl-NL" sz="900" b="0" i="0" baseline="0">
              <a:solidFill>
                <a:schemeClr val="dk1"/>
              </a:solidFill>
              <a:latin typeface="Verdana" pitchFamily="34" charset="0"/>
              <a:ea typeface="Verdana" pitchFamily="34" charset="0"/>
              <a:cs typeface="Verdana" pitchFamily="34" charset="0"/>
            </a:rPr>
            <a:t>Voor facturatievoorwaarden: zie BIjlage 02 Specificatie van de Prestatie hoofdstuk 4.</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gele cellen</a:t>
          </a:r>
          <a:r>
            <a:rPr lang="nl-NL" sz="900" baseline="0">
              <a:solidFill>
                <a:schemeClr val="dk1"/>
              </a:solidFill>
              <a:latin typeface="Verdana" pitchFamily="34" charset="0"/>
              <a:ea typeface="Verdana" pitchFamily="34" charset="0"/>
              <a:cs typeface="Verdana" pitchFamily="34" charset="0"/>
            </a:rPr>
            <a:t>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zogenaamde vergelijkingswaarde per tabblad berekend. Dus de vergelijkingswaarde voor de Implementatie en Exit, voor de Gebruiksrechten en voor de Additionele diensten. Gezamenlijk vormen zij (zie cel F19 van de tab Samenvatting de vergelijkingswaarde Inschrijver. Dit bedrag wordt gehanteerd in de BPK-formule (zie ook par. 6.2 van het Beschrijvend document).</a:t>
          </a:r>
          <a:br>
            <a:rPr lang="nl-NL" sz="900" baseline="0">
              <a:solidFill>
                <a:schemeClr val="dk1"/>
              </a:solidFill>
              <a:latin typeface="Verdana" pitchFamily="34" charset="0"/>
              <a:ea typeface="Verdana" pitchFamily="34" charset="0"/>
              <a:cs typeface="Verdana" pitchFamily="34" charset="0"/>
            </a:rPr>
          </a:b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In de tab Implementatie en Exit wordt een vaste prijs voor de implementatie per IDV-P gevraagd. In Bijlage 13 LIjst van Afnemers staan per IDV-P het aantal MFP's benoemd. De vaste prijs omvat tevens de prijs voor het verrichten van de Diensten in de exitfase conform het gestelde in Bijlage 02 Specificatie van de Prestatie.</a:t>
          </a:r>
          <a:br>
            <a:rPr lang="nl-NL" sz="900" baseline="0">
              <a:solidFill>
                <a:schemeClr val="dk1"/>
              </a:solidFill>
              <a:latin typeface="Verdana" pitchFamily="34" charset="0"/>
              <a:ea typeface="Verdana" pitchFamily="34" charset="0"/>
              <a:cs typeface="Verdana" pitchFamily="34" charset="0"/>
            </a:rPr>
          </a:b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In de tab Gebruiksrechten worden zowel een gebruiksrecht prijs per MFP per jaar gevraagd als kortingspercentages per benoemde staffel. Daarnaast worden enterprise site prijzen per jaar gevraagd. Een dergelijke prijs bevat de totaalprijs per jaar voor de gehele rijksoverheid ongeacht het aantal aangesloten MFP's. Inschrijver dient een vaste enterprise site licentie in te vullen. Het gebruiksrecht bevat (naast de kosten voor Implementatie en exit en voor de Additionele diensten) alle kosten voor gebruik van de PSM-Oplossing. Opdrachtgever heeft het recht per jaar te kiezen voor de afname van gebruiksrechten op basis van gebrukksrecht per MFP (inc. de kortingspercentages per staffel) of voor de afname van een enterpise site gebruiksrecht.</a:t>
          </a:r>
          <a:br>
            <a:rPr lang="nl-NL" sz="900" baseline="0">
              <a:solidFill>
                <a:schemeClr val="dk1"/>
              </a:solidFill>
              <a:latin typeface="Verdana" pitchFamily="34" charset="0"/>
              <a:ea typeface="Verdana" pitchFamily="34" charset="0"/>
              <a:cs typeface="Verdana" pitchFamily="34" charset="0"/>
            </a:rPr>
          </a:br>
          <a:endParaRPr lang="nl-NL" sz="900" baseline="0">
            <a:solidFill>
              <a:schemeClr val="dk1"/>
            </a:solidFill>
            <a:latin typeface="Verdana" pitchFamily="34" charset="0"/>
            <a:ea typeface="Verdana" pitchFamily="34" charset="0"/>
            <a:cs typeface="Verdana" pitchFamily="34" charset="0"/>
          </a:endParaRPr>
        </a:p>
        <a:p>
          <a:pPr rtl="0" eaLnBrk="1" latinLnBrk="0" hangingPunct="1"/>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gele cellen,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246097</xdr:colOff>
      <xdr:row>7</xdr:row>
      <xdr:rowOff>71684</xdr:rowOff>
    </xdr:from>
    <xdr:ext cx="1379221" cy="407244"/>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835986" y="1666240"/>
          <a:ext cx="1379221" cy="407244"/>
        </a:xfrm>
        <a:prstGeom prst="rect">
          <a:avLst/>
        </a:prstGeom>
      </xdr:spPr>
    </xdr:pic>
    <xdr:clientData/>
  </xdr:oneCellAnchor>
  <xdr:twoCellAnchor editAs="oneCell">
    <xdr:from>
      <xdr:col>3</xdr:col>
      <xdr:colOff>1354596</xdr:colOff>
      <xdr:row>1</xdr:row>
      <xdr:rowOff>11996</xdr:rowOff>
    </xdr:from>
    <xdr:to>
      <xdr:col>4</xdr:col>
      <xdr:colOff>246521</xdr:colOff>
      <xdr:row>7</xdr:row>
      <xdr:rowOff>114503</xdr:rowOff>
    </xdr:to>
    <xdr:pic>
      <xdr:nvPicPr>
        <xdr:cNvPr id="3" name="Afbeelding 2" descr="Rijkslint Zwart">
          <a:extLst>
            <a:ext uri="{FF2B5EF4-FFF2-40B4-BE49-F238E27FC236}">
              <a16:creationId xmlns:a16="http://schemas.microsoft.com/office/drawing/2014/main" id="{97E92AAF-FAD1-3D47-9D71-D255EE7BF39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42596" y="202496"/>
          <a:ext cx="466725" cy="158840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2347129</xdr:colOff>
      <xdr:row>3</xdr:row>
      <xdr:rowOff>372962</xdr:rowOff>
    </xdr:from>
    <xdr:ext cx="1379221" cy="407244"/>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510415" y="1087337"/>
          <a:ext cx="1379221" cy="407244"/>
        </a:xfrm>
        <a:prstGeom prst="rect">
          <a:avLst/>
        </a:prstGeom>
      </xdr:spPr>
    </xdr:pic>
    <xdr:clientData/>
  </xdr:oneCellAnchor>
  <xdr:twoCellAnchor editAs="oneCell">
    <xdr:from>
      <xdr:col>2</xdr:col>
      <xdr:colOff>0</xdr:colOff>
      <xdr:row>1</xdr:row>
      <xdr:rowOff>1</xdr:rowOff>
    </xdr:from>
    <xdr:to>
      <xdr:col>2</xdr:col>
      <xdr:colOff>466725</xdr:colOff>
      <xdr:row>6</xdr:row>
      <xdr:rowOff>15875</xdr:rowOff>
    </xdr:to>
    <xdr:pic>
      <xdr:nvPicPr>
        <xdr:cNvPr id="4" name="Afbeelding 3" descr="Rijkslint Zwart">
          <a:extLst>
            <a:ext uri="{FF2B5EF4-FFF2-40B4-BE49-F238E27FC236}">
              <a16:creationId xmlns:a16="http://schemas.microsoft.com/office/drawing/2014/main" id="{852DF46E-77A3-5F40-9404-472ADC355B8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60786" y="190501"/>
          <a:ext cx="466725" cy="136071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1177925</xdr:colOff>
      <xdr:row>3</xdr:row>
      <xdr:rowOff>101600</xdr:rowOff>
    </xdr:from>
    <xdr:ext cx="2304762" cy="419100"/>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b="27859"/>
        <a:stretch/>
      </xdr:blipFill>
      <xdr:spPr>
        <a:xfrm>
          <a:off x="3863975" y="996950"/>
          <a:ext cx="2304762" cy="419100"/>
        </a:xfrm>
        <a:prstGeom prst="rect">
          <a:avLst/>
        </a:prstGeom>
      </xdr:spPr>
    </xdr:pic>
    <xdr:clientData/>
  </xdr:oneCellAnchor>
  <xdr:twoCellAnchor editAs="oneCell">
    <xdr:from>
      <xdr:col>5</xdr:col>
      <xdr:colOff>179070</xdr:colOff>
      <xdr:row>31</xdr:row>
      <xdr:rowOff>19050</xdr:rowOff>
    </xdr:from>
    <xdr:to>
      <xdr:col>5</xdr:col>
      <xdr:colOff>1302875</xdr:colOff>
      <xdr:row>31</xdr:row>
      <xdr:rowOff>222859</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5627370" y="6191250"/>
          <a:ext cx="1123805" cy="203809"/>
        </a:xfrm>
        <a:prstGeom prst="rect">
          <a:avLst/>
        </a:prstGeom>
      </xdr:spPr>
    </xdr:pic>
    <xdr:clientData/>
  </xdr:twoCellAnchor>
  <xdr:twoCellAnchor editAs="oneCell">
    <xdr:from>
      <xdr:col>13</xdr:col>
      <xdr:colOff>0</xdr:colOff>
      <xdr:row>1</xdr:row>
      <xdr:rowOff>0</xdr:rowOff>
    </xdr:from>
    <xdr:to>
      <xdr:col>13</xdr:col>
      <xdr:colOff>466725</xdr:colOff>
      <xdr:row>6</xdr:row>
      <xdr:rowOff>179614</xdr:rowOff>
    </xdr:to>
    <xdr:pic>
      <xdr:nvPicPr>
        <xdr:cNvPr id="5" name="Afbeelding 4" descr="Rijkslint Zwart">
          <a:extLst>
            <a:ext uri="{FF2B5EF4-FFF2-40B4-BE49-F238E27FC236}">
              <a16:creationId xmlns:a16="http://schemas.microsoft.com/office/drawing/2014/main" id="{C9C0B616-74D5-D645-99C8-58A228AE688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08700" y="203200"/>
          <a:ext cx="466725" cy="136071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945440</xdr:colOff>
      <xdr:row>1</xdr:row>
      <xdr:rowOff>264649</xdr:rowOff>
    </xdr:from>
    <xdr:to>
      <xdr:col>8</xdr:col>
      <xdr:colOff>966395</xdr:colOff>
      <xdr:row>5</xdr:row>
      <xdr:rowOff>84568</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870490" y="455149"/>
          <a:ext cx="1068705" cy="810519"/>
        </a:xfrm>
        <a:prstGeom prst="rect">
          <a:avLst/>
        </a:prstGeom>
      </xdr:spPr>
    </xdr:pic>
    <xdr:clientData/>
  </xdr:twoCellAnchor>
  <xdr:oneCellAnchor>
    <xdr:from>
      <xdr:col>3</xdr:col>
      <xdr:colOff>96660</xdr:colOff>
      <xdr:row>3</xdr:row>
      <xdr:rowOff>130566</xdr:rowOff>
    </xdr:from>
    <xdr:ext cx="1379221" cy="407244"/>
    <xdr:pic>
      <xdr:nvPicPr>
        <xdr:cNvPr id="5" name="Afbeelding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030860" y="873516"/>
          <a:ext cx="1379221" cy="40724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7471</xdr:colOff>
      <xdr:row>6</xdr:row>
      <xdr:rowOff>59204</xdr:rowOff>
    </xdr:from>
    <xdr:to>
      <xdr:col>1</xdr:col>
      <xdr:colOff>6357471</xdr:colOff>
      <xdr:row>25</xdr:row>
      <xdr:rowOff>313204</xdr:rowOff>
    </xdr:to>
    <xdr:graphicFrame macro="">
      <xdr:nvGraphicFramePr>
        <xdr:cNvPr id="2" name="Grafiek1">
          <a:extLst>
            <a:ext uri="{FF2B5EF4-FFF2-40B4-BE49-F238E27FC236}">
              <a16:creationId xmlns:a16="http://schemas.microsoft.com/office/drawing/2014/main" id="{1437BC4B-018C-4C5D-B5F4-16D2D6690E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50186775-10F0-4692-A184-BA04C11EE0EB}"/>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3203" y="2551206"/>
          <a:ext cx="1501589" cy="1890058"/>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9C85639A-1BD3-4EDE-97AA-A0E17ECF8166}"/>
            </a:ext>
          </a:extLst>
        </xdr:cNvPr>
        <xdr:cNvPicPr>
          <a:picLocks noChangeAspect="1"/>
        </xdr:cNvPicPr>
      </xdr:nvPicPr>
      <xdr:blipFill rotWithShape="1">
        <a:blip xmlns:r="http://schemas.openxmlformats.org/officeDocument/2006/relationships" r:embed="rId3"/>
        <a:srcRect t="19675" b="22940"/>
        <a:stretch/>
      </xdr:blipFill>
      <xdr:spPr>
        <a:xfrm>
          <a:off x="10731560" y="1245721"/>
          <a:ext cx="2529854" cy="365934"/>
        </a:xfrm>
        <a:prstGeom prst="rect">
          <a:avLst/>
        </a:prstGeom>
      </xdr:spPr>
    </xdr:pic>
    <xdr:clientData/>
  </xdr:oneCellAnchor>
</xdr:wsDr>
</file>

<file path=xl/drawings/drawing7.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ROF_P_CW_odc.cicwp.nl/userdata_cifs_p_cw_odc_001/vbprow18/vbprow18.USR/Dortp00/Mijn%20Documenten/Desktop/Uitgangspunten%20(vas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broef10/LFFiles/ConnectPeople/W49cf50f647d1_439d_b8ec_b5063a5c4ccb/d28e4b61-dc79-4c65-8a72-9018f8c21a0a/IPAS_Config_Gen3_jul%202018%20rg%20201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PROF_P_CW_odc.cicwp.nl/userdata_cifs_p_cw_odc_001/pc.belastingdienst.nl/Homes/APPROW55/CICT_AR_Algemeen/PFC@A/PFC%20IMAR/Projecten%20PvD/IAM-tooling/XML-tooling/PTC/Finance%20NL%20version%201_11%20(Excel%2097)%20PvD%20aangepa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ortp00/AppData/Local/Temp/notesDD8340/prijsmodel%20basis%20drukwerk%20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PROF_P_CW_odc.cicwp.nl/pc.belastingdienst.nl/Homes/VSPROW55/CFD_UG_HKT/Inkoop-UNIT/60-ONDERSTEUNING/604-FINANCE/STANDAARD%20MODELLEN%20NIEUW/MODELLENBIBLIOTHEEK/Prijsmodel%20Framework%201.0%20Build%206%20(concep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EKKE05/AppData/Local/Temp/notes46E1E4/IV-accent%20-%20Meerjarenraming%202019%20-%202025%20IV-accent%20versie%200.72%20(13-7-2018)%20incl.%20cirkeldiagramme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ortp00/AppData/Local/Temp/notesDD8340/Bijlage%2013%20Financieel%20Model%20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PROF_P_CW_odc.cicwp.nl/userdata_cifs_p_cw_odc_001/pc.belastingdienst.nl/Homes/VIPROW63/BCIEVERT_DIVERS/Bedrijfsburo/1100%20Kasrapportage/01.%20PSM/2020/2020-03-23%20verscherpt%20toezicht%20stande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imbr00/AppData/Local/Temp/notes030940/20190627%20P-View%20juni%202019%20-%20input%20budgetrapportage.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pc.belastingdienst.nl/Homes/VSPROW55/CFD_UG_HKT/Inkoop-UNIT/80-INKOOPDOSSIERS-ICT/IUC19-027%20Inkoop%20en%20Contractmanagement%20Tool/01%20-%20VOORBEREIDING/Econoom/prijsmodel/UITGANGSPUNTEN%20-%20IUC19-027%20-%20Inkoop%20en%20Contractmanagement%20Tool.xlsm?27845EAC" TargetMode="External"/><Relationship Id="rId1" Type="http://schemas.openxmlformats.org/officeDocument/2006/relationships/externalLinkPath" Target="file:///27845EAC/UITGANGSPUNTEN%20-%20IUC19-027%20-%20Inkoop%20en%20Contractmanagement%20Too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ULP-velden"/>
      <sheetName val="Invoer EMVI-kaders"/>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3550 configs"/>
      <sheetName val="Configurator"/>
    </sheetNames>
    <sheetDataSet>
      <sheetData sheetId="0"/>
      <sheetData sheetId="1">
        <row r="21">
          <cell r="A21">
            <v>2</v>
          </cell>
        </row>
        <row r="22">
          <cell r="A22">
            <v>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tallen EU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
      <sheetName val="Kengetallen"/>
      <sheetName val="Parameters"/>
      <sheetName val="Drukwerk 1 (niet af!)"/>
      <sheetName val="Drukwerk 2"/>
      <sheetName val="nog verwijderen !"/>
    </sheetNames>
    <sheetDataSet>
      <sheetData sheetId="0" refreshError="1"/>
      <sheetData sheetId="1">
        <row r="22">
          <cell r="D22">
            <v>0</v>
          </cell>
        </row>
        <row r="35">
          <cell r="D35">
            <v>0</v>
          </cell>
          <cell r="E35">
            <v>0</v>
          </cell>
          <cell r="F35">
            <v>0</v>
          </cell>
        </row>
        <row r="45">
          <cell r="H45">
            <v>0</v>
          </cell>
        </row>
      </sheetData>
      <sheetData sheetId="2">
        <row r="5">
          <cell r="C5">
            <v>1</v>
          </cell>
        </row>
        <row r="10">
          <cell r="C10">
            <v>1</v>
          </cell>
        </row>
        <row r="15">
          <cell r="E15" t="b">
            <v>0</v>
          </cell>
          <cell r="F15">
            <v>0</v>
          </cell>
        </row>
        <row r="16">
          <cell r="E16" t="b">
            <v>0</v>
          </cell>
          <cell r="F16">
            <v>0</v>
          </cell>
        </row>
        <row r="17">
          <cell r="E17">
            <v>0</v>
          </cell>
          <cell r="F17">
            <v>0</v>
          </cell>
        </row>
        <row r="18">
          <cell r="E18">
            <v>0</v>
          </cell>
          <cell r="F18">
            <v>0</v>
          </cell>
        </row>
        <row r="19">
          <cell r="E19">
            <v>0</v>
          </cell>
          <cell r="F19">
            <v>0</v>
          </cell>
        </row>
      </sheetData>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1"/>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irkeldiagram Financiering"/>
      <sheetName val="2. Cirkeldiagram EP - IH"/>
      <sheetName val="3. Cirkeldiagram Keten"/>
      <sheetName val="4. Cont. vs Vernieuwing P"/>
      <sheetName val="4. Cont. vs Vernieuwing M"/>
      <sheetName val="Tabellen"/>
      <sheetName val="Financieringsbron"/>
      <sheetName val="IV-accent (kopie tbv grafieken)"/>
      <sheetName val="IV-accent"/>
      <sheetName val="MJR IV-accent 18-25"/>
      <sheetName val="FTE Aanbod"/>
      <sheetName val="Onderbouwing materieel"/>
      <sheetName val="IV-accent (oud)"/>
      <sheetName val="MJR IV-accent 18-22 (oud)"/>
      <sheetName val="FTE Aanbod (oud)"/>
      <sheetName val="Onderbouwing materieel (oud)"/>
      <sheetName val="beschrijving"/>
      <sheetName val="statusvelden"/>
      <sheetName val="KPI Rapportage A&amp;P testen"/>
      <sheetName val="stamtabel 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V20" t="str">
            <v>I. Overdracht regulier</v>
          </cell>
        </row>
        <row r="21">
          <cell r="V21" t="str">
            <v>II. IA</v>
          </cell>
        </row>
        <row r="22">
          <cell r="V22" t="str">
            <v>III. HIA</v>
          </cell>
        </row>
        <row r="23">
          <cell r="V23" t="str">
            <v>IV. VJN Fiod / Douane</v>
          </cell>
        </row>
        <row r="24">
          <cell r="V24" t="str">
            <v>V. Mix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Berekening Kengetallen"/>
      <sheetName val="Samenvatting"/>
      <sheetName val="Oplossing - Licentie"/>
      <sheetName val="Additionele diensten"/>
      <sheetName val="EMVI-grafiek"/>
      <sheetName val="DATA"/>
    </sheetNames>
    <sheetDataSet>
      <sheetData sheetId="0">
        <row r="5">
          <cell r="M5">
            <v>4</v>
          </cell>
        </row>
        <row r="6">
          <cell r="M6">
            <v>2</v>
          </cell>
        </row>
        <row r="7">
          <cell r="M7">
            <v>1</v>
          </cell>
        </row>
        <row r="8">
          <cell r="M8">
            <v>7</v>
          </cell>
        </row>
        <row r="20">
          <cell r="D20">
            <v>0</v>
          </cell>
          <cell r="E20">
            <v>0</v>
          </cell>
          <cell r="F20">
            <v>0</v>
          </cell>
        </row>
        <row r="22">
          <cell r="D22">
            <v>0</v>
          </cell>
          <cell r="E22">
            <v>0</v>
          </cell>
          <cell r="F22">
            <v>0</v>
          </cell>
        </row>
        <row r="24">
          <cell r="D24">
            <v>0</v>
          </cell>
          <cell r="E24">
            <v>0</v>
          </cell>
          <cell r="F24">
            <v>0</v>
          </cell>
        </row>
        <row r="25">
          <cell r="D25">
            <v>0</v>
          </cell>
          <cell r="E25">
            <v>0</v>
          </cell>
          <cell r="F25">
            <v>0</v>
          </cell>
        </row>
        <row r="28">
          <cell r="D28">
            <v>0</v>
          </cell>
          <cell r="E28">
            <v>0</v>
          </cell>
          <cell r="F28">
            <v>0</v>
          </cell>
        </row>
        <row r="29">
          <cell r="D29">
            <v>0</v>
          </cell>
          <cell r="E29">
            <v>0</v>
          </cell>
          <cell r="F29">
            <v>0</v>
          </cell>
        </row>
        <row r="30">
          <cell r="D30">
            <v>0</v>
          </cell>
          <cell r="E30">
            <v>0</v>
          </cell>
          <cell r="F30">
            <v>0</v>
          </cell>
        </row>
        <row r="34">
          <cell r="D34">
            <v>0</v>
          </cell>
          <cell r="E34">
            <v>0</v>
          </cell>
          <cell r="F34">
            <v>0</v>
          </cell>
        </row>
        <row r="40">
          <cell r="D40">
            <v>0</v>
          </cell>
          <cell r="E40">
            <v>0</v>
          </cell>
          <cell r="F40">
            <v>0</v>
          </cell>
          <cell r="H40">
            <v>0</v>
          </cell>
        </row>
        <row r="41">
          <cell r="D41">
            <v>0</v>
          </cell>
          <cell r="E41">
            <v>0</v>
          </cell>
          <cell r="F41">
            <v>0</v>
          </cell>
          <cell r="H41">
            <v>0</v>
          </cell>
        </row>
        <row r="42">
          <cell r="D42">
            <v>0</v>
          </cell>
          <cell r="E42">
            <v>0</v>
          </cell>
          <cell r="F42">
            <v>0</v>
          </cell>
          <cell r="H42">
            <v>0</v>
          </cell>
        </row>
      </sheetData>
      <sheetData sheetId="1"/>
      <sheetData sheetId="2">
        <row r="3">
          <cell r="C3" t="str">
            <v>Europese Aanbesteding</v>
          </cell>
        </row>
      </sheetData>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60000"/>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zetting"/>
      <sheetName val="input budgetrapportage"/>
      <sheetName val="bron bezetting"/>
      <sheetName val="stamtabel afdeling"/>
      <sheetName val="stamtabel direct"/>
      <sheetName val="stamtabel variabelen"/>
    </sheetNames>
    <sheetDataSet>
      <sheetData sheetId="0">
        <row r="5">
          <cell r="C5" t="str">
            <v>nee</v>
          </cell>
        </row>
        <row r="6">
          <cell r="C6" t="str">
            <v>ja</v>
          </cell>
        </row>
        <row r="7">
          <cell r="C7" t="str">
            <v>nee</v>
          </cell>
        </row>
        <row r="8">
          <cell r="C8" t="str">
            <v>nee</v>
          </cell>
        </row>
        <row r="9">
          <cell r="C9" t="str">
            <v>nee</v>
          </cell>
        </row>
      </sheetData>
      <sheetData sheetId="1"/>
      <sheetData sheetId="2">
        <row r="4">
          <cell r="E4" t="str">
            <v>organisatieonderdeel</v>
          </cell>
        </row>
      </sheetData>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0</v>
          </cell>
        </row>
      </sheetData>
      <sheetData sheetId="2"/>
      <sheetData sheetId="3"/>
      <sheetData sheetId="4"/>
      <sheetData sheetId="5"/>
      <sheetData sheetId="6">
        <row r="20">
          <cell r="L20">
            <v>1.1363636363636365</v>
          </cell>
        </row>
        <row r="80">
          <cell r="J80">
            <v>0.6</v>
          </cell>
        </row>
      </sheetData>
      <sheetData sheetId="7"/>
      <sheetData sheetId="8"/>
    </sheetDataSet>
  </externalBook>
</externalLink>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EB239-6E59-44E2-8BB1-781EA3F687F5}">
  <sheetPr>
    <tabColor theme="2" tint="-0.249977111117893"/>
    <pageSetUpPr fitToPage="1"/>
  </sheetPr>
  <dimension ref="A1"/>
  <sheetViews>
    <sheetView showGridLines="0" view="pageLayout" topLeftCell="A21" zoomScale="140" zoomScaleNormal="100" zoomScaleSheetLayoutView="100" zoomScalePageLayoutView="140" workbookViewId="0">
      <selection activeCell="A22" sqref="A22:XFD22"/>
    </sheetView>
  </sheetViews>
  <sheetFormatPr baseColWidth="10" defaultColWidth="8.83203125" defaultRowHeight="15" x14ac:dyDescent="0.2"/>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oddHeader>
    <oddFooter>&amp;L&amp;"Verdana,Standaard"Bijlage G – Invulformulier Tarieven behorende bij IWR2016|LAM._x000D_&amp;1#&amp;"Calibri"&amp;10&amp;K000000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21"/>
  <sheetViews>
    <sheetView showGridLines="0" zoomScaleNormal="100" workbookViewId="0">
      <selection activeCell="F15" sqref="F15"/>
    </sheetView>
  </sheetViews>
  <sheetFormatPr baseColWidth="10" defaultColWidth="0" defaultRowHeight="0" customHeight="1" zeroHeight="1" x14ac:dyDescent="0.15"/>
  <cols>
    <col min="1" max="1" width="2.33203125" style="5" customWidth="1"/>
    <col min="2" max="2" width="7.5" style="139" bestFit="1" customWidth="1"/>
    <col min="3" max="3" width="63.5" style="5" customWidth="1"/>
    <col min="4" max="4" width="20.6640625" style="5" customWidth="1"/>
    <col min="5" max="5" width="5.83203125" style="5" customWidth="1"/>
    <col min="6" max="6" width="26" style="5" customWidth="1"/>
    <col min="7" max="7" width="2.6640625" style="5" customWidth="1"/>
    <col min="8" max="8" width="18.1640625" style="5" hidden="1" customWidth="1"/>
    <col min="9" max="9" width="13.1640625" style="5" hidden="1" customWidth="1"/>
    <col min="10" max="14" width="37.5" style="5" hidden="1" customWidth="1"/>
    <col min="15" max="16384" width="19.5" style="5" hidden="1"/>
  </cols>
  <sheetData>
    <row r="1" spans="2:10" ht="15" customHeight="1" x14ac:dyDescent="0.15"/>
    <row r="2" spans="2:10" s="142" customFormat="1" ht="22.25" customHeight="1" x14ac:dyDescent="0.2">
      <c r="B2" s="140" t="s">
        <v>28</v>
      </c>
      <c r="C2" s="141"/>
      <c r="D2" s="141"/>
      <c r="E2" s="141"/>
      <c r="F2" s="141"/>
    </row>
    <row r="3" spans="2:10" s="142" customFormat="1" ht="20" customHeight="1" x14ac:dyDescent="0.2">
      <c r="B3" s="143" t="s">
        <v>43</v>
      </c>
      <c r="C3" s="141"/>
      <c r="D3" s="144"/>
      <c r="E3" s="144"/>
      <c r="F3" s="141"/>
    </row>
    <row r="4" spans="2:10" s="142" customFormat="1" ht="20" customHeight="1" x14ac:dyDescent="0.2">
      <c r="B4" s="145" t="s">
        <v>2</v>
      </c>
      <c r="C4" s="141"/>
      <c r="D4" s="141"/>
      <c r="E4" s="141"/>
      <c r="F4" s="141"/>
    </row>
    <row r="5" spans="2:10" s="142" customFormat="1" ht="20" customHeight="1" x14ac:dyDescent="0.2">
      <c r="B5" s="16" t="s">
        <v>44</v>
      </c>
      <c r="C5" s="141"/>
      <c r="D5" s="141"/>
      <c r="E5" s="141"/>
      <c r="F5" s="141"/>
    </row>
    <row r="6" spans="2:10" s="142" customFormat="1" ht="20" customHeight="1" x14ac:dyDescent="0.2">
      <c r="B6" s="146" t="s">
        <v>5</v>
      </c>
      <c r="C6" s="141"/>
      <c r="D6" s="141"/>
      <c r="E6" s="141"/>
      <c r="F6" s="141"/>
    </row>
    <row r="7" spans="2:10" ht="15" customHeight="1" x14ac:dyDescent="0.15">
      <c r="B7" s="147"/>
      <c r="C7" s="7"/>
      <c r="D7" s="7"/>
      <c r="E7" s="7"/>
      <c r="F7" s="7"/>
    </row>
    <row r="8" spans="2:10" ht="20" customHeight="1" x14ac:dyDescent="0.15">
      <c r="B8" s="148" t="s">
        <v>7</v>
      </c>
      <c r="C8" s="149"/>
      <c r="D8" s="149"/>
      <c r="E8" s="7"/>
      <c r="F8" s="7"/>
      <c r="G8" s="150"/>
      <c r="I8" s="151"/>
    </row>
    <row r="9" spans="2:10" ht="20" customHeight="1" x14ac:dyDescent="0.2">
      <c r="B9" s="277"/>
      <c r="C9" s="278"/>
      <c r="D9" s="152"/>
      <c r="E9" s="7"/>
      <c r="F9" s="7"/>
      <c r="G9" s="150"/>
      <c r="I9" s="151"/>
    </row>
    <row r="10" spans="2:10" ht="15" customHeight="1" x14ac:dyDescent="0.15">
      <c r="B10" s="153"/>
      <c r="C10" s="17"/>
      <c r="D10" s="154"/>
      <c r="E10" s="154"/>
      <c r="F10" s="154"/>
      <c r="H10" s="150"/>
      <c r="J10" s="151"/>
    </row>
    <row r="11" spans="2:10" ht="17.5" customHeight="1" thickBot="1" x14ac:dyDescent="0.2">
      <c r="B11" s="155"/>
      <c r="C11" s="8"/>
      <c r="D11" s="10"/>
      <c r="E11" s="10"/>
      <c r="F11" s="9"/>
    </row>
    <row r="12" spans="2:10" ht="17.5" customHeight="1" x14ac:dyDescent="0.15">
      <c r="B12" s="156"/>
      <c r="C12" s="49"/>
      <c r="D12" s="50"/>
      <c r="E12" s="50"/>
      <c r="F12" s="51"/>
    </row>
    <row r="13" spans="2:10" ht="17.5" customHeight="1" x14ac:dyDescent="0.2">
      <c r="B13" s="275" t="str">
        <f>'1. Implementatie en Exit'!B4</f>
        <v>1. Implementatie en Exitfase</v>
      </c>
      <c r="C13" s="276"/>
      <c r="D13" s="157"/>
      <c r="E13" s="158"/>
      <c r="F13" s="159">
        <f>'1. Implementatie en Exit'!C18</f>
        <v>0</v>
      </c>
    </row>
    <row r="14" spans="2:10" ht="17.5" customHeight="1" x14ac:dyDescent="0.15">
      <c r="B14" s="156"/>
      <c r="C14" s="49"/>
      <c r="D14" s="50"/>
      <c r="E14" s="50"/>
      <c r="F14" s="51"/>
    </row>
    <row r="15" spans="2:10" ht="20" customHeight="1" x14ac:dyDescent="0.2">
      <c r="B15" s="275" t="str">
        <f>'2. Gebruiksrecht'!C4</f>
        <v>2. Oplossing / Gebruiksrecht</v>
      </c>
      <c r="C15" s="276"/>
      <c r="D15" s="157"/>
      <c r="E15" s="158"/>
      <c r="F15" s="159">
        <f>'2. Gebruiksrecht'!E62</f>
        <v>0</v>
      </c>
    </row>
    <row r="16" spans="2:10" ht="20" customHeight="1" x14ac:dyDescent="0.15">
      <c r="C16" s="49"/>
      <c r="D16" s="49"/>
      <c r="E16" s="160"/>
      <c r="F16" s="161"/>
    </row>
    <row r="17" spans="2:6" ht="20" customHeight="1" x14ac:dyDescent="0.2">
      <c r="B17" s="272" t="str">
        <f>'3. Additionele diensten'!B4</f>
        <v>3. Additionele dienstverlening</v>
      </c>
      <c r="C17" s="273"/>
      <c r="D17" s="274"/>
      <c r="E17" s="158"/>
      <c r="F17" s="159">
        <f>'3. Additionele diensten'!E28</f>
        <v>0</v>
      </c>
    </row>
    <row r="18" spans="2:6" ht="17.5" customHeight="1" x14ac:dyDescent="0.15">
      <c r="C18" s="162"/>
      <c r="D18" s="162"/>
      <c r="E18" s="162"/>
      <c r="F18" s="163"/>
    </row>
    <row r="19" spans="2:6" ht="20" customHeight="1" thickBot="1" x14ac:dyDescent="0.25">
      <c r="B19" s="164" t="s">
        <v>6</v>
      </c>
      <c r="C19" s="165"/>
      <c r="D19" s="165"/>
      <c r="E19" s="166"/>
      <c r="F19" s="167">
        <f>F13+F15+F17</f>
        <v>0</v>
      </c>
    </row>
    <row r="20" spans="2:6" ht="17" customHeight="1" thickTop="1" thickBot="1" x14ac:dyDescent="0.2">
      <c r="B20" s="8"/>
      <c r="C20" s="8"/>
      <c r="D20" s="10"/>
      <c r="E20" s="10"/>
      <c r="F20" s="9"/>
    </row>
    <row r="21" spans="2:6" ht="17.5" customHeight="1" x14ac:dyDescent="0.15">
      <c r="C21" s="49"/>
      <c r="D21" s="50"/>
      <c r="E21" s="50"/>
      <c r="F21" s="51"/>
    </row>
  </sheetData>
  <mergeCells count="4">
    <mergeCell ref="B17:D17"/>
    <mergeCell ref="B15:C15"/>
    <mergeCell ref="B9:C9"/>
    <mergeCell ref="B13:C13"/>
  </mergeCells>
  <pageMargins left="0.7" right="0.7" top="0.75" bottom="0.75" header="0.3" footer="0.3"/>
  <pageSetup paperSize="9" orientation="portrait" r:id="rId1"/>
  <headerFoot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9"/>
  <sheetViews>
    <sheetView showGridLines="0" topLeftCell="A14" zoomScale="160" zoomScaleNormal="160" workbookViewId="0">
      <selection activeCell="B15" sqref="B15"/>
    </sheetView>
  </sheetViews>
  <sheetFormatPr baseColWidth="10" defaultColWidth="8.83203125" defaultRowHeight="15" x14ac:dyDescent="0.2"/>
  <cols>
    <col min="1" max="1" width="2.5" style="11" customWidth="1"/>
    <col min="2" max="2" width="70.5" style="11" customWidth="1"/>
    <col min="3" max="3" width="31.1640625" style="11" customWidth="1"/>
    <col min="4" max="16384" width="8.83203125" style="11"/>
  </cols>
  <sheetData>
    <row r="1" spans="2:3" ht="16" thickBot="1" x14ac:dyDescent="0.25"/>
    <row r="2" spans="2:3" ht="23" x14ac:dyDescent="0.2">
      <c r="B2" s="189" t="s">
        <v>29</v>
      </c>
      <c r="C2" s="190"/>
    </row>
    <row r="3" spans="2:3" ht="18" x14ac:dyDescent="0.2">
      <c r="B3" s="191" t="str">
        <f>Samenvatting!B3</f>
        <v>IWR2024 | Print Scan Management Oplossing</v>
      </c>
      <c r="C3" s="192"/>
    </row>
    <row r="4" spans="2:3" ht="33.75" customHeight="1" x14ac:dyDescent="0.2">
      <c r="B4" s="193" t="s">
        <v>62</v>
      </c>
      <c r="C4" s="192"/>
    </row>
    <row r="5" spans="2:3" x14ac:dyDescent="0.2">
      <c r="B5" s="194" t="str">
        <f>Samenvatting!B5</f>
        <v>IUC 2024123004</v>
      </c>
      <c r="C5" s="192"/>
    </row>
    <row r="6" spans="2:3" ht="16" thickBot="1" x14ac:dyDescent="0.25">
      <c r="B6" s="195" t="s">
        <v>5</v>
      </c>
      <c r="C6" s="196"/>
    </row>
    <row r="7" spans="2:3" ht="25" customHeight="1" x14ac:dyDescent="0.2">
      <c r="B7" s="19"/>
      <c r="C7" s="20"/>
    </row>
    <row r="8" spans="2:3" ht="18" x14ac:dyDescent="0.2">
      <c r="B8" s="21" t="s">
        <v>30</v>
      </c>
      <c r="C8" s="22"/>
    </row>
    <row r="9" spans="2:3" x14ac:dyDescent="0.2">
      <c r="B9" s="23" t="s">
        <v>1</v>
      </c>
      <c r="C9" s="24" t="s">
        <v>31</v>
      </c>
    </row>
    <row r="10" spans="2:3" x14ac:dyDescent="0.2">
      <c r="B10" s="23" t="s">
        <v>129</v>
      </c>
      <c r="C10" s="24"/>
    </row>
    <row r="11" spans="2:3" ht="112" x14ac:dyDescent="0.2">
      <c r="B11" s="169" t="s">
        <v>145</v>
      </c>
      <c r="C11" s="25"/>
    </row>
    <row r="12" spans="2:3" ht="112" x14ac:dyDescent="0.2">
      <c r="B12" s="169" t="s">
        <v>148</v>
      </c>
      <c r="C12" s="25"/>
    </row>
    <row r="13" spans="2:3" ht="112" x14ac:dyDescent="0.2">
      <c r="B13" s="169" t="s">
        <v>149</v>
      </c>
      <c r="C13" s="25"/>
    </row>
    <row r="14" spans="2:3" ht="112" x14ac:dyDescent="0.2">
      <c r="B14" s="169" t="s">
        <v>150</v>
      </c>
      <c r="C14" s="25"/>
    </row>
    <row r="15" spans="2:3" ht="112" x14ac:dyDescent="0.2">
      <c r="B15" s="169" t="s">
        <v>151</v>
      </c>
      <c r="C15" s="25"/>
    </row>
    <row r="16" spans="2:3" ht="16" thickBot="1" x14ac:dyDescent="0.25">
      <c r="B16" s="18"/>
      <c r="C16" s="18"/>
    </row>
    <row r="18" spans="2:3" ht="16" thickBot="1" x14ac:dyDescent="0.25">
      <c r="B18" s="26" t="s">
        <v>32</v>
      </c>
      <c r="C18" s="27">
        <f>SUM(C11:C15)</f>
        <v>0</v>
      </c>
    </row>
    <row r="19" spans="2:3" ht="17" thickTop="1" thickBot="1" x14ac:dyDescent="0.25">
      <c r="B19" s="18"/>
      <c r="C19" s="18"/>
    </row>
  </sheetData>
  <pageMargins left="0.7" right="0.7" top="0.75" bottom="0.75" header="0.3" footer="0.3"/>
  <pageSetup paperSize="9" orientation="portrait" r:id="rId1"/>
  <headerFooter>
    <oddFooter>&amp;L_x000D_&amp;1#&amp;"Calibri"&amp;10&amp;K000000 Intern gebruik</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06"/>
  <sheetViews>
    <sheetView showGridLines="0" topLeftCell="A34" zoomScale="140" zoomScaleNormal="140" workbookViewId="0">
      <selection activeCell="E62" sqref="E62"/>
    </sheetView>
  </sheetViews>
  <sheetFormatPr baseColWidth="10" defaultColWidth="8.83203125" defaultRowHeight="0" customHeight="1" zeroHeight="1" x14ac:dyDescent="0.15"/>
  <cols>
    <col min="1" max="2" width="1.6640625" style="6" customWidth="1"/>
    <col min="3" max="3" width="36.83203125" style="28" customWidth="1"/>
    <col min="4" max="4" width="20.6640625" style="6" customWidth="1"/>
    <col min="5" max="5" width="20.6640625" style="29" customWidth="1"/>
    <col min="6" max="6" width="20.6640625" style="30" customWidth="1"/>
    <col min="7" max="11" width="20.6640625" style="29" customWidth="1"/>
    <col min="12" max="13" width="20.6640625" style="90" customWidth="1"/>
    <col min="14" max="15" width="8.83203125" style="123" customWidth="1"/>
    <col min="16" max="16384" width="8.83203125" style="6"/>
  </cols>
  <sheetData>
    <row r="1" spans="3:25" ht="16" x14ac:dyDescent="0.2">
      <c r="L1" s="31"/>
      <c r="M1" s="31"/>
      <c r="N1" s="32"/>
      <c r="O1" s="32"/>
      <c r="P1" s="32"/>
      <c r="Q1" s="32"/>
      <c r="R1" s="32"/>
      <c r="S1" s="32"/>
      <c r="T1" s="32"/>
      <c r="U1" s="32"/>
    </row>
    <row r="2" spans="3:25" s="35" customFormat="1" ht="23" x14ac:dyDescent="0.25">
      <c r="C2" s="36" t="str">
        <f>Samenvatting!B2</f>
        <v xml:space="preserve">Europese Aanbesteding </v>
      </c>
      <c r="D2" s="37"/>
      <c r="E2" s="38"/>
      <c r="F2" s="39"/>
      <c r="G2" s="37"/>
      <c r="H2" s="37"/>
      <c r="I2" s="40"/>
      <c r="J2" s="40"/>
      <c r="K2" s="40"/>
      <c r="L2" s="34"/>
      <c r="M2" s="40"/>
      <c r="N2" s="41"/>
      <c r="O2" s="41"/>
      <c r="P2" s="41"/>
      <c r="Q2" s="41"/>
      <c r="R2" s="41"/>
      <c r="S2" s="41"/>
      <c r="T2" s="41"/>
      <c r="U2" s="41"/>
      <c r="V2" s="41"/>
      <c r="Y2" s="42"/>
    </row>
    <row r="3" spans="3:25" s="33" customFormat="1" ht="18" x14ac:dyDescent="0.2">
      <c r="C3" s="43" t="str">
        <f>Samenvatting!B3</f>
        <v>IWR2024 | Print Scan Management Oplossing</v>
      </c>
      <c r="D3" s="44"/>
      <c r="E3" s="44"/>
      <c r="F3" s="45"/>
      <c r="G3" s="44"/>
      <c r="H3" s="44"/>
      <c r="I3" s="44"/>
      <c r="J3" s="44"/>
      <c r="K3" s="44"/>
      <c r="L3" s="34"/>
      <c r="M3" s="44"/>
      <c r="N3" s="32"/>
      <c r="O3" s="32"/>
      <c r="P3" s="32"/>
      <c r="Q3" s="32"/>
      <c r="R3" s="32"/>
      <c r="S3" s="32"/>
      <c r="T3" s="32"/>
      <c r="U3" s="32"/>
      <c r="V3" s="32"/>
      <c r="Y3" s="46"/>
    </row>
    <row r="4" spans="3:25" s="33" customFormat="1" ht="20" x14ac:dyDescent="0.2">
      <c r="C4" s="47" t="s">
        <v>41</v>
      </c>
      <c r="D4" s="44"/>
      <c r="E4" s="44"/>
      <c r="F4" s="45"/>
      <c r="G4" s="44"/>
      <c r="H4" s="44"/>
      <c r="I4" s="44"/>
      <c r="J4" s="44"/>
      <c r="K4" s="44"/>
      <c r="L4" s="34"/>
      <c r="M4" s="44"/>
      <c r="N4" s="32"/>
      <c r="O4" s="32"/>
      <c r="P4" s="32"/>
      <c r="Q4" s="32"/>
      <c r="R4" s="32"/>
      <c r="S4" s="32"/>
      <c r="T4" s="32"/>
      <c r="U4" s="32"/>
      <c r="V4" s="32"/>
      <c r="Y4" s="46"/>
    </row>
    <row r="5" spans="3:25" s="33" customFormat="1" ht="16" x14ac:dyDescent="0.2">
      <c r="C5" s="48" t="str">
        <f>Samenvatting!B5</f>
        <v>IUC 2024123004</v>
      </c>
      <c r="D5" s="44"/>
      <c r="E5" s="44"/>
      <c r="F5" s="45"/>
      <c r="G5" s="44"/>
      <c r="H5" s="44"/>
      <c r="I5" s="44"/>
      <c r="J5" s="44"/>
      <c r="K5" s="44"/>
      <c r="L5" s="34"/>
      <c r="M5" s="44"/>
      <c r="N5" s="32"/>
      <c r="O5" s="32"/>
      <c r="P5" s="32"/>
      <c r="Q5" s="32"/>
      <c r="R5" s="32"/>
      <c r="S5" s="32"/>
      <c r="T5" s="32"/>
      <c r="U5" s="32"/>
      <c r="V5" s="32"/>
      <c r="Y5" s="46"/>
    </row>
    <row r="6" spans="3:25" s="33" customFormat="1" ht="16" x14ac:dyDescent="0.2">
      <c r="C6" s="178" t="s">
        <v>27</v>
      </c>
      <c r="D6" s="44"/>
      <c r="E6" s="44"/>
      <c r="F6" s="45"/>
      <c r="G6" s="44"/>
      <c r="H6" s="44"/>
      <c r="I6" s="44"/>
      <c r="J6" s="44"/>
      <c r="K6" s="44"/>
      <c r="L6" s="34"/>
      <c r="M6" s="44"/>
      <c r="N6" s="32"/>
      <c r="O6" s="32"/>
      <c r="P6" s="32"/>
      <c r="Q6" s="32"/>
      <c r="R6" s="32"/>
      <c r="S6" s="32"/>
      <c r="T6" s="32"/>
      <c r="U6" s="32"/>
      <c r="V6" s="32"/>
      <c r="Y6" s="46"/>
    </row>
    <row r="7" spans="3:25" s="33" customFormat="1" ht="17" thickBot="1" x14ac:dyDescent="0.25">
      <c r="C7" s="8"/>
      <c r="D7" s="10"/>
      <c r="E7" s="10"/>
      <c r="F7" s="9"/>
      <c r="G7" s="10"/>
      <c r="H7" s="10"/>
      <c r="I7" s="10"/>
      <c r="J7" s="10"/>
      <c r="K7" s="10"/>
      <c r="L7" s="52"/>
      <c r="M7" s="10"/>
      <c r="N7" s="32"/>
      <c r="O7" s="32"/>
      <c r="P7" s="32"/>
      <c r="Q7" s="32"/>
      <c r="R7" s="32"/>
      <c r="S7" s="32"/>
      <c r="T7" s="32"/>
      <c r="U7" s="32"/>
      <c r="V7" s="32"/>
      <c r="W7" s="32"/>
      <c r="X7" s="32"/>
      <c r="Y7" s="32"/>
    </row>
    <row r="8" spans="3:25" s="33" customFormat="1" ht="16" x14ac:dyDescent="0.2">
      <c r="C8" s="49"/>
      <c r="D8" s="50"/>
      <c r="E8" s="50"/>
      <c r="F8" s="51"/>
      <c r="G8" s="50"/>
      <c r="H8" s="50"/>
      <c r="I8" s="50"/>
      <c r="J8" s="50"/>
      <c r="K8" s="50"/>
      <c r="L8" s="31"/>
      <c r="M8" s="50"/>
      <c r="N8" s="32"/>
      <c r="O8" s="32"/>
      <c r="P8" s="32"/>
      <c r="Q8" s="32"/>
      <c r="R8" s="32"/>
      <c r="S8" s="32"/>
      <c r="T8" s="32"/>
      <c r="U8" s="32"/>
      <c r="V8" s="32"/>
      <c r="W8" s="32"/>
      <c r="X8" s="32"/>
      <c r="Y8" s="32"/>
    </row>
    <row r="9" spans="3:25" s="33" customFormat="1" ht="34" x14ac:dyDescent="0.2">
      <c r="C9" s="179" t="s">
        <v>45</v>
      </c>
      <c r="D9" s="182"/>
      <c r="E9" s="180" t="s">
        <v>48</v>
      </c>
      <c r="F9" s="54"/>
      <c r="G9" s="54"/>
      <c r="H9" s="53"/>
      <c r="I9" s="53"/>
      <c r="J9" s="174"/>
      <c r="K9" s="180" t="s">
        <v>60</v>
      </c>
      <c r="L9" s="53"/>
      <c r="M9" s="53"/>
      <c r="N9" s="32"/>
      <c r="O9" s="32"/>
      <c r="P9" s="32"/>
      <c r="Q9" s="32"/>
      <c r="R9" s="32"/>
      <c r="S9" s="32"/>
      <c r="T9" s="32"/>
      <c r="U9" s="32"/>
      <c r="V9" s="32"/>
      <c r="W9" s="32"/>
      <c r="X9" s="32"/>
      <c r="Y9" s="32"/>
    </row>
    <row r="10" spans="3:25" s="33" customFormat="1" ht="15" customHeight="1" x14ac:dyDescent="0.2">
      <c r="C10" s="55" t="s">
        <v>0</v>
      </c>
      <c r="D10" s="17"/>
      <c r="E10" s="176" t="s">
        <v>49</v>
      </c>
      <c r="F10" s="176" t="s">
        <v>50</v>
      </c>
      <c r="G10" s="176" t="s">
        <v>51</v>
      </c>
      <c r="H10" s="176" t="s">
        <v>52</v>
      </c>
      <c r="I10" s="176" t="s">
        <v>53</v>
      </c>
      <c r="J10" s="177" t="s">
        <v>54</v>
      </c>
      <c r="K10" s="176" t="s">
        <v>55</v>
      </c>
      <c r="L10" s="176" t="s">
        <v>56</v>
      </c>
      <c r="M10" s="176" t="s">
        <v>57</v>
      </c>
      <c r="N10" s="32"/>
      <c r="O10" s="32"/>
      <c r="P10" s="32"/>
      <c r="Q10" s="32"/>
      <c r="R10" s="32"/>
      <c r="S10" s="32"/>
      <c r="T10" s="32"/>
      <c r="U10" s="32"/>
      <c r="V10" s="32"/>
      <c r="W10" s="32"/>
      <c r="X10" s="32"/>
      <c r="Y10" s="32"/>
    </row>
    <row r="11" spans="3:25" s="33" customFormat="1" ht="15" customHeight="1" x14ac:dyDescent="0.2">
      <c r="C11" s="197" t="s">
        <v>130</v>
      </c>
      <c r="D11" s="183"/>
      <c r="E11" s="56">
        <v>2500</v>
      </c>
      <c r="F11" s="56">
        <v>4000</v>
      </c>
      <c r="G11" s="56">
        <v>5000</v>
      </c>
      <c r="H11" s="56">
        <v>5000</v>
      </c>
      <c r="I11" s="56">
        <v>5000</v>
      </c>
      <c r="J11" s="175">
        <v>5000</v>
      </c>
      <c r="K11" s="173">
        <v>5000</v>
      </c>
      <c r="L11" s="56">
        <v>5000</v>
      </c>
      <c r="M11" s="56">
        <v>5000</v>
      </c>
      <c r="N11" s="32"/>
      <c r="O11" s="32"/>
      <c r="P11" s="32"/>
      <c r="Q11" s="32"/>
      <c r="R11" s="32"/>
      <c r="S11" s="32"/>
      <c r="T11" s="32"/>
      <c r="U11" s="32"/>
      <c r="V11" s="32"/>
      <c r="W11" s="32"/>
      <c r="X11" s="32"/>
      <c r="Y11" s="32"/>
    </row>
    <row r="12" spans="3:25" s="33" customFormat="1" ht="17" thickBot="1" x14ac:dyDescent="0.25">
      <c r="C12" s="8" t="s">
        <v>0</v>
      </c>
      <c r="D12" s="10"/>
      <c r="E12" s="10"/>
      <c r="F12" s="9"/>
      <c r="G12" s="10"/>
      <c r="H12" s="10"/>
      <c r="I12" s="10"/>
      <c r="J12" s="10"/>
      <c r="K12" s="10"/>
      <c r="L12" s="52"/>
      <c r="M12" s="52"/>
      <c r="N12" s="32"/>
      <c r="O12" s="32"/>
      <c r="P12" s="32"/>
      <c r="Q12" s="32"/>
      <c r="R12" s="32"/>
      <c r="S12" s="32"/>
      <c r="T12" s="32"/>
      <c r="U12" s="32"/>
      <c r="V12" s="32"/>
      <c r="W12" s="32"/>
      <c r="X12" s="32"/>
      <c r="Y12" s="32"/>
    </row>
    <row r="13" spans="3:25" s="33" customFormat="1" ht="16" x14ac:dyDescent="0.2">
      <c r="C13" s="49"/>
      <c r="D13" s="50"/>
      <c r="E13" s="50"/>
      <c r="F13" s="51"/>
      <c r="G13" s="50"/>
      <c r="H13" s="50"/>
      <c r="I13" s="50"/>
      <c r="J13" s="50"/>
      <c r="K13" s="50"/>
      <c r="L13" s="31"/>
      <c r="M13" s="31"/>
      <c r="N13" s="32"/>
      <c r="O13" s="32"/>
      <c r="P13" s="32"/>
      <c r="Q13" s="32"/>
      <c r="R13" s="32"/>
      <c r="S13" s="32"/>
      <c r="T13" s="32"/>
      <c r="U13" s="32"/>
      <c r="V13" s="32"/>
      <c r="W13" s="32"/>
      <c r="X13" s="32"/>
      <c r="Y13" s="32"/>
    </row>
    <row r="14" spans="3:25" s="33" customFormat="1" ht="16" x14ac:dyDescent="0.2">
      <c r="C14" s="57" t="s">
        <v>131</v>
      </c>
      <c r="D14" s="58"/>
      <c r="E14" s="58"/>
      <c r="F14" s="58"/>
      <c r="G14" s="58"/>
      <c r="H14" s="58"/>
      <c r="I14" s="58"/>
      <c r="J14" s="58"/>
      <c r="K14" s="59"/>
      <c r="L14" s="31"/>
      <c r="M14" s="31"/>
      <c r="N14" s="32"/>
      <c r="O14" s="32"/>
      <c r="P14" s="32"/>
      <c r="Q14" s="32"/>
      <c r="R14" s="32"/>
      <c r="S14" s="32"/>
      <c r="T14" s="32"/>
      <c r="U14" s="32"/>
    </row>
    <row r="15" spans="3:25" s="33" customFormat="1" ht="16" x14ac:dyDescent="0.2">
      <c r="C15" s="60"/>
      <c r="D15" s="60"/>
      <c r="E15" s="60"/>
      <c r="F15" s="60"/>
      <c r="G15" s="60"/>
      <c r="H15" s="60"/>
      <c r="I15" s="60"/>
      <c r="J15" s="60"/>
      <c r="K15" s="60"/>
      <c r="L15" s="31"/>
      <c r="M15" s="31"/>
      <c r="N15" s="32"/>
    </row>
    <row r="16" spans="3:25" s="33" customFormat="1" ht="16" x14ac:dyDescent="0.2">
      <c r="C16" s="61" t="s">
        <v>132</v>
      </c>
      <c r="D16" s="62"/>
      <c r="E16" s="168"/>
      <c r="F16" s="168"/>
      <c r="G16" s="168" t="s">
        <v>0</v>
      </c>
      <c r="H16" s="168"/>
      <c r="I16" s="168"/>
      <c r="J16" s="168"/>
      <c r="K16" s="63"/>
      <c r="L16" s="31"/>
      <c r="M16" s="31"/>
      <c r="N16" s="32"/>
      <c r="O16" s="32"/>
    </row>
    <row r="17" spans="3:16" s="33" customFormat="1" ht="16" x14ac:dyDescent="0.2">
      <c r="C17" s="64" t="s">
        <v>0</v>
      </c>
      <c r="D17" s="281" t="s">
        <v>59</v>
      </c>
      <c r="E17" s="65"/>
      <c r="F17" s="65"/>
      <c r="G17" s="65"/>
      <c r="H17" s="65"/>
      <c r="I17" s="65"/>
      <c r="J17" s="65"/>
      <c r="K17" s="66"/>
      <c r="L17" s="31"/>
      <c r="M17" s="31"/>
      <c r="N17" s="32"/>
      <c r="O17" s="32"/>
    </row>
    <row r="18" spans="3:16" s="33" customFormat="1" ht="22.5" customHeight="1" x14ac:dyDescent="0.2">
      <c r="C18" s="67" t="s">
        <v>33</v>
      </c>
      <c r="D18" s="282"/>
      <c r="E18" s="65"/>
      <c r="F18" s="65"/>
      <c r="G18" s="65"/>
      <c r="H18" s="65"/>
      <c r="I18" s="65"/>
      <c r="J18" s="65"/>
      <c r="K18" s="66"/>
      <c r="L18" s="31"/>
      <c r="M18" s="31"/>
      <c r="N18" s="32"/>
      <c r="O18" s="32"/>
    </row>
    <row r="19" spans="3:16" s="33" customFormat="1" ht="16" x14ac:dyDescent="0.2">
      <c r="C19" s="68" t="s">
        <v>133</v>
      </c>
      <c r="D19" s="2"/>
      <c r="E19" s="65"/>
      <c r="F19" s="65"/>
      <c r="G19" s="65"/>
      <c r="H19" s="65"/>
      <c r="I19" s="65"/>
      <c r="J19" s="65"/>
      <c r="K19" s="66"/>
      <c r="L19" s="31"/>
      <c r="M19" s="31"/>
      <c r="N19" s="32"/>
      <c r="O19" s="32"/>
    </row>
    <row r="20" spans="3:16" s="33" customFormat="1" ht="16" x14ac:dyDescent="0.2">
      <c r="C20" s="69"/>
      <c r="D20" s="65"/>
      <c r="E20" s="65"/>
      <c r="F20" s="65"/>
      <c r="G20" s="65"/>
      <c r="H20" s="65"/>
      <c r="I20" s="65"/>
      <c r="J20" s="65"/>
      <c r="K20" s="66"/>
      <c r="L20" s="31"/>
      <c r="M20" s="31"/>
      <c r="N20" s="32"/>
      <c r="O20" s="32"/>
    </row>
    <row r="21" spans="3:16" s="33" customFormat="1" ht="16" x14ac:dyDescent="0.2">
      <c r="C21" s="69"/>
      <c r="D21" s="65"/>
      <c r="E21" s="65"/>
      <c r="F21" s="70" t="s">
        <v>8</v>
      </c>
      <c r="G21" s="70"/>
      <c r="H21" s="65"/>
      <c r="I21" s="70" t="s">
        <v>34</v>
      </c>
      <c r="J21" s="65"/>
      <c r="K21" s="66"/>
      <c r="L21" s="31"/>
      <c r="M21" s="31"/>
      <c r="N21" s="32"/>
      <c r="O21" s="32"/>
      <c r="P21" s="32"/>
    </row>
    <row r="22" spans="3:16" s="33" customFormat="1" ht="16" x14ac:dyDescent="0.2">
      <c r="C22" s="72" t="s">
        <v>9</v>
      </c>
      <c r="D22" s="65"/>
      <c r="E22" s="65"/>
      <c r="F22" s="70" t="s">
        <v>10</v>
      </c>
      <c r="G22" s="70" t="s">
        <v>24</v>
      </c>
      <c r="H22" s="70"/>
      <c r="I22" s="73" t="s">
        <v>139</v>
      </c>
      <c r="J22" s="70"/>
      <c r="K22" s="71"/>
      <c r="L22" s="31"/>
      <c r="M22" s="31"/>
      <c r="N22" s="32"/>
      <c r="O22" s="32"/>
      <c r="P22" s="32"/>
    </row>
    <row r="23" spans="3:16" s="33" customFormat="1" ht="16" x14ac:dyDescent="0.2">
      <c r="C23" s="74"/>
      <c r="D23" s="75"/>
      <c r="E23" s="75"/>
      <c r="F23" s="70" t="s">
        <v>11</v>
      </c>
      <c r="G23" s="73" t="s">
        <v>138</v>
      </c>
      <c r="H23" s="73" t="s">
        <v>0</v>
      </c>
      <c r="I23" s="73" t="s">
        <v>12</v>
      </c>
      <c r="J23" s="73"/>
      <c r="K23" s="76"/>
      <c r="L23" s="31"/>
      <c r="M23" s="31"/>
      <c r="N23" s="32"/>
      <c r="O23" s="32"/>
      <c r="P23" s="32"/>
    </row>
    <row r="24" spans="3:16" s="33" customFormat="1" ht="16" x14ac:dyDescent="0.2">
      <c r="C24" s="77" t="s">
        <v>25</v>
      </c>
      <c r="D24" s="78" t="s">
        <v>13</v>
      </c>
      <c r="E24" s="78" t="s">
        <v>14</v>
      </c>
      <c r="F24" s="78" t="s">
        <v>15</v>
      </c>
      <c r="G24" s="78" t="s">
        <v>15</v>
      </c>
      <c r="H24" s="78" t="s">
        <v>16</v>
      </c>
      <c r="I24" s="78" t="s">
        <v>17</v>
      </c>
      <c r="J24" s="70"/>
      <c r="K24" s="71"/>
      <c r="L24" s="31"/>
      <c r="M24" s="31"/>
      <c r="N24" s="32"/>
      <c r="O24" s="32"/>
      <c r="P24" s="32"/>
    </row>
    <row r="25" spans="3:16" s="33" customFormat="1" ht="15.75" customHeight="1" x14ac:dyDescent="0.2">
      <c r="C25" s="80" t="s">
        <v>18</v>
      </c>
      <c r="D25" s="80">
        <v>1</v>
      </c>
      <c r="E25" s="80">
        <v>1000</v>
      </c>
      <c r="F25" s="3"/>
      <c r="G25" s="80">
        <f>IF(D25=" "," ",IF(+E25&lt;&gt;0,E25,"&gt;"))</f>
        <v>1000</v>
      </c>
      <c r="H25" s="80">
        <f>+G25</f>
        <v>1000</v>
      </c>
      <c r="I25" s="184">
        <f>IF(H25=" "," ",+$D$19*(1-F25))</f>
        <v>0</v>
      </c>
      <c r="J25" s="81" t="str">
        <f>IF(D25=" "," ","over cumulatief aantal MFP's")</f>
        <v>over cumulatief aantal MFP's</v>
      </c>
      <c r="K25" s="81"/>
      <c r="L25" s="31"/>
      <c r="M25" s="31">
        <f>IF(AND(D25&lt;&gt;"",E25="&gt;"),0,IF(AND(D25="",E25="&gt;"),2,1))</f>
        <v>1</v>
      </c>
      <c r="N25" s="32"/>
      <c r="O25" s="32"/>
      <c r="P25" s="32"/>
    </row>
    <row r="26" spans="3:16" s="33" customFormat="1" ht="15.75" customHeight="1" x14ac:dyDescent="0.2">
      <c r="C26" s="80" t="s">
        <v>20</v>
      </c>
      <c r="D26" s="80">
        <f t="shared" ref="D26:D30" si="0">IF(ISERROR(+E25+1)," ",E25+1)</f>
        <v>1001</v>
      </c>
      <c r="E26" s="80">
        <v>2000</v>
      </c>
      <c r="F26" s="4"/>
      <c r="G26" s="80">
        <f t="shared" ref="G26:G27" si="1">IF(D26=" "," ",IF(+E26&lt;&gt;0,E26,"&gt;"))</f>
        <v>2000</v>
      </c>
      <c r="H26" s="80">
        <f>IF(G26=" "," ",IF(G26="&gt;",1,G26-G25))</f>
        <v>1000</v>
      </c>
      <c r="I26" s="184">
        <f>IF(H26=" "," ",+$D$19*(1-F26))</f>
        <v>0</v>
      </c>
      <c r="J26" s="81" t="str">
        <f>IF(D26=" "," ","over cumulatief aantal MFP's")</f>
        <v>over cumulatief aantal MFP's</v>
      </c>
      <c r="K26" s="81"/>
      <c r="L26" s="31"/>
      <c r="M26" s="31">
        <f>IF(D26="",0,IF(F26&lt;F25,1,0))</f>
        <v>0</v>
      </c>
      <c r="N26" s="32"/>
      <c r="O26" s="32"/>
      <c r="P26" s="32"/>
    </row>
    <row r="27" spans="3:16" s="33" customFormat="1" ht="15.75" customHeight="1" x14ac:dyDescent="0.2">
      <c r="C27" s="80" t="s">
        <v>21</v>
      </c>
      <c r="D27" s="80">
        <f t="shared" si="0"/>
        <v>2001</v>
      </c>
      <c r="E27" s="80">
        <v>3000</v>
      </c>
      <c r="F27" s="4"/>
      <c r="G27" s="80">
        <f t="shared" si="1"/>
        <v>3000</v>
      </c>
      <c r="H27" s="80">
        <f t="shared" ref="H27" si="2">IF(G27=" "," ",IF(G27="&gt;",1,G27-G26))</f>
        <v>1000</v>
      </c>
      <c r="I27" s="184">
        <f t="shared" ref="I27:I31" si="3">IF(H27=" "," ",+$D$19*(1-F27))</f>
        <v>0</v>
      </c>
      <c r="J27" s="283" t="str">
        <f>IF(D27=" "," ","over cumulatief aantal MFP's")</f>
        <v>over cumulatief aantal MFP's</v>
      </c>
      <c r="K27" s="284"/>
      <c r="L27" s="31"/>
      <c r="M27" s="31">
        <f t="shared" ref="M27" si="4">IF(D27="",0,IF(F27&lt;F26,1,0))</f>
        <v>0</v>
      </c>
      <c r="N27" s="32"/>
      <c r="O27" s="32"/>
      <c r="P27" s="32"/>
    </row>
    <row r="28" spans="3:16" s="33" customFormat="1" ht="15.75" customHeight="1" x14ac:dyDescent="0.2">
      <c r="C28" s="80" t="s">
        <v>22</v>
      </c>
      <c r="D28" s="80">
        <f t="shared" si="0"/>
        <v>3001</v>
      </c>
      <c r="E28" s="80">
        <v>4000</v>
      </c>
      <c r="F28" s="4"/>
      <c r="G28" s="80">
        <f t="shared" ref="G28:G29" si="5">IF(D28=" "," ",IF(+E28&lt;&gt;0,E28,"&gt;"))</f>
        <v>4000</v>
      </c>
      <c r="H28" s="80">
        <f t="shared" ref="H28:H29" si="6">IF(G28=" "," ",IF(G28="&gt;",1,G28-G27))</f>
        <v>1000</v>
      </c>
      <c r="I28" s="184">
        <f t="shared" si="3"/>
        <v>0</v>
      </c>
      <c r="J28" s="283" t="str">
        <f>IF(D28=" "," ","over cumulatief aantal MFP's")</f>
        <v>over cumulatief aantal MFP's</v>
      </c>
      <c r="K28" s="284"/>
      <c r="L28" s="31"/>
      <c r="M28" s="31"/>
      <c r="N28" s="32"/>
      <c r="O28" s="32"/>
      <c r="P28" s="32"/>
    </row>
    <row r="29" spans="3:16" s="33" customFormat="1" ht="15.75" customHeight="1" x14ac:dyDescent="0.2">
      <c r="C29" s="80" t="s">
        <v>23</v>
      </c>
      <c r="D29" s="80">
        <f t="shared" si="0"/>
        <v>4001</v>
      </c>
      <c r="E29" s="80">
        <v>5000</v>
      </c>
      <c r="F29" s="4"/>
      <c r="G29" s="80">
        <f t="shared" si="5"/>
        <v>5000</v>
      </c>
      <c r="H29" s="80">
        <f t="shared" si="6"/>
        <v>1000</v>
      </c>
      <c r="I29" s="184">
        <f t="shared" si="3"/>
        <v>0</v>
      </c>
      <c r="J29" s="283" t="str">
        <f>IF(D29=" "," ","over cumulatief aantal MFP's")</f>
        <v>over cumulatief aantal MFP's</v>
      </c>
      <c r="K29" s="284"/>
      <c r="L29" s="31"/>
      <c r="M29" s="31"/>
      <c r="N29" s="32"/>
      <c r="O29" s="32"/>
      <c r="P29" s="32"/>
    </row>
    <row r="30" spans="3:16" ht="0" hidden="1" customHeight="1" x14ac:dyDescent="0.15">
      <c r="D30" s="80">
        <f t="shared" si="0"/>
        <v>5001</v>
      </c>
      <c r="F30" s="4"/>
      <c r="I30" s="184">
        <f t="shared" si="3"/>
        <v>0</v>
      </c>
    </row>
    <row r="31" spans="3:16" s="33" customFormat="1" ht="15.75" customHeight="1" x14ac:dyDescent="0.2">
      <c r="C31" s="80" t="s">
        <v>58</v>
      </c>
      <c r="D31" s="80">
        <v>5001</v>
      </c>
      <c r="E31" s="80" t="s">
        <v>19</v>
      </c>
      <c r="F31" s="4"/>
      <c r="G31" s="80" t="str">
        <f>IF(D31=" "," ",IF(+E31&lt;&gt;0,E31,"&gt;"))</f>
        <v>&gt;</v>
      </c>
      <c r="H31" s="80">
        <f>IF(G31=" "," ",IF(G31="&gt;",1,G31-#REF!))</f>
        <v>1</v>
      </c>
      <c r="I31" s="184">
        <f t="shared" si="3"/>
        <v>0</v>
      </c>
      <c r="J31" s="283" t="str">
        <f>IF(D31=" "," ","over cumulatief aantal MFP's")</f>
        <v>over cumulatief aantal MFP's</v>
      </c>
      <c r="K31" s="284"/>
      <c r="L31" s="31"/>
      <c r="M31" s="31" t="e">
        <f>IF(D31="",0,IF(F31&lt;#REF!,1,0))</f>
        <v>#REF!</v>
      </c>
      <c r="N31" s="32"/>
      <c r="O31" s="32"/>
      <c r="P31" s="32"/>
    </row>
    <row r="32" spans="3:16" s="33" customFormat="1" ht="21.5" customHeight="1" x14ac:dyDescent="0.2">
      <c r="C32" s="82"/>
      <c r="D32" s="83"/>
      <c r="E32" s="83"/>
      <c r="F32" s="79"/>
      <c r="G32" s="84"/>
      <c r="H32" s="84"/>
      <c r="I32" s="85"/>
      <c r="J32" s="85"/>
      <c r="K32" s="85"/>
      <c r="L32" s="31"/>
      <c r="M32" s="31"/>
      <c r="N32" s="32"/>
      <c r="O32" s="32"/>
      <c r="P32" s="32"/>
    </row>
    <row r="33" spans="3:14" s="33" customFormat="1" ht="16" x14ac:dyDescent="0.2">
      <c r="C33" s="60"/>
      <c r="D33" s="60"/>
      <c r="E33" s="60"/>
      <c r="F33" s="60"/>
      <c r="G33" s="60"/>
      <c r="H33" s="60"/>
      <c r="I33" s="60"/>
      <c r="J33" s="60"/>
      <c r="K33" s="60"/>
      <c r="L33" s="31"/>
      <c r="M33" s="31"/>
      <c r="N33" s="32"/>
    </row>
    <row r="34" spans="3:14" s="33" customFormat="1" ht="16" x14ac:dyDescent="0.2">
      <c r="C34" s="86" t="s">
        <v>134</v>
      </c>
      <c r="D34" s="87"/>
      <c r="E34" s="88" t="str">
        <f t="shared" ref="E34:L34" si="7">+E10</f>
        <v>Jaar 1</v>
      </c>
      <c r="F34" s="88" t="str">
        <f t="shared" si="7"/>
        <v>Jaar 2</v>
      </c>
      <c r="G34" s="88" t="str">
        <f t="shared" si="7"/>
        <v>Jaar 3</v>
      </c>
      <c r="H34" s="88" t="str">
        <f t="shared" si="7"/>
        <v>Jaar 4</v>
      </c>
      <c r="I34" s="88" t="str">
        <f t="shared" si="7"/>
        <v>Jaar 5</v>
      </c>
      <c r="J34" s="88" t="str">
        <f t="shared" si="7"/>
        <v>Jaar 6</v>
      </c>
      <c r="K34" s="88" t="str">
        <f t="shared" si="7"/>
        <v>Jaar 7</v>
      </c>
      <c r="L34" s="88" t="str">
        <f t="shared" si="7"/>
        <v>Jaar 8</v>
      </c>
      <c r="M34" s="88" t="str">
        <f t="shared" ref="M34" si="8">+M10</f>
        <v>Jaar 9</v>
      </c>
      <c r="N34" s="32"/>
    </row>
    <row r="35" spans="3:14" s="33" customFormat="1" ht="16" x14ac:dyDescent="0.2">
      <c r="C35" s="279" t="s">
        <v>135</v>
      </c>
      <c r="D35" s="280"/>
      <c r="E35" s="91">
        <f t="shared" ref="E35:L35" si="9">E11</f>
        <v>2500</v>
      </c>
      <c r="F35" s="91">
        <f t="shared" si="9"/>
        <v>4000</v>
      </c>
      <c r="G35" s="91">
        <f t="shared" si="9"/>
        <v>5000</v>
      </c>
      <c r="H35" s="91">
        <f t="shared" si="9"/>
        <v>5000</v>
      </c>
      <c r="I35" s="91">
        <f t="shared" si="9"/>
        <v>5000</v>
      </c>
      <c r="J35" s="91">
        <f t="shared" si="9"/>
        <v>5000</v>
      </c>
      <c r="K35" s="91">
        <f t="shared" si="9"/>
        <v>5000</v>
      </c>
      <c r="L35" s="91">
        <f t="shared" si="9"/>
        <v>5000</v>
      </c>
      <c r="M35" s="91">
        <f t="shared" ref="M35" si="10">M11</f>
        <v>5000</v>
      </c>
      <c r="N35" s="32"/>
    </row>
    <row r="36" spans="3:14" s="33" customFormat="1" ht="16" x14ac:dyDescent="0.2">
      <c r="C36" s="279" t="s">
        <v>136</v>
      </c>
      <c r="D36" s="280"/>
      <c r="E36" s="92">
        <f t="shared" ref="E36:L36" si="11">IF(ISERROR(+VLOOKUP(E35,Staffel1,6,TRUE)),0,+VLOOKUP(E35,Staffel1,6,TRUE))</f>
        <v>0</v>
      </c>
      <c r="F36" s="92">
        <f t="shared" si="11"/>
        <v>0</v>
      </c>
      <c r="G36" s="92">
        <f t="shared" si="11"/>
        <v>0</v>
      </c>
      <c r="H36" s="92">
        <f t="shared" si="11"/>
        <v>0</v>
      </c>
      <c r="I36" s="92">
        <f t="shared" si="11"/>
        <v>0</v>
      </c>
      <c r="J36" s="92">
        <f t="shared" si="11"/>
        <v>0</v>
      </c>
      <c r="K36" s="92">
        <f t="shared" si="11"/>
        <v>0</v>
      </c>
      <c r="L36" s="92">
        <f t="shared" si="11"/>
        <v>0</v>
      </c>
      <c r="M36" s="92">
        <f t="shared" ref="M36" si="12">IF(ISERROR(+VLOOKUP(M35,Staffel1,6,TRUE)),0,+VLOOKUP(M35,Staffel1,6,TRUE))</f>
        <v>0</v>
      </c>
      <c r="N36" s="32"/>
    </row>
    <row r="37" spans="3:14" s="33" customFormat="1" ht="16" hidden="1" x14ac:dyDescent="0.2">
      <c r="C37" s="279" t="s">
        <v>35</v>
      </c>
      <c r="D37" s="285"/>
      <c r="E37" s="93">
        <f t="shared" ref="E37:L37" si="13">IF(ISERROR(+E36*E35),0,+E36*E35)</f>
        <v>0</v>
      </c>
      <c r="F37" s="93">
        <f t="shared" si="13"/>
        <v>0</v>
      </c>
      <c r="G37" s="93">
        <f t="shared" si="13"/>
        <v>0</v>
      </c>
      <c r="H37" s="93">
        <f t="shared" si="13"/>
        <v>0</v>
      </c>
      <c r="I37" s="93">
        <f t="shared" si="13"/>
        <v>0</v>
      </c>
      <c r="J37" s="93">
        <f t="shared" si="13"/>
        <v>0</v>
      </c>
      <c r="K37" s="93">
        <f t="shared" si="13"/>
        <v>0</v>
      </c>
      <c r="L37" s="93">
        <f t="shared" si="13"/>
        <v>0</v>
      </c>
      <c r="M37" s="93">
        <f t="shared" ref="M37" si="14">IF(ISERROR(+M36*M35),0,+M36*M35)</f>
        <v>0</v>
      </c>
      <c r="N37" s="32"/>
    </row>
    <row r="38" spans="3:14" s="33" customFormat="1" ht="16" hidden="1" x14ac:dyDescent="0.2">
      <c r="C38" s="279"/>
      <c r="D38" s="285"/>
      <c r="E38" s="92"/>
      <c r="F38" s="92"/>
      <c r="G38" s="92"/>
      <c r="H38" s="92"/>
      <c r="I38" s="92"/>
      <c r="J38" s="92"/>
      <c r="K38" s="92"/>
      <c r="L38" s="92"/>
      <c r="M38" s="92"/>
      <c r="N38" s="32"/>
    </row>
    <row r="39" spans="3:14" s="33" customFormat="1" ht="17" thickBot="1" x14ac:dyDescent="0.25">
      <c r="C39" s="288" t="s">
        <v>137</v>
      </c>
      <c r="D39" s="289"/>
      <c r="E39" s="185">
        <f t="shared" ref="E39:L39" si="15">+E37</f>
        <v>0</v>
      </c>
      <c r="F39" s="185">
        <f t="shared" si="15"/>
        <v>0</v>
      </c>
      <c r="G39" s="185">
        <f t="shared" si="15"/>
        <v>0</v>
      </c>
      <c r="H39" s="185">
        <f t="shared" si="15"/>
        <v>0</v>
      </c>
      <c r="I39" s="185">
        <f t="shared" si="15"/>
        <v>0</v>
      </c>
      <c r="J39" s="185">
        <f t="shared" si="15"/>
        <v>0</v>
      </c>
      <c r="K39" s="185">
        <f t="shared" si="15"/>
        <v>0</v>
      </c>
      <c r="L39" s="185">
        <f t="shared" si="15"/>
        <v>0</v>
      </c>
      <c r="M39" s="185">
        <f t="shared" ref="M39" si="16">+M37</f>
        <v>0</v>
      </c>
      <c r="N39" s="32"/>
    </row>
    <row r="40" spans="3:14" s="33" customFormat="1" ht="17" thickTop="1" x14ac:dyDescent="0.2">
      <c r="C40" s="60"/>
      <c r="D40" s="60"/>
      <c r="E40" s="60"/>
      <c r="F40" s="60"/>
      <c r="G40" s="60"/>
      <c r="H40" s="60"/>
      <c r="I40" s="60"/>
      <c r="J40" s="60"/>
      <c r="K40" s="60"/>
      <c r="L40" s="90"/>
      <c r="M40" s="90"/>
      <c r="N40" s="32"/>
    </row>
    <row r="41" spans="3:14" s="33" customFormat="1" ht="16" x14ac:dyDescent="0.2">
      <c r="C41" s="294" t="s">
        <v>146</v>
      </c>
      <c r="D41" s="295"/>
      <c r="E41" s="95">
        <f>SUM(E39:M39)</f>
        <v>0</v>
      </c>
      <c r="F41" s="60" t="s">
        <v>0</v>
      </c>
      <c r="G41" s="60"/>
      <c r="H41" s="60"/>
      <c r="I41" s="60"/>
      <c r="J41" s="60"/>
      <c r="K41" s="60"/>
      <c r="L41" s="90"/>
      <c r="M41" s="90"/>
      <c r="N41" s="32"/>
    </row>
    <row r="42" spans="3:14" s="33" customFormat="1" ht="14" thickBot="1" x14ac:dyDescent="0.2">
      <c r="C42" s="8"/>
      <c r="D42" s="10"/>
      <c r="E42" s="10"/>
      <c r="F42" s="9"/>
      <c r="G42" s="10"/>
      <c r="H42" s="10"/>
      <c r="I42" s="10"/>
      <c r="J42" s="10"/>
      <c r="K42" s="10"/>
      <c r="L42" s="10"/>
      <c r="M42" s="10"/>
    </row>
    <row r="43" spans="3:14" s="33" customFormat="1" ht="13" x14ac:dyDescent="0.15">
      <c r="C43" s="49"/>
      <c r="D43" s="50"/>
      <c r="E43" s="50"/>
      <c r="F43" s="51"/>
      <c r="G43" s="50"/>
      <c r="H43" s="50"/>
      <c r="I43" s="50"/>
      <c r="J43" s="50"/>
      <c r="K43" s="50"/>
      <c r="L43" s="50"/>
      <c r="M43" s="50"/>
    </row>
    <row r="44" spans="3:14" s="33" customFormat="1" ht="16" x14ac:dyDescent="0.15">
      <c r="C44" s="187" t="s">
        <v>140</v>
      </c>
      <c r="D44" s="188"/>
      <c r="E44" s="188"/>
      <c r="F44" s="188"/>
      <c r="G44" s="188"/>
      <c r="H44" s="188"/>
      <c r="I44" s="188"/>
      <c r="J44" s="188"/>
      <c r="K44" s="188"/>
      <c r="L44" s="188"/>
      <c r="M44" s="188"/>
    </row>
    <row r="45" spans="3:14" s="33" customFormat="1" ht="13" x14ac:dyDescent="0.15">
      <c r="C45" s="60"/>
      <c r="D45" s="60"/>
      <c r="E45" s="60"/>
      <c r="F45" s="60"/>
      <c r="G45" s="60"/>
      <c r="I45" s="60"/>
      <c r="J45" s="60"/>
      <c r="K45" s="60"/>
      <c r="L45" s="60"/>
      <c r="M45" s="60"/>
    </row>
    <row r="46" spans="3:14" s="33" customFormat="1" ht="16" x14ac:dyDescent="0.2">
      <c r="C46" s="61"/>
      <c r="D46" s="62" t="s">
        <v>0</v>
      </c>
      <c r="E46" s="168"/>
      <c r="F46" s="168"/>
      <c r="G46" s="290"/>
      <c r="H46" s="291"/>
      <c r="I46" s="291"/>
      <c r="J46" s="291"/>
      <c r="K46" s="96"/>
      <c r="L46" s="96"/>
      <c r="M46" s="96"/>
    </row>
    <row r="47" spans="3:14" s="33" customFormat="1" ht="15" x14ac:dyDescent="0.2">
      <c r="C47" s="64" t="s">
        <v>0</v>
      </c>
      <c r="D47" s="97" t="s">
        <v>0</v>
      </c>
      <c r="E47" s="65"/>
      <c r="F47" s="65"/>
      <c r="G47" s="292"/>
      <c r="H47" s="292"/>
      <c r="I47" s="292"/>
      <c r="J47" s="292"/>
      <c r="K47" s="98"/>
      <c r="L47" s="98"/>
      <c r="M47" s="98"/>
    </row>
    <row r="48" spans="3:14" s="33" customFormat="1" ht="15" x14ac:dyDescent="0.2">
      <c r="C48" s="64" t="s">
        <v>0</v>
      </c>
      <c r="D48" s="296" t="s">
        <v>37</v>
      </c>
      <c r="E48" s="65"/>
      <c r="F48" s="65"/>
      <c r="G48" s="292"/>
      <c r="H48" s="292"/>
      <c r="I48" s="292"/>
      <c r="J48" s="292"/>
      <c r="K48" s="98"/>
      <c r="L48" s="98"/>
      <c r="M48" s="98"/>
    </row>
    <row r="49" spans="3:14" s="33" customFormat="1" ht="15" x14ac:dyDescent="0.2">
      <c r="C49" s="67" t="s">
        <v>33</v>
      </c>
      <c r="D49" s="297"/>
      <c r="E49" s="65"/>
      <c r="F49" s="65"/>
      <c r="G49" s="292"/>
      <c r="H49" s="292"/>
      <c r="I49" s="292"/>
      <c r="J49" s="292"/>
      <c r="K49" s="98"/>
      <c r="L49" s="98"/>
      <c r="M49" s="98"/>
    </row>
    <row r="50" spans="3:14" s="33" customFormat="1" ht="15" x14ac:dyDescent="0.2">
      <c r="C50" s="99" t="s">
        <v>36</v>
      </c>
      <c r="D50" s="2"/>
      <c r="E50" s="100"/>
      <c r="F50" s="65"/>
      <c r="G50" s="292"/>
      <c r="H50" s="292"/>
      <c r="I50" s="292"/>
      <c r="J50" s="292"/>
      <c r="K50" s="98"/>
      <c r="L50" s="98"/>
      <c r="M50" s="98"/>
    </row>
    <row r="51" spans="3:14" s="33" customFormat="1" ht="15" x14ac:dyDescent="0.2">
      <c r="C51" s="101"/>
      <c r="D51" s="102"/>
      <c r="E51" s="102"/>
      <c r="F51" s="102"/>
      <c r="G51" s="293"/>
      <c r="H51" s="293"/>
      <c r="I51" s="293"/>
      <c r="J51" s="293"/>
      <c r="K51" s="103"/>
      <c r="L51" s="103"/>
      <c r="M51" s="103"/>
    </row>
    <row r="52" spans="3:14" s="33" customFormat="1" ht="13" x14ac:dyDescent="0.15">
      <c r="C52" s="60"/>
      <c r="D52" s="60"/>
      <c r="E52" s="60"/>
      <c r="F52" s="60"/>
      <c r="G52" s="60"/>
      <c r="H52" s="60"/>
      <c r="I52" s="60"/>
      <c r="J52" s="60"/>
      <c r="K52" s="60"/>
      <c r="L52" s="60"/>
      <c r="M52" s="60"/>
    </row>
    <row r="53" spans="3:14" s="33" customFormat="1" ht="16" x14ac:dyDescent="0.2">
      <c r="C53" s="86" t="s">
        <v>36</v>
      </c>
      <c r="D53" s="87"/>
      <c r="E53" s="88" t="str">
        <f t="shared" ref="E53:L53" si="17">E34</f>
        <v>Jaar 1</v>
      </c>
      <c r="F53" s="88" t="str">
        <f t="shared" si="17"/>
        <v>Jaar 2</v>
      </c>
      <c r="G53" s="88" t="str">
        <f t="shared" si="17"/>
        <v>Jaar 3</v>
      </c>
      <c r="H53" s="89" t="str">
        <f t="shared" si="17"/>
        <v>Jaar 4</v>
      </c>
      <c r="I53" s="104" t="str">
        <f t="shared" si="17"/>
        <v>Jaar 5</v>
      </c>
      <c r="J53" s="104" t="str">
        <f t="shared" si="17"/>
        <v>Jaar 6</v>
      </c>
      <c r="K53" s="104" t="str">
        <f t="shared" si="17"/>
        <v>Jaar 7</v>
      </c>
      <c r="L53" s="105" t="str">
        <f t="shared" si="17"/>
        <v>Jaar 8</v>
      </c>
      <c r="M53" s="105" t="str">
        <f t="shared" ref="M53" si="18">M34</f>
        <v>Jaar 9</v>
      </c>
    </row>
    <row r="54" spans="3:14" s="33" customFormat="1" ht="14" thickBot="1" x14ac:dyDescent="0.2">
      <c r="C54" s="106" t="s">
        <v>38</v>
      </c>
      <c r="D54" s="107"/>
      <c r="E54" s="185">
        <f>$D$50</f>
        <v>0</v>
      </c>
      <c r="F54" s="185">
        <f t="shared" ref="F54:M54" si="19">$D$50</f>
        <v>0</v>
      </c>
      <c r="G54" s="185">
        <f t="shared" si="19"/>
        <v>0</v>
      </c>
      <c r="H54" s="185">
        <f t="shared" si="19"/>
        <v>0</v>
      </c>
      <c r="I54" s="186">
        <f t="shared" si="19"/>
        <v>0</v>
      </c>
      <c r="J54" s="186">
        <f t="shared" si="19"/>
        <v>0</v>
      </c>
      <c r="K54" s="186">
        <f t="shared" si="19"/>
        <v>0</v>
      </c>
      <c r="L54" s="185">
        <f t="shared" si="19"/>
        <v>0</v>
      </c>
      <c r="M54" s="185">
        <f t="shared" si="19"/>
        <v>0</v>
      </c>
    </row>
    <row r="55" spans="3:14" s="33" customFormat="1" ht="14" thickTop="1" x14ac:dyDescent="0.15">
      <c r="C55" s="108"/>
      <c r="D55" s="108"/>
      <c r="E55" s="60"/>
      <c r="F55" s="60"/>
      <c r="G55" s="60"/>
      <c r="H55" s="60"/>
      <c r="I55" s="60"/>
      <c r="J55" s="60"/>
      <c r="K55" s="60"/>
      <c r="L55" s="60"/>
      <c r="M55" s="60"/>
    </row>
    <row r="56" spans="3:14" s="33" customFormat="1" ht="13" x14ac:dyDescent="0.15">
      <c r="C56" s="294" t="s">
        <v>146</v>
      </c>
      <c r="D56" s="295"/>
      <c r="E56" s="95">
        <f>SUM(E54:M54)</f>
        <v>0</v>
      </c>
      <c r="F56" s="60"/>
      <c r="G56" s="60"/>
      <c r="H56" s="60"/>
      <c r="I56" s="60"/>
      <c r="J56" s="60"/>
      <c r="K56" s="60"/>
      <c r="L56" s="60"/>
      <c r="M56" s="60"/>
    </row>
    <row r="57" spans="3:14" s="33" customFormat="1" ht="14" thickBot="1" x14ac:dyDescent="0.2">
      <c r="C57" s="8"/>
      <c r="D57" s="10"/>
      <c r="E57" s="10"/>
      <c r="F57" s="9"/>
      <c r="G57" s="10"/>
      <c r="H57" s="10"/>
      <c r="I57" s="10"/>
      <c r="J57" s="10"/>
      <c r="K57" s="10"/>
      <c r="L57" s="10"/>
      <c r="M57" s="10"/>
    </row>
    <row r="58" spans="3:14" s="33" customFormat="1" ht="13" x14ac:dyDescent="0.15">
      <c r="C58" s="60"/>
      <c r="D58" s="60"/>
      <c r="E58" s="60"/>
      <c r="F58" s="60"/>
      <c r="G58" s="60"/>
      <c r="H58" s="60"/>
      <c r="I58" s="60"/>
      <c r="J58" s="60"/>
      <c r="K58" s="60"/>
      <c r="L58" s="60"/>
      <c r="M58" s="60"/>
    </row>
    <row r="59" spans="3:14" s="33" customFormat="1" ht="16" x14ac:dyDescent="0.2">
      <c r="C59" s="109" t="s">
        <v>26</v>
      </c>
      <c r="D59" s="89"/>
      <c r="E59" s="104" t="str">
        <f t="shared" ref="E59:L59" si="20">E53</f>
        <v>Jaar 1</v>
      </c>
      <c r="F59" s="88" t="str">
        <f t="shared" si="20"/>
        <v>Jaar 2</v>
      </c>
      <c r="G59" s="88" t="str">
        <f t="shared" si="20"/>
        <v>Jaar 3</v>
      </c>
      <c r="H59" s="89" t="str">
        <f t="shared" si="20"/>
        <v>Jaar 4</v>
      </c>
      <c r="I59" s="89" t="str">
        <f t="shared" si="20"/>
        <v>Jaar 5</v>
      </c>
      <c r="J59" s="89" t="str">
        <f t="shared" si="20"/>
        <v>Jaar 6</v>
      </c>
      <c r="K59" s="89" t="str">
        <f t="shared" si="20"/>
        <v>Jaar 7</v>
      </c>
      <c r="L59" s="89" t="str">
        <f t="shared" si="20"/>
        <v>Jaar 8</v>
      </c>
      <c r="M59" s="89" t="str">
        <f t="shared" ref="M59" si="21">M53</f>
        <v>Jaar 9</v>
      </c>
      <c r="N59" s="32"/>
    </row>
    <row r="60" spans="3:14" s="33" customFormat="1" ht="17" thickBot="1" x14ac:dyDescent="0.25">
      <c r="C60" s="170" t="s">
        <v>39</v>
      </c>
      <c r="D60" s="171"/>
      <c r="E60" s="94">
        <f>IF(OR(E39=0,E54=0,E54=0),E39+E54,MIN(E39,E54))</f>
        <v>0</v>
      </c>
      <c r="F60" s="94">
        <f t="shared" ref="F60:L60" si="22">IF(OR(F39=0,F54=0,F54=0),F39+F54,MIN(F39,F54))</f>
        <v>0</v>
      </c>
      <c r="G60" s="94">
        <f t="shared" si="22"/>
        <v>0</v>
      </c>
      <c r="H60" s="94">
        <f t="shared" si="22"/>
        <v>0</v>
      </c>
      <c r="I60" s="94">
        <f t="shared" si="22"/>
        <v>0</v>
      </c>
      <c r="J60" s="94">
        <f t="shared" si="22"/>
        <v>0</v>
      </c>
      <c r="K60" s="94">
        <f t="shared" si="22"/>
        <v>0</v>
      </c>
      <c r="L60" s="94">
        <f t="shared" si="22"/>
        <v>0</v>
      </c>
      <c r="M60" s="94">
        <f t="shared" ref="M60" si="23">IF(OR(M39=0,M54=0,M54=0),M39+M54,MIN(M39,M54))</f>
        <v>0</v>
      </c>
      <c r="N60" s="32"/>
    </row>
    <row r="61" spans="3:14" s="33" customFormat="1" ht="17" thickTop="1" x14ac:dyDescent="0.2">
      <c r="C61" s="60"/>
      <c r="D61" s="60"/>
      <c r="E61" s="60"/>
      <c r="F61" s="60"/>
      <c r="G61" s="60"/>
      <c r="H61" s="60"/>
      <c r="I61" s="60"/>
      <c r="J61" s="60"/>
      <c r="K61" s="60"/>
      <c r="L61" s="90"/>
      <c r="M61" s="90"/>
      <c r="N61" s="32"/>
    </row>
    <row r="62" spans="3:14" s="33" customFormat="1" ht="17" thickBot="1" x14ac:dyDescent="0.25">
      <c r="C62" s="286" t="s">
        <v>147</v>
      </c>
      <c r="D62" s="287"/>
      <c r="E62" s="27">
        <f>SUM(E60:M60)</f>
        <v>0</v>
      </c>
      <c r="F62" s="60"/>
      <c r="G62" s="60"/>
      <c r="H62" s="60"/>
      <c r="I62" s="60"/>
      <c r="J62" s="60"/>
      <c r="K62" s="60"/>
      <c r="L62" s="90"/>
      <c r="M62" s="90"/>
      <c r="N62" s="32"/>
    </row>
    <row r="63" spans="3:14" s="33" customFormat="1" ht="17" thickTop="1" x14ac:dyDescent="0.2">
      <c r="C63" s="60"/>
      <c r="D63" s="60"/>
      <c r="E63" s="60"/>
      <c r="F63" s="60"/>
      <c r="G63" s="60"/>
      <c r="H63" s="60"/>
      <c r="I63" s="60"/>
      <c r="J63" s="60"/>
      <c r="K63" s="60"/>
      <c r="L63" s="31"/>
      <c r="M63" s="31"/>
    </row>
    <row r="64" spans="3:14" s="33" customFormat="1" ht="16" hidden="1" x14ac:dyDescent="0.2">
      <c r="C64" s="60"/>
      <c r="D64" s="60"/>
      <c r="E64" s="60"/>
      <c r="F64" s="60"/>
      <c r="G64" s="60"/>
      <c r="H64" s="60"/>
      <c r="I64" s="60"/>
      <c r="J64" s="60"/>
      <c r="K64" s="60"/>
      <c r="L64" s="31"/>
      <c r="M64" s="31"/>
    </row>
    <row r="65" spans="3:13" s="33" customFormat="1" ht="16" hidden="1" x14ac:dyDescent="0.2">
      <c r="C65" s="60"/>
      <c r="D65" s="60"/>
      <c r="E65" s="60"/>
      <c r="F65" s="60"/>
      <c r="G65" s="60"/>
      <c r="H65" s="60"/>
      <c r="I65" s="60"/>
      <c r="J65" s="60"/>
      <c r="K65" s="60"/>
      <c r="L65" s="31"/>
      <c r="M65" s="31"/>
    </row>
    <row r="66" spans="3:13" s="33" customFormat="1" ht="16" hidden="1" x14ac:dyDescent="0.2">
      <c r="C66" s="60"/>
      <c r="D66" s="60"/>
      <c r="E66" s="60"/>
      <c r="F66" s="60"/>
      <c r="G66" s="60"/>
      <c r="H66" s="60"/>
      <c r="I66" s="60"/>
      <c r="J66" s="60"/>
      <c r="K66" s="60"/>
      <c r="L66" s="31"/>
      <c r="M66" s="31"/>
    </row>
    <row r="67" spans="3:13" s="33" customFormat="1" ht="16" hidden="1" x14ac:dyDescent="0.2">
      <c r="C67" s="60"/>
      <c r="D67" s="60"/>
      <c r="E67" s="60"/>
      <c r="F67" s="60"/>
      <c r="G67" s="60"/>
      <c r="H67" s="60"/>
      <c r="I67" s="60"/>
      <c r="J67" s="60"/>
      <c r="K67" s="60"/>
      <c r="L67" s="31"/>
      <c r="M67" s="31"/>
    </row>
    <row r="68" spans="3:13" s="33" customFormat="1" ht="16" hidden="1" x14ac:dyDescent="0.2">
      <c r="C68" s="60"/>
      <c r="D68" s="60"/>
      <c r="E68" s="60"/>
      <c r="F68" s="60"/>
      <c r="G68" s="60"/>
      <c r="H68" s="60"/>
      <c r="I68" s="60"/>
      <c r="J68" s="60"/>
      <c r="K68" s="60"/>
      <c r="L68" s="31"/>
      <c r="M68" s="31"/>
    </row>
    <row r="69" spans="3:13" s="33" customFormat="1" ht="16" hidden="1" x14ac:dyDescent="0.2">
      <c r="C69" s="60"/>
      <c r="D69" s="60"/>
      <c r="E69" s="60"/>
      <c r="F69" s="60"/>
      <c r="G69" s="60"/>
      <c r="H69" s="60"/>
      <c r="I69" s="60"/>
      <c r="J69" s="60"/>
      <c r="K69" s="60"/>
      <c r="L69" s="31"/>
      <c r="M69" s="31"/>
    </row>
    <row r="70" spans="3:13" s="33" customFormat="1" ht="16" hidden="1" x14ac:dyDescent="0.2">
      <c r="C70" s="60"/>
      <c r="D70" s="60"/>
      <c r="E70" s="60"/>
      <c r="F70" s="60"/>
      <c r="G70" s="60"/>
      <c r="H70" s="60"/>
      <c r="I70" s="60"/>
      <c r="J70" s="60"/>
      <c r="K70" s="60"/>
      <c r="L70" s="31"/>
      <c r="M70" s="31"/>
    </row>
    <row r="71" spans="3:13" s="33" customFormat="1" ht="16" hidden="1" x14ac:dyDescent="0.2">
      <c r="C71" s="60"/>
      <c r="D71" s="60"/>
      <c r="E71" s="60"/>
      <c r="F71" s="60"/>
      <c r="G71" s="60"/>
      <c r="H71" s="60"/>
      <c r="I71" s="60"/>
      <c r="J71" s="60"/>
      <c r="K71" s="60"/>
      <c r="L71" s="31"/>
      <c r="M71" s="31"/>
    </row>
    <row r="72" spans="3:13" s="33" customFormat="1" ht="16" hidden="1" x14ac:dyDescent="0.2">
      <c r="C72" s="60"/>
      <c r="D72" s="60"/>
      <c r="E72" s="60"/>
      <c r="F72" s="60"/>
      <c r="G72" s="60"/>
      <c r="H72" s="60"/>
      <c r="I72" s="60"/>
      <c r="J72" s="60"/>
      <c r="K72" s="60"/>
      <c r="L72" s="31"/>
      <c r="M72" s="31"/>
    </row>
    <row r="73" spans="3:13" s="33" customFormat="1" ht="16" hidden="1" x14ac:dyDescent="0.2">
      <c r="C73" s="60"/>
      <c r="D73" s="60"/>
      <c r="E73" s="60"/>
      <c r="F73" s="60"/>
      <c r="G73" s="60"/>
      <c r="H73" s="60"/>
      <c r="I73" s="60"/>
      <c r="J73" s="60"/>
      <c r="K73" s="60"/>
      <c r="L73" s="31"/>
      <c r="M73" s="31"/>
    </row>
    <row r="74" spans="3:13" s="33" customFormat="1" ht="16" hidden="1" x14ac:dyDescent="0.2">
      <c r="C74" s="60"/>
      <c r="D74" s="60"/>
      <c r="E74" s="60"/>
      <c r="F74" s="60"/>
      <c r="G74" s="60"/>
      <c r="H74" s="60"/>
      <c r="I74" s="60"/>
      <c r="J74" s="60"/>
      <c r="K74" s="60"/>
      <c r="L74" s="31"/>
      <c r="M74" s="31"/>
    </row>
    <row r="75" spans="3:13" s="33" customFormat="1" ht="16" hidden="1" x14ac:dyDescent="0.2">
      <c r="C75" s="60"/>
      <c r="D75" s="60"/>
      <c r="E75" s="60"/>
      <c r="F75" s="60"/>
      <c r="G75" s="60"/>
      <c r="H75" s="60"/>
      <c r="I75" s="60"/>
      <c r="J75" s="60"/>
      <c r="K75" s="60"/>
      <c r="L75" s="31"/>
      <c r="M75" s="31"/>
    </row>
    <row r="76" spans="3:13" s="33" customFormat="1" ht="16" hidden="1" x14ac:dyDescent="0.2">
      <c r="C76" s="60"/>
      <c r="D76" s="60"/>
      <c r="E76" s="60"/>
      <c r="F76" s="60"/>
      <c r="G76" s="60"/>
      <c r="H76" s="60"/>
      <c r="I76" s="60"/>
      <c r="J76" s="60"/>
      <c r="K76" s="60"/>
      <c r="L76" s="31"/>
      <c r="M76" s="31"/>
    </row>
    <row r="77" spans="3:13" s="33" customFormat="1" ht="16" hidden="1" x14ac:dyDescent="0.2">
      <c r="C77" s="60"/>
      <c r="D77" s="60"/>
      <c r="E77" s="60"/>
      <c r="F77" s="60"/>
      <c r="G77" s="60"/>
      <c r="H77" s="60"/>
      <c r="I77" s="60"/>
      <c r="J77" s="60"/>
      <c r="K77" s="60"/>
      <c r="L77" s="31"/>
      <c r="M77" s="31"/>
    </row>
    <row r="78" spans="3:13" s="33" customFormat="1" ht="16" hidden="1" x14ac:dyDescent="0.2">
      <c r="C78" s="60"/>
      <c r="D78" s="60"/>
      <c r="E78" s="60"/>
      <c r="F78" s="60"/>
      <c r="G78" s="60"/>
      <c r="H78" s="60"/>
      <c r="I78" s="60"/>
      <c r="J78" s="60"/>
      <c r="K78" s="60"/>
      <c r="L78" s="31"/>
      <c r="M78" s="31"/>
    </row>
    <row r="79" spans="3:13" s="33" customFormat="1" ht="16" hidden="1" x14ac:dyDescent="0.2">
      <c r="C79" s="60"/>
      <c r="D79" s="60"/>
      <c r="E79" s="60"/>
      <c r="F79" s="60"/>
      <c r="G79" s="60"/>
      <c r="H79" s="60"/>
      <c r="I79" s="60"/>
      <c r="J79" s="60"/>
      <c r="K79" s="60"/>
      <c r="L79" s="31"/>
      <c r="M79" s="31"/>
    </row>
    <row r="80" spans="3:13" s="33" customFormat="1" ht="16" hidden="1" x14ac:dyDescent="0.2">
      <c r="C80" s="60"/>
      <c r="D80" s="60"/>
      <c r="E80" s="60"/>
      <c r="F80" s="60"/>
      <c r="G80" s="60"/>
      <c r="H80" s="60"/>
      <c r="I80" s="60"/>
      <c r="J80" s="60"/>
      <c r="K80" s="60"/>
      <c r="L80" s="31"/>
      <c r="M80" s="31"/>
    </row>
    <row r="81" spans="3:13" s="33" customFormat="1" ht="16" hidden="1" x14ac:dyDescent="0.2">
      <c r="C81" s="60"/>
      <c r="D81" s="60"/>
      <c r="E81" s="60"/>
      <c r="F81" s="60"/>
      <c r="G81" s="60"/>
      <c r="H81" s="60"/>
      <c r="I81" s="60"/>
      <c r="J81" s="60"/>
      <c r="K81" s="60"/>
      <c r="L81" s="31"/>
      <c r="M81" s="31"/>
    </row>
    <row r="82" spans="3:13" s="33" customFormat="1" ht="16" hidden="1" x14ac:dyDescent="0.2">
      <c r="C82" s="60"/>
      <c r="D82" s="60"/>
      <c r="E82" s="60"/>
      <c r="F82" s="60"/>
      <c r="G82" s="60"/>
      <c r="H82" s="60"/>
      <c r="I82" s="60"/>
      <c r="J82" s="60"/>
      <c r="K82" s="60"/>
      <c r="L82" s="31"/>
      <c r="M82" s="31"/>
    </row>
    <row r="83" spans="3:13" s="33" customFormat="1" ht="16" hidden="1" x14ac:dyDescent="0.2">
      <c r="C83" s="60"/>
      <c r="D83" s="60"/>
      <c r="E83" s="60"/>
      <c r="F83" s="60"/>
      <c r="G83" s="60"/>
      <c r="H83" s="60"/>
      <c r="I83" s="60"/>
      <c r="J83" s="60"/>
      <c r="K83" s="60"/>
      <c r="L83" s="31"/>
      <c r="M83" s="31"/>
    </row>
    <row r="84" spans="3:13" s="33" customFormat="1" ht="16" hidden="1" x14ac:dyDescent="0.2">
      <c r="C84" s="60"/>
      <c r="D84" s="60"/>
      <c r="E84" s="60"/>
      <c r="F84" s="60"/>
      <c r="G84" s="60"/>
      <c r="H84" s="60"/>
      <c r="I84" s="60"/>
      <c r="J84" s="60"/>
      <c r="K84" s="60"/>
      <c r="L84" s="31"/>
      <c r="M84" s="31"/>
    </row>
    <row r="85" spans="3:13" s="33" customFormat="1" ht="16" hidden="1" x14ac:dyDescent="0.2">
      <c r="C85" s="60"/>
      <c r="D85" s="60"/>
      <c r="E85" s="60"/>
      <c r="F85" s="60"/>
      <c r="G85" s="60"/>
      <c r="H85" s="60"/>
      <c r="I85" s="60"/>
      <c r="J85" s="60"/>
      <c r="K85" s="60"/>
      <c r="L85" s="31"/>
      <c r="M85" s="31"/>
    </row>
    <row r="86" spans="3:13" s="33" customFormat="1" ht="16" hidden="1" x14ac:dyDescent="0.2">
      <c r="C86" s="60"/>
      <c r="D86" s="60"/>
      <c r="E86" s="60"/>
      <c r="F86" s="60"/>
      <c r="G86" s="60"/>
      <c r="H86" s="60"/>
      <c r="I86" s="60"/>
      <c r="J86" s="60"/>
      <c r="K86" s="60"/>
      <c r="L86" s="31"/>
      <c r="M86" s="31"/>
    </row>
    <row r="87" spans="3:13" s="33" customFormat="1" ht="16" hidden="1" x14ac:dyDescent="0.2">
      <c r="C87" s="60"/>
      <c r="D87" s="60"/>
      <c r="E87" s="60"/>
      <c r="F87" s="60"/>
      <c r="G87" s="60"/>
      <c r="H87" s="60"/>
      <c r="I87" s="60"/>
      <c r="J87" s="60"/>
      <c r="K87" s="60"/>
      <c r="L87" s="31"/>
      <c r="M87" s="31"/>
    </row>
    <row r="88" spans="3:13" s="33" customFormat="1" ht="16" hidden="1" x14ac:dyDescent="0.2">
      <c r="C88" s="60"/>
      <c r="D88" s="60"/>
      <c r="E88" s="60"/>
      <c r="F88" s="60"/>
      <c r="G88" s="60"/>
      <c r="H88" s="60"/>
      <c r="I88" s="60"/>
      <c r="J88" s="60"/>
      <c r="K88" s="60"/>
      <c r="L88" s="31"/>
      <c r="M88" s="31"/>
    </row>
    <row r="89" spans="3:13" s="33" customFormat="1" ht="16" hidden="1" x14ac:dyDescent="0.2">
      <c r="C89" s="60"/>
      <c r="D89" s="60"/>
      <c r="E89" s="60"/>
      <c r="F89" s="60"/>
      <c r="G89" s="60"/>
      <c r="H89" s="60"/>
      <c r="I89" s="60"/>
      <c r="J89" s="60"/>
      <c r="K89" s="60"/>
      <c r="L89" s="31"/>
      <c r="M89" s="31"/>
    </row>
    <row r="90" spans="3:13" s="33" customFormat="1" ht="16" hidden="1" x14ac:dyDescent="0.2">
      <c r="C90" s="60"/>
      <c r="D90" s="60"/>
      <c r="E90" s="60"/>
      <c r="F90" s="60"/>
      <c r="G90" s="60"/>
      <c r="H90" s="60"/>
      <c r="I90" s="60"/>
      <c r="J90" s="60"/>
      <c r="K90" s="60"/>
      <c r="L90" s="31"/>
      <c r="M90" s="31"/>
    </row>
    <row r="91" spans="3:13" s="33" customFormat="1" ht="16" hidden="1" x14ac:dyDescent="0.2">
      <c r="C91" s="60"/>
      <c r="D91" s="60"/>
      <c r="E91" s="60"/>
      <c r="F91" s="60"/>
      <c r="G91" s="60"/>
      <c r="H91" s="60"/>
      <c r="I91" s="60"/>
      <c r="J91" s="60"/>
      <c r="K91" s="60"/>
      <c r="L91" s="31"/>
      <c r="M91" s="31"/>
    </row>
    <row r="92" spans="3:13" s="33" customFormat="1" ht="16" hidden="1" x14ac:dyDescent="0.2">
      <c r="C92" s="60"/>
      <c r="D92" s="60"/>
      <c r="E92" s="60"/>
      <c r="F92" s="60"/>
      <c r="G92" s="60"/>
      <c r="H92" s="60"/>
      <c r="I92" s="60"/>
      <c r="J92" s="60"/>
      <c r="K92" s="60"/>
      <c r="L92" s="31"/>
      <c r="M92" s="31"/>
    </row>
    <row r="93" spans="3:13" s="33" customFormat="1" ht="16" hidden="1" x14ac:dyDescent="0.2">
      <c r="C93" s="60"/>
      <c r="D93" s="60"/>
      <c r="E93" s="60"/>
      <c r="F93" s="60"/>
      <c r="G93" s="60"/>
      <c r="H93" s="60"/>
      <c r="I93" s="60"/>
      <c r="J93" s="60"/>
      <c r="K93" s="60"/>
      <c r="L93" s="31"/>
      <c r="M93" s="31"/>
    </row>
    <row r="94" spans="3:13" s="33" customFormat="1" ht="16" hidden="1" x14ac:dyDescent="0.2">
      <c r="C94" s="60"/>
      <c r="D94" s="60"/>
      <c r="E94" s="60"/>
      <c r="F94" s="60"/>
      <c r="G94" s="60"/>
      <c r="H94" s="60"/>
      <c r="I94" s="60"/>
      <c r="J94" s="60"/>
      <c r="K94" s="60"/>
      <c r="L94" s="31"/>
      <c r="M94" s="31"/>
    </row>
    <row r="95" spans="3:13" s="33" customFormat="1" ht="16" hidden="1" x14ac:dyDescent="0.2">
      <c r="C95" s="60"/>
      <c r="D95" s="60"/>
      <c r="E95" s="60"/>
      <c r="F95" s="60"/>
      <c r="G95" s="60"/>
      <c r="H95" s="60"/>
      <c r="I95" s="60"/>
      <c r="J95" s="60"/>
      <c r="K95" s="60"/>
      <c r="L95" s="31"/>
      <c r="M95" s="31"/>
    </row>
    <row r="96" spans="3:13" s="33" customFormat="1" ht="16" hidden="1" x14ac:dyDescent="0.2">
      <c r="C96" s="60"/>
      <c r="D96" s="60"/>
      <c r="E96" s="60"/>
      <c r="F96" s="60"/>
      <c r="G96" s="60"/>
      <c r="H96" s="60"/>
      <c r="I96" s="60"/>
      <c r="J96" s="60"/>
      <c r="K96" s="60"/>
      <c r="L96" s="31"/>
      <c r="M96" s="31"/>
    </row>
    <row r="97" spans="3:13" s="33" customFormat="1" ht="16" hidden="1" x14ac:dyDescent="0.2">
      <c r="C97" s="60"/>
      <c r="D97" s="60"/>
      <c r="E97" s="60"/>
      <c r="F97" s="60"/>
      <c r="G97" s="60"/>
      <c r="H97" s="60"/>
      <c r="I97" s="60"/>
      <c r="J97" s="60"/>
      <c r="K97" s="60"/>
      <c r="L97" s="31"/>
      <c r="M97" s="31"/>
    </row>
    <row r="98" spans="3:13" s="33" customFormat="1" ht="16" hidden="1" x14ac:dyDescent="0.2">
      <c r="C98" s="60"/>
      <c r="D98" s="60"/>
      <c r="E98" s="60"/>
      <c r="F98" s="60"/>
      <c r="G98" s="60"/>
      <c r="H98" s="60"/>
      <c r="I98" s="60"/>
      <c r="J98" s="60"/>
      <c r="K98" s="60"/>
      <c r="L98" s="31"/>
      <c r="M98" s="31"/>
    </row>
    <row r="99" spans="3:13" s="33" customFormat="1" ht="16" hidden="1" x14ac:dyDescent="0.2">
      <c r="C99" s="60"/>
      <c r="D99" s="60"/>
      <c r="E99" s="60"/>
      <c r="F99" s="60"/>
      <c r="G99" s="60"/>
      <c r="H99" s="60"/>
      <c r="I99" s="60"/>
      <c r="J99" s="60"/>
      <c r="K99" s="60"/>
      <c r="L99" s="31"/>
      <c r="M99" s="31"/>
    </row>
    <row r="100" spans="3:13" s="33" customFormat="1" ht="16" hidden="1" x14ac:dyDescent="0.2">
      <c r="C100" s="60"/>
      <c r="D100" s="60"/>
      <c r="E100" s="60"/>
      <c r="F100" s="60"/>
      <c r="G100" s="60"/>
      <c r="H100" s="60"/>
      <c r="I100" s="60"/>
      <c r="J100" s="60"/>
      <c r="K100" s="60"/>
      <c r="L100" s="31"/>
      <c r="M100" s="31"/>
    </row>
    <row r="101" spans="3:13" s="33" customFormat="1" ht="16" hidden="1" x14ac:dyDescent="0.2">
      <c r="C101" s="60"/>
      <c r="D101" s="60"/>
      <c r="E101" s="60"/>
      <c r="F101" s="60"/>
      <c r="G101" s="60"/>
      <c r="H101" s="60"/>
      <c r="I101" s="60"/>
      <c r="J101" s="60"/>
      <c r="K101" s="60"/>
      <c r="L101" s="31"/>
      <c r="M101" s="31"/>
    </row>
    <row r="102" spans="3:13" s="33" customFormat="1" ht="16" hidden="1" x14ac:dyDescent="0.2">
      <c r="C102" s="60"/>
      <c r="D102" s="60"/>
      <c r="E102" s="60"/>
      <c r="F102" s="60"/>
      <c r="G102" s="60"/>
      <c r="H102" s="60"/>
      <c r="I102" s="60"/>
      <c r="J102" s="60"/>
      <c r="K102" s="60"/>
      <c r="L102" s="31"/>
      <c r="M102" s="31"/>
    </row>
    <row r="103" spans="3:13" s="33" customFormat="1" ht="16" hidden="1" x14ac:dyDescent="0.2">
      <c r="C103" s="60"/>
      <c r="D103" s="60"/>
      <c r="E103" s="60"/>
      <c r="F103" s="60"/>
      <c r="G103" s="60"/>
      <c r="H103" s="60"/>
      <c r="I103" s="60"/>
      <c r="J103" s="60"/>
      <c r="K103" s="60"/>
      <c r="L103" s="31"/>
      <c r="M103" s="31"/>
    </row>
    <row r="104" spans="3:13" s="33" customFormat="1" ht="16" hidden="1" x14ac:dyDescent="0.2">
      <c r="C104" s="60"/>
      <c r="D104" s="60"/>
      <c r="E104" s="60"/>
      <c r="F104" s="60"/>
      <c r="G104" s="60"/>
      <c r="H104" s="60"/>
      <c r="I104" s="60"/>
      <c r="J104" s="60"/>
      <c r="K104" s="60"/>
      <c r="L104" s="31"/>
      <c r="M104" s="31"/>
    </row>
    <row r="105" spans="3:13" s="33" customFormat="1" ht="16" hidden="1" x14ac:dyDescent="0.2">
      <c r="C105" s="60"/>
      <c r="D105" s="60"/>
      <c r="E105" s="60"/>
      <c r="F105" s="60"/>
      <c r="G105" s="60"/>
      <c r="H105" s="60"/>
      <c r="I105" s="60"/>
      <c r="J105" s="60"/>
      <c r="K105" s="60"/>
      <c r="L105" s="31"/>
      <c r="M105" s="31"/>
    </row>
    <row r="106" spans="3:13" s="33" customFormat="1" ht="16" hidden="1" x14ac:dyDescent="0.2">
      <c r="C106" s="60"/>
      <c r="D106" s="60"/>
      <c r="E106" s="60"/>
      <c r="F106" s="60"/>
      <c r="G106" s="60"/>
      <c r="H106" s="60"/>
      <c r="I106" s="60"/>
      <c r="J106" s="60"/>
      <c r="K106" s="60"/>
      <c r="L106" s="31"/>
      <c r="M106" s="31"/>
    </row>
    <row r="107" spans="3:13" s="33" customFormat="1" ht="16" hidden="1" x14ac:dyDescent="0.2">
      <c r="C107" s="60"/>
      <c r="D107" s="60"/>
      <c r="E107" s="60"/>
      <c r="F107" s="60"/>
      <c r="G107" s="60"/>
      <c r="H107" s="60"/>
      <c r="I107" s="60"/>
      <c r="J107" s="60"/>
      <c r="K107" s="60"/>
      <c r="L107" s="31"/>
      <c r="M107" s="31"/>
    </row>
    <row r="108" spans="3:13" s="33" customFormat="1" ht="16" hidden="1" x14ac:dyDescent="0.2">
      <c r="C108" s="60"/>
      <c r="D108" s="60"/>
      <c r="E108" s="60"/>
      <c r="F108" s="60"/>
      <c r="G108" s="60"/>
      <c r="H108" s="60"/>
      <c r="I108" s="60"/>
      <c r="J108" s="60"/>
      <c r="K108" s="60"/>
      <c r="L108" s="31"/>
      <c r="M108" s="31"/>
    </row>
    <row r="109" spans="3:13" s="33" customFormat="1" ht="16" hidden="1" x14ac:dyDescent="0.2">
      <c r="C109" s="60"/>
      <c r="D109" s="60"/>
      <c r="E109" s="60"/>
      <c r="F109" s="60"/>
      <c r="G109" s="60"/>
      <c r="H109" s="60"/>
      <c r="I109" s="60"/>
      <c r="J109" s="60"/>
      <c r="K109" s="60"/>
      <c r="L109" s="31"/>
      <c r="M109" s="31"/>
    </row>
    <row r="110" spans="3:13" s="33" customFormat="1" ht="16" hidden="1" x14ac:dyDescent="0.2">
      <c r="C110" s="60"/>
      <c r="D110" s="60"/>
      <c r="E110" s="60"/>
      <c r="F110" s="60"/>
      <c r="G110" s="60"/>
      <c r="H110" s="60"/>
      <c r="I110" s="60"/>
      <c r="J110" s="60"/>
      <c r="K110" s="60"/>
      <c r="L110" s="31"/>
      <c r="M110" s="31"/>
    </row>
    <row r="111" spans="3:13" s="33" customFormat="1" ht="16" hidden="1" x14ac:dyDescent="0.2">
      <c r="C111" s="60"/>
      <c r="D111" s="60"/>
      <c r="E111" s="60"/>
      <c r="F111" s="60"/>
      <c r="G111" s="60"/>
      <c r="H111" s="60"/>
      <c r="I111" s="60"/>
      <c r="J111" s="60"/>
      <c r="K111" s="60"/>
      <c r="L111" s="31"/>
      <c r="M111" s="31"/>
    </row>
    <row r="112" spans="3:13" s="33" customFormat="1" ht="16" hidden="1" x14ac:dyDescent="0.2">
      <c r="C112" s="60"/>
      <c r="D112" s="60"/>
      <c r="E112" s="60"/>
      <c r="F112" s="60"/>
      <c r="G112" s="60"/>
      <c r="H112" s="60"/>
      <c r="I112" s="60"/>
      <c r="J112" s="60"/>
      <c r="K112" s="60"/>
      <c r="L112" s="31"/>
      <c r="M112" s="31"/>
    </row>
    <row r="113" spans="3:13" s="33" customFormat="1" ht="16" hidden="1" x14ac:dyDescent="0.2">
      <c r="C113" s="60"/>
      <c r="D113" s="60"/>
      <c r="E113" s="60"/>
      <c r="F113" s="60"/>
      <c r="G113" s="60"/>
      <c r="H113" s="60"/>
      <c r="I113" s="60"/>
      <c r="J113" s="60"/>
      <c r="K113" s="60"/>
      <c r="L113" s="31"/>
      <c r="M113" s="31"/>
    </row>
    <row r="114" spans="3:13" s="33" customFormat="1" ht="16" hidden="1" x14ac:dyDescent="0.2">
      <c r="C114" s="60"/>
      <c r="D114" s="60"/>
      <c r="E114" s="60"/>
      <c r="F114" s="60"/>
      <c r="G114" s="60"/>
      <c r="H114" s="60"/>
      <c r="I114" s="60"/>
      <c r="J114" s="60"/>
      <c r="K114" s="60"/>
      <c r="L114" s="31"/>
      <c r="M114" s="31"/>
    </row>
    <row r="115" spans="3:13" s="33" customFormat="1" ht="16" hidden="1" x14ac:dyDescent="0.2">
      <c r="C115" s="60"/>
      <c r="D115" s="60"/>
      <c r="E115" s="60"/>
      <c r="F115" s="60"/>
      <c r="G115" s="60"/>
      <c r="H115" s="60"/>
      <c r="I115" s="60"/>
      <c r="J115" s="60"/>
      <c r="K115" s="60"/>
      <c r="L115" s="31"/>
      <c r="M115" s="31"/>
    </row>
    <row r="116" spans="3:13" s="33" customFormat="1" ht="16" hidden="1" x14ac:dyDescent="0.2">
      <c r="C116" s="60"/>
      <c r="D116" s="60"/>
      <c r="E116" s="60"/>
      <c r="F116" s="60"/>
      <c r="G116" s="60"/>
      <c r="H116" s="60"/>
      <c r="I116" s="60"/>
      <c r="J116" s="60"/>
      <c r="K116" s="60"/>
      <c r="L116" s="31"/>
      <c r="M116" s="31"/>
    </row>
    <row r="117" spans="3:13" s="33" customFormat="1" ht="16" hidden="1" x14ac:dyDescent="0.2">
      <c r="C117" s="60"/>
      <c r="D117" s="60"/>
      <c r="E117" s="60"/>
      <c r="F117" s="60"/>
      <c r="G117" s="60"/>
      <c r="H117" s="60"/>
      <c r="I117" s="60"/>
      <c r="J117" s="60"/>
      <c r="K117" s="60"/>
      <c r="L117" s="31"/>
      <c r="M117" s="31"/>
    </row>
    <row r="118" spans="3:13" s="33" customFormat="1" ht="16" hidden="1" x14ac:dyDescent="0.2">
      <c r="C118" s="60"/>
      <c r="D118" s="60"/>
      <c r="E118" s="60"/>
      <c r="F118" s="60"/>
      <c r="G118" s="60"/>
      <c r="H118" s="60"/>
      <c r="I118" s="60"/>
      <c r="J118" s="60"/>
      <c r="K118" s="60"/>
      <c r="L118" s="31"/>
      <c r="M118" s="31"/>
    </row>
    <row r="119" spans="3:13" s="33" customFormat="1" ht="16" hidden="1" x14ac:dyDescent="0.2">
      <c r="C119" s="60"/>
      <c r="D119" s="60"/>
      <c r="E119" s="60"/>
      <c r="F119" s="60"/>
      <c r="G119" s="60"/>
      <c r="H119" s="60"/>
      <c r="I119" s="60"/>
      <c r="J119" s="60"/>
      <c r="K119" s="60"/>
      <c r="L119" s="31"/>
      <c r="M119" s="31"/>
    </row>
    <row r="120" spans="3:13" s="33" customFormat="1" ht="16" hidden="1" x14ac:dyDescent="0.2">
      <c r="C120" s="60"/>
      <c r="D120" s="60"/>
      <c r="E120" s="60"/>
      <c r="F120" s="60"/>
      <c r="G120" s="60"/>
      <c r="H120" s="60"/>
      <c r="I120" s="60"/>
      <c r="J120" s="60"/>
      <c r="K120" s="60"/>
      <c r="L120" s="31"/>
      <c r="M120" s="31"/>
    </row>
    <row r="121" spans="3:13" s="33" customFormat="1" ht="16" hidden="1" x14ac:dyDescent="0.2">
      <c r="C121" s="60"/>
      <c r="D121" s="60"/>
      <c r="E121" s="60"/>
      <c r="F121" s="60"/>
      <c r="G121" s="60"/>
      <c r="H121" s="60"/>
      <c r="I121" s="60"/>
      <c r="J121" s="60"/>
      <c r="K121" s="60"/>
      <c r="L121" s="31"/>
      <c r="M121" s="31"/>
    </row>
    <row r="122" spans="3:13" s="33" customFormat="1" ht="16" hidden="1" x14ac:dyDescent="0.2">
      <c r="C122" s="60"/>
      <c r="D122" s="60"/>
      <c r="E122" s="60"/>
      <c r="F122" s="60"/>
      <c r="G122" s="60"/>
      <c r="H122" s="60"/>
      <c r="I122" s="60"/>
      <c r="J122" s="60"/>
      <c r="K122" s="60"/>
      <c r="L122" s="31"/>
      <c r="M122" s="31"/>
    </row>
    <row r="123" spans="3:13" s="33" customFormat="1" ht="16" hidden="1" x14ac:dyDescent="0.2">
      <c r="C123" s="60"/>
      <c r="D123" s="60"/>
      <c r="E123" s="60"/>
      <c r="F123" s="60"/>
      <c r="G123" s="60"/>
      <c r="H123" s="60"/>
      <c r="I123" s="60"/>
      <c r="J123" s="60"/>
      <c r="K123" s="60"/>
      <c r="L123" s="31"/>
      <c r="M123" s="31"/>
    </row>
    <row r="124" spans="3:13" s="33" customFormat="1" ht="16" hidden="1" x14ac:dyDescent="0.2">
      <c r="C124" s="60"/>
      <c r="D124" s="60"/>
      <c r="E124" s="60"/>
      <c r="F124" s="60"/>
      <c r="G124" s="60"/>
      <c r="H124" s="60"/>
      <c r="I124" s="60"/>
      <c r="J124" s="60"/>
      <c r="K124" s="60"/>
      <c r="L124" s="31"/>
      <c r="M124" s="31"/>
    </row>
    <row r="125" spans="3:13" s="33" customFormat="1" ht="16" hidden="1" x14ac:dyDescent="0.2">
      <c r="C125" s="60"/>
      <c r="D125" s="60"/>
      <c r="E125" s="60"/>
      <c r="F125" s="60"/>
      <c r="G125" s="60"/>
      <c r="H125" s="60"/>
      <c r="I125" s="60"/>
      <c r="J125" s="60"/>
      <c r="K125" s="60"/>
      <c r="L125" s="31"/>
      <c r="M125" s="31"/>
    </row>
    <row r="126" spans="3:13" s="33" customFormat="1" ht="16" hidden="1" x14ac:dyDescent="0.2">
      <c r="C126" s="60"/>
      <c r="D126" s="60"/>
      <c r="E126" s="60"/>
      <c r="F126" s="60"/>
      <c r="G126" s="60"/>
      <c r="H126" s="60"/>
      <c r="I126" s="60"/>
      <c r="J126" s="60"/>
      <c r="K126" s="60"/>
      <c r="L126" s="31"/>
      <c r="M126" s="31"/>
    </row>
    <row r="127" spans="3:13" s="33" customFormat="1" ht="16" hidden="1" x14ac:dyDescent="0.2">
      <c r="C127" s="60"/>
      <c r="D127" s="60"/>
      <c r="E127" s="60"/>
      <c r="F127" s="60"/>
      <c r="G127" s="60"/>
      <c r="H127" s="60"/>
      <c r="I127" s="60"/>
      <c r="J127" s="60"/>
      <c r="K127" s="60"/>
      <c r="L127" s="31"/>
      <c r="M127" s="31"/>
    </row>
    <row r="128" spans="3:13" s="33" customFormat="1" ht="16" hidden="1" x14ac:dyDescent="0.2">
      <c r="C128" s="60"/>
      <c r="D128" s="60"/>
      <c r="E128" s="60"/>
      <c r="F128" s="60"/>
      <c r="G128" s="60"/>
      <c r="H128" s="60"/>
      <c r="I128" s="60"/>
      <c r="J128" s="60"/>
      <c r="K128" s="60"/>
      <c r="L128" s="31"/>
      <c r="M128" s="31"/>
    </row>
    <row r="129" spans="3:13" s="33" customFormat="1" ht="16" hidden="1" x14ac:dyDescent="0.2">
      <c r="C129" s="60"/>
      <c r="D129" s="60"/>
      <c r="E129" s="60"/>
      <c r="F129" s="60"/>
      <c r="G129" s="60"/>
      <c r="H129" s="60"/>
      <c r="I129" s="60"/>
      <c r="J129" s="60"/>
      <c r="K129" s="60"/>
      <c r="L129" s="31"/>
      <c r="M129" s="31"/>
    </row>
    <row r="130" spans="3:13" s="33" customFormat="1" ht="16" hidden="1" x14ac:dyDescent="0.2">
      <c r="C130" s="60"/>
      <c r="D130" s="60"/>
      <c r="E130" s="60"/>
      <c r="F130" s="60"/>
      <c r="G130" s="60"/>
      <c r="H130" s="60"/>
      <c r="I130" s="60"/>
      <c r="J130" s="60"/>
      <c r="K130" s="60"/>
      <c r="L130" s="31"/>
      <c r="M130" s="31"/>
    </row>
    <row r="131" spans="3:13" s="33" customFormat="1" ht="16" hidden="1" x14ac:dyDescent="0.2">
      <c r="C131" s="60"/>
      <c r="D131" s="60"/>
      <c r="E131" s="60"/>
      <c r="F131" s="60"/>
      <c r="G131" s="60"/>
      <c r="H131" s="60"/>
      <c r="I131" s="60"/>
      <c r="J131" s="60"/>
      <c r="K131" s="60"/>
      <c r="L131" s="31"/>
      <c r="M131" s="31"/>
    </row>
    <row r="132" spans="3:13" s="33" customFormat="1" ht="16" hidden="1" x14ac:dyDescent="0.2">
      <c r="C132" s="60"/>
      <c r="D132" s="60"/>
      <c r="E132" s="60"/>
      <c r="F132" s="60"/>
      <c r="G132" s="60"/>
      <c r="H132" s="60"/>
      <c r="I132" s="60"/>
      <c r="J132" s="60"/>
      <c r="K132" s="60"/>
      <c r="L132" s="31"/>
      <c r="M132" s="31"/>
    </row>
    <row r="133" spans="3:13" s="33" customFormat="1" ht="16" hidden="1" x14ac:dyDescent="0.2">
      <c r="C133" s="60"/>
      <c r="D133" s="60"/>
      <c r="E133" s="60"/>
      <c r="F133" s="60"/>
      <c r="G133" s="60"/>
      <c r="H133" s="60"/>
      <c r="I133" s="60"/>
      <c r="J133" s="60"/>
      <c r="K133" s="60"/>
      <c r="L133" s="31"/>
      <c r="M133" s="31"/>
    </row>
    <row r="134" spans="3:13" s="33" customFormat="1" ht="16" hidden="1" x14ac:dyDescent="0.2">
      <c r="C134" s="60"/>
      <c r="D134" s="60"/>
      <c r="E134" s="60"/>
      <c r="F134" s="60"/>
      <c r="G134" s="60"/>
      <c r="H134" s="60"/>
      <c r="I134" s="60"/>
      <c r="J134" s="60"/>
      <c r="K134" s="60"/>
      <c r="L134" s="31"/>
      <c r="M134" s="31"/>
    </row>
    <row r="135" spans="3:13" s="33" customFormat="1" ht="16" hidden="1" x14ac:dyDescent="0.2">
      <c r="C135" s="60"/>
      <c r="D135" s="60"/>
      <c r="E135" s="60"/>
      <c r="F135" s="60"/>
      <c r="G135" s="60"/>
      <c r="H135" s="60"/>
      <c r="I135" s="60"/>
      <c r="J135" s="60"/>
      <c r="K135" s="60"/>
      <c r="L135" s="31"/>
      <c r="M135" s="31"/>
    </row>
    <row r="136" spans="3:13" s="33" customFormat="1" ht="16" hidden="1" x14ac:dyDescent="0.2">
      <c r="C136" s="60"/>
      <c r="D136" s="60"/>
      <c r="E136" s="60"/>
      <c r="F136" s="60"/>
      <c r="G136" s="60"/>
      <c r="H136" s="60"/>
      <c r="I136" s="60"/>
      <c r="J136" s="60"/>
      <c r="K136" s="60"/>
      <c r="L136" s="31"/>
      <c r="M136" s="31"/>
    </row>
    <row r="137" spans="3:13" s="33" customFormat="1" ht="16" hidden="1" x14ac:dyDescent="0.2">
      <c r="C137" s="60"/>
      <c r="D137" s="60"/>
      <c r="E137" s="60"/>
      <c r="F137" s="60"/>
      <c r="G137" s="60"/>
      <c r="H137" s="60"/>
      <c r="I137" s="60"/>
      <c r="J137" s="60"/>
      <c r="K137" s="60"/>
      <c r="L137" s="31"/>
      <c r="M137" s="31"/>
    </row>
    <row r="138" spans="3:13" s="33" customFormat="1" ht="16" hidden="1" x14ac:dyDescent="0.2">
      <c r="C138" s="60"/>
      <c r="D138" s="60"/>
      <c r="E138" s="60"/>
      <c r="F138" s="60"/>
      <c r="G138" s="60"/>
      <c r="H138" s="60"/>
      <c r="I138" s="60"/>
      <c r="J138" s="60"/>
      <c r="K138" s="60"/>
      <c r="L138" s="31"/>
      <c r="M138" s="31"/>
    </row>
    <row r="139" spans="3:13" s="33" customFormat="1" ht="16" hidden="1" x14ac:dyDescent="0.2">
      <c r="C139" s="60"/>
      <c r="D139" s="60"/>
      <c r="E139" s="60"/>
      <c r="F139" s="60"/>
      <c r="G139" s="60"/>
      <c r="H139" s="60"/>
      <c r="I139" s="60"/>
      <c r="J139" s="60"/>
      <c r="K139" s="60"/>
      <c r="L139" s="31"/>
      <c r="M139" s="31"/>
    </row>
    <row r="140" spans="3:13" s="33" customFormat="1" ht="16" hidden="1" x14ac:dyDescent="0.2">
      <c r="C140" s="60"/>
      <c r="D140" s="60"/>
      <c r="E140" s="60"/>
      <c r="F140" s="60"/>
      <c r="G140" s="60"/>
      <c r="H140" s="60"/>
      <c r="I140" s="60"/>
      <c r="J140" s="60"/>
      <c r="K140" s="60"/>
      <c r="L140" s="31"/>
      <c r="M140" s="31"/>
    </row>
    <row r="141" spans="3:13" s="33" customFormat="1" ht="16" hidden="1" x14ac:dyDescent="0.2">
      <c r="C141" s="60"/>
      <c r="D141" s="60"/>
      <c r="E141" s="60"/>
      <c r="F141" s="60"/>
      <c r="G141" s="60"/>
      <c r="H141" s="60"/>
      <c r="I141" s="60"/>
      <c r="J141" s="60"/>
      <c r="K141" s="60"/>
      <c r="L141" s="31"/>
      <c r="M141" s="31"/>
    </row>
    <row r="142" spans="3:13" s="33" customFormat="1" ht="16" hidden="1" x14ac:dyDescent="0.2">
      <c r="C142" s="60"/>
      <c r="D142" s="60"/>
      <c r="E142" s="60"/>
      <c r="F142" s="60"/>
      <c r="G142" s="60"/>
      <c r="H142" s="60"/>
      <c r="I142" s="60"/>
      <c r="J142" s="60"/>
      <c r="K142" s="60"/>
      <c r="L142" s="31"/>
      <c r="M142" s="31"/>
    </row>
    <row r="143" spans="3:13" s="33" customFormat="1" ht="16" hidden="1" x14ac:dyDescent="0.2">
      <c r="C143" s="60"/>
      <c r="D143" s="60"/>
      <c r="E143" s="60"/>
      <c r="F143" s="60"/>
      <c r="G143" s="60"/>
      <c r="H143" s="60"/>
      <c r="I143" s="60"/>
      <c r="J143" s="60"/>
      <c r="K143" s="60"/>
      <c r="L143" s="31"/>
      <c r="M143" s="31"/>
    </row>
    <row r="144" spans="3:13" s="33" customFormat="1" ht="16" hidden="1" x14ac:dyDescent="0.2">
      <c r="C144" s="60"/>
      <c r="D144" s="60"/>
      <c r="E144" s="60"/>
      <c r="F144" s="60"/>
      <c r="G144" s="60"/>
      <c r="H144" s="60"/>
      <c r="I144" s="60"/>
      <c r="J144" s="60"/>
      <c r="K144" s="60"/>
      <c r="L144" s="31"/>
      <c r="M144" s="31"/>
    </row>
    <row r="145" spans="3:13" s="33" customFormat="1" ht="16" hidden="1" x14ac:dyDescent="0.2">
      <c r="C145" s="60"/>
      <c r="D145" s="60"/>
      <c r="E145" s="60"/>
      <c r="F145" s="60"/>
      <c r="G145" s="60"/>
      <c r="H145" s="60"/>
      <c r="I145" s="60"/>
      <c r="J145" s="60"/>
      <c r="K145" s="60"/>
      <c r="L145" s="31"/>
      <c r="M145" s="31"/>
    </row>
    <row r="146" spans="3:13" s="33" customFormat="1" ht="16" hidden="1" x14ac:dyDescent="0.2">
      <c r="C146" s="60"/>
      <c r="D146" s="60"/>
      <c r="E146" s="60"/>
      <c r="F146" s="60"/>
      <c r="G146" s="60"/>
      <c r="H146" s="60"/>
      <c r="I146" s="60"/>
      <c r="J146" s="60"/>
      <c r="K146" s="60"/>
      <c r="L146" s="31"/>
      <c r="M146" s="31"/>
    </row>
    <row r="147" spans="3:13" s="33" customFormat="1" ht="16" hidden="1" x14ac:dyDescent="0.2">
      <c r="C147" s="60"/>
      <c r="D147" s="60"/>
      <c r="E147" s="60"/>
      <c r="F147" s="60"/>
      <c r="G147" s="60"/>
      <c r="H147" s="60"/>
      <c r="I147" s="60"/>
      <c r="J147" s="60"/>
      <c r="K147" s="60"/>
      <c r="L147" s="31"/>
      <c r="M147" s="31"/>
    </row>
    <row r="148" spans="3:13" s="33" customFormat="1" ht="16" hidden="1" x14ac:dyDescent="0.2">
      <c r="C148" s="60"/>
      <c r="D148" s="60"/>
      <c r="E148" s="60"/>
      <c r="F148" s="60"/>
      <c r="G148" s="60"/>
      <c r="H148" s="60"/>
      <c r="I148" s="60"/>
      <c r="J148" s="60"/>
      <c r="K148" s="60"/>
      <c r="L148" s="31"/>
      <c r="M148" s="31"/>
    </row>
    <row r="149" spans="3:13" s="33" customFormat="1" ht="16" hidden="1" x14ac:dyDescent="0.2">
      <c r="C149" s="60"/>
      <c r="D149" s="60"/>
      <c r="E149" s="60"/>
      <c r="F149" s="60"/>
      <c r="G149" s="60"/>
      <c r="H149" s="60"/>
      <c r="I149" s="60"/>
      <c r="J149" s="60"/>
      <c r="K149" s="60"/>
      <c r="L149" s="31"/>
      <c r="M149" s="31"/>
    </row>
    <row r="150" spans="3:13" s="33" customFormat="1" ht="16" hidden="1" x14ac:dyDescent="0.2">
      <c r="C150" s="60"/>
      <c r="D150" s="60"/>
      <c r="E150" s="60"/>
      <c r="F150" s="60"/>
      <c r="G150" s="60"/>
      <c r="H150" s="60"/>
      <c r="I150" s="60"/>
      <c r="J150" s="60"/>
      <c r="K150" s="60"/>
      <c r="L150" s="31"/>
      <c r="M150" s="31"/>
    </row>
    <row r="151" spans="3:13" s="33" customFormat="1" ht="16" hidden="1" x14ac:dyDescent="0.2">
      <c r="C151" s="60"/>
      <c r="D151" s="60"/>
      <c r="E151" s="60"/>
      <c r="F151" s="60"/>
      <c r="G151" s="60"/>
      <c r="H151" s="60"/>
      <c r="I151" s="60"/>
      <c r="J151" s="60"/>
      <c r="K151" s="60"/>
      <c r="L151" s="31"/>
      <c r="M151" s="31"/>
    </row>
    <row r="152" spans="3:13" s="33" customFormat="1" ht="16" hidden="1" x14ac:dyDescent="0.2">
      <c r="C152" s="60"/>
      <c r="D152" s="60"/>
      <c r="E152" s="60"/>
      <c r="F152" s="60"/>
      <c r="G152" s="60"/>
      <c r="H152" s="60"/>
      <c r="I152" s="60"/>
      <c r="J152" s="60"/>
      <c r="K152" s="60"/>
      <c r="L152" s="31"/>
      <c r="M152" s="31"/>
    </row>
    <row r="153" spans="3:13" s="33" customFormat="1" ht="16" hidden="1" x14ac:dyDescent="0.2">
      <c r="C153" s="60"/>
      <c r="D153" s="60"/>
      <c r="E153" s="60"/>
      <c r="F153" s="60"/>
      <c r="G153" s="60"/>
      <c r="H153" s="60"/>
      <c r="I153" s="60"/>
      <c r="J153" s="60"/>
      <c r="K153" s="60"/>
      <c r="L153" s="31"/>
      <c r="M153" s="31"/>
    </row>
    <row r="154" spans="3:13" s="33" customFormat="1" ht="16" hidden="1" x14ac:dyDescent="0.2">
      <c r="C154" s="60"/>
      <c r="D154" s="60"/>
      <c r="E154" s="60"/>
      <c r="F154" s="60"/>
      <c r="G154" s="60"/>
      <c r="H154" s="60"/>
      <c r="I154" s="60"/>
      <c r="J154" s="60"/>
      <c r="K154" s="60"/>
      <c r="L154" s="31"/>
      <c r="M154" s="31"/>
    </row>
    <row r="155" spans="3:13" s="33" customFormat="1" ht="16" hidden="1" x14ac:dyDescent="0.2">
      <c r="C155" s="60"/>
      <c r="D155" s="60"/>
      <c r="E155" s="60"/>
      <c r="F155" s="60"/>
      <c r="G155" s="60"/>
      <c r="H155" s="60"/>
      <c r="I155" s="60"/>
      <c r="J155" s="60"/>
      <c r="K155" s="60"/>
      <c r="L155" s="31"/>
      <c r="M155" s="31"/>
    </row>
    <row r="156" spans="3:13" s="33" customFormat="1" ht="16" hidden="1" x14ac:dyDescent="0.2">
      <c r="C156" s="60"/>
      <c r="D156" s="60"/>
      <c r="E156" s="60"/>
      <c r="F156" s="60"/>
      <c r="G156" s="60"/>
      <c r="H156" s="60"/>
      <c r="I156" s="60"/>
      <c r="J156" s="60"/>
      <c r="K156" s="60"/>
      <c r="L156" s="31"/>
      <c r="M156" s="31"/>
    </row>
    <row r="157" spans="3:13" s="33" customFormat="1" ht="16" hidden="1" x14ac:dyDescent="0.2">
      <c r="C157" s="60"/>
      <c r="D157" s="60"/>
      <c r="E157" s="60"/>
      <c r="F157" s="60"/>
      <c r="G157" s="60"/>
      <c r="H157" s="60"/>
      <c r="I157" s="60"/>
      <c r="J157" s="60"/>
      <c r="K157" s="60"/>
      <c r="L157" s="31"/>
      <c r="M157" s="31"/>
    </row>
    <row r="158" spans="3:13" s="33" customFormat="1" ht="16" hidden="1" x14ac:dyDescent="0.2">
      <c r="C158" s="60"/>
      <c r="D158" s="60"/>
      <c r="E158" s="60"/>
      <c r="F158" s="60"/>
      <c r="G158" s="60"/>
      <c r="H158" s="60"/>
      <c r="I158" s="60"/>
      <c r="J158" s="60"/>
      <c r="K158" s="60"/>
      <c r="L158" s="31"/>
      <c r="M158" s="31"/>
    </row>
    <row r="159" spans="3:13" s="33" customFormat="1" ht="16" hidden="1" x14ac:dyDescent="0.2">
      <c r="C159" s="60"/>
      <c r="D159" s="60"/>
      <c r="E159" s="60"/>
      <c r="F159" s="60"/>
      <c r="G159" s="60"/>
      <c r="H159" s="60"/>
      <c r="I159" s="60"/>
      <c r="J159" s="60"/>
      <c r="K159" s="60"/>
      <c r="L159" s="31"/>
      <c r="M159" s="31"/>
    </row>
    <row r="160" spans="3:13" s="33" customFormat="1" ht="16" hidden="1" x14ac:dyDescent="0.2">
      <c r="C160" s="60"/>
      <c r="D160" s="60"/>
      <c r="E160" s="60"/>
      <c r="F160" s="60"/>
      <c r="G160" s="60"/>
      <c r="H160" s="60"/>
      <c r="I160" s="60"/>
      <c r="J160" s="60"/>
      <c r="K160" s="60"/>
      <c r="L160" s="31"/>
      <c r="M160" s="31"/>
    </row>
    <row r="161" spans="3:13" s="33" customFormat="1" ht="16" hidden="1" x14ac:dyDescent="0.2">
      <c r="C161" s="60"/>
      <c r="D161" s="60"/>
      <c r="E161" s="60"/>
      <c r="F161" s="60"/>
      <c r="G161" s="60"/>
      <c r="H161" s="60"/>
      <c r="I161" s="60"/>
      <c r="J161" s="60"/>
      <c r="K161" s="60"/>
      <c r="L161" s="31"/>
      <c r="M161" s="31"/>
    </row>
    <row r="162" spans="3:13" s="33" customFormat="1" ht="16" hidden="1" x14ac:dyDescent="0.2">
      <c r="C162" s="60"/>
      <c r="D162" s="60"/>
      <c r="E162" s="60"/>
      <c r="F162" s="60"/>
      <c r="G162" s="60"/>
      <c r="H162" s="60"/>
      <c r="I162" s="60"/>
      <c r="J162" s="60"/>
      <c r="K162" s="60"/>
      <c r="L162" s="31"/>
      <c r="M162" s="31"/>
    </row>
    <row r="163" spans="3:13" s="33" customFormat="1" ht="16" hidden="1" x14ac:dyDescent="0.2">
      <c r="C163" s="60"/>
      <c r="D163" s="60"/>
      <c r="E163" s="60"/>
      <c r="F163" s="60"/>
      <c r="G163" s="60"/>
      <c r="H163" s="60"/>
      <c r="I163" s="60"/>
      <c r="J163" s="60"/>
      <c r="K163" s="60"/>
      <c r="L163" s="31"/>
      <c r="M163" s="31"/>
    </row>
    <row r="164" spans="3:13" s="33" customFormat="1" ht="16" hidden="1" x14ac:dyDescent="0.2">
      <c r="C164" s="60"/>
      <c r="D164" s="60"/>
      <c r="E164" s="60"/>
      <c r="F164" s="60"/>
      <c r="G164" s="60"/>
      <c r="H164" s="60"/>
      <c r="I164" s="60"/>
      <c r="J164" s="60"/>
      <c r="K164" s="60"/>
      <c r="L164" s="31"/>
      <c r="M164" s="31"/>
    </row>
    <row r="165" spans="3:13" s="33" customFormat="1" ht="16" hidden="1" x14ac:dyDescent="0.2">
      <c r="C165" s="60"/>
      <c r="D165" s="60"/>
      <c r="E165" s="60"/>
      <c r="F165" s="60"/>
      <c r="G165" s="60"/>
      <c r="H165" s="60"/>
      <c r="I165" s="60"/>
      <c r="J165" s="60"/>
      <c r="K165" s="60"/>
      <c r="L165" s="31"/>
      <c r="M165" s="31"/>
    </row>
    <row r="166" spans="3:13" s="33" customFormat="1" ht="16" hidden="1" x14ac:dyDescent="0.2">
      <c r="C166" s="60"/>
      <c r="D166" s="60"/>
      <c r="E166" s="60"/>
      <c r="F166" s="60"/>
      <c r="G166" s="60"/>
      <c r="H166" s="60"/>
      <c r="I166" s="60"/>
      <c r="J166" s="60"/>
      <c r="K166" s="60"/>
      <c r="L166" s="31"/>
      <c r="M166" s="31"/>
    </row>
    <row r="167" spans="3:13" s="33" customFormat="1" ht="16" hidden="1" x14ac:dyDescent="0.2">
      <c r="C167" s="60"/>
      <c r="D167" s="60"/>
      <c r="E167" s="60"/>
      <c r="F167" s="60"/>
      <c r="G167" s="60"/>
      <c r="H167" s="60"/>
      <c r="I167" s="60"/>
      <c r="J167" s="60"/>
      <c r="K167" s="60"/>
      <c r="L167" s="31"/>
      <c r="M167" s="31"/>
    </row>
    <row r="168" spans="3:13" s="33" customFormat="1" ht="16" hidden="1" x14ac:dyDescent="0.2">
      <c r="C168" s="60"/>
      <c r="D168" s="60"/>
      <c r="E168" s="60"/>
      <c r="F168" s="60"/>
      <c r="G168" s="60"/>
      <c r="H168" s="60"/>
      <c r="I168" s="60"/>
      <c r="J168" s="60"/>
      <c r="K168" s="60"/>
      <c r="L168" s="31"/>
      <c r="M168" s="31"/>
    </row>
    <row r="169" spans="3:13" s="33" customFormat="1" ht="16" hidden="1" x14ac:dyDescent="0.2">
      <c r="C169" s="60"/>
      <c r="D169" s="60"/>
      <c r="E169" s="60"/>
      <c r="F169" s="60"/>
      <c r="G169" s="60"/>
      <c r="H169" s="60"/>
      <c r="I169" s="60"/>
      <c r="J169" s="60"/>
      <c r="K169" s="60"/>
      <c r="L169" s="31"/>
      <c r="M169" s="31"/>
    </row>
    <row r="170" spans="3:13" s="33" customFormat="1" ht="16" hidden="1" x14ac:dyDescent="0.2">
      <c r="C170" s="60"/>
      <c r="D170" s="60"/>
      <c r="E170" s="60"/>
      <c r="F170" s="60"/>
      <c r="G170" s="60"/>
      <c r="H170" s="60"/>
      <c r="I170" s="60"/>
      <c r="J170" s="60"/>
      <c r="K170" s="60"/>
      <c r="L170" s="31"/>
      <c r="M170" s="31"/>
    </row>
    <row r="171" spans="3:13" s="33" customFormat="1" ht="16" hidden="1" x14ac:dyDescent="0.2">
      <c r="C171" s="60"/>
      <c r="D171" s="60"/>
      <c r="E171" s="60"/>
      <c r="F171" s="60"/>
      <c r="G171" s="60"/>
      <c r="H171" s="60"/>
      <c r="I171" s="60"/>
      <c r="J171" s="60"/>
      <c r="K171" s="60"/>
      <c r="L171" s="31"/>
      <c r="M171" s="31"/>
    </row>
    <row r="172" spans="3:13" s="33" customFormat="1" ht="16" hidden="1" x14ac:dyDescent="0.2">
      <c r="C172" s="60"/>
      <c r="D172" s="60"/>
      <c r="E172" s="60"/>
      <c r="F172" s="60"/>
      <c r="G172" s="60"/>
      <c r="H172" s="60"/>
      <c r="I172" s="60"/>
      <c r="J172" s="60"/>
      <c r="K172" s="60"/>
      <c r="L172" s="31"/>
      <c r="M172" s="31"/>
    </row>
    <row r="173" spans="3:13" s="33" customFormat="1" ht="16" hidden="1" x14ac:dyDescent="0.2">
      <c r="C173" s="60"/>
      <c r="D173" s="60"/>
      <c r="E173" s="60"/>
      <c r="F173" s="60"/>
      <c r="G173" s="60"/>
      <c r="H173" s="60"/>
      <c r="I173" s="60"/>
      <c r="J173" s="60"/>
      <c r="K173" s="60"/>
      <c r="L173" s="31"/>
      <c r="M173" s="31"/>
    </row>
    <row r="174" spans="3:13" s="33" customFormat="1" ht="16" hidden="1" x14ac:dyDescent="0.2">
      <c r="C174" s="60"/>
      <c r="D174" s="60"/>
      <c r="E174" s="60"/>
      <c r="F174" s="60"/>
      <c r="G174" s="60"/>
      <c r="H174" s="60"/>
      <c r="I174" s="60"/>
      <c r="J174" s="60"/>
      <c r="K174" s="60"/>
      <c r="L174" s="31"/>
      <c r="M174" s="31"/>
    </row>
    <row r="175" spans="3:13" s="33" customFormat="1" ht="16" hidden="1" x14ac:dyDescent="0.2">
      <c r="C175" s="60"/>
      <c r="D175" s="60"/>
      <c r="E175" s="60"/>
      <c r="F175" s="60"/>
      <c r="G175" s="60"/>
      <c r="H175" s="60"/>
      <c r="I175" s="60"/>
      <c r="J175" s="60"/>
      <c r="K175" s="60"/>
      <c r="L175" s="31"/>
      <c r="M175" s="31"/>
    </row>
    <row r="176" spans="3:13" s="33" customFormat="1" ht="16" hidden="1" x14ac:dyDescent="0.2">
      <c r="C176" s="60"/>
      <c r="D176" s="60"/>
      <c r="E176" s="60"/>
      <c r="F176" s="60"/>
      <c r="G176" s="60"/>
      <c r="H176" s="60"/>
      <c r="I176" s="60"/>
      <c r="J176" s="60"/>
      <c r="K176" s="60"/>
      <c r="L176" s="31"/>
      <c r="M176" s="31"/>
    </row>
    <row r="177" spans="3:13" s="33" customFormat="1" ht="16" hidden="1" x14ac:dyDescent="0.2">
      <c r="C177" s="60"/>
      <c r="D177" s="60"/>
      <c r="E177" s="60"/>
      <c r="F177" s="60"/>
      <c r="G177" s="60"/>
      <c r="H177" s="60"/>
      <c r="I177" s="60"/>
      <c r="J177" s="60"/>
      <c r="K177" s="60"/>
      <c r="L177" s="31"/>
      <c r="M177" s="31"/>
    </row>
    <row r="178" spans="3:13" s="33" customFormat="1" ht="16" hidden="1" x14ac:dyDescent="0.2">
      <c r="C178" s="60"/>
      <c r="D178" s="60"/>
      <c r="E178" s="60"/>
      <c r="F178" s="60"/>
      <c r="G178" s="60"/>
      <c r="H178" s="60"/>
      <c r="I178" s="60"/>
      <c r="J178" s="60"/>
      <c r="K178" s="60"/>
      <c r="L178" s="31"/>
      <c r="M178" s="31"/>
    </row>
    <row r="179" spans="3:13" s="33" customFormat="1" ht="16" hidden="1" x14ac:dyDescent="0.2">
      <c r="C179" s="60"/>
      <c r="D179" s="60"/>
      <c r="E179" s="60"/>
      <c r="F179" s="60"/>
      <c r="G179" s="60"/>
      <c r="H179" s="60"/>
      <c r="I179" s="60"/>
      <c r="J179" s="60"/>
      <c r="K179" s="60"/>
      <c r="L179" s="31"/>
      <c r="M179" s="31"/>
    </row>
    <row r="180" spans="3:13" s="33" customFormat="1" ht="16" hidden="1" x14ac:dyDescent="0.2">
      <c r="C180" s="60"/>
      <c r="D180" s="60"/>
      <c r="E180" s="60"/>
      <c r="F180" s="60"/>
      <c r="G180" s="60"/>
      <c r="H180" s="60"/>
      <c r="I180" s="60"/>
      <c r="J180" s="60"/>
      <c r="K180" s="60"/>
      <c r="L180" s="31"/>
      <c r="M180" s="31"/>
    </row>
    <row r="181" spans="3:13" s="33" customFormat="1" ht="16" hidden="1" x14ac:dyDescent="0.2">
      <c r="C181" s="60"/>
      <c r="D181" s="60"/>
      <c r="E181" s="60"/>
      <c r="F181" s="60"/>
      <c r="G181" s="60"/>
      <c r="H181" s="60"/>
      <c r="I181" s="60"/>
      <c r="J181" s="60"/>
      <c r="K181" s="60"/>
      <c r="L181" s="31"/>
      <c r="M181" s="31"/>
    </row>
    <row r="182" spans="3:13" s="33" customFormat="1" ht="16" hidden="1" x14ac:dyDescent="0.2">
      <c r="C182" s="60"/>
      <c r="D182" s="60"/>
      <c r="E182" s="60"/>
      <c r="F182" s="60"/>
      <c r="G182" s="60"/>
      <c r="H182" s="60"/>
      <c r="I182" s="60"/>
      <c r="J182" s="60"/>
      <c r="K182" s="60"/>
      <c r="L182" s="31"/>
      <c r="M182" s="31"/>
    </row>
    <row r="183" spans="3:13" s="33" customFormat="1" ht="16" hidden="1" x14ac:dyDescent="0.2">
      <c r="C183" s="60"/>
      <c r="D183" s="60"/>
      <c r="E183" s="60"/>
      <c r="F183" s="60"/>
      <c r="G183" s="60"/>
      <c r="H183" s="60"/>
      <c r="I183" s="60"/>
      <c r="J183" s="60"/>
      <c r="K183" s="60"/>
      <c r="L183" s="31"/>
      <c r="M183" s="31"/>
    </row>
    <row r="184" spans="3:13" s="33" customFormat="1" ht="16" hidden="1" x14ac:dyDescent="0.2">
      <c r="C184" s="60"/>
      <c r="D184" s="60"/>
      <c r="E184" s="60"/>
      <c r="F184" s="60"/>
      <c r="G184" s="60"/>
      <c r="H184" s="60"/>
      <c r="I184" s="60"/>
      <c r="J184" s="60"/>
      <c r="K184" s="60"/>
      <c r="L184" s="31"/>
      <c r="M184" s="31"/>
    </row>
    <row r="185" spans="3:13" s="33" customFormat="1" ht="16" hidden="1" x14ac:dyDescent="0.2">
      <c r="C185" s="60"/>
      <c r="D185" s="60"/>
      <c r="E185" s="60"/>
      <c r="F185" s="60"/>
      <c r="G185" s="60"/>
      <c r="H185" s="60"/>
      <c r="I185" s="60"/>
      <c r="J185" s="60"/>
      <c r="K185" s="60"/>
      <c r="L185" s="31"/>
      <c r="M185" s="31"/>
    </row>
    <row r="186" spans="3:13" s="33" customFormat="1" ht="16" hidden="1" x14ac:dyDescent="0.2">
      <c r="C186" s="60"/>
      <c r="D186" s="60"/>
      <c r="E186" s="60"/>
      <c r="F186" s="60"/>
      <c r="G186" s="60"/>
      <c r="H186" s="60"/>
      <c r="I186" s="60"/>
      <c r="J186" s="60"/>
      <c r="K186" s="60"/>
      <c r="L186" s="31"/>
      <c r="M186" s="31"/>
    </row>
    <row r="187" spans="3:13" s="33" customFormat="1" ht="16" hidden="1" x14ac:dyDescent="0.2">
      <c r="C187" s="60"/>
      <c r="D187" s="60"/>
      <c r="E187" s="60"/>
      <c r="F187" s="60"/>
      <c r="G187" s="60"/>
      <c r="H187" s="60"/>
      <c r="I187" s="60"/>
      <c r="J187" s="60"/>
      <c r="K187" s="60"/>
      <c r="L187" s="31"/>
      <c r="M187" s="31"/>
    </row>
    <row r="188" spans="3:13" s="33" customFormat="1" ht="16" hidden="1" x14ac:dyDescent="0.2">
      <c r="C188" s="60"/>
      <c r="D188" s="60"/>
      <c r="E188" s="60"/>
      <c r="F188" s="60"/>
      <c r="G188" s="60"/>
      <c r="H188" s="60"/>
      <c r="I188" s="60"/>
      <c r="J188" s="60"/>
      <c r="K188" s="60"/>
      <c r="L188" s="31"/>
      <c r="M188" s="31"/>
    </row>
    <row r="189" spans="3:13" s="33" customFormat="1" ht="16" hidden="1" x14ac:dyDescent="0.2">
      <c r="C189" s="60"/>
      <c r="D189" s="60"/>
      <c r="E189" s="60"/>
      <c r="F189" s="60"/>
      <c r="G189" s="60"/>
      <c r="H189" s="60"/>
      <c r="I189" s="60"/>
      <c r="J189" s="60"/>
      <c r="K189" s="60"/>
      <c r="L189" s="31"/>
      <c r="M189" s="31"/>
    </row>
    <row r="190" spans="3:13" s="33" customFormat="1" ht="16" hidden="1" x14ac:dyDescent="0.2">
      <c r="C190" s="60"/>
      <c r="D190" s="60"/>
      <c r="E190" s="60"/>
      <c r="F190" s="60"/>
      <c r="G190" s="60"/>
      <c r="H190" s="60"/>
      <c r="I190" s="60"/>
      <c r="J190" s="60"/>
      <c r="K190" s="60"/>
      <c r="L190" s="31"/>
      <c r="M190" s="31"/>
    </row>
    <row r="191" spans="3:13" s="33" customFormat="1" ht="16" hidden="1" x14ac:dyDescent="0.2">
      <c r="C191" s="60"/>
      <c r="D191" s="60"/>
      <c r="E191" s="60"/>
      <c r="F191" s="60"/>
      <c r="G191" s="60"/>
      <c r="H191" s="60"/>
      <c r="I191" s="60"/>
      <c r="J191" s="60"/>
      <c r="K191" s="60"/>
      <c r="L191" s="31"/>
      <c r="M191" s="31"/>
    </row>
    <row r="192" spans="3:13" s="33" customFormat="1" ht="16" hidden="1" x14ac:dyDescent="0.2">
      <c r="C192" s="60"/>
      <c r="D192" s="60"/>
      <c r="E192" s="60"/>
      <c r="F192" s="60"/>
      <c r="G192" s="60"/>
      <c r="H192" s="60"/>
      <c r="I192" s="60"/>
      <c r="J192" s="60"/>
      <c r="K192" s="60"/>
      <c r="L192" s="31"/>
      <c r="M192" s="31"/>
    </row>
    <row r="193" spans="3:13" s="33" customFormat="1" ht="16" hidden="1" x14ac:dyDescent="0.2">
      <c r="C193" s="60"/>
      <c r="D193" s="60"/>
      <c r="E193" s="60"/>
      <c r="F193" s="60"/>
      <c r="G193" s="60"/>
      <c r="H193" s="60"/>
      <c r="I193" s="60"/>
      <c r="J193" s="60"/>
      <c r="K193" s="60"/>
      <c r="L193" s="31"/>
      <c r="M193" s="31"/>
    </row>
    <row r="194" spans="3:13" s="33" customFormat="1" ht="16" hidden="1" x14ac:dyDescent="0.2">
      <c r="C194" s="60"/>
      <c r="D194" s="60"/>
      <c r="E194" s="60"/>
      <c r="F194" s="60"/>
      <c r="G194" s="60"/>
      <c r="H194" s="60"/>
      <c r="I194" s="60"/>
      <c r="J194" s="60"/>
      <c r="K194" s="60"/>
      <c r="L194" s="31"/>
      <c r="M194" s="31"/>
    </row>
    <row r="195" spans="3:13" s="33" customFormat="1" ht="16" hidden="1" x14ac:dyDescent="0.2">
      <c r="C195" s="60"/>
      <c r="D195" s="60"/>
      <c r="E195" s="60"/>
      <c r="F195" s="60"/>
      <c r="G195" s="60"/>
      <c r="H195" s="60"/>
      <c r="I195" s="60"/>
      <c r="J195" s="60"/>
      <c r="K195" s="60"/>
      <c r="L195" s="31"/>
      <c r="M195" s="31"/>
    </row>
    <row r="196" spans="3:13" s="33" customFormat="1" ht="16" hidden="1" x14ac:dyDescent="0.2">
      <c r="C196" s="60"/>
      <c r="D196" s="60"/>
      <c r="E196" s="60"/>
      <c r="F196" s="60"/>
      <c r="G196" s="60"/>
      <c r="H196" s="60"/>
      <c r="I196" s="60"/>
      <c r="J196" s="60"/>
      <c r="K196" s="60"/>
      <c r="L196" s="31"/>
      <c r="M196" s="31"/>
    </row>
    <row r="197" spans="3:13" s="33" customFormat="1" ht="16" hidden="1" x14ac:dyDescent="0.2">
      <c r="C197" s="60"/>
      <c r="D197" s="60"/>
      <c r="E197" s="60"/>
      <c r="F197" s="60"/>
      <c r="G197" s="60"/>
      <c r="H197" s="60"/>
      <c r="I197" s="60"/>
      <c r="J197" s="60"/>
      <c r="K197" s="60"/>
      <c r="L197" s="31"/>
      <c r="M197" s="31"/>
    </row>
    <row r="198" spans="3:13" s="33" customFormat="1" ht="16" hidden="1" x14ac:dyDescent="0.2">
      <c r="C198" s="60"/>
      <c r="D198" s="60"/>
      <c r="E198" s="60"/>
      <c r="F198" s="60"/>
      <c r="G198" s="60"/>
      <c r="H198" s="60"/>
      <c r="I198" s="60"/>
      <c r="J198" s="60"/>
      <c r="K198" s="60"/>
      <c r="L198" s="31"/>
      <c r="M198" s="31"/>
    </row>
    <row r="199" spans="3:13" s="33" customFormat="1" ht="16" hidden="1" x14ac:dyDescent="0.2">
      <c r="C199" s="60"/>
      <c r="D199" s="60"/>
      <c r="E199" s="60"/>
      <c r="F199" s="60"/>
      <c r="G199" s="60"/>
      <c r="H199" s="60"/>
      <c r="I199" s="60"/>
      <c r="J199" s="60"/>
      <c r="K199" s="60"/>
      <c r="L199" s="31"/>
      <c r="M199" s="31"/>
    </row>
    <row r="200" spans="3:13" s="33" customFormat="1" ht="16" hidden="1" x14ac:dyDescent="0.2">
      <c r="C200" s="60"/>
      <c r="D200" s="60"/>
      <c r="E200" s="60"/>
      <c r="F200" s="60"/>
      <c r="G200" s="60"/>
      <c r="H200" s="60"/>
      <c r="I200" s="60"/>
      <c r="J200" s="60"/>
      <c r="K200" s="60"/>
      <c r="L200" s="31"/>
      <c r="M200" s="31"/>
    </row>
    <row r="201" spans="3:13" s="33" customFormat="1" ht="16" hidden="1" x14ac:dyDescent="0.2">
      <c r="C201" s="60"/>
      <c r="D201" s="60"/>
      <c r="E201" s="60"/>
      <c r="F201" s="60"/>
      <c r="G201" s="60"/>
      <c r="H201" s="60"/>
      <c r="I201" s="60"/>
      <c r="J201" s="60"/>
      <c r="K201" s="60"/>
      <c r="L201" s="31"/>
      <c r="M201" s="31"/>
    </row>
    <row r="202" spans="3:13" s="33" customFormat="1" ht="16" hidden="1" x14ac:dyDescent="0.2">
      <c r="C202" s="60"/>
      <c r="D202" s="60"/>
      <c r="E202" s="60"/>
      <c r="F202" s="60"/>
      <c r="G202" s="60"/>
      <c r="H202" s="60"/>
      <c r="I202" s="60"/>
      <c r="J202" s="60"/>
      <c r="K202" s="60"/>
      <c r="L202" s="31"/>
      <c r="M202" s="31"/>
    </row>
    <row r="203" spans="3:13" s="33" customFormat="1" ht="16" hidden="1" x14ac:dyDescent="0.2">
      <c r="C203" s="60"/>
      <c r="D203" s="60"/>
      <c r="E203" s="60"/>
      <c r="F203" s="60"/>
      <c r="G203" s="60"/>
      <c r="H203" s="60"/>
      <c r="I203" s="60"/>
      <c r="J203" s="60"/>
      <c r="K203" s="60"/>
      <c r="L203" s="31"/>
      <c r="M203" s="31"/>
    </row>
    <row r="204" spans="3:13" s="33" customFormat="1" ht="16" hidden="1" x14ac:dyDescent="0.2">
      <c r="C204" s="60"/>
      <c r="D204" s="60"/>
      <c r="E204" s="60"/>
      <c r="F204" s="60"/>
      <c r="G204" s="60"/>
      <c r="H204" s="60"/>
      <c r="I204" s="60"/>
      <c r="J204" s="60"/>
      <c r="K204" s="60"/>
      <c r="L204" s="31"/>
      <c r="M204" s="31"/>
    </row>
    <row r="205" spans="3:13" s="33" customFormat="1" ht="16" hidden="1" x14ac:dyDescent="0.2">
      <c r="C205" s="60"/>
      <c r="D205" s="60"/>
      <c r="E205" s="60"/>
      <c r="F205" s="60"/>
      <c r="G205" s="60"/>
      <c r="H205" s="60"/>
      <c r="I205" s="60"/>
      <c r="J205" s="60"/>
      <c r="K205" s="60"/>
      <c r="L205" s="31"/>
      <c r="M205" s="31"/>
    </row>
    <row r="206" spans="3:13" s="33" customFormat="1" ht="16" hidden="1" x14ac:dyDescent="0.2">
      <c r="C206" s="60"/>
      <c r="D206" s="60"/>
      <c r="E206" s="60"/>
      <c r="F206" s="60"/>
      <c r="G206" s="60"/>
      <c r="H206" s="60"/>
      <c r="I206" s="60"/>
      <c r="J206" s="60"/>
      <c r="K206" s="60"/>
      <c r="L206" s="31"/>
      <c r="M206" s="31"/>
    </row>
    <row r="207" spans="3:13" s="33" customFormat="1" ht="16" hidden="1" x14ac:dyDescent="0.2">
      <c r="C207" s="60"/>
      <c r="D207" s="60"/>
      <c r="E207" s="60"/>
      <c r="F207" s="60"/>
      <c r="G207" s="60"/>
      <c r="H207" s="60"/>
      <c r="I207" s="60"/>
      <c r="J207" s="60"/>
      <c r="K207" s="60"/>
      <c r="L207" s="31"/>
      <c r="M207" s="31"/>
    </row>
    <row r="208" spans="3:13" s="33" customFormat="1" ht="16" hidden="1" x14ac:dyDescent="0.2">
      <c r="C208" s="60"/>
      <c r="D208" s="60"/>
      <c r="E208" s="60"/>
      <c r="F208" s="60"/>
      <c r="G208" s="60"/>
      <c r="H208" s="60"/>
      <c r="I208" s="60"/>
      <c r="J208" s="60"/>
      <c r="K208" s="60"/>
      <c r="L208" s="31"/>
      <c r="M208" s="31"/>
    </row>
    <row r="209" spans="3:13" s="33" customFormat="1" ht="16" hidden="1" x14ac:dyDescent="0.2">
      <c r="C209" s="60"/>
      <c r="D209" s="60"/>
      <c r="E209" s="60"/>
      <c r="F209" s="60"/>
      <c r="G209" s="60"/>
      <c r="H209" s="60"/>
      <c r="I209" s="60"/>
      <c r="J209" s="60"/>
      <c r="K209" s="60"/>
      <c r="L209" s="31"/>
      <c r="M209" s="31"/>
    </row>
    <row r="210" spans="3:13" s="33" customFormat="1" ht="16" hidden="1" x14ac:dyDescent="0.2">
      <c r="C210" s="60"/>
      <c r="D210" s="60"/>
      <c r="E210" s="60"/>
      <c r="F210" s="60"/>
      <c r="G210" s="60"/>
      <c r="H210" s="60"/>
      <c r="I210" s="60"/>
      <c r="J210" s="60"/>
      <c r="K210" s="60"/>
      <c r="L210" s="31"/>
      <c r="M210" s="31"/>
    </row>
    <row r="211" spans="3:13" s="33" customFormat="1" ht="16" hidden="1" x14ac:dyDescent="0.2">
      <c r="C211" s="60"/>
      <c r="D211" s="60"/>
      <c r="E211" s="60"/>
      <c r="F211" s="60"/>
      <c r="G211" s="60"/>
      <c r="H211" s="60"/>
      <c r="I211" s="60"/>
      <c r="J211" s="60"/>
      <c r="K211" s="60"/>
      <c r="L211" s="31"/>
      <c r="M211" s="31"/>
    </row>
    <row r="212" spans="3:13" s="33" customFormat="1" ht="16" hidden="1" x14ac:dyDescent="0.2">
      <c r="C212" s="60"/>
      <c r="D212" s="60"/>
      <c r="E212" s="60"/>
      <c r="F212" s="60"/>
      <c r="G212" s="60"/>
      <c r="H212" s="60"/>
      <c r="I212" s="60"/>
      <c r="J212" s="60"/>
      <c r="K212" s="60"/>
      <c r="L212" s="31"/>
      <c r="M212" s="31"/>
    </row>
    <row r="213" spans="3:13" s="33" customFormat="1" ht="16" hidden="1" x14ac:dyDescent="0.2">
      <c r="C213" s="60"/>
      <c r="D213" s="60"/>
      <c r="E213" s="60"/>
      <c r="F213" s="60"/>
      <c r="G213" s="60"/>
      <c r="H213" s="60"/>
      <c r="I213" s="60"/>
      <c r="J213" s="60"/>
      <c r="K213" s="60"/>
      <c r="L213" s="31"/>
      <c r="M213" s="31"/>
    </row>
    <row r="214" spans="3:13" s="33" customFormat="1" ht="16" hidden="1" x14ac:dyDescent="0.2">
      <c r="C214" s="60"/>
      <c r="D214" s="60"/>
      <c r="E214" s="60"/>
      <c r="F214" s="60"/>
      <c r="G214" s="60"/>
      <c r="H214" s="60"/>
      <c r="I214" s="60"/>
      <c r="J214" s="60"/>
      <c r="K214" s="60"/>
      <c r="L214" s="31"/>
      <c r="M214" s="31"/>
    </row>
    <row r="215" spans="3:13" s="33" customFormat="1" ht="16" hidden="1" x14ac:dyDescent="0.2">
      <c r="C215" s="60"/>
      <c r="D215" s="60"/>
      <c r="E215" s="60"/>
      <c r="F215" s="60"/>
      <c r="G215" s="60"/>
      <c r="H215" s="60"/>
      <c r="I215" s="60"/>
      <c r="J215" s="60"/>
      <c r="K215" s="60"/>
      <c r="L215" s="31"/>
      <c r="M215" s="31"/>
    </row>
    <row r="216" spans="3:13" s="33" customFormat="1" ht="16" hidden="1" x14ac:dyDescent="0.2">
      <c r="C216" s="60"/>
      <c r="D216" s="60"/>
      <c r="E216" s="60"/>
      <c r="F216" s="60"/>
      <c r="G216" s="60"/>
      <c r="H216" s="60"/>
      <c r="I216" s="60"/>
      <c r="J216" s="60"/>
      <c r="K216" s="60"/>
      <c r="L216" s="31"/>
      <c r="M216" s="31"/>
    </row>
    <row r="217" spans="3:13" s="33" customFormat="1" ht="16" hidden="1" x14ac:dyDescent="0.2">
      <c r="C217" s="60"/>
      <c r="D217" s="60"/>
      <c r="E217" s="60"/>
      <c r="F217" s="60"/>
      <c r="G217" s="60"/>
      <c r="H217" s="60"/>
      <c r="I217" s="60"/>
      <c r="J217" s="60"/>
      <c r="K217" s="60"/>
      <c r="L217" s="31"/>
      <c r="M217" s="31"/>
    </row>
    <row r="218" spans="3:13" s="33" customFormat="1" ht="16" hidden="1" x14ac:dyDescent="0.2">
      <c r="C218" s="60"/>
      <c r="D218" s="60"/>
      <c r="E218" s="60"/>
      <c r="F218" s="60"/>
      <c r="G218" s="60"/>
      <c r="H218" s="60"/>
      <c r="I218" s="60"/>
      <c r="J218" s="60"/>
      <c r="K218" s="60"/>
      <c r="L218" s="31"/>
      <c r="M218" s="31"/>
    </row>
    <row r="219" spans="3:13" s="33" customFormat="1" ht="16" hidden="1" x14ac:dyDescent="0.2">
      <c r="C219" s="60"/>
      <c r="D219" s="60"/>
      <c r="E219" s="60"/>
      <c r="F219" s="60"/>
      <c r="G219" s="60"/>
      <c r="H219" s="60"/>
      <c r="I219" s="60"/>
      <c r="J219" s="60"/>
      <c r="K219" s="60"/>
      <c r="L219" s="31"/>
      <c r="M219" s="31"/>
    </row>
    <row r="220" spans="3:13" s="33" customFormat="1" ht="16" hidden="1" x14ac:dyDescent="0.2">
      <c r="C220" s="60"/>
      <c r="D220" s="60"/>
      <c r="E220" s="60"/>
      <c r="F220" s="60"/>
      <c r="G220" s="60"/>
      <c r="H220" s="60"/>
      <c r="I220" s="60"/>
      <c r="J220" s="60"/>
      <c r="K220" s="60"/>
      <c r="L220" s="31"/>
      <c r="M220" s="31"/>
    </row>
    <row r="221" spans="3:13" s="33" customFormat="1" ht="16" hidden="1" x14ac:dyDescent="0.2">
      <c r="C221" s="60"/>
      <c r="D221" s="60"/>
      <c r="E221" s="60"/>
      <c r="F221" s="60"/>
      <c r="G221" s="60"/>
      <c r="H221" s="60"/>
      <c r="I221" s="60"/>
      <c r="J221" s="60"/>
      <c r="K221" s="60"/>
      <c r="L221" s="31"/>
      <c r="M221" s="31"/>
    </row>
    <row r="222" spans="3:13" s="33" customFormat="1" ht="16" hidden="1" x14ac:dyDescent="0.2">
      <c r="C222" s="60"/>
      <c r="D222" s="60"/>
      <c r="E222" s="60"/>
      <c r="F222" s="60"/>
      <c r="G222" s="60"/>
      <c r="H222" s="60"/>
      <c r="I222" s="60"/>
      <c r="J222" s="60"/>
      <c r="K222" s="60"/>
      <c r="L222" s="31"/>
      <c r="M222" s="31"/>
    </row>
    <row r="223" spans="3:13" s="33" customFormat="1" ht="16" hidden="1" x14ac:dyDescent="0.2">
      <c r="C223" s="60"/>
      <c r="D223" s="60"/>
      <c r="E223" s="60"/>
      <c r="F223" s="60"/>
      <c r="G223" s="60"/>
      <c r="H223" s="60"/>
      <c r="I223" s="60"/>
      <c r="J223" s="60"/>
      <c r="K223" s="60"/>
      <c r="L223" s="31"/>
      <c r="M223" s="31"/>
    </row>
    <row r="224" spans="3:13" s="33" customFormat="1" ht="16" hidden="1" x14ac:dyDescent="0.2">
      <c r="C224" s="60"/>
      <c r="D224" s="60"/>
      <c r="E224" s="60"/>
      <c r="F224" s="60"/>
      <c r="G224" s="60"/>
      <c r="H224" s="60"/>
      <c r="I224" s="60"/>
      <c r="J224" s="60"/>
      <c r="K224" s="60"/>
      <c r="L224" s="31"/>
      <c r="M224" s="31"/>
    </row>
    <row r="225" spans="3:13" s="33" customFormat="1" ht="16" hidden="1" x14ac:dyDescent="0.2">
      <c r="C225" s="60"/>
      <c r="D225" s="60"/>
      <c r="E225" s="60"/>
      <c r="F225" s="60"/>
      <c r="G225" s="60"/>
      <c r="H225" s="60"/>
      <c r="I225" s="60"/>
      <c r="J225" s="60"/>
      <c r="K225" s="60"/>
      <c r="L225" s="31"/>
      <c r="M225" s="31"/>
    </row>
    <row r="226" spans="3:13" s="33" customFormat="1" ht="16" hidden="1" x14ac:dyDescent="0.2">
      <c r="C226" s="60"/>
      <c r="D226" s="60"/>
      <c r="E226" s="60"/>
      <c r="F226" s="60"/>
      <c r="G226" s="60"/>
      <c r="H226" s="60"/>
      <c r="I226" s="60"/>
      <c r="J226" s="60"/>
      <c r="K226" s="60"/>
      <c r="L226" s="31"/>
      <c r="M226" s="31"/>
    </row>
    <row r="227" spans="3:13" s="33" customFormat="1" ht="16" hidden="1" x14ac:dyDescent="0.2">
      <c r="C227" s="60"/>
      <c r="D227" s="60"/>
      <c r="E227" s="60"/>
      <c r="F227" s="60"/>
      <c r="G227" s="60"/>
      <c r="H227" s="60"/>
      <c r="I227" s="60"/>
      <c r="J227" s="60"/>
      <c r="K227" s="60"/>
      <c r="L227" s="31"/>
      <c r="M227" s="31"/>
    </row>
    <row r="228" spans="3:13" s="33" customFormat="1" ht="16" hidden="1" x14ac:dyDescent="0.2">
      <c r="C228" s="60"/>
      <c r="D228" s="60"/>
      <c r="E228" s="60"/>
      <c r="F228" s="60"/>
      <c r="G228" s="60"/>
      <c r="H228" s="60"/>
      <c r="I228" s="60"/>
      <c r="J228" s="60"/>
      <c r="K228" s="60"/>
      <c r="L228" s="31"/>
      <c r="M228" s="31"/>
    </row>
    <row r="229" spans="3:13" s="33" customFormat="1" ht="16" hidden="1" x14ac:dyDescent="0.2">
      <c r="C229" s="60"/>
      <c r="D229" s="60"/>
      <c r="E229" s="60"/>
      <c r="F229" s="60"/>
      <c r="G229" s="60"/>
      <c r="H229" s="60"/>
      <c r="I229" s="60"/>
      <c r="J229" s="60"/>
      <c r="K229" s="60"/>
      <c r="L229" s="31"/>
      <c r="M229" s="31"/>
    </row>
    <row r="230" spans="3:13" s="33" customFormat="1" ht="16" hidden="1" x14ac:dyDescent="0.2">
      <c r="C230" s="60"/>
      <c r="D230" s="60"/>
      <c r="E230" s="60"/>
      <c r="F230" s="60"/>
      <c r="G230" s="60"/>
      <c r="H230" s="60"/>
      <c r="I230" s="60"/>
      <c r="J230" s="60"/>
      <c r="K230" s="60"/>
      <c r="L230" s="31"/>
      <c r="M230" s="31"/>
    </row>
    <row r="231" spans="3:13" s="33" customFormat="1" ht="16" hidden="1" x14ac:dyDescent="0.2">
      <c r="C231" s="60"/>
      <c r="D231" s="60"/>
      <c r="E231" s="60"/>
      <c r="F231" s="60"/>
      <c r="G231" s="60"/>
      <c r="H231" s="60"/>
      <c r="I231" s="60"/>
      <c r="J231" s="60"/>
      <c r="K231" s="60"/>
      <c r="L231" s="31"/>
      <c r="M231" s="31"/>
    </row>
    <row r="232" spans="3:13" s="33" customFormat="1" ht="16" hidden="1" x14ac:dyDescent="0.2">
      <c r="C232" s="60"/>
      <c r="D232" s="60"/>
      <c r="E232" s="60"/>
      <c r="F232" s="60"/>
      <c r="G232" s="60"/>
      <c r="H232" s="60"/>
      <c r="I232" s="60"/>
      <c r="J232" s="60"/>
      <c r="K232" s="60"/>
      <c r="L232" s="31"/>
      <c r="M232" s="31"/>
    </row>
    <row r="233" spans="3:13" s="33" customFormat="1" ht="16" hidden="1" x14ac:dyDescent="0.2">
      <c r="C233" s="60"/>
      <c r="D233" s="60"/>
      <c r="E233" s="60"/>
      <c r="F233" s="60"/>
      <c r="G233" s="60"/>
      <c r="H233" s="60"/>
      <c r="I233" s="60"/>
      <c r="J233" s="60"/>
      <c r="K233" s="60"/>
      <c r="L233" s="31"/>
      <c r="M233" s="31"/>
    </row>
    <row r="234" spans="3:13" s="33" customFormat="1" ht="16" hidden="1" x14ac:dyDescent="0.2">
      <c r="C234" s="60"/>
      <c r="D234" s="60"/>
      <c r="E234" s="60"/>
      <c r="F234" s="60"/>
      <c r="G234" s="60"/>
      <c r="H234" s="60"/>
      <c r="I234" s="60"/>
      <c r="J234" s="60"/>
      <c r="K234" s="60"/>
      <c r="L234" s="31"/>
      <c r="M234" s="31"/>
    </row>
    <row r="235" spans="3:13" s="33" customFormat="1" ht="16" hidden="1" x14ac:dyDescent="0.2">
      <c r="C235" s="60"/>
      <c r="D235" s="60"/>
      <c r="E235" s="60"/>
      <c r="F235" s="60"/>
      <c r="G235" s="60"/>
      <c r="H235" s="60"/>
      <c r="I235" s="60"/>
      <c r="J235" s="60"/>
      <c r="K235" s="60"/>
      <c r="L235" s="31"/>
      <c r="M235" s="31"/>
    </row>
    <row r="236" spans="3:13" s="33" customFormat="1" ht="16" hidden="1" x14ac:dyDescent="0.2">
      <c r="C236" s="60"/>
      <c r="D236" s="60"/>
      <c r="E236" s="60"/>
      <c r="F236" s="60"/>
      <c r="G236" s="60"/>
      <c r="H236" s="60"/>
      <c r="I236" s="60"/>
      <c r="J236" s="60"/>
      <c r="K236" s="60"/>
      <c r="L236" s="31"/>
      <c r="M236" s="31"/>
    </row>
    <row r="237" spans="3:13" s="33" customFormat="1" ht="16" hidden="1" x14ac:dyDescent="0.2">
      <c r="C237" s="60"/>
      <c r="D237" s="60"/>
      <c r="E237" s="60"/>
      <c r="F237" s="60"/>
      <c r="G237" s="60"/>
      <c r="H237" s="60"/>
      <c r="I237" s="60"/>
      <c r="J237" s="60"/>
      <c r="K237" s="60"/>
      <c r="L237" s="31"/>
      <c r="M237" s="31"/>
    </row>
    <row r="238" spans="3:13" s="33" customFormat="1" ht="16" hidden="1" x14ac:dyDescent="0.2">
      <c r="C238" s="60"/>
      <c r="D238" s="60"/>
      <c r="E238" s="60"/>
      <c r="F238" s="60"/>
      <c r="G238" s="60"/>
      <c r="H238" s="60"/>
      <c r="I238" s="60"/>
      <c r="J238" s="60"/>
      <c r="K238" s="60"/>
      <c r="L238" s="31"/>
      <c r="M238" s="31"/>
    </row>
    <row r="239" spans="3:13" s="33" customFormat="1" ht="16" hidden="1" x14ac:dyDescent="0.2">
      <c r="C239" s="60"/>
      <c r="D239" s="60"/>
      <c r="E239" s="60"/>
      <c r="F239" s="60"/>
      <c r="G239" s="60"/>
      <c r="H239" s="60"/>
      <c r="I239" s="60"/>
      <c r="J239" s="60"/>
      <c r="K239" s="60"/>
      <c r="L239" s="31"/>
      <c r="M239" s="31"/>
    </row>
    <row r="240" spans="3:13" s="33" customFormat="1" ht="16" hidden="1" x14ac:dyDescent="0.2">
      <c r="C240" s="60"/>
      <c r="D240" s="60"/>
      <c r="E240" s="60"/>
      <c r="F240" s="60"/>
      <c r="G240" s="60"/>
      <c r="H240" s="60"/>
      <c r="I240" s="60"/>
      <c r="J240" s="60"/>
      <c r="K240" s="60"/>
      <c r="L240" s="31"/>
      <c r="M240" s="31"/>
    </row>
    <row r="241" spans="3:13" s="33" customFormat="1" ht="16" hidden="1" x14ac:dyDescent="0.2">
      <c r="C241" s="60"/>
      <c r="D241" s="60"/>
      <c r="E241" s="60"/>
      <c r="F241" s="60"/>
      <c r="G241" s="60"/>
      <c r="H241" s="60"/>
      <c r="I241" s="60"/>
      <c r="J241" s="60"/>
      <c r="K241" s="60"/>
      <c r="L241" s="31"/>
      <c r="M241" s="31"/>
    </row>
    <row r="242" spans="3:13" s="33" customFormat="1" ht="16" hidden="1" x14ac:dyDescent="0.2">
      <c r="C242" s="60"/>
      <c r="D242" s="60"/>
      <c r="E242" s="60"/>
      <c r="F242" s="60"/>
      <c r="G242" s="60"/>
      <c r="H242" s="60"/>
      <c r="I242" s="60"/>
      <c r="J242" s="60"/>
      <c r="K242" s="60"/>
      <c r="L242" s="31"/>
      <c r="M242" s="31"/>
    </row>
    <row r="243" spans="3:13" s="33" customFormat="1" ht="16" hidden="1" x14ac:dyDescent="0.2">
      <c r="C243" s="60"/>
      <c r="D243" s="60"/>
      <c r="E243" s="60"/>
      <c r="F243" s="60"/>
      <c r="G243" s="60"/>
      <c r="H243" s="60"/>
      <c r="I243" s="60"/>
      <c r="J243" s="60"/>
      <c r="K243" s="60"/>
      <c r="L243" s="31"/>
      <c r="M243" s="31"/>
    </row>
    <row r="244" spans="3:13" s="33" customFormat="1" ht="16" hidden="1" x14ac:dyDescent="0.2">
      <c r="C244" s="60"/>
      <c r="D244" s="60"/>
      <c r="E244" s="60"/>
      <c r="F244" s="60"/>
      <c r="G244" s="60"/>
      <c r="H244" s="60"/>
      <c r="I244" s="60"/>
      <c r="J244" s="60"/>
      <c r="K244" s="60"/>
      <c r="L244" s="31"/>
      <c r="M244" s="31"/>
    </row>
    <row r="245" spans="3:13" s="33" customFormat="1" ht="16" hidden="1" x14ac:dyDescent="0.2">
      <c r="C245" s="60"/>
      <c r="D245" s="60"/>
      <c r="E245" s="60"/>
      <c r="F245" s="60"/>
      <c r="G245" s="60"/>
      <c r="H245" s="60"/>
      <c r="I245" s="60"/>
      <c r="J245" s="60"/>
      <c r="K245" s="60"/>
      <c r="L245" s="31"/>
      <c r="M245" s="31"/>
    </row>
    <row r="246" spans="3:13" s="33" customFormat="1" ht="16" hidden="1" x14ac:dyDescent="0.2">
      <c r="C246" s="60"/>
      <c r="D246" s="60"/>
      <c r="E246" s="60"/>
      <c r="F246" s="60"/>
      <c r="G246" s="60"/>
      <c r="H246" s="60"/>
      <c r="I246" s="60"/>
      <c r="J246" s="60"/>
      <c r="K246" s="60"/>
      <c r="L246" s="31"/>
      <c r="M246" s="31"/>
    </row>
    <row r="247" spans="3:13" s="33" customFormat="1" ht="16" hidden="1" x14ac:dyDescent="0.2">
      <c r="C247" s="60"/>
      <c r="D247" s="60"/>
      <c r="E247" s="60"/>
      <c r="F247" s="60"/>
      <c r="G247" s="60"/>
      <c r="H247" s="60"/>
      <c r="I247" s="60"/>
      <c r="J247" s="60"/>
      <c r="K247" s="60"/>
      <c r="L247" s="31"/>
      <c r="M247" s="31"/>
    </row>
    <row r="248" spans="3:13" s="33" customFormat="1" ht="16" hidden="1" x14ac:dyDescent="0.2">
      <c r="C248" s="60"/>
      <c r="D248" s="60"/>
      <c r="E248" s="60"/>
      <c r="F248" s="60"/>
      <c r="G248" s="60"/>
      <c r="H248" s="60"/>
      <c r="I248" s="60"/>
      <c r="J248" s="60"/>
      <c r="K248" s="60"/>
      <c r="L248" s="31"/>
      <c r="M248" s="31"/>
    </row>
    <row r="249" spans="3:13" s="33" customFormat="1" ht="16" hidden="1" x14ac:dyDescent="0.2">
      <c r="C249" s="60"/>
      <c r="D249" s="60"/>
      <c r="E249" s="60"/>
      <c r="F249" s="60"/>
      <c r="G249" s="60"/>
      <c r="H249" s="60"/>
      <c r="I249" s="60"/>
      <c r="J249" s="60"/>
      <c r="K249" s="60"/>
      <c r="L249" s="31"/>
      <c r="M249" s="31"/>
    </row>
    <row r="250" spans="3:13" s="33" customFormat="1" ht="16" hidden="1" x14ac:dyDescent="0.2">
      <c r="C250" s="60"/>
      <c r="D250" s="60"/>
      <c r="E250" s="60"/>
      <c r="F250" s="60"/>
      <c r="G250" s="60"/>
      <c r="H250" s="60"/>
      <c r="I250" s="60"/>
      <c r="J250" s="60"/>
      <c r="K250" s="60"/>
      <c r="L250" s="31"/>
      <c r="M250" s="31"/>
    </row>
    <row r="251" spans="3:13" s="33" customFormat="1" ht="16" hidden="1" x14ac:dyDescent="0.2">
      <c r="C251" s="60"/>
      <c r="D251" s="60"/>
      <c r="E251" s="60"/>
      <c r="F251" s="60"/>
      <c r="G251" s="60"/>
      <c r="H251" s="60"/>
      <c r="I251" s="60"/>
      <c r="J251" s="60"/>
      <c r="K251" s="60"/>
      <c r="L251" s="31"/>
      <c r="M251" s="31"/>
    </row>
    <row r="252" spans="3:13" s="33" customFormat="1" ht="16" hidden="1" x14ac:dyDescent="0.2">
      <c r="C252" s="60"/>
      <c r="D252" s="60"/>
      <c r="E252" s="60"/>
      <c r="F252" s="60"/>
      <c r="G252" s="60"/>
      <c r="H252" s="60"/>
      <c r="I252" s="60"/>
      <c r="J252" s="60"/>
      <c r="K252" s="60"/>
      <c r="L252" s="31"/>
      <c r="M252" s="31"/>
    </row>
    <row r="253" spans="3:13" s="33" customFormat="1" ht="16" hidden="1" x14ac:dyDescent="0.2">
      <c r="C253" s="60"/>
      <c r="D253" s="60"/>
      <c r="E253" s="60"/>
      <c r="F253" s="60"/>
      <c r="G253" s="60"/>
      <c r="H253" s="60"/>
      <c r="I253" s="60"/>
      <c r="J253" s="60"/>
      <c r="K253" s="60"/>
      <c r="L253" s="31"/>
      <c r="M253" s="31"/>
    </row>
    <row r="254" spans="3:13" s="33" customFormat="1" ht="16" hidden="1" x14ac:dyDescent="0.2">
      <c r="C254" s="60"/>
      <c r="D254" s="60"/>
      <c r="E254" s="60"/>
      <c r="F254" s="60"/>
      <c r="G254" s="60"/>
      <c r="H254" s="60"/>
      <c r="I254" s="60"/>
      <c r="J254" s="60"/>
      <c r="K254" s="60"/>
      <c r="L254" s="31"/>
      <c r="M254" s="31"/>
    </row>
    <row r="255" spans="3:13" s="33" customFormat="1" ht="16" hidden="1" x14ac:dyDescent="0.2">
      <c r="C255" s="60"/>
      <c r="D255" s="60"/>
      <c r="E255" s="60"/>
      <c r="F255" s="60"/>
      <c r="G255" s="60"/>
      <c r="H255" s="60"/>
      <c r="I255" s="60"/>
      <c r="J255" s="60"/>
      <c r="K255" s="60"/>
      <c r="L255" s="31"/>
      <c r="M255" s="31"/>
    </row>
    <row r="256" spans="3:13" s="33" customFormat="1" ht="16" hidden="1" x14ac:dyDescent="0.2">
      <c r="C256" s="60"/>
      <c r="D256" s="60"/>
      <c r="E256" s="60"/>
      <c r="F256" s="60"/>
      <c r="G256" s="60"/>
      <c r="H256" s="60"/>
      <c r="I256" s="60"/>
      <c r="J256" s="60"/>
      <c r="K256" s="60"/>
      <c r="L256" s="31"/>
      <c r="M256" s="31"/>
    </row>
    <row r="257" spans="3:13" s="33" customFormat="1" ht="16" hidden="1" x14ac:dyDescent="0.2">
      <c r="C257" s="60"/>
      <c r="D257" s="60"/>
      <c r="E257" s="60"/>
      <c r="F257" s="60"/>
      <c r="G257" s="60"/>
      <c r="H257" s="60"/>
      <c r="I257" s="60"/>
      <c r="J257" s="60"/>
      <c r="K257" s="60"/>
      <c r="L257" s="31"/>
      <c r="M257" s="31"/>
    </row>
    <row r="258" spans="3:13" s="33" customFormat="1" ht="16" hidden="1" x14ac:dyDescent="0.2">
      <c r="C258" s="60"/>
      <c r="D258" s="60"/>
      <c r="E258" s="60"/>
      <c r="F258" s="60"/>
      <c r="G258" s="60"/>
      <c r="H258" s="60"/>
      <c r="I258" s="60"/>
      <c r="J258" s="60"/>
      <c r="K258" s="60"/>
      <c r="L258" s="31"/>
      <c r="M258" s="31"/>
    </row>
    <row r="259" spans="3:13" s="33" customFormat="1" ht="16" hidden="1" x14ac:dyDescent="0.2">
      <c r="C259" s="60"/>
      <c r="D259" s="60"/>
      <c r="E259" s="60"/>
      <c r="F259" s="60"/>
      <c r="G259" s="60"/>
      <c r="H259" s="60"/>
      <c r="I259" s="60"/>
      <c r="J259" s="60"/>
      <c r="K259" s="60"/>
      <c r="L259" s="31"/>
      <c r="M259" s="31"/>
    </row>
    <row r="260" spans="3:13" s="33" customFormat="1" ht="16" hidden="1" x14ac:dyDescent="0.2">
      <c r="C260" s="60"/>
      <c r="D260" s="60"/>
      <c r="E260" s="60"/>
      <c r="F260" s="60"/>
      <c r="G260" s="60"/>
      <c r="H260" s="60"/>
      <c r="I260" s="60"/>
      <c r="J260" s="60"/>
      <c r="K260" s="60"/>
      <c r="L260" s="31"/>
      <c r="M260" s="31"/>
    </row>
    <row r="261" spans="3:13" s="33" customFormat="1" ht="16" hidden="1" x14ac:dyDescent="0.2">
      <c r="C261" s="60"/>
      <c r="D261" s="60"/>
      <c r="E261" s="60"/>
      <c r="F261" s="60"/>
      <c r="G261" s="60"/>
      <c r="H261" s="60"/>
      <c r="I261" s="60"/>
      <c r="J261" s="60"/>
      <c r="K261" s="60"/>
      <c r="L261" s="31"/>
      <c r="M261" s="31"/>
    </row>
    <row r="262" spans="3:13" s="33" customFormat="1" ht="16" hidden="1" x14ac:dyDescent="0.2">
      <c r="C262" s="60"/>
      <c r="D262" s="60"/>
      <c r="E262" s="60"/>
      <c r="F262" s="60"/>
      <c r="G262" s="60"/>
      <c r="H262" s="60"/>
      <c r="I262" s="60"/>
      <c r="J262" s="60"/>
      <c r="K262" s="60"/>
      <c r="L262" s="31"/>
      <c r="M262" s="31"/>
    </row>
    <row r="263" spans="3:13" s="33" customFormat="1" ht="16" hidden="1" x14ac:dyDescent="0.2">
      <c r="C263" s="60"/>
      <c r="D263" s="60"/>
      <c r="E263" s="60"/>
      <c r="F263" s="60"/>
      <c r="G263" s="60"/>
      <c r="H263" s="60"/>
      <c r="I263" s="60"/>
      <c r="J263" s="60"/>
      <c r="K263" s="60"/>
      <c r="L263" s="31"/>
      <c r="M263" s="31"/>
    </row>
    <row r="264" spans="3:13" s="33" customFormat="1" ht="16" hidden="1" x14ac:dyDescent="0.2">
      <c r="C264" s="60"/>
      <c r="D264" s="60"/>
      <c r="E264" s="60"/>
      <c r="F264" s="60"/>
      <c r="G264" s="60"/>
      <c r="H264" s="60"/>
      <c r="I264" s="60"/>
      <c r="J264" s="60"/>
      <c r="K264" s="60"/>
      <c r="L264" s="31"/>
      <c r="M264" s="31"/>
    </row>
    <row r="265" spans="3:13" s="33" customFormat="1" ht="16" hidden="1" x14ac:dyDescent="0.2">
      <c r="C265" s="60"/>
      <c r="D265" s="60"/>
      <c r="E265" s="60"/>
      <c r="F265" s="60"/>
      <c r="G265" s="60"/>
      <c r="H265" s="60"/>
      <c r="I265" s="60"/>
      <c r="J265" s="60"/>
      <c r="K265" s="60"/>
      <c r="L265" s="31"/>
      <c r="M265" s="31"/>
    </row>
    <row r="266" spans="3:13" s="33" customFormat="1" ht="16" hidden="1" x14ac:dyDescent="0.2">
      <c r="C266" s="60"/>
      <c r="D266" s="60"/>
      <c r="E266" s="60"/>
      <c r="F266" s="60"/>
      <c r="G266" s="60"/>
      <c r="H266" s="60"/>
      <c r="I266" s="60"/>
      <c r="J266" s="60"/>
      <c r="K266" s="60"/>
      <c r="L266" s="31"/>
      <c r="M266" s="31"/>
    </row>
    <row r="267" spans="3:13" s="33" customFormat="1" ht="16" hidden="1" x14ac:dyDescent="0.2">
      <c r="C267" s="60"/>
      <c r="D267" s="60"/>
      <c r="E267" s="60"/>
      <c r="F267" s="60"/>
      <c r="G267" s="60"/>
      <c r="H267" s="60"/>
      <c r="I267" s="60"/>
      <c r="J267" s="60"/>
      <c r="K267" s="60"/>
      <c r="L267" s="31"/>
      <c r="M267" s="31"/>
    </row>
    <row r="268" spans="3:13" s="33" customFormat="1" ht="16" hidden="1" x14ac:dyDescent="0.2">
      <c r="C268" s="60"/>
      <c r="D268" s="60"/>
      <c r="E268" s="60"/>
      <c r="F268" s="60"/>
      <c r="G268" s="60"/>
      <c r="H268" s="60"/>
      <c r="I268" s="60"/>
      <c r="J268" s="60"/>
      <c r="K268" s="60"/>
      <c r="L268" s="31"/>
      <c r="M268" s="31"/>
    </row>
    <row r="269" spans="3:13" s="33" customFormat="1" ht="16" hidden="1" x14ac:dyDescent="0.2">
      <c r="C269" s="60"/>
      <c r="D269" s="60"/>
      <c r="E269" s="60"/>
      <c r="F269" s="60"/>
      <c r="G269" s="60"/>
      <c r="H269" s="60"/>
      <c r="I269" s="60"/>
      <c r="J269" s="60"/>
      <c r="K269" s="60"/>
      <c r="L269" s="31"/>
      <c r="M269" s="31"/>
    </row>
    <row r="270" spans="3:13" s="33" customFormat="1" ht="16" hidden="1" x14ac:dyDescent="0.2">
      <c r="C270" s="60"/>
      <c r="D270" s="60"/>
      <c r="E270" s="60"/>
      <c r="F270" s="60"/>
      <c r="G270" s="60"/>
      <c r="H270" s="60"/>
      <c r="I270" s="60"/>
      <c r="J270" s="60"/>
      <c r="K270" s="60"/>
      <c r="L270" s="31"/>
      <c r="M270" s="31"/>
    </row>
    <row r="271" spans="3:13" s="33" customFormat="1" ht="16" hidden="1" x14ac:dyDescent="0.2">
      <c r="C271" s="60"/>
      <c r="D271" s="60"/>
      <c r="E271" s="60"/>
      <c r="F271" s="60"/>
      <c r="G271" s="60"/>
      <c r="H271" s="60"/>
      <c r="I271" s="60"/>
      <c r="J271" s="60"/>
      <c r="K271" s="60"/>
      <c r="L271" s="31"/>
      <c r="M271" s="31"/>
    </row>
    <row r="272" spans="3:13" s="33" customFormat="1" ht="16" hidden="1" x14ac:dyDescent="0.2">
      <c r="C272" s="60"/>
      <c r="D272" s="60"/>
      <c r="E272" s="60"/>
      <c r="F272" s="60"/>
      <c r="G272" s="60"/>
      <c r="H272" s="60"/>
      <c r="I272" s="60"/>
      <c r="J272" s="60"/>
      <c r="K272" s="60"/>
      <c r="L272" s="31"/>
      <c r="M272" s="31"/>
    </row>
    <row r="273" spans="3:13" s="33" customFormat="1" ht="16" hidden="1" x14ac:dyDescent="0.2">
      <c r="C273" s="60"/>
      <c r="D273" s="60"/>
      <c r="E273" s="60"/>
      <c r="F273" s="60"/>
      <c r="G273" s="60"/>
      <c r="H273" s="60"/>
      <c r="I273" s="60"/>
      <c r="J273" s="60"/>
      <c r="K273" s="60"/>
      <c r="L273" s="31"/>
      <c r="M273" s="31"/>
    </row>
    <row r="274" spans="3:13" s="33" customFormat="1" ht="16" hidden="1" x14ac:dyDescent="0.2">
      <c r="C274" s="60"/>
      <c r="D274" s="60"/>
      <c r="E274" s="60"/>
      <c r="F274" s="60"/>
      <c r="G274" s="60"/>
      <c r="H274" s="60"/>
      <c r="I274" s="60"/>
      <c r="J274" s="60"/>
      <c r="K274" s="60"/>
      <c r="L274" s="31"/>
      <c r="M274" s="31"/>
    </row>
    <row r="275" spans="3:13" s="33" customFormat="1" ht="16" hidden="1" x14ac:dyDescent="0.2">
      <c r="C275" s="60"/>
      <c r="D275" s="60"/>
      <c r="E275" s="60"/>
      <c r="F275" s="60"/>
      <c r="G275" s="60"/>
      <c r="H275" s="60"/>
      <c r="I275" s="60"/>
      <c r="J275" s="60"/>
      <c r="K275" s="60"/>
      <c r="L275" s="31"/>
      <c r="M275" s="31"/>
    </row>
    <row r="276" spans="3:13" s="33" customFormat="1" ht="16" hidden="1" x14ac:dyDescent="0.2">
      <c r="C276" s="60"/>
      <c r="D276" s="60"/>
      <c r="E276" s="60"/>
      <c r="F276" s="60"/>
      <c r="G276" s="60"/>
      <c r="H276" s="60"/>
      <c r="I276" s="60"/>
      <c r="J276" s="60"/>
      <c r="K276" s="60"/>
      <c r="L276" s="31"/>
      <c r="M276" s="31"/>
    </row>
    <row r="277" spans="3:13" s="33" customFormat="1" ht="16" hidden="1" x14ac:dyDescent="0.2">
      <c r="C277" s="60"/>
      <c r="D277" s="60"/>
      <c r="E277" s="60"/>
      <c r="F277" s="60"/>
      <c r="G277" s="60"/>
      <c r="H277" s="60"/>
      <c r="I277" s="60"/>
      <c r="J277" s="60"/>
      <c r="K277" s="60"/>
      <c r="L277" s="31"/>
      <c r="M277" s="31"/>
    </row>
    <row r="278" spans="3:13" s="33" customFormat="1" ht="16" hidden="1" x14ac:dyDescent="0.2">
      <c r="C278" s="60"/>
      <c r="D278" s="60"/>
      <c r="E278" s="60"/>
      <c r="F278" s="60"/>
      <c r="G278" s="60"/>
      <c r="H278" s="60"/>
      <c r="I278" s="60"/>
      <c r="J278" s="60"/>
      <c r="K278" s="60"/>
      <c r="L278" s="31"/>
      <c r="M278" s="31"/>
    </row>
    <row r="279" spans="3:13" s="33" customFormat="1" ht="16" hidden="1" x14ac:dyDescent="0.2">
      <c r="C279" s="60"/>
      <c r="D279" s="60"/>
      <c r="E279" s="60"/>
      <c r="F279" s="60"/>
      <c r="G279" s="60"/>
      <c r="H279" s="60"/>
      <c r="I279" s="60"/>
      <c r="J279" s="60"/>
      <c r="K279" s="60"/>
      <c r="L279" s="31"/>
      <c r="M279" s="31"/>
    </row>
    <row r="280" spans="3:13" s="33" customFormat="1" ht="16" hidden="1" x14ac:dyDescent="0.2">
      <c r="C280" s="60"/>
      <c r="D280" s="60"/>
      <c r="E280" s="60"/>
      <c r="F280" s="60"/>
      <c r="G280" s="60"/>
      <c r="H280" s="60"/>
      <c r="I280" s="60"/>
      <c r="J280" s="60"/>
      <c r="K280" s="60"/>
      <c r="L280" s="31"/>
      <c r="M280" s="31"/>
    </row>
    <row r="281" spans="3:13" s="33" customFormat="1" ht="16" hidden="1" x14ac:dyDescent="0.2">
      <c r="C281" s="60"/>
      <c r="D281" s="60"/>
      <c r="E281" s="60"/>
      <c r="F281" s="60"/>
      <c r="G281" s="60"/>
      <c r="H281" s="60"/>
      <c r="I281" s="60"/>
      <c r="J281" s="60"/>
      <c r="K281" s="60"/>
      <c r="L281" s="31"/>
      <c r="M281" s="31"/>
    </row>
    <row r="282" spans="3:13" s="33" customFormat="1" ht="16" hidden="1" x14ac:dyDescent="0.2">
      <c r="C282" s="60"/>
      <c r="D282" s="60"/>
      <c r="E282" s="60"/>
      <c r="F282" s="60"/>
      <c r="G282" s="60"/>
      <c r="H282" s="60"/>
      <c r="I282" s="60"/>
      <c r="J282" s="60"/>
      <c r="K282" s="60"/>
      <c r="L282" s="31"/>
      <c r="M282" s="31"/>
    </row>
    <row r="283" spans="3:13" s="33" customFormat="1" ht="16" hidden="1" x14ac:dyDescent="0.2">
      <c r="C283" s="60"/>
      <c r="D283" s="60"/>
      <c r="E283" s="60"/>
      <c r="F283" s="60"/>
      <c r="G283" s="60"/>
      <c r="H283" s="60"/>
      <c r="I283" s="60"/>
      <c r="J283" s="60"/>
      <c r="K283" s="60"/>
      <c r="L283" s="31"/>
      <c r="M283" s="31"/>
    </row>
    <row r="284" spans="3:13" s="33" customFormat="1" ht="16" hidden="1" x14ac:dyDescent="0.2">
      <c r="C284" s="60"/>
      <c r="D284" s="60"/>
      <c r="E284" s="60"/>
      <c r="F284" s="60"/>
      <c r="G284" s="60"/>
      <c r="H284" s="60"/>
      <c r="I284" s="60"/>
      <c r="J284" s="60"/>
      <c r="K284" s="60"/>
      <c r="L284" s="31"/>
      <c r="M284" s="31"/>
    </row>
    <row r="285" spans="3:13" s="33" customFormat="1" ht="16" hidden="1" x14ac:dyDescent="0.2">
      <c r="C285" s="60"/>
      <c r="D285" s="60"/>
      <c r="E285" s="60"/>
      <c r="F285" s="60"/>
      <c r="G285" s="60"/>
      <c r="H285" s="60"/>
      <c r="I285" s="60"/>
      <c r="J285" s="60"/>
      <c r="K285" s="60"/>
      <c r="L285" s="31"/>
      <c r="M285" s="31"/>
    </row>
    <row r="286" spans="3:13" s="33" customFormat="1" ht="16" hidden="1" x14ac:dyDescent="0.2">
      <c r="C286" s="60"/>
      <c r="D286" s="60"/>
      <c r="E286" s="60"/>
      <c r="F286" s="60"/>
      <c r="G286" s="60"/>
      <c r="H286" s="60"/>
      <c r="I286" s="60"/>
      <c r="J286" s="60"/>
      <c r="K286" s="60"/>
      <c r="L286" s="31"/>
      <c r="M286" s="31"/>
    </row>
    <row r="287" spans="3:13" s="33" customFormat="1" ht="16" hidden="1" x14ac:dyDescent="0.2">
      <c r="C287" s="60"/>
      <c r="D287" s="60"/>
      <c r="E287" s="60"/>
      <c r="F287" s="60"/>
      <c r="G287" s="60"/>
      <c r="H287" s="60"/>
      <c r="I287" s="60"/>
      <c r="J287" s="60"/>
      <c r="K287" s="60"/>
      <c r="L287" s="31"/>
      <c r="M287" s="31"/>
    </row>
    <row r="288" spans="3:13" s="33" customFormat="1" ht="16" hidden="1" x14ac:dyDescent="0.2">
      <c r="C288" s="60"/>
      <c r="D288" s="60"/>
      <c r="E288" s="60"/>
      <c r="F288" s="60"/>
      <c r="G288" s="60"/>
      <c r="H288" s="60"/>
      <c r="I288" s="60"/>
      <c r="J288" s="60"/>
      <c r="K288" s="60"/>
      <c r="L288" s="31"/>
      <c r="M288" s="31"/>
    </row>
    <row r="289" spans="3:13" s="33" customFormat="1" ht="16" hidden="1" x14ac:dyDescent="0.2">
      <c r="C289" s="60"/>
      <c r="D289" s="60"/>
      <c r="E289" s="60"/>
      <c r="F289" s="60"/>
      <c r="G289" s="60"/>
      <c r="H289" s="60"/>
      <c r="I289" s="60"/>
      <c r="J289" s="60"/>
      <c r="K289" s="60"/>
      <c r="L289" s="31"/>
      <c r="M289" s="31"/>
    </row>
    <row r="290" spans="3:13" s="33" customFormat="1" ht="16" hidden="1" x14ac:dyDescent="0.2">
      <c r="C290" s="60"/>
      <c r="D290" s="60"/>
      <c r="E290" s="60"/>
      <c r="F290" s="60"/>
      <c r="G290" s="60"/>
      <c r="H290" s="60"/>
      <c r="I290" s="60"/>
      <c r="J290" s="60"/>
      <c r="K290" s="60"/>
      <c r="L290" s="31"/>
      <c r="M290" s="31"/>
    </row>
    <row r="291" spans="3:13" s="33" customFormat="1" ht="16" hidden="1" x14ac:dyDescent="0.2">
      <c r="C291" s="60"/>
      <c r="D291" s="60"/>
      <c r="E291" s="60"/>
      <c r="F291" s="60"/>
      <c r="G291" s="60"/>
      <c r="H291" s="60"/>
      <c r="I291" s="60"/>
      <c r="J291" s="60"/>
      <c r="K291" s="60"/>
      <c r="L291" s="31"/>
      <c r="M291" s="31"/>
    </row>
    <row r="292" spans="3:13" s="33" customFormat="1" ht="16" hidden="1" x14ac:dyDescent="0.2">
      <c r="C292" s="60"/>
      <c r="D292" s="60"/>
      <c r="E292" s="60"/>
      <c r="F292" s="60"/>
      <c r="G292" s="60"/>
      <c r="H292" s="60"/>
      <c r="I292" s="60"/>
      <c r="J292" s="60"/>
      <c r="K292" s="60"/>
      <c r="L292" s="31"/>
      <c r="M292" s="31"/>
    </row>
    <row r="293" spans="3:13" s="33" customFormat="1" ht="16" hidden="1" x14ac:dyDescent="0.2">
      <c r="C293" s="60"/>
      <c r="D293" s="60"/>
      <c r="E293" s="60"/>
      <c r="F293" s="60"/>
      <c r="G293" s="60"/>
      <c r="H293" s="60"/>
      <c r="I293" s="60"/>
      <c r="J293" s="60"/>
      <c r="K293" s="60"/>
      <c r="L293" s="31"/>
      <c r="M293" s="31"/>
    </row>
    <row r="294" spans="3:13" s="33" customFormat="1" ht="16" hidden="1" x14ac:dyDescent="0.2">
      <c r="C294" s="60"/>
      <c r="D294" s="60"/>
      <c r="E294" s="60"/>
      <c r="F294" s="60"/>
      <c r="G294" s="60"/>
      <c r="H294" s="60"/>
      <c r="I294" s="60"/>
      <c r="J294" s="60"/>
      <c r="K294" s="60"/>
      <c r="L294" s="31"/>
      <c r="M294" s="31"/>
    </row>
    <row r="295" spans="3:13" s="33" customFormat="1" ht="16" hidden="1" x14ac:dyDescent="0.2">
      <c r="C295" s="60"/>
      <c r="D295" s="60"/>
      <c r="E295" s="60"/>
      <c r="F295" s="60"/>
      <c r="G295" s="60"/>
      <c r="H295" s="60"/>
      <c r="I295" s="60"/>
      <c r="J295" s="60"/>
      <c r="K295" s="60"/>
      <c r="L295" s="31"/>
      <c r="M295" s="31"/>
    </row>
    <row r="296" spans="3:13" s="33" customFormat="1" ht="16" hidden="1" x14ac:dyDescent="0.2">
      <c r="C296" s="60"/>
      <c r="D296" s="60"/>
      <c r="E296" s="60"/>
      <c r="F296" s="60"/>
      <c r="G296" s="60"/>
      <c r="H296" s="60"/>
      <c r="I296" s="60"/>
      <c r="J296" s="60"/>
      <c r="K296" s="60"/>
      <c r="L296" s="31"/>
      <c r="M296" s="31"/>
    </row>
    <row r="297" spans="3:13" s="33" customFormat="1" ht="16" hidden="1" x14ac:dyDescent="0.2">
      <c r="C297" s="60"/>
      <c r="D297" s="60"/>
      <c r="E297" s="60"/>
      <c r="F297" s="60"/>
      <c r="G297" s="60"/>
      <c r="H297" s="60"/>
      <c r="I297" s="60"/>
      <c r="J297" s="60"/>
      <c r="K297" s="60"/>
      <c r="L297" s="31"/>
      <c r="M297" s="31"/>
    </row>
    <row r="298" spans="3:13" s="33" customFormat="1" ht="16" hidden="1" x14ac:dyDescent="0.2">
      <c r="C298" s="60"/>
      <c r="D298" s="60"/>
      <c r="E298" s="60"/>
      <c r="F298" s="60"/>
      <c r="G298" s="60"/>
      <c r="H298" s="60"/>
      <c r="I298" s="60"/>
      <c r="J298" s="60"/>
      <c r="K298" s="60"/>
      <c r="L298" s="31"/>
      <c r="M298" s="31"/>
    </row>
    <row r="299" spans="3:13" s="33" customFormat="1" ht="16" hidden="1" x14ac:dyDescent="0.2">
      <c r="C299" s="60"/>
      <c r="D299" s="60"/>
      <c r="E299" s="60"/>
      <c r="F299" s="60"/>
      <c r="G299" s="60"/>
      <c r="H299" s="60"/>
      <c r="I299" s="60"/>
      <c r="J299" s="60"/>
      <c r="K299" s="60"/>
      <c r="L299" s="31"/>
      <c r="M299" s="31"/>
    </row>
    <row r="300" spans="3:13" s="33" customFormat="1" ht="16" hidden="1" x14ac:dyDescent="0.2">
      <c r="C300" s="60"/>
      <c r="D300" s="60"/>
      <c r="E300" s="60"/>
      <c r="F300" s="60"/>
      <c r="G300" s="60"/>
      <c r="H300" s="60"/>
      <c r="I300" s="60"/>
      <c r="J300" s="60"/>
      <c r="K300" s="60"/>
      <c r="L300" s="31"/>
      <c r="M300" s="31"/>
    </row>
    <row r="301" spans="3:13" s="33" customFormat="1" ht="16" hidden="1" x14ac:dyDescent="0.2">
      <c r="C301" s="60"/>
      <c r="D301" s="60"/>
      <c r="E301" s="60"/>
      <c r="F301" s="60"/>
      <c r="G301" s="60"/>
      <c r="H301" s="60"/>
      <c r="I301" s="60"/>
      <c r="J301" s="60"/>
      <c r="K301" s="60"/>
      <c r="L301" s="31"/>
      <c r="M301" s="31"/>
    </row>
    <row r="302" spans="3:13" s="33" customFormat="1" ht="16" hidden="1" x14ac:dyDescent="0.2">
      <c r="C302" s="60"/>
      <c r="D302" s="60"/>
      <c r="E302" s="60"/>
      <c r="F302" s="60"/>
      <c r="G302" s="60"/>
      <c r="H302" s="60"/>
      <c r="I302" s="60"/>
      <c r="J302" s="60"/>
      <c r="K302" s="60"/>
      <c r="L302" s="31"/>
      <c r="M302" s="31"/>
    </row>
    <row r="303" spans="3:13" s="33" customFormat="1" ht="16" hidden="1" x14ac:dyDescent="0.2">
      <c r="C303" s="60"/>
      <c r="D303" s="60"/>
      <c r="E303" s="60"/>
      <c r="F303" s="60"/>
      <c r="G303" s="60"/>
      <c r="H303" s="60"/>
      <c r="I303" s="60"/>
      <c r="J303" s="60"/>
      <c r="K303" s="60"/>
      <c r="L303" s="31"/>
      <c r="M303" s="31"/>
    </row>
    <row r="304" spans="3:13" s="33" customFormat="1" ht="16" hidden="1" x14ac:dyDescent="0.2">
      <c r="C304" s="60"/>
      <c r="D304" s="60"/>
      <c r="E304" s="60"/>
      <c r="F304" s="60"/>
      <c r="G304" s="60"/>
      <c r="H304" s="60"/>
      <c r="I304" s="60"/>
      <c r="J304" s="60"/>
      <c r="K304" s="60"/>
      <c r="L304" s="31"/>
      <c r="M304" s="31"/>
    </row>
    <row r="305" spans="3:25" s="33" customFormat="1" ht="16" hidden="1" x14ac:dyDescent="0.2">
      <c r="C305" s="60"/>
      <c r="D305" s="60"/>
      <c r="E305" s="60"/>
      <c r="F305" s="60"/>
      <c r="G305" s="60"/>
      <c r="H305" s="60"/>
      <c r="I305" s="60"/>
      <c r="J305" s="60"/>
      <c r="K305" s="60"/>
      <c r="L305" s="31"/>
      <c r="M305" s="31"/>
    </row>
    <row r="306" spans="3:25" s="33" customFormat="1" ht="16" hidden="1" x14ac:dyDescent="0.2">
      <c r="C306" s="60"/>
      <c r="D306" s="60"/>
      <c r="E306" s="60"/>
      <c r="F306" s="60"/>
      <c r="G306" s="60"/>
      <c r="H306" s="60"/>
      <c r="I306" s="60"/>
      <c r="J306" s="60"/>
      <c r="K306" s="60"/>
      <c r="L306" s="31"/>
      <c r="M306" s="31"/>
    </row>
    <row r="307" spans="3:25" s="33" customFormat="1" ht="16" hidden="1" x14ac:dyDescent="0.2">
      <c r="C307" s="60"/>
      <c r="D307" s="60"/>
      <c r="E307" s="60"/>
      <c r="F307" s="60"/>
      <c r="G307" s="60"/>
      <c r="H307" s="60"/>
      <c r="I307" s="60"/>
      <c r="J307" s="60"/>
      <c r="K307" s="60"/>
      <c r="L307" s="31"/>
      <c r="M307" s="31"/>
    </row>
    <row r="308" spans="3:25" s="33" customFormat="1" ht="16" hidden="1" x14ac:dyDescent="0.2">
      <c r="C308" s="60"/>
      <c r="D308" s="60"/>
      <c r="E308" s="60"/>
      <c r="F308" s="60"/>
      <c r="G308" s="60"/>
      <c r="H308" s="60"/>
      <c r="I308" s="60"/>
      <c r="J308" s="60"/>
      <c r="K308" s="60"/>
      <c r="L308" s="31"/>
      <c r="M308" s="31"/>
    </row>
    <row r="309" spans="3:25" s="33" customFormat="1" ht="16" hidden="1" x14ac:dyDescent="0.2">
      <c r="C309" s="60"/>
      <c r="D309" s="60"/>
      <c r="E309" s="60"/>
      <c r="F309" s="60"/>
      <c r="G309" s="60"/>
      <c r="H309" s="60"/>
      <c r="I309" s="60"/>
      <c r="J309" s="60"/>
      <c r="K309" s="60"/>
      <c r="L309" s="31"/>
      <c r="M309" s="31"/>
    </row>
    <row r="310" spans="3:25" s="33" customFormat="1" ht="16" hidden="1" x14ac:dyDescent="0.2">
      <c r="C310" s="60"/>
      <c r="D310" s="60"/>
      <c r="E310" s="60"/>
      <c r="F310" s="60"/>
      <c r="G310" s="60"/>
      <c r="H310" s="60"/>
      <c r="I310" s="60"/>
      <c r="J310" s="60"/>
      <c r="K310" s="60"/>
      <c r="L310" s="31"/>
      <c r="M310" s="31"/>
    </row>
    <row r="311" spans="3:25" s="33" customFormat="1" ht="16" hidden="1" x14ac:dyDescent="0.2">
      <c r="C311" s="60"/>
      <c r="D311" s="60"/>
      <c r="E311" s="60"/>
      <c r="F311" s="60"/>
      <c r="G311" s="60"/>
      <c r="H311" s="60"/>
      <c r="I311" s="60"/>
      <c r="J311" s="60"/>
      <c r="K311" s="60"/>
      <c r="L311" s="31"/>
      <c r="M311" s="31"/>
    </row>
    <row r="312" spans="3:25" s="33" customFormat="1" ht="16" hidden="1" x14ac:dyDescent="0.2">
      <c r="C312" s="60"/>
      <c r="D312" s="60"/>
      <c r="E312" s="60"/>
      <c r="F312" s="60"/>
      <c r="G312" s="60"/>
      <c r="H312" s="60"/>
      <c r="I312" s="60"/>
      <c r="J312" s="60"/>
      <c r="K312" s="60"/>
      <c r="L312" s="31"/>
      <c r="M312" s="31"/>
    </row>
    <row r="313" spans="3:25" s="33" customFormat="1" ht="16" hidden="1" x14ac:dyDescent="0.2">
      <c r="C313" s="60"/>
      <c r="D313" s="60"/>
      <c r="E313" s="60"/>
      <c r="F313" s="60"/>
      <c r="G313" s="60"/>
      <c r="H313" s="60"/>
      <c r="I313" s="60"/>
      <c r="J313" s="60"/>
      <c r="K313" s="60"/>
      <c r="L313" s="31"/>
      <c r="M313" s="31"/>
    </row>
    <row r="314" spans="3:25" s="33" customFormat="1" ht="16" hidden="1" x14ac:dyDescent="0.2">
      <c r="C314" s="60"/>
      <c r="D314" s="60"/>
      <c r="E314" s="60"/>
      <c r="F314" s="60"/>
      <c r="G314" s="60"/>
      <c r="H314" s="60"/>
      <c r="I314" s="60"/>
      <c r="J314" s="60"/>
      <c r="K314" s="60"/>
      <c r="L314" s="31"/>
      <c r="M314" s="31"/>
    </row>
    <row r="315" spans="3:25" s="33" customFormat="1" ht="16" hidden="1" x14ac:dyDescent="0.2">
      <c r="C315" s="60"/>
      <c r="D315" s="60"/>
      <c r="E315" s="60"/>
      <c r="F315" s="60"/>
      <c r="G315" s="60"/>
      <c r="H315" s="60"/>
      <c r="I315" s="60"/>
      <c r="J315" s="60"/>
      <c r="K315" s="60"/>
      <c r="L315" s="31"/>
      <c r="M315" s="31"/>
    </row>
    <row r="316" spans="3:25" s="33" customFormat="1" ht="16" hidden="1" x14ac:dyDescent="0.2">
      <c r="C316" s="60"/>
      <c r="D316" s="60"/>
      <c r="E316" s="60"/>
      <c r="F316" s="60"/>
      <c r="G316" s="60"/>
      <c r="H316" s="60"/>
      <c r="I316" s="60"/>
      <c r="J316" s="60"/>
      <c r="K316" s="60"/>
      <c r="L316" s="31"/>
      <c r="M316" s="31"/>
    </row>
    <row r="317" spans="3:25" s="33" customFormat="1" ht="16" hidden="1" x14ac:dyDescent="0.2">
      <c r="C317" s="110"/>
      <c r="D317" s="50"/>
      <c r="E317" s="50"/>
      <c r="F317" s="51"/>
      <c r="G317" s="50"/>
      <c r="H317" s="50"/>
      <c r="I317" s="50"/>
      <c r="J317" s="50"/>
      <c r="K317" s="50"/>
      <c r="L317" s="111"/>
      <c r="M317" s="111"/>
      <c r="N317" s="82"/>
      <c r="O317" s="82"/>
      <c r="P317" s="82"/>
      <c r="Q317" s="32"/>
      <c r="R317" s="32"/>
      <c r="S317" s="32"/>
      <c r="T317" s="32"/>
      <c r="U317" s="32"/>
      <c r="V317" s="32"/>
      <c r="W317" s="32"/>
      <c r="X317" s="32"/>
      <c r="Y317" s="32"/>
    </row>
    <row r="318" spans="3:25" s="33" customFormat="1" ht="16" hidden="1" x14ac:dyDescent="0.2">
      <c r="C318" s="112" t="s">
        <v>3</v>
      </c>
      <c r="D318" s="113"/>
      <c r="E318" s="62"/>
      <c r="F318" s="62"/>
      <c r="G318" s="62"/>
      <c r="H318" s="62"/>
      <c r="I318" s="62"/>
      <c r="J318" s="62"/>
      <c r="K318" s="62"/>
      <c r="L318" s="111"/>
      <c r="M318" s="111"/>
      <c r="N318" s="82"/>
      <c r="O318" s="82"/>
      <c r="P318" s="82"/>
      <c r="Q318" s="32"/>
      <c r="R318" s="32"/>
      <c r="S318" s="32"/>
      <c r="T318" s="32"/>
      <c r="U318" s="32"/>
      <c r="V318" s="32"/>
      <c r="W318" s="32"/>
      <c r="X318" s="32"/>
      <c r="Y318" s="32"/>
    </row>
    <row r="319" spans="3:25" s="33" customFormat="1" ht="16" hidden="1" x14ac:dyDescent="0.2">
      <c r="C319" s="114" t="s">
        <v>4</v>
      </c>
      <c r="D319" s="115"/>
      <c r="E319" s="116"/>
      <c r="F319" s="117"/>
      <c r="G319" s="102"/>
      <c r="H319" s="102"/>
      <c r="I319" s="102"/>
      <c r="J319" s="102"/>
      <c r="K319" s="102"/>
      <c r="L319" s="111"/>
      <c r="M319" s="111"/>
      <c r="N319" s="118"/>
      <c r="O319" s="118"/>
      <c r="P319" s="118"/>
      <c r="Q319" s="32"/>
      <c r="R319" s="32"/>
      <c r="S319" s="32"/>
      <c r="T319" s="32"/>
      <c r="U319" s="32"/>
      <c r="V319" s="32"/>
      <c r="W319" s="32"/>
      <c r="X319" s="32"/>
      <c r="Y319" s="32"/>
    </row>
    <row r="320" spans="3:25" s="33" customFormat="1" ht="16" hidden="1" x14ac:dyDescent="0.2">
      <c r="C320" s="119"/>
      <c r="D320" s="120"/>
      <c r="E320" s="120"/>
      <c r="F320" s="120"/>
      <c r="G320" s="120"/>
      <c r="H320" s="120"/>
      <c r="I320" s="120"/>
      <c r="J320" s="120"/>
      <c r="K320" s="120"/>
      <c r="L320" s="111"/>
      <c r="M320" s="111"/>
      <c r="N320" s="118"/>
      <c r="O320" s="118"/>
      <c r="P320" s="118"/>
      <c r="Q320" s="32"/>
      <c r="R320" s="32"/>
      <c r="S320" s="32"/>
      <c r="T320" s="32"/>
      <c r="U320" s="32"/>
      <c r="V320" s="32"/>
      <c r="W320" s="32"/>
      <c r="X320" s="32"/>
      <c r="Y320" s="32"/>
    </row>
    <row r="321" spans="3:25" s="33" customFormat="1" ht="16" hidden="1" x14ac:dyDescent="0.2">
      <c r="C321" s="119"/>
      <c r="D321" s="120"/>
      <c r="E321" s="120"/>
      <c r="F321" s="120"/>
      <c r="G321" s="120"/>
      <c r="H321" s="120"/>
      <c r="I321" s="120"/>
      <c r="J321" s="120"/>
      <c r="K321" s="120"/>
      <c r="L321" s="111"/>
      <c r="M321" s="111"/>
      <c r="N321" s="118"/>
      <c r="O321" s="118"/>
      <c r="P321" s="118"/>
      <c r="Q321" s="32"/>
      <c r="R321" s="32"/>
      <c r="S321" s="32"/>
      <c r="T321" s="32"/>
      <c r="U321" s="32"/>
      <c r="V321" s="32"/>
      <c r="W321" s="32"/>
      <c r="X321" s="32"/>
      <c r="Y321" s="32"/>
    </row>
    <row r="322" spans="3:25" s="33" customFormat="1" ht="16" hidden="1" x14ac:dyDescent="0.2">
      <c r="C322" s="119"/>
      <c r="D322" s="120"/>
      <c r="E322" s="120"/>
      <c r="F322" s="120"/>
      <c r="G322" s="120"/>
      <c r="H322" s="120"/>
      <c r="I322" s="120"/>
      <c r="J322" s="120"/>
      <c r="K322" s="120"/>
      <c r="L322" s="111"/>
      <c r="M322" s="111"/>
      <c r="N322" s="118"/>
      <c r="O322" s="118"/>
      <c r="P322" s="118"/>
      <c r="Q322" s="32"/>
      <c r="R322" s="32"/>
      <c r="S322" s="32"/>
      <c r="T322" s="32"/>
      <c r="U322" s="32"/>
      <c r="V322" s="32"/>
      <c r="W322" s="32"/>
      <c r="X322" s="32"/>
      <c r="Y322" s="32"/>
    </row>
    <row r="323" spans="3:25" s="33" customFormat="1" ht="16" hidden="1" x14ac:dyDescent="0.2">
      <c r="C323" s="119"/>
      <c r="D323" s="120"/>
      <c r="E323" s="120"/>
      <c r="F323" s="120"/>
      <c r="G323" s="120"/>
      <c r="H323" s="120"/>
      <c r="I323" s="120"/>
      <c r="J323" s="120"/>
      <c r="K323" s="120"/>
      <c r="L323" s="111"/>
      <c r="M323" s="111"/>
      <c r="N323" s="118"/>
      <c r="O323" s="118"/>
      <c r="P323" s="118"/>
      <c r="Q323" s="32"/>
      <c r="R323" s="32"/>
      <c r="S323" s="32"/>
      <c r="T323" s="32"/>
      <c r="U323" s="32"/>
      <c r="V323" s="32"/>
      <c r="W323" s="32"/>
      <c r="X323" s="32"/>
      <c r="Y323" s="32"/>
    </row>
    <row r="324" spans="3:25" s="33" customFormat="1" ht="16" hidden="1" x14ac:dyDescent="0.2">
      <c r="C324" s="119"/>
      <c r="D324" s="120"/>
      <c r="E324" s="120"/>
      <c r="F324" s="120"/>
      <c r="G324" s="120"/>
      <c r="H324" s="120"/>
      <c r="I324" s="120"/>
      <c r="J324" s="120"/>
      <c r="K324" s="120"/>
      <c r="L324" s="111"/>
      <c r="M324" s="111"/>
      <c r="N324" s="118"/>
      <c r="O324" s="118"/>
      <c r="P324" s="118"/>
      <c r="Q324" s="32"/>
      <c r="R324" s="32"/>
      <c r="S324" s="32"/>
      <c r="T324" s="32"/>
      <c r="U324" s="32"/>
      <c r="V324" s="32"/>
      <c r="W324" s="32"/>
      <c r="X324" s="32"/>
      <c r="Y324" s="32"/>
    </row>
    <row r="325" spans="3:25" s="33" customFormat="1" ht="16" hidden="1" x14ac:dyDescent="0.2">
      <c r="C325" s="119"/>
      <c r="D325" s="120"/>
      <c r="E325" s="120"/>
      <c r="F325" s="120"/>
      <c r="G325" s="120"/>
      <c r="H325" s="120"/>
      <c r="I325" s="120"/>
      <c r="J325" s="120"/>
      <c r="K325" s="120"/>
      <c r="L325" s="111"/>
      <c r="M325" s="111"/>
      <c r="N325" s="118"/>
      <c r="O325" s="118"/>
      <c r="P325" s="118"/>
      <c r="Q325" s="32"/>
      <c r="R325" s="32"/>
      <c r="S325" s="32"/>
      <c r="T325" s="32"/>
      <c r="U325" s="32"/>
      <c r="V325" s="32"/>
      <c r="W325" s="32"/>
      <c r="X325" s="32"/>
      <c r="Y325" s="32"/>
    </row>
    <row r="326" spans="3:25" s="33" customFormat="1" ht="16" hidden="1" x14ac:dyDescent="0.2">
      <c r="C326" s="119"/>
      <c r="D326" s="120"/>
      <c r="E326" s="120"/>
      <c r="F326" s="120"/>
      <c r="G326" s="120"/>
      <c r="H326" s="120"/>
      <c r="I326" s="120"/>
      <c r="J326" s="120"/>
      <c r="K326" s="120"/>
      <c r="L326" s="111"/>
      <c r="M326" s="111"/>
      <c r="N326" s="118"/>
      <c r="O326" s="118"/>
      <c r="P326" s="118"/>
      <c r="Q326" s="32"/>
      <c r="R326" s="32"/>
      <c r="S326" s="32"/>
      <c r="T326" s="32"/>
      <c r="U326" s="32"/>
      <c r="V326" s="32"/>
      <c r="W326" s="32"/>
      <c r="X326" s="32"/>
      <c r="Y326" s="32"/>
    </row>
    <row r="327" spans="3:25" s="33" customFormat="1" ht="16" hidden="1" x14ac:dyDescent="0.2">
      <c r="C327" s="119"/>
      <c r="D327" s="120"/>
      <c r="E327" s="120"/>
      <c r="F327" s="120"/>
      <c r="G327" s="120"/>
      <c r="H327" s="120"/>
      <c r="I327" s="120"/>
      <c r="J327" s="120"/>
      <c r="K327" s="120"/>
      <c r="L327" s="111"/>
      <c r="M327" s="111"/>
      <c r="N327" s="118"/>
      <c r="O327" s="118"/>
      <c r="P327" s="118"/>
      <c r="Q327" s="32"/>
      <c r="R327" s="32"/>
      <c r="S327" s="32"/>
      <c r="T327" s="32"/>
      <c r="U327" s="32"/>
      <c r="V327" s="32"/>
      <c r="W327" s="32"/>
      <c r="X327" s="32"/>
      <c r="Y327" s="32"/>
    </row>
    <row r="328" spans="3:25" s="33" customFormat="1" ht="16" hidden="1" x14ac:dyDescent="0.2">
      <c r="C328" s="119"/>
      <c r="D328" s="120"/>
      <c r="E328" s="120"/>
      <c r="F328" s="120"/>
      <c r="G328" s="120"/>
      <c r="H328" s="120"/>
      <c r="I328" s="120"/>
      <c r="J328" s="120"/>
      <c r="K328" s="120"/>
      <c r="L328" s="111"/>
      <c r="M328" s="111"/>
      <c r="N328" s="118"/>
      <c r="O328" s="118"/>
      <c r="P328" s="118"/>
      <c r="Q328" s="32"/>
      <c r="R328" s="32"/>
      <c r="S328" s="32"/>
      <c r="T328" s="32"/>
      <c r="U328" s="32"/>
      <c r="V328" s="32"/>
      <c r="W328" s="32"/>
      <c r="X328" s="32"/>
      <c r="Y328" s="32"/>
    </row>
    <row r="329" spans="3:25" s="33" customFormat="1" ht="16" hidden="1" x14ac:dyDescent="0.2">
      <c r="C329" s="119"/>
      <c r="D329" s="120"/>
      <c r="E329" s="120"/>
      <c r="F329" s="120"/>
      <c r="G329" s="120"/>
      <c r="H329" s="120"/>
      <c r="I329" s="120"/>
      <c r="J329" s="120"/>
      <c r="K329" s="120"/>
      <c r="L329" s="111"/>
      <c r="M329" s="111"/>
      <c r="N329" s="118"/>
      <c r="O329" s="118"/>
      <c r="P329" s="118"/>
      <c r="Q329" s="32"/>
      <c r="R329" s="32"/>
      <c r="S329" s="32"/>
      <c r="T329" s="32"/>
      <c r="U329" s="32"/>
      <c r="V329" s="32"/>
      <c r="W329" s="32"/>
      <c r="X329" s="32"/>
      <c r="Y329" s="32"/>
    </row>
    <row r="330" spans="3:25" s="33" customFormat="1" ht="16" hidden="1" x14ac:dyDescent="0.2">
      <c r="C330" s="119"/>
      <c r="D330" s="120"/>
      <c r="E330" s="120"/>
      <c r="F330" s="120"/>
      <c r="G330" s="120"/>
      <c r="H330" s="120"/>
      <c r="I330" s="120"/>
      <c r="J330" s="120"/>
      <c r="K330" s="120"/>
      <c r="L330" s="111"/>
      <c r="M330" s="111"/>
      <c r="N330" s="118"/>
      <c r="O330" s="118"/>
      <c r="P330" s="118"/>
      <c r="Q330" s="32"/>
      <c r="R330" s="32"/>
      <c r="S330" s="32"/>
      <c r="T330" s="32"/>
      <c r="U330" s="32"/>
      <c r="V330" s="32"/>
      <c r="W330" s="32"/>
      <c r="X330" s="32"/>
      <c r="Y330" s="32"/>
    </row>
    <row r="331" spans="3:25" s="33" customFormat="1" ht="16" hidden="1" x14ac:dyDescent="0.2">
      <c r="C331" s="119"/>
      <c r="D331" s="120"/>
      <c r="E331" s="120"/>
      <c r="F331" s="120"/>
      <c r="G331" s="120"/>
      <c r="H331" s="120"/>
      <c r="I331" s="120"/>
      <c r="J331" s="120"/>
      <c r="K331" s="120"/>
      <c r="L331" s="111"/>
      <c r="M331" s="111"/>
      <c r="N331" s="118"/>
      <c r="O331" s="118"/>
      <c r="P331" s="118"/>
      <c r="Q331" s="32"/>
      <c r="R331" s="32"/>
      <c r="S331" s="32"/>
      <c r="T331" s="32"/>
      <c r="U331" s="32"/>
      <c r="V331" s="32"/>
      <c r="W331" s="32"/>
      <c r="X331" s="32"/>
      <c r="Y331" s="32"/>
    </row>
    <row r="332" spans="3:25" s="33" customFormat="1" ht="16" hidden="1" x14ac:dyDescent="0.2">
      <c r="C332" s="119"/>
      <c r="D332" s="120"/>
      <c r="E332" s="120"/>
      <c r="F332" s="120"/>
      <c r="G332" s="120"/>
      <c r="H332" s="120"/>
      <c r="I332" s="120"/>
      <c r="J332" s="120"/>
      <c r="K332" s="120"/>
      <c r="L332" s="111"/>
      <c r="M332" s="111"/>
      <c r="N332" s="118"/>
      <c r="O332" s="118"/>
      <c r="P332" s="118"/>
      <c r="Q332" s="32"/>
      <c r="R332" s="32"/>
      <c r="S332" s="32"/>
      <c r="T332" s="32"/>
      <c r="U332" s="32"/>
      <c r="V332" s="32"/>
      <c r="W332" s="32"/>
      <c r="X332" s="32"/>
      <c r="Y332" s="32"/>
    </row>
    <row r="333" spans="3:25" s="33" customFormat="1" ht="16" hidden="1" x14ac:dyDescent="0.2">
      <c r="C333" s="119"/>
      <c r="D333" s="120"/>
      <c r="E333" s="120"/>
      <c r="F333" s="120"/>
      <c r="G333" s="120"/>
      <c r="H333" s="120"/>
      <c r="I333" s="120"/>
      <c r="J333" s="120"/>
      <c r="K333" s="120"/>
      <c r="L333" s="111"/>
      <c r="M333" s="111"/>
      <c r="N333" s="118"/>
      <c r="O333" s="118"/>
      <c r="P333" s="118"/>
      <c r="Q333" s="32"/>
      <c r="R333" s="32"/>
      <c r="S333" s="32"/>
      <c r="T333" s="32"/>
      <c r="U333" s="32"/>
      <c r="V333" s="32"/>
      <c r="W333" s="32"/>
      <c r="X333" s="32"/>
      <c r="Y333" s="32"/>
    </row>
    <row r="334" spans="3:25" s="33" customFormat="1" ht="16" hidden="1" x14ac:dyDescent="0.2">
      <c r="C334" s="119"/>
      <c r="D334" s="120"/>
      <c r="E334" s="120"/>
      <c r="F334" s="120"/>
      <c r="G334" s="120"/>
      <c r="H334" s="120"/>
      <c r="I334" s="120"/>
      <c r="J334" s="120"/>
      <c r="K334" s="120"/>
      <c r="L334" s="111"/>
      <c r="M334" s="111"/>
      <c r="N334" s="118"/>
      <c r="O334" s="118"/>
      <c r="P334" s="118"/>
      <c r="Q334" s="32"/>
      <c r="R334" s="32"/>
      <c r="S334" s="32"/>
      <c r="T334" s="32"/>
      <c r="U334" s="32"/>
      <c r="V334" s="32"/>
      <c r="W334" s="32"/>
      <c r="X334" s="32"/>
      <c r="Y334" s="32"/>
    </row>
    <row r="335" spans="3:25" s="33" customFormat="1" ht="16" hidden="1" x14ac:dyDescent="0.2">
      <c r="C335" s="119"/>
      <c r="D335" s="120"/>
      <c r="E335" s="120"/>
      <c r="F335" s="120"/>
      <c r="G335" s="120"/>
      <c r="H335" s="120"/>
      <c r="I335" s="120"/>
      <c r="J335" s="120"/>
      <c r="K335" s="120"/>
      <c r="L335" s="111"/>
      <c r="M335" s="111"/>
      <c r="N335" s="118"/>
      <c r="O335" s="118"/>
      <c r="P335" s="118"/>
      <c r="Q335" s="32"/>
      <c r="R335" s="32"/>
      <c r="S335" s="32"/>
      <c r="T335" s="32"/>
      <c r="U335" s="32"/>
      <c r="V335" s="32"/>
      <c r="W335" s="32"/>
      <c r="X335" s="32"/>
      <c r="Y335" s="32"/>
    </row>
    <row r="336" spans="3:25" s="33" customFormat="1" ht="16" hidden="1" x14ac:dyDescent="0.2">
      <c r="C336" s="119"/>
      <c r="D336" s="120"/>
      <c r="E336" s="120"/>
      <c r="F336" s="120"/>
      <c r="G336" s="120"/>
      <c r="H336" s="120"/>
      <c r="I336" s="120"/>
      <c r="J336" s="120"/>
      <c r="K336" s="120"/>
      <c r="L336" s="111"/>
      <c r="M336" s="111"/>
      <c r="N336" s="118"/>
      <c r="O336" s="118"/>
      <c r="P336" s="118"/>
      <c r="Q336" s="32"/>
      <c r="R336" s="32"/>
      <c r="S336" s="32"/>
      <c r="T336" s="32"/>
      <c r="U336" s="32"/>
      <c r="V336" s="32"/>
      <c r="W336" s="32"/>
      <c r="X336" s="32"/>
      <c r="Y336" s="32"/>
    </row>
    <row r="337" spans="1:25" s="33" customFormat="1" ht="16" hidden="1" x14ac:dyDescent="0.2">
      <c r="C337" s="119"/>
      <c r="D337" s="120"/>
      <c r="E337" s="120"/>
      <c r="F337" s="120"/>
      <c r="G337" s="120"/>
      <c r="H337" s="120"/>
      <c r="I337" s="120"/>
      <c r="J337" s="120"/>
      <c r="K337" s="120"/>
      <c r="L337" s="111"/>
      <c r="M337" s="111"/>
      <c r="N337" s="118"/>
      <c r="O337" s="118"/>
      <c r="P337" s="118"/>
      <c r="Q337" s="32"/>
      <c r="R337" s="32"/>
      <c r="S337" s="32"/>
      <c r="T337" s="32"/>
      <c r="U337" s="32"/>
      <c r="V337" s="32"/>
      <c r="W337" s="32"/>
      <c r="X337" s="32"/>
      <c r="Y337" s="32"/>
    </row>
    <row r="338" spans="1:25" s="33" customFormat="1" ht="16" hidden="1" x14ac:dyDescent="0.2">
      <c r="C338" s="119"/>
      <c r="D338" s="120"/>
      <c r="E338" s="120"/>
      <c r="F338" s="120"/>
      <c r="G338" s="120"/>
      <c r="H338" s="120"/>
      <c r="I338" s="120"/>
      <c r="J338" s="120"/>
      <c r="K338" s="120"/>
      <c r="L338" s="111"/>
      <c r="M338" s="111"/>
      <c r="N338" s="118"/>
      <c r="O338" s="118"/>
      <c r="P338" s="118"/>
      <c r="Q338" s="32"/>
      <c r="R338" s="32"/>
      <c r="S338" s="32"/>
      <c r="T338" s="32"/>
      <c r="U338" s="32"/>
      <c r="V338" s="32"/>
      <c r="W338" s="32"/>
      <c r="X338" s="32"/>
      <c r="Y338" s="32"/>
    </row>
    <row r="339" spans="1:25" s="33" customFormat="1" ht="16" hidden="1" x14ac:dyDescent="0.2">
      <c r="C339" s="119"/>
      <c r="D339" s="120"/>
      <c r="E339" s="120"/>
      <c r="F339" s="120"/>
      <c r="G339" s="120"/>
      <c r="H339" s="120"/>
      <c r="I339" s="120"/>
      <c r="J339" s="120"/>
      <c r="K339" s="120"/>
      <c r="L339" s="111"/>
      <c r="M339" s="111"/>
      <c r="N339" s="118"/>
      <c r="O339" s="118"/>
      <c r="P339" s="118"/>
      <c r="Q339" s="32"/>
      <c r="R339" s="32"/>
      <c r="S339" s="32"/>
      <c r="T339" s="32"/>
      <c r="U339" s="32"/>
      <c r="V339" s="32"/>
      <c r="W339" s="32"/>
      <c r="X339" s="32"/>
      <c r="Y339" s="32"/>
    </row>
    <row r="340" spans="1:25" s="33" customFormat="1" ht="16" hidden="1" x14ac:dyDescent="0.2">
      <c r="C340" s="119"/>
      <c r="D340" s="120"/>
      <c r="E340" s="120"/>
      <c r="F340" s="120"/>
      <c r="G340" s="120"/>
      <c r="H340" s="120"/>
      <c r="I340" s="120"/>
      <c r="J340" s="120"/>
      <c r="K340" s="120"/>
      <c r="L340" s="111"/>
      <c r="M340" s="111"/>
      <c r="N340" s="118"/>
      <c r="O340" s="118"/>
      <c r="P340" s="118"/>
      <c r="Q340" s="32"/>
      <c r="R340" s="32"/>
      <c r="S340" s="32"/>
      <c r="T340" s="32"/>
      <c r="U340" s="32"/>
      <c r="V340" s="32"/>
      <c r="W340" s="32"/>
      <c r="X340" s="32"/>
      <c r="Y340" s="32"/>
    </row>
    <row r="341" spans="1:25" s="33" customFormat="1" ht="16" hidden="1" x14ac:dyDescent="0.2">
      <c r="C341" s="121"/>
      <c r="D341" s="122"/>
      <c r="E341" s="122"/>
      <c r="F341" s="122"/>
      <c r="G341" s="122"/>
      <c r="H341" s="122"/>
      <c r="I341" s="122"/>
      <c r="J341" s="122"/>
      <c r="K341" s="122"/>
      <c r="L341" s="90"/>
      <c r="M341" s="90"/>
      <c r="N341" s="123"/>
      <c r="O341" s="123"/>
      <c r="P341" s="123"/>
      <c r="Q341" s="123"/>
      <c r="R341" s="123"/>
      <c r="S341" s="32"/>
      <c r="T341" s="32"/>
      <c r="U341" s="32"/>
      <c r="V341" s="32"/>
      <c r="W341" s="32"/>
      <c r="X341" s="32"/>
      <c r="Y341" s="32"/>
    </row>
    <row r="342" spans="1:25" s="33" customFormat="1" ht="17" hidden="1" thickBot="1" x14ac:dyDescent="0.25">
      <c r="C342" s="8"/>
      <c r="D342" s="10"/>
      <c r="E342" s="10"/>
      <c r="F342" s="9"/>
      <c r="G342" s="10"/>
      <c r="H342" s="10"/>
      <c r="I342" s="10"/>
      <c r="J342" s="10"/>
      <c r="K342" s="10"/>
      <c r="L342" s="90"/>
      <c r="M342" s="90"/>
      <c r="N342" s="123"/>
      <c r="O342" s="123"/>
      <c r="P342" s="123"/>
      <c r="Q342" s="123"/>
      <c r="R342" s="123"/>
      <c r="S342" s="32"/>
      <c r="T342" s="32"/>
      <c r="U342" s="32"/>
      <c r="V342" s="32"/>
      <c r="W342" s="32"/>
      <c r="X342" s="32"/>
      <c r="Y342" s="32"/>
    </row>
    <row r="343" spans="1:25" ht="14" hidden="1" x14ac:dyDescent="0.15">
      <c r="A343" s="33"/>
      <c r="B343" s="33"/>
      <c r="C343" s="49"/>
      <c r="D343" s="50"/>
      <c r="E343" s="50"/>
      <c r="F343" s="51"/>
      <c r="G343" s="50"/>
      <c r="H343" s="50"/>
      <c r="I343" s="50"/>
      <c r="J343" s="50"/>
      <c r="K343" s="50"/>
      <c r="P343" s="123"/>
      <c r="Q343" s="123"/>
      <c r="R343" s="123"/>
    </row>
    <row r="344" spans="1:25" ht="14.25" hidden="1" customHeight="1" x14ac:dyDescent="0.15"/>
    <row r="345" spans="1:25" ht="14.25" hidden="1" customHeight="1" x14ac:dyDescent="0.15"/>
    <row r="346" spans="1:25" ht="14.25" hidden="1" customHeight="1" x14ac:dyDescent="0.15"/>
    <row r="347" spans="1:25" ht="14.25" hidden="1" customHeight="1" x14ac:dyDescent="0.15"/>
    <row r="348" spans="1:25" ht="14.25" hidden="1" customHeight="1" x14ac:dyDescent="0.15"/>
    <row r="349" spans="1:25" ht="14.25" hidden="1" customHeight="1" x14ac:dyDescent="0.15"/>
    <row r="350" spans="1:25" ht="14.25" hidden="1" customHeight="1" x14ac:dyDescent="0.15"/>
    <row r="351" spans="1:25" ht="14.25" hidden="1" customHeight="1" x14ac:dyDescent="0.15"/>
    <row r="352" spans="1:25" ht="14.25" hidden="1" customHeight="1" x14ac:dyDescent="0.15"/>
    <row r="353" ht="14.25" hidden="1" customHeight="1" x14ac:dyDescent="0.15"/>
    <row r="354" ht="14.25" hidden="1" customHeight="1" x14ac:dyDescent="0.15"/>
    <row r="355" ht="14.25" hidden="1" customHeight="1" x14ac:dyDescent="0.15"/>
    <row r="356" ht="14.25" hidden="1" customHeight="1" x14ac:dyDescent="0.15"/>
    <row r="357" ht="14.25" hidden="1" customHeight="1" x14ac:dyDescent="0.15"/>
    <row r="358" ht="14.25" hidden="1" customHeight="1" x14ac:dyDescent="0.15"/>
    <row r="359" ht="14.25" hidden="1" customHeight="1" x14ac:dyDescent="0.15"/>
    <row r="360" ht="14.25" hidden="1" customHeight="1" x14ac:dyDescent="0.15"/>
    <row r="361" ht="14.25" hidden="1" customHeight="1" x14ac:dyDescent="0.15"/>
    <row r="362" ht="14.25" hidden="1" customHeight="1" x14ac:dyDescent="0.15"/>
    <row r="363" ht="14.25" hidden="1" customHeight="1" x14ac:dyDescent="0.15"/>
    <row r="364" ht="14.25" hidden="1" customHeight="1" x14ac:dyDescent="0.15"/>
    <row r="365" ht="14.25" hidden="1" customHeight="1" x14ac:dyDescent="0.15"/>
    <row r="366" ht="14.25" hidden="1" customHeight="1" x14ac:dyDescent="0.15"/>
    <row r="367" ht="14.25" hidden="1" customHeight="1" x14ac:dyDescent="0.15"/>
    <row r="368" ht="14.25" hidden="1" customHeight="1" x14ac:dyDescent="0.15"/>
    <row r="369" ht="14.25" hidden="1" customHeight="1" x14ac:dyDescent="0.15"/>
    <row r="370" ht="14.25" hidden="1" customHeight="1" x14ac:dyDescent="0.15"/>
    <row r="371" ht="14.25" hidden="1" customHeight="1" x14ac:dyDescent="0.15"/>
    <row r="372" ht="14.25" hidden="1" customHeight="1" x14ac:dyDescent="0.15"/>
    <row r="373" ht="14.25" hidden="1" customHeight="1" x14ac:dyDescent="0.15"/>
    <row r="374" ht="14.25" hidden="1" customHeight="1" x14ac:dyDescent="0.15"/>
    <row r="375" ht="14.25" hidden="1" customHeight="1" x14ac:dyDescent="0.15"/>
    <row r="376" ht="14.25" hidden="1" customHeight="1" x14ac:dyDescent="0.15"/>
    <row r="377" ht="14.25" hidden="1" customHeight="1" x14ac:dyDescent="0.15"/>
    <row r="378" ht="14.25" hidden="1" customHeight="1" x14ac:dyDescent="0.15"/>
    <row r="379" ht="14.25" hidden="1" customHeight="1" x14ac:dyDescent="0.15"/>
    <row r="380" ht="14.25" hidden="1" customHeight="1" x14ac:dyDescent="0.15"/>
    <row r="381" ht="14.25" hidden="1" customHeight="1" x14ac:dyDescent="0.15"/>
    <row r="382" ht="14.25" hidden="1" customHeight="1" x14ac:dyDescent="0.15"/>
    <row r="383" ht="14.25" hidden="1" customHeight="1" x14ac:dyDescent="0.15"/>
    <row r="384" ht="14.25" hidden="1" customHeight="1" x14ac:dyDescent="0.15"/>
    <row r="385" ht="14.25" hidden="1" customHeight="1" x14ac:dyDescent="0.15"/>
    <row r="386" ht="14.25" hidden="1" customHeight="1" x14ac:dyDescent="0.15"/>
    <row r="387" ht="14.25" hidden="1" customHeight="1" x14ac:dyDescent="0.15"/>
    <row r="388" ht="14.25" hidden="1" customHeight="1" x14ac:dyDescent="0.15"/>
    <row r="389" ht="14.25" hidden="1" customHeight="1" x14ac:dyDescent="0.15"/>
    <row r="390" ht="14.25" hidden="1" customHeight="1" x14ac:dyDescent="0.15"/>
    <row r="391" ht="14.25" hidden="1" customHeight="1" x14ac:dyDescent="0.15"/>
    <row r="392" ht="14.25" hidden="1" customHeight="1" x14ac:dyDescent="0.15"/>
    <row r="393" ht="14.25" hidden="1" customHeight="1" x14ac:dyDescent="0.15"/>
    <row r="394" ht="14.25" hidden="1" customHeight="1" x14ac:dyDescent="0.15"/>
    <row r="395" ht="14.25" hidden="1" customHeight="1" x14ac:dyDescent="0.15"/>
    <row r="396" ht="14.25" hidden="1" customHeight="1" x14ac:dyDescent="0.15"/>
    <row r="397" ht="14.25" hidden="1" customHeight="1" x14ac:dyDescent="0.15"/>
    <row r="398" ht="14.25" hidden="1" customHeight="1" x14ac:dyDescent="0.15"/>
    <row r="399" ht="14.25" hidden="1" customHeight="1" x14ac:dyDescent="0.15"/>
    <row r="400" ht="14.25" hidden="1" customHeight="1" x14ac:dyDescent="0.15"/>
    <row r="401" ht="14.25" hidden="1" customHeight="1" x14ac:dyDescent="0.15"/>
    <row r="402" ht="14.25" hidden="1" customHeight="1" x14ac:dyDescent="0.15"/>
    <row r="403" ht="14.25" hidden="1" customHeight="1" x14ac:dyDescent="0.15"/>
    <row r="404" ht="14.25" hidden="1" customHeight="1" x14ac:dyDescent="0.15"/>
    <row r="405" ht="14.25" hidden="1" customHeight="1" x14ac:dyDescent="0.15"/>
    <row r="406" ht="14.25" hidden="1" customHeight="1" x14ac:dyDescent="0.15"/>
    <row r="407" ht="14.25" hidden="1" customHeight="1" x14ac:dyDescent="0.15"/>
    <row r="408" ht="14.25" hidden="1" customHeight="1" x14ac:dyDescent="0.15"/>
    <row r="409" ht="14.25" hidden="1" customHeight="1" x14ac:dyDescent="0.15"/>
    <row r="410" ht="14.25" hidden="1" customHeight="1" x14ac:dyDescent="0.15"/>
    <row r="411" ht="14.25" hidden="1" customHeight="1" x14ac:dyDescent="0.15"/>
    <row r="412" ht="14.25" hidden="1" customHeight="1" x14ac:dyDescent="0.15"/>
    <row r="413" ht="14.25" hidden="1" customHeight="1" x14ac:dyDescent="0.15"/>
    <row r="414" ht="14.25" hidden="1" customHeight="1" x14ac:dyDescent="0.15"/>
    <row r="415" ht="14.25" hidden="1" customHeight="1" x14ac:dyDescent="0.15"/>
    <row r="416" ht="14.25" hidden="1" customHeight="1" x14ac:dyDescent="0.15"/>
    <row r="417" ht="14.25" hidden="1" customHeight="1" x14ac:dyDescent="0.15"/>
    <row r="418" ht="14.25" hidden="1" customHeight="1" x14ac:dyDescent="0.15"/>
    <row r="419" ht="14.25" hidden="1" customHeight="1" x14ac:dyDescent="0.15"/>
    <row r="420" ht="14.25" hidden="1" customHeight="1" x14ac:dyDescent="0.15"/>
    <row r="421" ht="14.25" hidden="1" customHeight="1" x14ac:dyDescent="0.15"/>
    <row r="422" ht="14.25" hidden="1" customHeight="1" x14ac:dyDescent="0.15"/>
    <row r="423" ht="14.25" hidden="1" customHeight="1" x14ac:dyDescent="0.15"/>
    <row r="424" ht="14.25" hidden="1" customHeight="1" x14ac:dyDescent="0.15"/>
    <row r="425" ht="14.25" hidden="1" customHeight="1" x14ac:dyDescent="0.15"/>
    <row r="426" ht="14.25" hidden="1" customHeight="1" x14ac:dyDescent="0.15"/>
    <row r="427" ht="14.25" hidden="1" customHeight="1" x14ac:dyDescent="0.15"/>
    <row r="428" ht="14.25" hidden="1" customHeight="1" x14ac:dyDescent="0.15"/>
    <row r="429" ht="14.25" hidden="1" customHeight="1" x14ac:dyDescent="0.15"/>
    <row r="430" ht="14.25" hidden="1" customHeight="1" x14ac:dyDescent="0.15"/>
    <row r="431" ht="14.25" hidden="1" customHeight="1" x14ac:dyDescent="0.15"/>
    <row r="432" ht="14.25" hidden="1" customHeight="1" x14ac:dyDescent="0.15"/>
    <row r="433" ht="14.25" hidden="1" customHeight="1" x14ac:dyDescent="0.15"/>
    <row r="434" ht="14.25" hidden="1" customHeight="1" x14ac:dyDescent="0.15"/>
    <row r="435" ht="14.25" hidden="1" customHeight="1" x14ac:dyDescent="0.15"/>
    <row r="436" ht="14.25" hidden="1" customHeight="1" x14ac:dyDescent="0.15"/>
    <row r="437" ht="14.25" hidden="1" customHeight="1" x14ac:dyDescent="0.15"/>
    <row r="438" ht="14.25" hidden="1" customHeight="1" x14ac:dyDescent="0.15"/>
    <row r="439" ht="14.25" hidden="1" customHeight="1" x14ac:dyDescent="0.15"/>
    <row r="440" ht="14.25" hidden="1" customHeight="1" x14ac:dyDescent="0.15"/>
    <row r="441" ht="14.25" hidden="1" customHeight="1" x14ac:dyDescent="0.15"/>
    <row r="442" ht="14.25" hidden="1" customHeight="1" x14ac:dyDescent="0.15"/>
    <row r="443" ht="14.25" hidden="1" customHeight="1" x14ac:dyDescent="0.15"/>
    <row r="444" ht="14.25" hidden="1" customHeight="1" x14ac:dyDescent="0.15"/>
    <row r="445" ht="14.25" hidden="1" customHeight="1" x14ac:dyDescent="0.15"/>
    <row r="446" ht="14.25" hidden="1" customHeight="1" x14ac:dyDescent="0.15"/>
    <row r="447" ht="14.25" hidden="1" customHeight="1" x14ac:dyDescent="0.15"/>
    <row r="448" ht="14.25" hidden="1" customHeight="1" x14ac:dyDescent="0.15"/>
    <row r="449" ht="14.25" hidden="1" customHeight="1" x14ac:dyDescent="0.15"/>
    <row r="450" ht="14.25" hidden="1" customHeight="1" x14ac:dyDescent="0.15"/>
    <row r="451" ht="14.25" hidden="1" customHeight="1" x14ac:dyDescent="0.15"/>
    <row r="452" ht="14.25" hidden="1" customHeight="1" x14ac:dyDescent="0.15"/>
    <row r="453" ht="14.25" hidden="1" customHeight="1" x14ac:dyDescent="0.15"/>
    <row r="454" ht="14.25" hidden="1" customHeight="1" x14ac:dyDescent="0.15"/>
    <row r="455" ht="14.25" hidden="1" customHeight="1" x14ac:dyDescent="0.15"/>
    <row r="456" ht="14.25" hidden="1" customHeight="1" x14ac:dyDescent="0.15"/>
    <row r="457" ht="14.25" hidden="1" customHeight="1" x14ac:dyDescent="0.15"/>
    <row r="458" ht="14.25" hidden="1" customHeight="1" x14ac:dyDescent="0.15"/>
    <row r="459" ht="14.25" hidden="1" customHeight="1" x14ac:dyDescent="0.15"/>
    <row r="460" ht="14.25" hidden="1" customHeight="1" x14ac:dyDescent="0.15"/>
    <row r="461" ht="14.25" hidden="1" customHeight="1" x14ac:dyDescent="0.15"/>
    <row r="462" ht="14.25" hidden="1" customHeight="1" x14ac:dyDescent="0.15"/>
    <row r="463" ht="14.25" hidden="1" customHeight="1" x14ac:dyDescent="0.15"/>
    <row r="464" ht="14.25" hidden="1" customHeight="1" x14ac:dyDescent="0.15"/>
    <row r="465" ht="14.25" hidden="1" customHeight="1" x14ac:dyDescent="0.15"/>
    <row r="466" ht="14.25" hidden="1" customHeight="1" x14ac:dyDescent="0.15"/>
    <row r="467" ht="14.25" hidden="1" customHeight="1" x14ac:dyDescent="0.15"/>
    <row r="468" ht="14.25" hidden="1" customHeight="1" x14ac:dyDescent="0.15"/>
    <row r="469" ht="14.25" hidden="1" customHeight="1" x14ac:dyDescent="0.15"/>
    <row r="470" ht="14.25" hidden="1" customHeight="1" x14ac:dyDescent="0.15"/>
    <row r="471" ht="14.25" hidden="1" customHeight="1" x14ac:dyDescent="0.15"/>
    <row r="472" ht="14.25" hidden="1" customHeight="1" x14ac:dyDescent="0.15"/>
    <row r="473" ht="14.25" hidden="1" customHeight="1" x14ac:dyDescent="0.15"/>
    <row r="474" ht="14.25" hidden="1" customHeight="1" x14ac:dyDescent="0.15"/>
    <row r="475" ht="14.25" hidden="1" customHeight="1" x14ac:dyDescent="0.15"/>
    <row r="476" ht="14.25" hidden="1" customHeight="1" x14ac:dyDescent="0.15"/>
    <row r="477" ht="14.25" hidden="1" customHeight="1" x14ac:dyDescent="0.15"/>
    <row r="478" ht="14.25" hidden="1" customHeight="1" x14ac:dyDescent="0.15"/>
    <row r="479" ht="14.25" hidden="1" customHeight="1" x14ac:dyDescent="0.15"/>
    <row r="480" ht="14.25" hidden="1" customHeight="1" x14ac:dyDescent="0.15"/>
    <row r="481" ht="14.25" hidden="1" customHeight="1" x14ac:dyDescent="0.15"/>
    <row r="482" ht="14.25" hidden="1" customHeight="1" x14ac:dyDescent="0.15"/>
    <row r="483" ht="14.25" hidden="1" customHeight="1" x14ac:dyDescent="0.15"/>
    <row r="484" ht="14.25" hidden="1" customHeight="1" x14ac:dyDescent="0.15"/>
    <row r="485" ht="14.25" hidden="1" customHeight="1" x14ac:dyDescent="0.15"/>
    <row r="486" ht="14.25" hidden="1" customHeight="1" x14ac:dyDescent="0.15"/>
    <row r="487" ht="14.25" hidden="1" customHeight="1" x14ac:dyDescent="0.15"/>
    <row r="488" ht="14.25" hidden="1" customHeight="1" x14ac:dyDescent="0.15"/>
    <row r="489" ht="14.25" hidden="1" customHeight="1" x14ac:dyDescent="0.15"/>
    <row r="490" ht="14.25" hidden="1" customHeight="1" x14ac:dyDescent="0.15"/>
    <row r="491" ht="14.25" hidden="1" customHeight="1" x14ac:dyDescent="0.15"/>
    <row r="492" ht="14.25" hidden="1" customHeight="1" x14ac:dyDescent="0.15"/>
    <row r="493" ht="14.25" hidden="1" customHeight="1" x14ac:dyDescent="0.15"/>
    <row r="494" ht="14.25" hidden="1" customHeight="1" x14ac:dyDescent="0.15"/>
    <row r="495" ht="14.25" hidden="1" customHeight="1" x14ac:dyDescent="0.15"/>
    <row r="496" ht="14.25" hidden="1" customHeight="1" x14ac:dyDescent="0.15"/>
    <row r="497" ht="14.25" hidden="1" customHeight="1" x14ac:dyDescent="0.15"/>
    <row r="498" ht="14.25" hidden="1" customHeight="1" x14ac:dyDescent="0.15"/>
    <row r="499" ht="14.25" hidden="1" customHeight="1" x14ac:dyDescent="0.15"/>
    <row r="500" ht="14.25" hidden="1" customHeight="1" x14ac:dyDescent="0.15"/>
    <row r="501" ht="14.25" hidden="1" customHeight="1" x14ac:dyDescent="0.15"/>
    <row r="502" ht="14.25" hidden="1" customHeight="1" x14ac:dyDescent="0.15"/>
    <row r="503" ht="14.25" hidden="1" customHeight="1" x14ac:dyDescent="0.15"/>
    <row r="504" ht="14.25" hidden="1" customHeight="1" x14ac:dyDescent="0.15"/>
    <row r="505" ht="14.25" hidden="1" customHeight="1" x14ac:dyDescent="0.15"/>
    <row r="506" ht="14.25" hidden="1" customHeight="1" x14ac:dyDescent="0.15"/>
    <row r="507" ht="14.25" hidden="1" customHeight="1" x14ac:dyDescent="0.15"/>
    <row r="508" ht="14.25" hidden="1" customHeight="1" x14ac:dyDescent="0.15"/>
    <row r="509" ht="14.25" hidden="1" customHeight="1" x14ac:dyDescent="0.15"/>
    <row r="510" ht="14.25" hidden="1" customHeight="1" x14ac:dyDescent="0.15"/>
    <row r="511" ht="14.25" hidden="1" customHeight="1" x14ac:dyDescent="0.15"/>
    <row r="512" ht="14.25" hidden="1" customHeight="1" x14ac:dyDescent="0.15"/>
    <row r="513" ht="14.25" hidden="1" customHeight="1" x14ac:dyDescent="0.15"/>
    <row r="514" ht="14.25" hidden="1" customHeight="1" x14ac:dyDescent="0.15"/>
    <row r="515" ht="14.25" hidden="1" customHeight="1" x14ac:dyDescent="0.15"/>
    <row r="516" ht="14.25" hidden="1" customHeight="1" x14ac:dyDescent="0.15"/>
    <row r="517" ht="14.25" hidden="1" customHeight="1" x14ac:dyDescent="0.15"/>
    <row r="518" ht="14.25" hidden="1" customHeight="1" x14ac:dyDescent="0.15"/>
    <row r="519" ht="14.25" hidden="1" customHeight="1" x14ac:dyDescent="0.15"/>
    <row r="520" ht="14.25" hidden="1" customHeight="1" x14ac:dyDescent="0.15"/>
    <row r="521" ht="14.25" hidden="1" customHeight="1" x14ac:dyDescent="0.15"/>
    <row r="522" ht="14.25" hidden="1" customHeight="1" x14ac:dyDescent="0.15"/>
    <row r="523" ht="14.25" hidden="1" customHeight="1" x14ac:dyDescent="0.15"/>
    <row r="524" ht="14.25" hidden="1" customHeight="1" x14ac:dyDescent="0.15"/>
    <row r="525" ht="14.25" hidden="1" customHeight="1" x14ac:dyDescent="0.15"/>
    <row r="526" ht="14.25" hidden="1" customHeight="1" x14ac:dyDescent="0.15"/>
    <row r="527" ht="14.25" hidden="1" customHeight="1" x14ac:dyDescent="0.15"/>
    <row r="528" ht="14.25" hidden="1" customHeight="1" x14ac:dyDescent="0.15"/>
    <row r="529" ht="14.25" hidden="1" customHeight="1" x14ac:dyDescent="0.15"/>
    <row r="530" ht="14.25" hidden="1" customHeight="1" x14ac:dyDescent="0.15"/>
    <row r="531" ht="14.25" hidden="1" customHeight="1" x14ac:dyDescent="0.15"/>
    <row r="532" ht="14.25" hidden="1" customHeight="1" x14ac:dyDescent="0.15"/>
    <row r="533" ht="14.25" hidden="1" customHeight="1" x14ac:dyDescent="0.15"/>
    <row r="534" ht="14.25" hidden="1" customHeight="1" x14ac:dyDescent="0.15"/>
    <row r="535" ht="14.25" hidden="1" customHeight="1" x14ac:dyDescent="0.15"/>
    <row r="536" ht="14.25" hidden="1" customHeight="1" x14ac:dyDescent="0.15"/>
    <row r="537" ht="14.25" hidden="1" customHeight="1" x14ac:dyDescent="0.15"/>
    <row r="538" ht="14.25" hidden="1" customHeight="1" x14ac:dyDescent="0.15"/>
    <row r="539" ht="14.25" hidden="1" customHeight="1" x14ac:dyDescent="0.15"/>
    <row r="540" ht="14.25" hidden="1" customHeight="1" x14ac:dyDescent="0.15"/>
    <row r="541" ht="14.25" hidden="1" customHeight="1" x14ac:dyDescent="0.15"/>
    <row r="542" ht="14.25" hidden="1" customHeight="1" x14ac:dyDescent="0.15"/>
    <row r="543" ht="14.25" hidden="1" customHeight="1" x14ac:dyDescent="0.15"/>
    <row r="544" ht="14.25" hidden="1" customHeight="1" x14ac:dyDescent="0.15"/>
    <row r="545" ht="14.25" hidden="1" customHeight="1" x14ac:dyDescent="0.15"/>
    <row r="546" ht="14.25" hidden="1" customHeight="1" x14ac:dyDescent="0.15"/>
    <row r="547" ht="14.25" hidden="1" customHeight="1" x14ac:dyDescent="0.15"/>
    <row r="548" ht="14.25" hidden="1" customHeight="1" x14ac:dyDescent="0.15"/>
    <row r="549" ht="14.25" hidden="1" customHeight="1" x14ac:dyDescent="0.15"/>
    <row r="550" ht="14.25" hidden="1" customHeight="1" x14ac:dyDescent="0.15"/>
    <row r="551" ht="14.25" hidden="1" customHeight="1" x14ac:dyDescent="0.15"/>
    <row r="552" ht="14.25" hidden="1" customHeight="1" x14ac:dyDescent="0.15"/>
    <row r="553" ht="14.25" hidden="1" customHeight="1" x14ac:dyDescent="0.15"/>
    <row r="554" ht="14.25" hidden="1" customHeight="1" x14ac:dyDescent="0.15"/>
    <row r="555" ht="14.25" hidden="1" customHeight="1" x14ac:dyDescent="0.15"/>
    <row r="556" ht="14.25" hidden="1" customHeight="1" x14ac:dyDescent="0.15"/>
    <row r="557" ht="14.25" hidden="1" customHeight="1" x14ac:dyDescent="0.15"/>
    <row r="558" ht="14.25" hidden="1" customHeight="1" x14ac:dyDescent="0.15"/>
    <row r="559" ht="14.25" hidden="1" customHeight="1" x14ac:dyDescent="0.15"/>
    <row r="560" ht="14.25" hidden="1" customHeight="1" x14ac:dyDescent="0.15"/>
    <row r="561" ht="14.25" hidden="1" customHeight="1" x14ac:dyDescent="0.15"/>
    <row r="562" ht="14.25" hidden="1" customHeight="1" x14ac:dyDescent="0.15"/>
    <row r="563" ht="14.25" hidden="1" customHeight="1" x14ac:dyDescent="0.15"/>
    <row r="564" ht="14.25" hidden="1" customHeight="1" x14ac:dyDescent="0.15"/>
    <row r="565" ht="14.25" hidden="1" customHeight="1" x14ac:dyDescent="0.15"/>
    <row r="566" ht="14.25" hidden="1" customHeight="1" x14ac:dyDescent="0.15"/>
    <row r="567" ht="14.25" hidden="1" customHeight="1" x14ac:dyDescent="0.15"/>
    <row r="568" ht="14.25" hidden="1" customHeight="1" x14ac:dyDescent="0.15"/>
    <row r="569" ht="14.25" hidden="1" customHeight="1" x14ac:dyDescent="0.15"/>
    <row r="570" ht="14.25" hidden="1" customHeight="1" x14ac:dyDescent="0.15"/>
    <row r="571" ht="14.25" hidden="1" customHeight="1" x14ac:dyDescent="0.15"/>
    <row r="572" ht="14.25" hidden="1" customHeight="1" x14ac:dyDescent="0.15"/>
    <row r="573" ht="14.25" hidden="1" customHeight="1" x14ac:dyDescent="0.15"/>
    <row r="574" ht="14.25" hidden="1" customHeight="1" x14ac:dyDescent="0.15"/>
    <row r="575" ht="14.25" hidden="1" customHeight="1" x14ac:dyDescent="0.15"/>
    <row r="576" ht="14.25" hidden="1" customHeight="1" x14ac:dyDescent="0.15"/>
    <row r="577" ht="14.25" hidden="1" customHeight="1" x14ac:dyDescent="0.15"/>
    <row r="578" ht="14.25" hidden="1" customHeight="1" x14ac:dyDescent="0.15"/>
    <row r="579" ht="14.25" hidden="1" customHeight="1" x14ac:dyDescent="0.15"/>
    <row r="580" ht="14.25" hidden="1" customHeight="1" x14ac:dyDescent="0.15"/>
    <row r="581" ht="14.25" hidden="1" customHeight="1" x14ac:dyDescent="0.15"/>
    <row r="582" ht="14.25" hidden="1" customHeight="1" x14ac:dyDescent="0.15"/>
    <row r="583" ht="14.25" hidden="1" customHeight="1" x14ac:dyDescent="0.15"/>
    <row r="584" ht="14.25" hidden="1" customHeight="1" x14ac:dyDescent="0.15"/>
    <row r="585" ht="14.25" hidden="1" customHeight="1" x14ac:dyDescent="0.15"/>
    <row r="586" ht="14.25" hidden="1" customHeight="1" x14ac:dyDescent="0.15"/>
    <row r="587" ht="14.25" hidden="1" customHeight="1" x14ac:dyDescent="0.15"/>
    <row r="588" ht="14.25" hidden="1" customHeight="1" x14ac:dyDescent="0.15"/>
    <row r="589" ht="14.25" hidden="1" customHeight="1" x14ac:dyDescent="0.15"/>
    <row r="590" ht="14.25" hidden="1" customHeight="1" x14ac:dyDescent="0.15"/>
    <row r="591" ht="14.25" hidden="1" customHeight="1" x14ac:dyDescent="0.15"/>
    <row r="592" ht="14.25" hidden="1" customHeight="1" x14ac:dyDescent="0.15"/>
    <row r="593" ht="14.25" hidden="1" customHeight="1" x14ac:dyDescent="0.15"/>
    <row r="594" ht="14.25" hidden="1" customHeight="1" x14ac:dyDescent="0.15"/>
    <row r="595" ht="14.25" hidden="1" customHeight="1" x14ac:dyDescent="0.15"/>
    <row r="596" ht="14.25" hidden="1" customHeight="1" x14ac:dyDescent="0.15"/>
    <row r="597" ht="14.25" hidden="1" customHeight="1" x14ac:dyDescent="0.15"/>
    <row r="598" ht="14.25" hidden="1" customHeight="1" x14ac:dyDescent="0.15"/>
    <row r="599" ht="14.25" hidden="1" customHeight="1" x14ac:dyDescent="0.15"/>
    <row r="600" ht="14.25" hidden="1" customHeight="1" x14ac:dyDescent="0.15"/>
    <row r="601" ht="14.25" hidden="1" customHeight="1" x14ac:dyDescent="0.15"/>
    <row r="602" ht="14.25" hidden="1" customHeight="1" x14ac:dyDescent="0.15"/>
    <row r="603" ht="14.25" hidden="1" customHeight="1" x14ac:dyDescent="0.15"/>
    <row r="604" ht="14.25" hidden="1" customHeight="1" x14ac:dyDescent="0.15"/>
    <row r="605" ht="14.25" hidden="1" customHeight="1" x14ac:dyDescent="0.15"/>
    <row r="606" ht="14.25" hidden="1" customHeight="1" x14ac:dyDescent="0.15"/>
    <row r="607" ht="14.25" hidden="1" customHeight="1" x14ac:dyDescent="0.15"/>
    <row r="608" ht="14.25" hidden="1" customHeight="1" x14ac:dyDescent="0.15"/>
    <row r="609" ht="14.25" hidden="1" customHeight="1" x14ac:dyDescent="0.15"/>
    <row r="610" ht="14.25" hidden="1" customHeight="1" x14ac:dyDescent="0.15"/>
    <row r="611" ht="14.25" hidden="1" customHeight="1" x14ac:dyDescent="0.15"/>
    <row r="612" ht="14.25" hidden="1" customHeight="1" x14ac:dyDescent="0.15"/>
    <row r="613" ht="14.25" hidden="1" customHeight="1" x14ac:dyDescent="0.15"/>
    <row r="614" ht="14.25" hidden="1" customHeight="1" x14ac:dyDescent="0.15"/>
    <row r="615" ht="14.25" hidden="1" customHeight="1" x14ac:dyDescent="0.15"/>
    <row r="616" ht="14.25" hidden="1" customHeight="1" x14ac:dyDescent="0.15"/>
    <row r="617" ht="14.25" hidden="1" customHeight="1" x14ac:dyDescent="0.15"/>
    <row r="618" ht="14.25" hidden="1" customHeight="1" x14ac:dyDescent="0.15"/>
    <row r="619" ht="14.25" hidden="1" customHeight="1" x14ac:dyDescent="0.15"/>
    <row r="620" ht="14.25" hidden="1" customHeight="1" x14ac:dyDescent="0.15"/>
    <row r="621" ht="14.25" hidden="1" customHeight="1" x14ac:dyDescent="0.15"/>
    <row r="622" ht="14.25" hidden="1" customHeight="1" x14ac:dyDescent="0.15"/>
    <row r="623" ht="14.25" hidden="1" customHeight="1" x14ac:dyDescent="0.15"/>
    <row r="624" ht="14.25" hidden="1" customHeight="1" x14ac:dyDescent="0.15"/>
    <row r="625" ht="14.25" hidden="1" customHeight="1" x14ac:dyDescent="0.15"/>
    <row r="626" ht="14.25" hidden="1" customHeight="1" x14ac:dyDescent="0.15"/>
    <row r="627" ht="14.25" hidden="1" customHeight="1" x14ac:dyDescent="0.15"/>
    <row r="628" ht="14.25" hidden="1" customHeight="1" x14ac:dyDescent="0.15"/>
    <row r="629" ht="14.25" hidden="1" customHeight="1" x14ac:dyDescent="0.15"/>
    <row r="630" ht="14.25" hidden="1" customHeight="1" x14ac:dyDescent="0.15"/>
    <row r="631" ht="14.25" hidden="1" customHeight="1" x14ac:dyDescent="0.15"/>
    <row r="632" ht="14.25" hidden="1" customHeight="1" x14ac:dyDescent="0.15"/>
    <row r="633" ht="14.25" hidden="1" customHeight="1" x14ac:dyDescent="0.15"/>
    <row r="634" ht="14.25" hidden="1" customHeight="1" x14ac:dyDescent="0.15"/>
    <row r="635" ht="14.25" hidden="1" customHeight="1" x14ac:dyDescent="0.15"/>
    <row r="636" ht="14.25" hidden="1" customHeight="1" x14ac:dyDescent="0.15"/>
    <row r="637" ht="14.25" hidden="1" customHeight="1" x14ac:dyDescent="0.15"/>
    <row r="638" ht="14.25" hidden="1" customHeight="1" x14ac:dyDescent="0.15"/>
    <row r="639" ht="14.25" hidden="1" customHeight="1" x14ac:dyDescent="0.15"/>
    <row r="640" ht="14.25" hidden="1" customHeight="1" x14ac:dyDescent="0.15"/>
    <row r="641" ht="14.25" hidden="1" customHeight="1" x14ac:dyDescent="0.15"/>
    <row r="642" ht="14.25" hidden="1" customHeight="1" x14ac:dyDescent="0.15"/>
    <row r="643" ht="14.25" hidden="1" customHeight="1" x14ac:dyDescent="0.15"/>
    <row r="644" ht="14.25" hidden="1" customHeight="1" x14ac:dyDescent="0.15"/>
    <row r="645" ht="14.25" hidden="1" customHeight="1" x14ac:dyDescent="0.15"/>
    <row r="646" ht="14.25" hidden="1" customHeight="1" x14ac:dyDescent="0.15"/>
    <row r="647" ht="14.25" hidden="1" customHeight="1" x14ac:dyDescent="0.15"/>
    <row r="648" ht="14.25" hidden="1" customHeight="1" x14ac:dyDescent="0.15"/>
    <row r="649" ht="14.25" hidden="1" customHeight="1" x14ac:dyDescent="0.15"/>
    <row r="650" ht="14.25" hidden="1" customHeight="1" x14ac:dyDescent="0.15"/>
    <row r="651" ht="14.25" hidden="1" customHeight="1" x14ac:dyDescent="0.15"/>
    <row r="652" ht="14.25" hidden="1" customHeight="1" x14ac:dyDescent="0.15"/>
    <row r="653" ht="14.25" hidden="1" customHeight="1" x14ac:dyDescent="0.15"/>
    <row r="654" ht="14.25" hidden="1" customHeight="1" x14ac:dyDescent="0.15"/>
    <row r="655" ht="14.25" hidden="1" customHeight="1" x14ac:dyDescent="0.15"/>
    <row r="656" ht="14.25" hidden="1" customHeight="1" x14ac:dyDescent="0.15"/>
    <row r="657" ht="14.25" hidden="1" customHeight="1" x14ac:dyDescent="0.15"/>
    <row r="658" ht="14.25" hidden="1" customHeight="1" x14ac:dyDescent="0.15"/>
    <row r="659" ht="14.25" hidden="1" customHeight="1" x14ac:dyDescent="0.15"/>
    <row r="660" ht="14.25" hidden="1" customHeight="1" x14ac:dyDescent="0.15"/>
    <row r="661" ht="14.25" hidden="1" customHeight="1" x14ac:dyDescent="0.15"/>
    <row r="662" ht="14.25" hidden="1" customHeight="1" x14ac:dyDescent="0.15"/>
    <row r="663" ht="14.25" hidden="1" customHeight="1" x14ac:dyDescent="0.15"/>
    <row r="664" ht="14.25" hidden="1" customHeight="1" x14ac:dyDescent="0.15"/>
    <row r="665" ht="14.25" hidden="1" customHeight="1" x14ac:dyDescent="0.15"/>
    <row r="666" ht="14.25" hidden="1" customHeight="1" x14ac:dyDescent="0.15"/>
    <row r="667" ht="14.25" hidden="1" customHeight="1" x14ac:dyDescent="0.15"/>
    <row r="668" ht="14.25" hidden="1" customHeight="1" x14ac:dyDescent="0.15"/>
    <row r="669" ht="14.25" hidden="1" customHeight="1" x14ac:dyDescent="0.15"/>
    <row r="670" ht="14.25" hidden="1" customHeight="1" x14ac:dyDescent="0.15"/>
    <row r="671" ht="14.25" hidden="1" customHeight="1" x14ac:dyDescent="0.15"/>
    <row r="672" ht="14.25" hidden="1" customHeight="1" x14ac:dyDescent="0.15"/>
    <row r="673" ht="14.25" hidden="1" customHeight="1" x14ac:dyDescent="0.15"/>
    <row r="674" ht="14.25" hidden="1" customHeight="1" x14ac:dyDescent="0.15"/>
    <row r="675" ht="14.25" hidden="1" customHeight="1" x14ac:dyDescent="0.15"/>
    <row r="676" ht="14.25" hidden="1" customHeight="1" x14ac:dyDescent="0.15"/>
    <row r="677" ht="14.25" hidden="1" customHeight="1" x14ac:dyDescent="0.15"/>
    <row r="678" ht="14.25" hidden="1" customHeight="1" x14ac:dyDescent="0.15"/>
    <row r="679" ht="14.25" hidden="1" customHeight="1" x14ac:dyDescent="0.15"/>
    <row r="680" ht="14.25" hidden="1" customHeight="1" x14ac:dyDescent="0.15"/>
    <row r="681" ht="14.25" hidden="1" customHeight="1" x14ac:dyDescent="0.15"/>
    <row r="682" ht="14.25" hidden="1" customHeight="1" x14ac:dyDescent="0.15"/>
    <row r="683" ht="14.25" hidden="1" customHeight="1" x14ac:dyDescent="0.15"/>
    <row r="684" ht="14.25" hidden="1" customHeight="1" x14ac:dyDescent="0.15"/>
    <row r="685" ht="14.25" hidden="1" customHeight="1" x14ac:dyDescent="0.15"/>
    <row r="686" ht="14.25" hidden="1" customHeight="1" x14ac:dyDescent="0.15"/>
    <row r="687" ht="14.25" hidden="1" customHeight="1" x14ac:dyDescent="0.15"/>
    <row r="688" ht="14.25" hidden="1" customHeight="1" x14ac:dyDescent="0.15"/>
    <row r="689" spans="1:26" ht="14.25" hidden="1" customHeight="1" x14ac:dyDescent="0.15"/>
    <row r="690" spans="1:26" ht="14.25" hidden="1" customHeight="1" x14ac:dyDescent="0.15"/>
    <row r="691" spans="1:26" ht="14.25" hidden="1" customHeight="1" x14ac:dyDescent="0.15"/>
    <row r="692" spans="1:26" ht="14.25" hidden="1" customHeight="1" x14ac:dyDescent="0.15"/>
    <row r="693" spans="1:26" ht="14.25" hidden="1" customHeight="1" x14ac:dyDescent="0.15"/>
    <row r="694" spans="1:26" ht="14.25" hidden="1" customHeight="1" x14ac:dyDescent="0.15"/>
    <row r="695" spans="1:26" ht="14.25" hidden="1" customHeight="1" x14ac:dyDescent="0.15"/>
    <row r="696" spans="1:26" ht="14.25" hidden="1" customHeight="1" x14ac:dyDescent="0.15"/>
    <row r="697" spans="1:26" ht="14.25" hidden="1" customHeight="1" x14ac:dyDescent="0.15"/>
    <row r="698" spans="1:26" ht="14.25" hidden="1" customHeight="1" x14ac:dyDescent="0.15"/>
    <row r="699" spans="1:26" s="29" customFormat="1" ht="14" hidden="1" x14ac:dyDescent="0.15">
      <c r="A699" s="6"/>
      <c r="B699" s="6"/>
      <c r="C699" s="28"/>
      <c r="D699" s="6"/>
      <c r="F699" s="30"/>
      <c r="L699" s="90"/>
      <c r="M699" s="90"/>
      <c r="N699" s="123"/>
      <c r="O699" s="123"/>
      <c r="P699" s="6"/>
      <c r="Q699" s="6"/>
      <c r="R699" s="6"/>
      <c r="S699" s="6"/>
      <c r="T699" s="6"/>
      <c r="U699" s="6"/>
      <c r="V699" s="6"/>
      <c r="W699" s="6"/>
      <c r="X699" s="6"/>
      <c r="Y699" s="6"/>
      <c r="Z699" s="6"/>
    </row>
    <row r="700" spans="1:26" s="29" customFormat="1" ht="14" hidden="1" x14ac:dyDescent="0.15">
      <c r="A700" s="6"/>
      <c r="B700" s="6"/>
      <c r="C700" s="28"/>
      <c r="D700" s="6"/>
      <c r="F700" s="30"/>
      <c r="L700" s="90"/>
      <c r="M700" s="90"/>
      <c r="N700" s="123"/>
      <c r="O700" s="123"/>
      <c r="P700" s="6"/>
      <c r="Q700" s="6"/>
      <c r="R700" s="6"/>
      <c r="S700" s="6"/>
      <c r="T700" s="6"/>
      <c r="U700" s="6"/>
      <c r="V700" s="6"/>
      <c r="W700" s="6"/>
      <c r="X700" s="6"/>
      <c r="Y700" s="6"/>
      <c r="Z700" s="6"/>
    </row>
    <row r="701" spans="1:26" s="29" customFormat="1" ht="14" hidden="1" x14ac:dyDescent="0.15">
      <c r="A701" s="6"/>
      <c r="B701" s="6"/>
      <c r="C701" s="28"/>
      <c r="D701" s="6"/>
      <c r="F701" s="30"/>
      <c r="L701" s="90"/>
      <c r="M701" s="90"/>
      <c r="N701" s="123"/>
      <c r="O701" s="123"/>
      <c r="P701" s="6"/>
      <c r="Q701" s="6"/>
      <c r="R701" s="6"/>
      <c r="S701" s="6"/>
      <c r="T701" s="6"/>
      <c r="U701" s="6"/>
      <c r="V701" s="6"/>
      <c r="W701" s="6"/>
      <c r="X701" s="6"/>
      <c r="Y701" s="6"/>
      <c r="Z701" s="6"/>
    </row>
    <row r="702" spans="1:26" s="29" customFormat="1" ht="14" hidden="1" x14ac:dyDescent="0.15">
      <c r="A702" s="6"/>
      <c r="B702" s="6"/>
      <c r="C702" s="28"/>
      <c r="D702" s="6"/>
      <c r="F702" s="30"/>
      <c r="L702" s="90"/>
      <c r="M702" s="90"/>
      <c r="N702" s="123"/>
      <c r="O702" s="123"/>
      <c r="P702" s="6"/>
      <c r="Q702" s="6"/>
      <c r="R702" s="6"/>
      <c r="S702" s="6"/>
      <c r="T702" s="6"/>
      <c r="U702" s="6"/>
      <c r="V702" s="6"/>
      <c r="W702" s="6"/>
      <c r="X702" s="6"/>
      <c r="Y702" s="6"/>
      <c r="Z702" s="6"/>
    </row>
    <row r="703" spans="1:26" s="29" customFormat="1" ht="14" hidden="1" x14ac:dyDescent="0.15">
      <c r="A703" s="6"/>
      <c r="B703" s="6"/>
      <c r="C703" s="28"/>
      <c r="D703" s="6"/>
      <c r="F703" s="30"/>
      <c r="L703" s="90"/>
      <c r="M703" s="90"/>
      <c r="N703" s="123"/>
      <c r="O703" s="123"/>
      <c r="P703" s="6"/>
      <c r="Q703" s="6"/>
      <c r="R703" s="6"/>
      <c r="S703" s="6"/>
      <c r="T703" s="6"/>
      <c r="U703" s="6"/>
      <c r="V703" s="6"/>
      <c r="W703" s="6"/>
      <c r="X703" s="6"/>
      <c r="Y703" s="6"/>
      <c r="Z703" s="6"/>
    </row>
    <row r="704" spans="1:26" s="29" customFormat="1" ht="14" hidden="1" x14ac:dyDescent="0.15">
      <c r="A704" s="6"/>
      <c r="B704" s="6"/>
      <c r="C704" s="28"/>
      <c r="D704" s="6"/>
      <c r="F704" s="30"/>
      <c r="L704" s="90"/>
      <c r="M704" s="90"/>
      <c r="N704" s="123"/>
      <c r="O704" s="123"/>
      <c r="P704" s="6"/>
      <c r="Q704" s="6"/>
      <c r="R704" s="6"/>
      <c r="S704" s="6"/>
      <c r="T704" s="6"/>
      <c r="U704" s="6"/>
      <c r="V704" s="6"/>
      <c r="W704" s="6"/>
      <c r="X704" s="6"/>
      <c r="Y704" s="6"/>
      <c r="Z704" s="6"/>
    </row>
    <row r="705" spans="1:26" s="29" customFormat="1" ht="14" hidden="1" x14ac:dyDescent="0.15">
      <c r="A705" s="6"/>
      <c r="B705" s="6"/>
      <c r="C705" s="28"/>
      <c r="D705" s="6"/>
      <c r="F705" s="30"/>
      <c r="L705" s="90"/>
      <c r="M705" s="90"/>
      <c r="N705" s="123"/>
      <c r="O705" s="123"/>
      <c r="P705" s="6"/>
      <c r="Q705" s="6"/>
      <c r="R705" s="6"/>
      <c r="S705" s="6"/>
      <c r="T705" s="6"/>
      <c r="U705" s="6"/>
      <c r="V705" s="6"/>
      <c r="W705" s="6"/>
      <c r="X705" s="6"/>
      <c r="Y705" s="6"/>
      <c r="Z705" s="6"/>
    </row>
    <row r="706" spans="1:26" ht="14.25" customHeight="1" x14ac:dyDescent="0.15"/>
  </sheetData>
  <mergeCells count="15">
    <mergeCell ref="C38:D38"/>
    <mergeCell ref="C37:D37"/>
    <mergeCell ref="C62:D62"/>
    <mergeCell ref="C39:D39"/>
    <mergeCell ref="G46:J51"/>
    <mergeCell ref="C41:D41"/>
    <mergeCell ref="D48:D49"/>
    <mergeCell ref="C56:D56"/>
    <mergeCell ref="C35:D35"/>
    <mergeCell ref="C36:D36"/>
    <mergeCell ref="D17:D18"/>
    <mergeCell ref="J27:K27"/>
    <mergeCell ref="J28:K28"/>
    <mergeCell ref="J31:K31"/>
    <mergeCell ref="J29:K29"/>
  </mergeCells>
  <phoneticPr fontId="33" type="noConversion"/>
  <conditionalFormatting sqref="F26:F31">
    <cfRule type="expression" dxfId="13" priority="7">
      <formula>M26=1</formula>
    </cfRule>
    <cfRule type="expression" dxfId="12" priority="8">
      <formula>E25&lt;&gt;"&gt;"</formula>
    </cfRule>
    <cfRule type="expression" dxfId="11" priority="9">
      <formula>E25="&gt;"</formula>
    </cfRule>
  </conditionalFormatting>
  <conditionalFormatting sqref="I25">
    <cfRule type="expression" dxfId="10" priority="24">
      <formula>I25&gt;0</formula>
    </cfRule>
  </conditionalFormatting>
  <conditionalFormatting sqref="I26:I31">
    <cfRule type="expression" dxfId="9" priority="57">
      <formula>M26=1</formula>
    </cfRule>
    <cfRule type="expression" dxfId="8" priority="58">
      <formula>I26&lt;&gt;" "</formula>
    </cfRule>
  </conditionalFormatting>
  <pageMargins left="0.7" right="0.7" top="0.75" bottom="0.75" header="0.3" footer="0.3"/>
  <pageSetup paperSize="9" orientation="portrait" r:id="rId1"/>
  <headerFooter>
    <oddFooter>&amp;L_x000D_&amp;1#&amp;"Calibri"&amp;10&amp;K000000 Intern gebruik</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pageSetUpPr fitToPage="1"/>
  </sheetPr>
  <dimension ref="A1:I136"/>
  <sheetViews>
    <sheetView showGridLines="0" showZeros="0" tabSelected="1" topLeftCell="A12" zoomScaleNormal="100" workbookViewId="0">
      <selection activeCell="E26" sqref="E26"/>
    </sheetView>
  </sheetViews>
  <sheetFormatPr baseColWidth="10" defaultColWidth="9.1640625" defaultRowHeight="0" customHeight="1" zeroHeight="1" x14ac:dyDescent="0.15"/>
  <cols>
    <col min="1" max="1" width="2.33203125" style="133" customWidth="1"/>
    <col min="2" max="2" width="59.5" style="133" customWidth="1"/>
    <col min="3" max="3" width="18.5" style="133" customWidth="1"/>
    <col min="4" max="4" width="21.33203125" style="137" customWidth="1"/>
    <col min="5" max="5" width="32.5" style="137" customWidth="1"/>
    <col min="6" max="9" width="15.6640625" style="133" customWidth="1"/>
    <col min="10" max="12" width="9.1640625" style="133" customWidth="1"/>
    <col min="13" max="14" width="2.6640625" style="133" customWidth="1"/>
    <col min="15" max="29" width="10.6640625" style="133" customWidth="1"/>
    <col min="30" max="16384" width="9.1640625" style="133"/>
  </cols>
  <sheetData>
    <row r="1" spans="1:9" s="125" customFormat="1" ht="15" customHeight="1" x14ac:dyDescent="0.15">
      <c r="A1" s="124"/>
      <c r="B1" s="124"/>
      <c r="C1" s="124"/>
      <c r="D1" s="124"/>
      <c r="E1" s="124"/>
    </row>
    <row r="2" spans="1:9" s="128" customFormat="1" ht="22.25" customHeight="1" x14ac:dyDescent="0.2">
      <c r="A2" s="126"/>
      <c r="B2" s="12" t="str">
        <f>+Samenvatting!B2</f>
        <v xml:space="preserve">Europese Aanbesteding </v>
      </c>
      <c r="C2" s="13"/>
      <c r="D2" s="13"/>
      <c r="E2" s="13"/>
      <c r="F2" s="13"/>
      <c r="G2" s="13"/>
      <c r="H2" s="13"/>
      <c r="I2" s="13"/>
    </row>
    <row r="3" spans="1:9" s="130" customFormat="1" ht="22.25" customHeight="1" x14ac:dyDescent="0.2">
      <c r="A3" s="127"/>
      <c r="B3" s="129" t="str">
        <f>+Samenvatting!B3</f>
        <v>IWR2024 | Print Scan Management Oplossing</v>
      </c>
      <c r="C3" s="14"/>
      <c r="D3" s="14"/>
      <c r="E3" s="14"/>
      <c r="F3" s="14"/>
      <c r="G3" s="14"/>
      <c r="H3" s="14"/>
      <c r="I3" s="14"/>
    </row>
    <row r="4" spans="1:9" s="130" customFormat="1" ht="17.5" customHeight="1" x14ac:dyDescent="0.2">
      <c r="A4" s="127"/>
      <c r="B4" s="15" t="s">
        <v>46</v>
      </c>
      <c r="C4" s="14"/>
      <c r="D4" s="14"/>
      <c r="E4" s="14"/>
      <c r="F4" s="14"/>
      <c r="G4" s="14"/>
      <c r="H4" s="14"/>
      <c r="I4" s="14"/>
    </row>
    <row r="5" spans="1:9" s="130" customFormat="1" ht="17.5" customHeight="1" x14ac:dyDescent="0.2">
      <c r="A5" s="127"/>
      <c r="B5" s="131" t="str">
        <f>+Samenvatting!B5</f>
        <v>IUC 2024123004</v>
      </c>
      <c r="C5" s="14"/>
      <c r="D5" s="14"/>
      <c r="E5" s="14"/>
      <c r="F5" s="14"/>
      <c r="G5" s="14"/>
      <c r="H5" s="14"/>
      <c r="I5" s="14"/>
    </row>
    <row r="6" spans="1:9" s="130" customFormat="1" ht="17.5" customHeight="1" x14ac:dyDescent="0.2">
      <c r="A6" s="127"/>
      <c r="B6" s="132" t="str">
        <f>+Samenvatting!B6</f>
        <v>(Prijzen exclusief BTW)</v>
      </c>
      <c r="C6" s="14"/>
      <c r="D6" s="14"/>
      <c r="E6" s="14"/>
      <c r="F6" s="14"/>
      <c r="G6" s="14"/>
      <c r="H6" s="14"/>
      <c r="I6" s="14"/>
    </row>
    <row r="7" spans="1:9" ht="14" thickBot="1" x14ac:dyDescent="0.2">
      <c r="B7" s="18"/>
      <c r="C7" s="18"/>
      <c r="D7" s="138"/>
      <c r="E7" s="138"/>
      <c r="F7" s="138"/>
      <c r="G7" s="138"/>
      <c r="H7" s="138"/>
      <c r="I7" s="138"/>
    </row>
    <row r="8" spans="1:9" ht="13" x14ac:dyDescent="0.15">
      <c r="F8" s="137"/>
      <c r="G8" s="137"/>
      <c r="H8" s="137"/>
      <c r="I8" s="137"/>
    </row>
    <row r="9" spans="1:9" ht="18" x14ac:dyDescent="0.2">
      <c r="B9" s="21" t="s">
        <v>40</v>
      </c>
      <c r="C9" s="134"/>
      <c r="D9" s="134"/>
      <c r="E9" s="22"/>
    </row>
    <row r="10" spans="1:9" ht="14" x14ac:dyDescent="0.15">
      <c r="B10" s="23" t="s">
        <v>1</v>
      </c>
      <c r="C10" s="135"/>
      <c r="D10" s="135"/>
      <c r="E10" s="24" t="s">
        <v>47</v>
      </c>
    </row>
    <row r="11" spans="1:9" ht="36" customHeight="1" x14ac:dyDescent="0.15">
      <c r="B11" s="300" t="s">
        <v>61</v>
      </c>
      <c r="C11" s="299"/>
      <c r="D11" s="181"/>
      <c r="E11" s="1"/>
    </row>
    <row r="12" spans="1:9" ht="20" customHeight="1" x14ac:dyDescent="0.2">
      <c r="B12" s="136" t="s">
        <v>42</v>
      </c>
      <c r="C12" s="172"/>
      <c r="D12" s="181"/>
      <c r="E12" s="271">
        <v>4000</v>
      </c>
    </row>
    <row r="13" spans="1:9" ht="20" customHeight="1" x14ac:dyDescent="0.2">
      <c r="C13" s="11"/>
      <c r="E13" s="11"/>
    </row>
    <row r="14" spans="1:9" ht="20" customHeight="1" x14ac:dyDescent="0.15"/>
    <row r="15" spans="1:9" ht="20" customHeight="1" thickBot="1" x14ac:dyDescent="0.2">
      <c r="B15" s="298" t="s">
        <v>142</v>
      </c>
      <c r="C15" s="299"/>
      <c r="D15" s="181"/>
      <c r="E15" s="27">
        <f>(E11*E12)</f>
        <v>0</v>
      </c>
    </row>
    <row r="16" spans="1:9" ht="15" thickTop="1" thickBot="1" x14ac:dyDescent="0.2">
      <c r="B16" s="18"/>
      <c r="C16" s="18"/>
      <c r="D16" s="138"/>
      <c r="E16" s="138"/>
      <c r="F16" s="138"/>
      <c r="G16" s="138"/>
      <c r="H16" s="138"/>
      <c r="I16" s="138"/>
    </row>
    <row r="17" spans="2:9" ht="13" x14ac:dyDescent="0.15">
      <c r="B17" s="19"/>
      <c r="C17" s="19"/>
      <c r="D17" s="198"/>
      <c r="E17" s="198"/>
      <c r="F17" s="198"/>
      <c r="G17" s="198"/>
      <c r="H17" s="198"/>
      <c r="I17" s="198"/>
    </row>
    <row r="18" spans="2:9" ht="12.75" customHeight="1" x14ac:dyDescent="0.15"/>
    <row r="19" spans="2:9" ht="18" x14ac:dyDescent="0.2">
      <c r="B19" s="21" t="s">
        <v>141</v>
      </c>
      <c r="C19" s="134"/>
      <c r="D19" s="134"/>
      <c r="E19" s="22"/>
    </row>
    <row r="20" spans="2:9" ht="14" x14ac:dyDescent="0.15">
      <c r="B20" s="23" t="s">
        <v>1</v>
      </c>
      <c r="C20" s="135"/>
      <c r="D20" s="135"/>
      <c r="E20" s="24" t="s">
        <v>47</v>
      </c>
    </row>
    <row r="21" spans="2:9" ht="36" customHeight="1" x14ac:dyDescent="0.15">
      <c r="B21" s="300" t="s">
        <v>143</v>
      </c>
      <c r="C21" s="299"/>
      <c r="D21" s="181"/>
      <c r="E21" s="1"/>
    </row>
    <row r="22" spans="2:9" ht="20" customHeight="1" x14ac:dyDescent="0.2">
      <c r="B22" s="136" t="s">
        <v>144</v>
      </c>
      <c r="C22" s="172"/>
      <c r="D22" s="181"/>
      <c r="E22" s="271">
        <v>4500</v>
      </c>
    </row>
    <row r="23" spans="2:9" ht="20" customHeight="1" x14ac:dyDescent="0.2">
      <c r="C23" s="11"/>
      <c r="E23" s="11"/>
    </row>
    <row r="24" spans="2:9" ht="20" customHeight="1" x14ac:dyDescent="0.15"/>
    <row r="25" spans="2:9" ht="20" customHeight="1" thickBot="1" x14ac:dyDescent="0.2">
      <c r="B25" s="298" t="s">
        <v>142</v>
      </c>
      <c r="C25" s="299"/>
      <c r="D25" s="181"/>
      <c r="E25" s="27">
        <f>(E21*E22*9)</f>
        <v>0</v>
      </c>
    </row>
    <row r="26" spans="2:9" ht="12" customHeight="1" thickTop="1" x14ac:dyDescent="0.15"/>
    <row r="27" spans="2:9" ht="12.75" customHeight="1" x14ac:dyDescent="0.15"/>
    <row r="28" spans="2:9" ht="20" customHeight="1" thickBot="1" x14ac:dyDescent="0.2">
      <c r="B28" s="298" t="s">
        <v>63</v>
      </c>
      <c r="C28" s="299"/>
      <c r="D28" s="181"/>
      <c r="E28" s="27">
        <f>E25+E15</f>
        <v>0</v>
      </c>
    </row>
    <row r="29" spans="2:9" ht="12.75" customHeight="1" thickTop="1" x14ac:dyDescent="0.15"/>
    <row r="30" spans="2:9" ht="12.75" customHeight="1" x14ac:dyDescent="0.15"/>
    <row r="31" spans="2:9" ht="12.75" customHeight="1" x14ac:dyDescent="0.15"/>
    <row r="32" spans="2:9"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sheetData>
  <mergeCells count="5">
    <mergeCell ref="B25:C25"/>
    <mergeCell ref="B28:C28"/>
    <mergeCell ref="B15:C15"/>
    <mergeCell ref="B11:C11"/>
    <mergeCell ref="B21:C21"/>
  </mergeCells>
  <pageMargins left="0.75" right="0.75" top="0.51" bottom="0.46" header="0.5" footer="0.5"/>
  <pageSetup paperSize="9" scale="97" orientation="landscape" r:id="rId1"/>
  <headerFooter alignWithMargins="0">
    <oddFooter>&amp;L_x000D_&amp;1#&amp;"Calibri"&amp;10&amp;K000000 Intern gebruik</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DC86-6AB3-4BBB-8CE3-1BAFEB9FA697}">
  <sheetPr>
    <tabColor theme="0" tint="-0.499984740745262"/>
    <pageSetUpPr fitToPage="1"/>
  </sheetPr>
  <dimension ref="A1:P95"/>
  <sheetViews>
    <sheetView showGridLines="0" zoomScaleNormal="100" workbookViewId="0">
      <selection activeCell="F10" sqref="F10"/>
    </sheetView>
  </sheetViews>
  <sheetFormatPr baseColWidth="10" defaultColWidth="0" defaultRowHeight="0" customHeight="1" zeroHeight="1" x14ac:dyDescent="0.2"/>
  <cols>
    <col min="1" max="1" width="3.6640625" style="11" customWidth="1"/>
    <col min="2" max="2" width="95.6640625" style="11" customWidth="1"/>
    <col min="3" max="3" width="1.6640625" style="11" customWidth="1"/>
    <col min="4" max="4" width="4" style="11" customWidth="1"/>
    <col min="5" max="5" width="54.5" style="11" customWidth="1"/>
    <col min="6" max="6" width="20.6640625" style="11" customWidth="1"/>
    <col min="7" max="7" width="11.33203125" style="11" customWidth="1"/>
    <col min="8" max="8" width="4.1640625" style="11" customWidth="1"/>
    <col min="9" max="9" width="3.6640625" style="11" customWidth="1"/>
    <col min="10" max="16384" width="9.1640625" style="11" hidden="1"/>
  </cols>
  <sheetData>
    <row r="1" spans="1:10" s="6" customFormat="1" ht="21" customHeight="1" x14ac:dyDescent="0.15">
      <c r="A1" s="5"/>
      <c r="B1" s="5"/>
      <c r="C1" s="5"/>
      <c r="D1" s="5"/>
      <c r="E1" s="5"/>
      <c r="F1" s="5"/>
      <c r="G1" s="5"/>
      <c r="H1" s="5"/>
    </row>
    <row r="2" spans="1:10" s="6" customFormat="1" ht="21" customHeight="1" x14ac:dyDescent="0.25">
      <c r="A2" s="5"/>
      <c r="B2" s="37" t="s">
        <v>64</v>
      </c>
      <c r="C2" s="7"/>
      <c r="D2" s="7"/>
      <c r="E2" s="7"/>
      <c r="F2" s="7"/>
      <c r="G2" s="199"/>
      <c r="H2" s="199"/>
    </row>
    <row r="3" spans="1:10" s="6" customFormat="1" ht="21" customHeight="1" x14ac:dyDescent="0.2">
      <c r="A3" s="5"/>
      <c r="B3" s="200" t="s">
        <v>65</v>
      </c>
      <c r="C3" s="7"/>
      <c r="D3" s="7"/>
      <c r="E3" s="7"/>
      <c r="F3" s="7"/>
      <c r="G3" s="199"/>
      <c r="H3" s="199"/>
    </row>
    <row r="4" spans="1:10" s="6" customFormat="1" ht="25" x14ac:dyDescent="0.25">
      <c r="A4" s="5"/>
      <c r="B4" s="201" t="s">
        <v>66</v>
      </c>
      <c r="C4" s="7"/>
      <c r="D4" s="7"/>
      <c r="E4" s="7"/>
      <c r="F4" s="7"/>
      <c r="G4" s="199"/>
      <c r="H4" s="199"/>
    </row>
    <row r="5" spans="1:10" s="6" customFormat="1" ht="21" customHeight="1" x14ac:dyDescent="0.15">
      <c r="A5" s="5"/>
      <c r="B5" s="202" t="s">
        <v>67</v>
      </c>
      <c r="C5" s="7"/>
      <c r="D5" s="7"/>
      <c r="E5" s="7"/>
      <c r="F5" s="7"/>
      <c r="G5" s="199"/>
      <c r="H5" s="199"/>
    </row>
    <row r="6" spans="1:10" s="6" customFormat="1" ht="21" customHeight="1" x14ac:dyDescent="0.15">
      <c r="A6" s="5"/>
      <c r="B6" s="132" t="s">
        <v>5</v>
      </c>
      <c r="C6" s="7"/>
      <c r="D6" s="7"/>
      <c r="E6" s="7"/>
      <c r="F6" s="7"/>
      <c r="G6" s="199"/>
      <c r="H6" s="199"/>
    </row>
    <row r="7" spans="1:10" s="5" customFormat="1" ht="15" customHeight="1" thickBot="1" x14ac:dyDescent="0.2">
      <c r="B7" s="8"/>
      <c r="C7" s="9"/>
      <c r="D7" s="9"/>
      <c r="E7" s="9"/>
      <c r="F7" s="10"/>
      <c r="G7" s="203"/>
      <c r="H7" s="203"/>
      <c r="J7" s="204"/>
    </row>
    <row r="8" spans="1:10" s="6" customFormat="1" ht="15" customHeight="1" x14ac:dyDescent="0.15">
      <c r="A8" s="5"/>
    </row>
    <row r="9" spans="1:10" s="6" customFormat="1" ht="28" customHeight="1" x14ac:dyDescent="0.15">
      <c r="A9" s="205"/>
      <c r="B9" s="205"/>
      <c r="D9" s="302" t="s">
        <v>68</v>
      </c>
      <c r="E9" s="302"/>
      <c r="F9" s="206">
        <f>Samenvatting!F19</f>
        <v>0</v>
      </c>
    </row>
    <row r="10" spans="1:10" s="6" customFormat="1" ht="12.75" customHeight="1" x14ac:dyDescent="0.15">
      <c r="B10" s="205"/>
      <c r="C10" s="205"/>
    </row>
    <row r="11" spans="1:10" s="6" customFormat="1" ht="28" customHeight="1" x14ac:dyDescent="0.15">
      <c r="A11" s="207"/>
      <c r="B11" s="208"/>
      <c r="C11" s="208"/>
      <c r="D11" s="303" t="s">
        <v>69</v>
      </c>
      <c r="E11" s="304"/>
      <c r="F11" s="209" t="s">
        <v>70</v>
      </c>
      <c r="G11" s="305" t="s">
        <v>71</v>
      </c>
      <c r="H11" s="306"/>
    </row>
    <row r="12" spans="1:10" s="6" customFormat="1" ht="28" customHeight="1" x14ac:dyDescent="0.15">
      <c r="A12" s="207"/>
      <c r="B12" s="208"/>
      <c r="C12" s="208"/>
      <c r="D12" s="307" t="s">
        <v>72</v>
      </c>
      <c r="E12" s="308"/>
      <c r="F12" s="211">
        <f>+DATA!G41</f>
        <v>3500</v>
      </c>
      <c r="G12" s="212">
        <f>+F12/DATA!$G$40*100</f>
        <v>70</v>
      </c>
      <c r="H12" s="213" t="s">
        <v>73</v>
      </c>
    </row>
    <row r="13" spans="1:10" s="6" customFormat="1" ht="28" customHeight="1" x14ac:dyDescent="0.15">
      <c r="A13" s="207"/>
      <c r="B13" s="208"/>
      <c r="C13" s="208"/>
      <c r="D13" s="307" t="s">
        <v>74</v>
      </c>
      <c r="E13" s="308"/>
      <c r="F13" s="214"/>
      <c r="G13" s="212">
        <f>+F13/DATA!$G$40*100</f>
        <v>0</v>
      </c>
      <c r="H13" s="213" t="s">
        <v>73</v>
      </c>
    </row>
    <row r="14" spans="1:10" s="6" customFormat="1" ht="28" customHeight="1" x14ac:dyDescent="0.15">
      <c r="A14" s="207"/>
      <c r="B14" s="207"/>
      <c r="C14" s="208"/>
      <c r="D14" s="215"/>
      <c r="E14" s="210" t="s">
        <v>75</v>
      </c>
      <c r="F14" s="216">
        <f>SUM(F12:F13)</f>
        <v>3500</v>
      </c>
      <c r="G14" s="212">
        <f>SUM(G12:G13)</f>
        <v>70</v>
      </c>
      <c r="H14" s="213" t="s">
        <v>73</v>
      </c>
    </row>
    <row r="15" spans="1:10" s="6" customFormat="1" ht="28" customHeight="1" x14ac:dyDescent="0.15">
      <c r="A15" s="207"/>
      <c r="B15" s="207"/>
      <c r="C15" s="208"/>
      <c r="D15" s="309" t="s">
        <v>76</v>
      </c>
      <c r="E15" s="310"/>
      <c r="F15" s="217">
        <f>+DATA!E7</f>
        <v>0.83000618396942027</v>
      </c>
    </row>
    <row r="16" spans="1:10" s="6" customFormat="1" ht="28" customHeight="1" x14ac:dyDescent="0.15">
      <c r="A16" s="207"/>
      <c r="B16" s="208"/>
      <c r="C16" s="208"/>
      <c r="D16" s="218" t="s">
        <v>77</v>
      </c>
      <c r="E16" s="219" t="str">
        <f>"Eigen inschatting door Inschrijver. Waarde tussen 0 en "&amp;F20&amp;" punten."</f>
        <v>Eigen inschatting door Inschrijver. Waarde tussen 0 en 1500 punten.</v>
      </c>
      <c r="F16" s="220"/>
      <c r="G16" s="221"/>
      <c r="H16" s="222"/>
    </row>
    <row r="17" spans="1:12" s="6" customFormat="1" ht="28" customHeight="1" x14ac:dyDescent="0.15">
      <c r="A17" s="207"/>
      <c r="B17" s="207"/>
      <c r="C17" s="208"/>
      <c r="D17" s="223"/>
      <c r="E17" s="222"/>
      <c r="F17" s="222"/>
      <c r="G17" s="222"/>
    </row>
    <row r="18" spans="1:12" s="6" customFormat="1" ht="28" customHeight="1" x14ac:dyDescent="0.15">
      <c r="A18" s="207"/>
      <c r="B18" s="207"/>
      <c r="C18" s="208"/>
      <c r="D18" s="303" t="s">
        <v>78</v>
      </c>
      <c r="E18" s="304"/>
      <c r="F18" s="224" t="s">
        <v>79</v>
      </c>
      <c r="G18" s="305" t="s">
        <v>71</v>
      </c>
      <c r="H18" s="306"/>
    </row>
    <row r="19" spans="1:12" s="6" customFormat="1" ht="28" customHeight="1" x14ac:dyDescent="0.15">
      <c r="A19" s="207"/>
      <c r="B19" s="207"/>
      <c r="C19" s="208"/>
      <c r="D19" s="302" t="s">
        <v>80</v>
      </c>
      <c r="E19" s="302"/>
      <c r="F19" s="216">
        <f>DATA!G41</f>
        <v>3500</v>
      </c>
      <c r="G19" s="212">
        <f>+F19/DATA!$G$40*100</f>
        <v>70</v>
      </c>
      <c r="H19" s="213" t="s">
        <v>73</v>
      </c>
    </row>
    <row r="20" spans="1:12" s="6" customFormat="1" ht="28" customHeight="1" x14ac:dyDescent="0.15">
      <c r="A20" s="207"/>
      <c r="B20" s="207"/>
      <c r="C20" s="208"/>
      <c r="D20" s="302" t="s">
        <v>81</v>
      </c>
      <c r="E20" s="302"/>
      <c r="F20" s="216">
        <f>DATA!G42</f>
        <v>1500</v>
      </c>
      <c r="G20" s="212">
        <f>+F20/DATA!$G$40*100</f>
        <v>30</v>
      </c>
      <c r="H20" s="213" t="s">
        <v>73</v>
      </c>
      <c r="J20" s="225"/>
      <c r="K20" s="225"/>
      <c r="L20" s="225"/>
    </row>
    <row r="21" spans="1:12" s="6" customFormat="1" ht="28" customHeight="1" x14ac:dyDescent="0.15">
      <c r="A21" s="207"/>
      <c r="B21" s="208"/>
      <c r="C21" s="208"/>
      <c r="D21" s="302" t="s">
        <v>82</v>
      </c>
      <c r="E21" s="302"/>
      <c r="F21" s="216">
        <f>SUM(F19:F20)</f>
        <v>5000</v>
      </c>
      <c r="G21" s="212">
        <f>+F21/DATA!$G$40*100</f>
        <v>100</v>
      </c>
      <c r="H21" s="213" t="s">
        <v>73</v>
      </c>
    </row>
    <row r="22" spans="1:12" s="6" customFormat="1" ht="28" customHeight="1" x14ac:dyDescent="0.15">
      <c r="A22" s="207"/>
      <c r="B22" s="208"/>
      <c r="C22" s="208"/>
      <c r="D22" s="301"/>
      <c r="E22" s="301"/>
      <c r="F22" s="226"/>
      <c r="G22" s="227"/>
      <c r="H22" s="228"/>
    </row>
    <row r="23" spans="1:12" s="6" customFormat="1" ht="28" customHeight="1" x14ac:dyDescent="0.15">
      <c r="A23" s="207"/>
      <c r="B23" s="208"/>
      <c r="C23" s="208"/>
      <c r="D23" s="205"/>
      <c r="E23" s="205"/>
      <c r="F23" s="205"/>
      <c r="G23" s="205"/>
      <c r="H23" s="205"/>
    </row>
    <row r="24" spans="1:12" s="6" customFormat="1" ht="28" customHeight="1" x14ac:dyDescent="0.15">
      <c r="A24" s="207"/>
      <c r="B24" s="208"/>
      <c r="C24" s="208"/>
      <c r="D24" s="205"/>
      <c r="E24" s="205"/>
      <c r="F24" s="205"/>
      <c r="G24" s="205"/>
      <c r="H24" s="205"/>
    </row>
    <row r="25" spans="1:12" s="6" customFormat="1" ht="28" customHeight="1" x14ac:dyDescent="0.15">
      <c r="A25" s="207"/>
      <c r="B25" s="208"/>
      <c r="C25" s="208"/>
      <c r="D25" s="205"/>
      <c r="E25" s="205"/>
      <c r="F25" s="205"/>
      <c r="G25" s="205"/>
      <c r="H25" s="205"/>
    </row>
    <row r="26" spans="1:12" s="6" customFormat="1" ht="28" customHeight="1" x14ac:dyDescent="0.15">
      <c r="A26" s="207"/>
      <c r="B26" s="208"/>
      <c r="C26" s="208"/>
      <c r="D26" s="205"/>
      <c r="E26" s="205"/>
      <c r="F26" s="205"/>
      <c r="G26" s="205"/>
      <c r="H26" s="205"/>
    </row>
    <row r="27" spans="1:12" s="6" customFormat="1" ht="27.75" customHeight="1" x14ac:dyDescent="0.15">
      <c r="A27" s="5"/>
      <c r="B27" s="208"/>
      <c r="C27" s="208"/>
      <c r="D27" s="205"/>
      <c r="E27" s="205"/>
      <c r="F27" s="205"/>
      <c r="G27" s="205"/>
      <c r="H27" s="205"/>
    </row>
    <row r="28" spans="1:12" s="6" customFormat="1" ht="15" customHeight="1" thickBot="1" x14ac:dyDescent="0.2">
      <c r="A28" s="5"/>
      <c r="B28" s="8"/>
      <c r="C28" s="9"/>
      <c r="D28" s="9"/>
      <c r="E28" s="9"/>
      <c r="F28" s="10"/>
      <c r="G28" s="203"/>
      <c r="H28" s="203"/>
    </row>
    <row r="29" spans="1:12" s="6" customFormat="1" ht="15" customHeight="1" x14ac:dyDescent="0.15"/>
    <row r="30" spans="1:12" s="6" customFormat="1" ht="28" hidden="1" customHeight="1" x14ac:dyDescent="0.15">
      <c r="B30" s="205"/>
    </row>
    <row r="31" spans="1:12" s="6" customFormat="1" ht="28" hidden="1" customHeight="1" x14ac:dyDescent="0.15">
      <c r="B31" s="205"/>
    </row>
    <row r="32" spans="1:12" s="6" customFormat="1" ht="28" hidden="1" customHeight="1" x14ac:dyDescent="0.15">
      <c r="B32" s="205"/>
    </row>
    <row r="33" spans="2:16" s="6" customFormat="1" ht="28" hidden="1" customHeight="1" x14ac:dyDescent="0.15">
      <c r="B33" s="205"/>
    </row>
    <row r="34" spans="2:16" s="6" customFormat="1" ht="28" hidden="1" customHeight="1" x14ac:dyDescent="0.15">
      <c r="B34" s="205"/>
    </row>
    <row r="35" spans="2:16" s="6" customFormat="1" ht="28" hidden="1" customHeight="1" x14ac:dyDescent="0.15">
      <c r="B35" s="205"/>
      <c r="P35" s="6" t="s">
        <v>0</v>
      </c>
    </row>
    <row r="36" spans="2:16" s="6" customFormat="1" ht="28" hidden="1" customHeight="1" x14ac:dyDescent="0.15">
      <c r="B36" s="205"/>
    </row>
    <row r="37" spans="2:16" s="6" customFormat="1" ht="28" hidden="1" customHeight="1" x14ac:dyDescent="0.2">
      <c r="B37" s="205"/>
      <c r="G37" s="11"/>
    </row>
    <row r="38" spans="2:16" s="6" customFormat="1" ht="28" hidden="1" customHeight="1" x14ac:dyDescent="0.2">
      <c r="B38" s="205"/>
      <c r="G38" s="11"/>
    </row>
    <row r="39" spans="2:16" s="6" customFormat="1" ht="28" hidden="1" customHeight="1" x14ac:dyDescent="0.2">
      <c r="D39" s="11"/>
      <c r="E39" s="11"/>
      <c r="F39" s="11"/>
      <c r="G39" s="11"/>
    </row>
    <row r="40" spans="2:16" ht="15" hidden="1" customHeight="1" x14ac:dyDescent="0.2"/>
    <row r="41" spans="2:16" ht="15" hidden="1" customHeight="1" x14ac:dyDescent="0.2"/>
    <row r="42" spans="2:16" ht="15" hidden="1" customHeight="1" x14ac:dyDescent="0.2"/>
    <row r="43" spans="2:16" ht="15" hidden="1" customHeight="1" x14ac:dyDescent="0.2"/>
    <row r="44" spans="2:16" ht="15" hidden="1" customHeight="1" x14ac:dyDescent="0.2"/>
    <row r="45" spans="2:16" ht="15" hidden="1" customHeight="1" x14ac:dyDescent="0.2"/>
    <row r="46" spans="2:16" ht="15" hidden="1" customHeight="1" x14ac:dyDescent="0.2"/>
    <row r="47" spans="2:16" ht="15" hidden="1" customHeight="1" x14ac:dyDescent="0.2"/>
    <row r="48" spans="2:16"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3:7" ht="15" hidden="1" customHeight="1" x14ac:dyDescent="0.2"/>
    <row r="82" spans="3:7" ht="15" hidden="1" customHeight="1" x14ac:dyDescent="0.2"/>
    <row r="83" spans="3:7" ht="15" hidden="1" customHeight="1" x14ac:dyDescent="0.2">
      <c r="C83" s="229" t="s">
        <v>75</v>
      </c>
      <c r="D83" s="230"/>
      <c r="E83" s="231">
        <v>1650</v>
      </c>
      <c r="F83" s="232">
        <f>+E83/_xlfn.SINGLE(Qmax)*100</f>
        <v>825</v>
      </c>
      <c r="G83" s="213" t="s">
        <v>73</v>
      </c>
    </row>
    <row r="84" spans="3:7" ht="15" hidden="1" customHeight="1" x14ac:dyDescent="0.2"/>
    <row r="85" spans="3:7" ht="15" hidden="1" customHeight="1" x14ac:dyDescent="0.2"/>
    <row r="86" spans="3:7" ht="15" hidden="1" customHeight="1" x14ac:dyDescent="0.2"/>
    <row r="87" spans="3:7" ht="15" hidden="1" customHeight="1" x14ac:dyDescent="0.2"/>
    <row r="88" spans="3:7" ht="15" hidden="1" customHeight="1" x14ac:dyDescent="0.2"/>
    <row r="89" spans="3:7" ht="15" hidden="1" customHeight="1" x14ac:dyDescent="0.2"/>
    <row r="90" spans="3:7" ht="15" hidden="1" customHeight="1" x14ac:dyDescent="0.2"/>
    <row r="91" spans="3:7" ht="15" hidden="1" customHeight="1" x14ac:dyDescent="0.2"/>
    <row r="92" spans="3:7" ht="15" hidden="1" customHeight="1" x14ac:dyDescent="0.2"/>
    <row r="93" spans="3:7" ht="15" hidden="1" customHeight="1" x14ac:dyDescent="0.2"/>
    <row r="94" spans="3:7" ht="15" hidden="1" customHeight="1" x14ac:dyDescent="0.2"/>
    <row r="95" spans="3:7" ht="15" hidden="1" customHeight="1" x14ac:dyDescent="0.2"/>
  </sheetData>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headerFooter>
    <oddFooter>&amp;L_x000D_&amp;1#&amp;"Calibri"&amp;10&amp;K000000 Intern gebruik</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D5B1A-AEC7-4DF0-A427-9125252C8FEA}">
  <dimension ref="A1:AE80"/>
  <sheetViews>
    <sheetView showGridLines="0" zoomScaleNormal="100" workbookViewId="0">
      <selection activeCell="G18" sqref="G18"/>
    </sheetView>
  </sheetViews>
  <sheetFormatPr baseColWidth="10" defaultColWidth="0" defaultRowHeight="15" zeroHeight="1" x14ac:dyDescent="0.2"/>
  <cols>
    <col min="1" max="1" width="3.6640625" style="233" customWidth="1"/>
    <col min="2" max="27" width="21.6640625" style="233" customWidth="1"/>
    <col min="28" max="28" width="3.6640625" style="233" customWidth="1"/>
    <col min="29" max="31" width="21.6640625" style="233" hidden="1" customWidth="1"/>
    <col min="32" max="16384" width="9.1640625" style="233" hidden="1"/>
  </cols>
  <sheetData>
    <row r="1" spans="2:28" ht="21" customHeight="1" x14ac:dyDescent="0.2">
      <c r="AB1" s="234"/>
    </row>
    <row r="2" spans="2:28" s="234" customFormat="1" ht="21" customHeight="1" x14ac:dyDescent="0.15">
      <c r="B2" s="311" t="s">
        <v>83</v>
      </c>
      <c r="C2" s="311"/>
      <c r="D2" s="311"/>
      <c r="E2" s="311"/>
    </row>
    <row r="3" spans="2:28" s="234" customFormat="1" ht="21" customHeight="1" x14ac:dyDescent="0.15">
      <c r="B3" s="311"/>
      <c r="C3" s="311"/>
      <c r="D3" s="311"/>
      <c r="E3" s="311"/>
    </row>
    <row r="4" spans="2:28" s="234" customFormat="1" ht="21" customHeight="1" x14ac:dyDescent="0.15">
      <c r="B4" s="311"/>
      <c r="C4" s="311"/>
      <c r="D4" s="311"/>
      <c r="E4" s="311"/>
    </row>
    <row r="5" spans="2:28" s="234" customFormat="1" ht="21" customHeight="1" x14ac:dyDescent="0.15">
      <c r="B5" s="235"/>
    </row>
    <row r="6" spans="2:28" s="234" customFormat="1" ht="28" customHeight="1" x14ac:dyDescent="0.15">
      <c r="B6" s="236" t="s">
        <v>84</v>
      </c>
    </row>
    <row r="7" spans="2:28" s="234" customFormat="1" ht="28" customHeight="1" x14ac:dyDescent="0.15">
      <c r="B7" s="237" t="s">
        <v>85</v>
      </c>
      <c r="C7" s="238">
        <f>+'BPK-Grafiek'!$F$9</f>
        <v>0</v>
      </c>
      <c r="D7" s="239">
        <f>+'BPK-Grafiek'!$F$14</f>
        <v>3500</v>
      </c>
      <c r="E7" s="240">
        <f>IFERROR((0.5*($C$7/$G$38)^$F$38+0.5*(2-$D$7/$H$38)^$F$38)^(1/$F$38),0)</f>
        <v>0.83000618396942027</v>
      </c>
      <c r="F7" s="241">
        <f>+D7/G40*100</f>
        <v>70</v>
      </c>
    </row>
    <row r="8" spans="2:28" s="234" customFormat="1" ht="28" customHeight="1" x14ac:dyDescent="0.15"/>
    <row r="9" spans="2:28" s="244" customFormat="1" ht="28" customHeight="1" x14ac:dyDescent="0.2">
      <c r="B9" s="242" t="s">
        <v>86</v>
      </c>
      <c r="C9" s="312" t="s">
        <v>128</v>
      </c>
      <c r="D9" s="312"/>
      <c r="E9" s="312"/>
      <c r="F9" s="312"/>
      <c r="G9" s="312"/>
      <c r="H9" s="312"/>
      <c r="I9" s="312"/>
      <c r="J9" s="312"/>
      <c r="K9" s="243"/>
      <c r="L9" s="243"/>
    </row>
    <row r="10" spans="2:28" s="244" customFormat="1" ht="28" customHeight="1" x14ac:dyDescent="0.2">
      <c r="C10" s="312"/>
      <c r="D10" s="312"/>
      <c r="E10" s="312"/>
      <c r="F10" s="312"/>
      <c r="G10" s="312"/>
      <c r="H10" s="312"/>
      <c r="I10" s="312"/>
      <c r="J10" s="312"/>
    </row>
    <row r="11" spans="2:28" s="234" customFormat="1" ht="28" customHeight="1" x14ac:dyDescent="0.15">
      <c r="B11" s="245" t="s">
        <v>87</v>
      </c>
      <c r="C11" s="246" t="s">
        <v>88</v>
      </c>
      <c r="D11" s="246" t="s">
        <v>89</v>
      </c>
      <c r="E11" s="246" t="s">
        <v>90</v>
      </c>
      <c r="F11" s="247"/>
      <c r="G11" s="247"/>
      <c r="H11" s="247"/>
      <c r="I11" s="247"/>
      <c r="J11" s="247"/>
      <c r="K11" s="247"/>
      <c r="L11" s="247"/>
      <c r="M11" s="247"/>
      <c r="N11" s="247"/>
      <c r="O11" s="247"/>
      <c r="P11" s="247"/>
      <c r="Q11" s="247"/>
      <c r="R11" s="247"/>
      <c r="S11" s="247"/>
      <c r="T11" s="247"/>
      <c r="U11" s="247"/>
      <c r="V11" s="247"/>
      <c r="W11" s="247"/>
      <c r="X11" s="247"/>
      <c r="Y11" s="247"/>
      <c r="Z11" s="247"/>
      <c r="AA11" s="247"/>
    </row>
    <row r="12" spans="2:28" s="234" customFormat="1" ht="28" customHeight="1" x14ac:dyDescent="0.15">
      <c r="B12" s="248" t="s">
        <v>91</v>
      </c>
      <c r="C12" s="249">
        <v>5000000</v>
      </c>
      <c r="D12" s="250">
        <v>4250</v>
      </c>
      <c r="E12" s="251">
        <v>1</v>
      </c>
      <c r="F12" s="247"/>
      <c r="G12" s="247"/>
      <c r="H12" s="247"/>
      <c r="I12" s="247"/>
      <c r="J12" s="247"/>
      <c r="K12" s="247"/>
      <c r="L12" s="247"/>
      <c r="M12" s="247"/>
      <c r="N12" s="247"/>
      <c r="O12" s="247"/>
      <c r="P12" s="247"/>
      <c r="Q12" s="247"/>
      <c r="R12" s="247"/>
      <c r="S12" s="247"/>
      <c r="T12" s="247"/>
      <c r="U12" s="247"/>
      <c r="V12" s="247"/>
      <c r="W12" s="247"/>
      <c r="X12" s="247"/>
      <c r="Y12" s="247"/>
      <c r="Z12" s="247"/>
      <c r="AA12" s="247"/>
    </row>
    <row r="13" spans="2:28" s="234" customFormat="1" ht="28" customHeight="1" x14ac:dyDescent="0.15">
      <c r="B13" s="248" t="s">
        <v>92</v>
      </c>
      <c r="C13" s="249">
        <v>5750000.0000000009</v>
      </c>
      <c r="D13" s="250">
        <v>5000</v>
      </c>
      <c r="E13" s="251">
        <v>1.0000035169045343</v>
      </c>
      <c r="F13" s="247"/>
      <c r="G13" s="247"/>
      <c r="H13" s="247"/>
      <c r="I13" s="247"/>
      <c r="J13" s="247"/>
      <c r="K13" s="247"/>
      <c r="L13" s="247"/>
      <c r="M13" s="247"/>
      <c r="N13" s="247"/>
      <c r="O13" s="247"/>
      <c r="P13" s="247"/>
      <c r="Q13" s="247"/>
      <c r="R13" s="247"/>
      <c r="S13" s="247"/>
      <c r="T13" s="247"/>
      <c r="U13" s="247"/>
      <c r="V13" s="247"/>
      <c r="W13" s="247"/>
      <c r="X13" s="247"/>
      <c r="Y13" s="247"/>
      <c r="Z13" s="247"/>
      <c r="AA13" s="247"/>
    </row>
    <row r="14" spans="2:28" s="234" customFormat="1" ht="28" customHeight="1" x14ac:dyDescent="0.15">
      <c r="B14" s="248" t="s">
        <v>93</v>
      </c>
      <c r="C14" s="249">
        <v>0</v>
      </c>
      <c r="D14" s="250">
        <v>2475.9484970485305</v>
      </c>
      <c r="E14" s="251">
        <v>1</v>
      </c>
      <c r="F14" s="247"/>
      <c r="G14" s="247"/>
      <c r="H14" s="247"/>
      <c r="I14" s="247"/>
      <c r="J14" s="247"/>
      <c r="K14" s="247"/>
      <c r="L14" s="247"/>
      <c r="M14" s="247"/>
      <c r="N14" s="247"/>
      <c r="O14" s="247"/>
      <c r="P14" s="247"/>
      <c r="Q14" s="247"/>
      <c r="R14" s="247"/>
      <c r="S14" s="247"/>
      <c r="T14" s="247"/>
      <c r="U14" s="247"/>
      <c r="V14" s="247"/>
      <c r="W14" s="247"/>
      <c r="X14" s="247"/>
      <c r="Y14" s="247"/>
      <c r="Z14" s="247"/>
      <c r="AA14" s="247"/>
    </row>
    <row r="15" spans="2:28" s="234" customFormat="1" ht="28" customHeight="1" x14ac:dyDescent="0.15">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row>
    <row r="16" spans="2:28" s="234" customFormat="1" ht="28" customHeight="1" x14ac:dyDescent="0.15">
      <c r="B16" s="252" t="s">
        <v>94</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row>
    <row r="17" spans="2:27" s="234" customFormat="1" ht="28" customHeight="1" x14ac:dyDescent="0.15">
      <c r="B17" s="247"/>
      <c r="C17" s="246" t="s">
        <v>95</v>
      </c>
      <c r="D17" s="253">
        <v>0</v>
      </c>
      <c r="E17" s="253">
        <v>1.2500000000000001E-2</v>
      </c>
      <c r="F17" s="253">
        <v>2.5000000000000001E-2</v>
      </c>
      <c r="G17" s="253">
        <v>0.05</v>
      </c>
      <c r="H17" s="253">
        <v>0.1</v>
      </c>
      <c r="I17" s="253">
        <v>0.15</v>
      </c>
      <c r="J17" s="253">
        <v>0.2</v>
      </c>
      <c r="K17" s="253">
        <v>0.25</v>
      </c>
      <c r="L17" s="253">
        <v>0.3</v>
      </c>
      <c r="M17" s="253">
        <v>0.35</v>
      </c>
      <c r="N17" s="253">
        <v>0.4</v>
      </c>
      <c r="O17" s="253">
        <v>0.45</v>
      </c>
      <c r="P17" s="253">
        <v>0.5</v>
      </c>
      <c r="Q17" s="253">
        <v>0.55000000000000004</v>
      </c>
      <c r="R17" s="253">
        <v>0.6</v>
      </c>
      <c r="S17" s="253">
        <v>0.65</v>
      </c>
      <c r="T17" s="253">
        <v>0.7</v>
      </c>
      <c r="U17" s="253">
        <v>0.75</v>
      </c>
      <c r="V17" s="253">
        <v>0.8</v>
      </c>
      <c r="W17" s="253">
        <v>0.85</v>
      </c>
      <c r="X17" s="253">
        <v>0.9</v>
      </c>
      <c r="Y17" s="253">
        <v>0.95</v>
      </c>
      <c r="Z17" s="253">
        <v>1</v>
      </c>
      <c r="AA17" s="254">
        <v>0</v>
      </c>
    </row>
    <row r="18" spans="2:27" s="234" customFormat="1" ht="28" customHeight="1" x14ac:dyDescent="0.15">
      <c r="B18" s="255" t="s">
        <v>96</v>
      </c>
      <c r="C18" s="253">
        <v>2475.9484970485305</v>
      </c>
      <c r="D18" s="253">
        <v>2475.9484970485305</v>
      </c>
      <c r="E18" s="253">
        <v>2507.499140835424</v>
      </c>
      <c r="F18" s="253">
        <v>2539.049784622317</v>
      </c>
      <c r="G18" s="253">
        <v>2602.151072196104</v>
      </c>
      <c r="H18" s="253">
        <v>2728.3536473436775</v>
      </c>
      <c r="I18" s="253">
        <v>2854.556222491251</v>
      </c>
      <c r="J18" s="253">
        <v>2980.7587976388245</v>
      </c>
      <c r="K18" s="253">
        <v>3106.961372786398</v>
      </c>
      <c r="L18" s="253">
        <v>3233.1639479339715</v>
      </c>
      <c r="M18" s="253">
        <v>3359.366523081545</v>
      </c>
      <c r="N18" s="253">
        <v>3485.5690982291185</v>
      </c>
      <c r="O18" s="253">
        <v>3611.771673376692</v>
      </c>
      <c r="P18" s="253">
        <v>3737.974248524265</v>
      </c>
      <c r="Q18" s="253">
        <v>3864.176823671839</v>
      </c>
      <c r="R18" s="253">
        <v>3990.379398819412</v>
      </c>
      <c r="S18" s="253">
        <v>4116.581973966986</v>
      </c>
      <c r="T18" s="253">
        <v>4242.784549114559</v>
      </c>
      <c r="U18" s="253">
        <v>4368.9871242621321</v>
      </c>
      <c r="V18" s="253">
        <v>4495.189699409706</v>
      </c>
      <c r="W18" s="253">
        <v>4621.39227455728</v>
      </c>
      <c r="X18" s="253">
        <v>4747.594849704853</v>
      </c>
      <c r="Y18" s="253">
        <v>4873.797424852426</v>
      </c>
      <c r="Z18" s="253">
        <v>5000</v>
      </c>
      <c r="AA18" s="253" t="s">
        <v>90</v>
      </c>
    </row>
    <row r="19" spans="2:27" s="234" customFormat="1" ht="28" customHeight="1" x14ac:dyDescent="0.15">
      <c r="B19" s="255" t="s">
        <v>97</v>
      </c>
      <c r="C19" s="253"/>
      <c r="D19" s="253">
        <v>0</v>
      </c>
      <c r="E19" s="253">
        <v>711339.47454645031</v>
      </c>
      <c r="F19" s="253">
        <v>1006953.6720995145</v>
      </c>
      <c r="G19" s="253">
        <v>1423542.3485085145</v>
      </c>
      <c r="H19" s="253">
        <v>2007123.8420728717</v>
      </c>
      <c r="I19" s="253">
        <v>2448358.7880109791</v>
      </c>
      <c r="J19" s="253">
        <v>2814537.2462972738</v>
      </c>
      <c r="K19" s="253">
        <v>3131893.3838588004</v>
      </c>
      <c r="L19" s="253">
        <v>3413957.0888929144</v>
      </c>
      <c r="M19" s="253">
        <v>3668806.3831293299</v>
      </c>
      <c r="N19" s="253">
        <v>3901728.8670827644</v>
      </c>
      <c r="O19" s="253">
        <v>4116412.8371858271</v>
      </c>
      <c r="P19" s="253">
        <v>4315554.027678675</v>
      </c>
      <c r="Q19" s="253">
        <v>4501194.5151668862</v>
      </c>
      <c r="R19" s="253">
        <v>4674925.6142213894</v>
      </c>
      <c r="S19" s="253">
        <v>4838016.1200740486</v>
      </c>
      <c r="T19" s="253">
        <v>4991496.9858813221</v>
      </c>
      <c r="U19" s="253">
        <v>5136219.2822054708</v>
      </c>
      <c r="V19" s="253">
        <v>5272895.0834269021</v>
      </c>
      <c r="W19" s="253">
        <v>5402127.0597315803</v>
      </c>
      <c r="X19" s="253">
        <v>5524430.3729519993</v>
      </c>
      <c r="Y19" s="253">
        <v>5640249.1921108468</v>
      </c>
      <c r="Z19" s="253">
        <v>5749969.3624730054</v>
      </c>
      <c r="AA19" s="253">
        <v>1</v>
      </c>
    </row>
    <row r="20" spans="2:27" s="234" customFormat="1" ht="28" customHeight="1" x14ac:dyDescent="0.15">
      <c r="B20" s="256"/>
      <c r="C20" s="253"/>
      <c r="D20" s="253">
        <v>49.518969940970607</v>
      </c>
      <c r="E20" s="253">
        <v>50.14998281670848</v>
      </c>
      <c r="F20" s="253">
        <v>50.780995692446339</v>
      </c>
      <c r="G20" s="253">
        <v>52.043021443922079</v>
      </c>
      <c r="H20" s="253">
        <v>54.567072946873552</v>
      </c>
      <c r="I20" s="253">
        <v>57.091124449825017</v>
      </c>
      <c r="J20" s="253">
        <v>59.61517595277649</v>
      </c>
      <c r="K20" s="253">
        <v>62.139227455727962</v>
      </c>
      <c r="L20" s="253">
        <v>64.663278958679427</v>
      </c>
      <c r="M20" s="253">
        <v>67.187330461630907</v>
      </c>
      <c r="N20" s="253">
        <v>69.711381964582372</v>
      </c>
      <c r="O20" s="253">
        <v>72.235433467533838</v>
      </c>
      <c r="P20" s="253">
        <v>74.759484970485303</v>
      </c>
      <c r="Q20" s="253">
        <v>77.283536473436783</v>
      </c>
      <c r="R20" s="253">
        <v>79.807587976388234</v>
      </c>
      <c r="S20" s="253">
        <v>82.331639479339728</v>
      </c>
      <c r="T20" s="253">
        <v>84.855690982291179</v>
      </c>
      <c r="U20" s="253">
        <v>87.379742485242645</v>
      </c>
      <c r="V20" s="253">
        <v>89.903793988194124</v>
      </c>
      <c r="W20" s="253">
        <v>92.427845491145604</v>
      </c>
      <c r="X20" s="253">
        <v>94.951896994097069</v>
      </c>
      <c r="Y20" s="253">
        <v>97.47594849704852</v>
      </c>
      <c r="Z20" s="253">
        <v>100</v>
      </c>
      <c r="AA20" s="253">
        <v>0</v>
      </c>
    </row>
    <row r="21" spans="2:27" s="234" customFormat="1" ht="28" customHeight="1" x14ac:dyDescent="0.15">
      <c r="B21" s="255" t="s">
        <v>98</v>
      </c>
      <c r="C21" s="253">
        <v>3078.353647343677</v>
      </c>
      <c r="D21" s="253">
        <v>3078.353647343677</v>
      </c>
      <c r="E21" s="253">
        <v>3102.374226751881</v>
      </c>
      <c r="F21" s="253">
        <v>3126.394806160085</v>
      </c>
      <c r="G21" s="253">
        <v>3174.4359649764933</v>
      </c>
      <c r="H21" s="253">
        <v>3270.5182826093092</v>
      </c>
      <c r="I21" s="253">
        <v>3366.6006002421254</v>
      </c>
      <c r="J21" s="253">
        <v>3462.6829178749417</v>
      </c>
      <c r="K21" s="253">
        <v>3558.765235507758</v>
      </c>
      <c r="L21" s="253">
        <v>3654.8475531405738</v>
      </c>
      <c r="M21" s="253">
        <v>3750.9298707733901</v>
      </c>
      <c r="N21" s="253">
        <v>3847.0121884062064</v>
      </c>
      <c r="O21" s="253">
        <v>3943.0945060390222</v>
      </c>
      <c r="P21" s="253">
        <v>4039.1768236718385</v>
      </c>
      <c r="Q21" s="253">
        <v>4135.2591413046548</v>
      </c>
      <c r="R21" s="253">
        <v>4231.3414589374706</v>
      </c>
      <c r="S21" s="253">
        <v>4327.4237765702874</v>
      </c>
      <c r="T21" s="253">
        <v>4423.5060942031032</v>
      </c>
      <c r="U21" s="253">
        <v>4519.588411835919</v>
      </c>
      <c r="V21" s="253">
        <v>4615.6707294687358</v>
      </c>
      <c r="W21" s="253">
        <v>4711.7530471015516</v>
      </c>
      <c r="X21" s="253">
        <v>4807.8353647343674</v>
      </c>
      <c r="Y21" s="253">
        <v>4903.9176823671842</v>
      </c>
      <c r="Z21" s="253">
        <v>5000</v>
      </c>
      <c r="AA21" s="253" t="s">
        <v>90</v>
      </c>
    </row>
    <row r="22" spans="2:27" s="234" customFormat="1" ht="28" customHeight="1" x14ac:dyDescent="0.15">
      <c r="B22" s="255" t="s">
        <v>99</v>
      </c>
      <c r="C22" s="253"/>
      <c r="D22" s="253">
        <v>0</v>
      </c>
      <c r="E22" s="253">
        <v>588620.42735172447</v>
      </c>
      <c r="F22" s="253">
        <v>833404.01372631104</v>
      </c>
      <c r="G22" s="253">
        <v>1178672.4549331195</v>
      </c>
      <c r="H22" s="253">
        <v>1663242.0342500478</v>
      </c>
      <c r="I22" s="253">
        <v>2030589.1290761998</v>
      </c>
      <c r="J22" s="253">
        <v>2336291.9039425533</v>
      </c>
      <c r="K22" s="253">
        <v>2602003.0568008185</v>
      </c>
      <c r="L22" s="253">
        <v>2838882.9080266585</v>
      </c>
      <c r="M22" s="253">
        <v>3053591.3131399183</v>
      </c>
      <c r="N22" s="253">
        <v>3250485.7587173535</v>
      </c>
      <c r="O22" s="253">
        <v>3432604.7782848929</v>
      </c>
      <c r="P22" s="253">
        <v>3602168.7310061767</v>
      </c>
      <c r="Q22" s="253">
        <v>3760859.4313879367</v>
      </c>
      <c r="R22" s="253">
        <v>3909987.5077585578</v>
      </c>
      <c r="S22" s="253">
        <v>4050598.1528705843</v>
      </c>
      <c r="T22" s="253">
        <v>4183540.9309615111</v>
      </c>
      <c r="U22" s="253">
        <v>4309517.5469988668</v>
      </c>
      <c r="V22" s="253">
        <v>4429115.5370470937</v>
      </c>
      <c r="W22" s="253">
        <v>4542832.6474122759</v>
      </c>
      <c r="X22" s="253">
        <v>4651094.8707376746</v>
      </c>
      <c r="Y22" s="253">
        <v>4754270.0490047792</v>
      </c>
      <c r="Z22" s="253">
        <v>4852678.3081925418</v>
      </c>
      <c r="AA22" s="253">
        <v>0.9</v>
      </c>
    </row>
    <row r="23" spans="2:27" s="234" customFormat="1" ht="28" customHeight="1" x14ac:dyDescent="0.15">
      <c r="B23" s="256"/>
      <c r="C23" s="253"/>
      <c r="D23" s="253">
        <v>61.567072946873537</v>
      </c>
      <c r="E23" s="253">
        <v>62.047484535037626</v>
      </c>
      <c r="F23" s="253">
        <v>62.5278961232017</v>
      </c>
      <c r="G23" s="253">
        <v>63.488719299529862</v>
      </c>
      <c r="H23" s="253">
        <v>65.410365652186186</v>
      </c>
      <c r="I23" s="253">
        <v>67.332012004842511</v>
      </c>
      <c r="J23" s="253">
        <v>69.253658357498836</v>
      </c>
      <c r="K23" s="253">
        <v>71.17530471015516</v>
      </c>
      <c r="L23" s="253">
        <v>73.09695106281147</v>
      </c>
      <c r="M23" s="253">
        <v>75.018597415467809</v>
      </c>
      <c r="N23" s="253">
        <v>76.940243768124134</v>
      </c>
      <c r="O23" s="253">
        <v>78.861890120780444</v>
      </c>
      <c r="P23" s="253">
        <v>80.783536473436769</v>
      </c>
      <c r="Q23" s="253">
        <v>82.705182826093093</v>
      </c>
      <c r="R23" s="253">
        <v>84.626829178749404</v>
      </c>
      <c r="S23" s="253">
        <v>86.548475531405742</v>
      </c>
      <c r="T23" s="253">
        <v>88.470121884062067</v>
      </c>
      <c r="U23" s="253">
        <v>90.391768236718377</v>
      </c>
      <c r="V23" s="253">
        <v>92.313414589374716</v>
      </c>
      <c r="W23" s="253">
        <v>94.235060942031041</v>
      </c>
      <c r="X23" s="253">
        <v>96.156707294687351</v>
      </c>
      <c r="Y23" s="253">
        <v>98.07835364734369</v>
      </c>
      <c r="Z23" s="253">
        <v>100</v>
      </c>
      <c r="AA23" s="253">
        <v>0</v>
      </c>
    </row>
    <row r="24" spans="2:27" s="234" customFormat="1" ht="28" customHeight="1" x14ac:dyDescent="0.15">
      <c r="B24" s="255" t="s">
        <v>100</v>
      </c>
      <c r="C24" s="253">
        <v>3680.7587976388236</v>
      </c>
      <c r="D24" s="253">
        <v>3680.7587976388236</v>
      </c>
      <c r="E24" s="253">
        <v>3697.2493126683385</v>
      </c>
      <c r="F24" s="253">
        <v>3713.7398276978529</v>
      </c>
      <c r="G24" s="253">
        <v>3746.7208577568822</v>
      </c>
      <c r="H24" s="253">
        <v>3812.6829178749413</v>
      </c>
      <c r="I24" s="253">
        <v>3878.6449779929999</v>
      </c>
      <c r="J24" s="253">
        <v>3944.607038111059</v>
      </c>
      <c r="K24" s="253">
        <v>4010.5690982291176</v>
      </c>
      <c r="L24" s="253">
        <v>4076.5311583471766</v>
      </c>
      <c r="M24" s="253">
        <v>4142.4932184652353</v>
      </c>
      <c r="N24" s="253">
        <v>4208.4552785832939</v>
      </c>
      <c r="O24" s="253">
        <v>4274.4173387013525</v>
      </c>
      <c r="P24" s="253">
        <v>4340.379398819412</v>
      </c>
      <c r="Q24" s="253">
        <v>4406.3414589374706</v>
      </c>
      <c r="R24" s="253">
        <v>4472.3035190555293</v>
      </c>
      <c r="S24" s="253">
        <v>4538.2655791735888</v>
      </c>
      <c r="T24" s="253">
        <v>4604.2276392916474</v>
      </c>
      <c r="U24" s="253">
        <v>4670.189699409706</v>
      </c>
      <c r="V24" s="253">
        <v>4736.1517595277646</v>
      </c>
      <c r="W24" s="253">
        <v>4802.1138196458232</v>
      </c>
      <c r="X24" s="253">
        <v>4868.0758797638828</v>
      </c>
      <c r="Y24" s="253">
        <v>4934.0379398819414</v>
      </c>
      <c r="Z24" s="253">
        <v>5000</v>
      </c>
      <c r="AA24" s="253" t="s">
        <v>90</v>
      </c>
    </row>
    <row r="25" spans="2:27" s="234" customFormat="1" ht="28" customHeight="1" x14ac:dyDescent="0.15">
      <c r="B25" s="255" t="s">
        <v>101</v>
      </c>
      <c r="C25" s="253"/>
      <c r="D25" s="253">
        <v>0</v>
      </c>
      <c r="E25" s="253">
        <v>459543.28994480771</v>
      </c>
      <c r="F25" s="253">
        <v>650812.87213223171</v>
      </c>
      <c r="G25" s="253">
        <v>920902.98301380663</v>
      </c>
      <c r="H25" s="253">
        <v>1300834.0319102434</v>
      </c>
      <c r="I25" s="253">
        <v>1589795.9680332635</v>
      </c>
      <c r="J25" s="253">
        <v>1831077.4582652263</v>
      </c>
      <c r="K25" s="253">
        <v>2041527.6105887282</v>
      </c>
      <c r="L25" s="253">
        <v>2229823.7372081308</v>
      </c>
      <c r="M25" s="253">
        <v>2401140.1886607758</v>
      </c>
      <c r="N25" s="253">
        <v>2558860.3182461178</v>
      </c>
      <c r="O25" s="253">
        <v>2705342.0770598156</v>
      </c>
      <c r="P25" s="253">
        <v>2842307.711180253</v>
      </c>
      <c r="Q25" s="253">
        <v>2971061.276539152</v>
      </c>
      <c r="R25" s="253">
        <v>3092618.7702705539</v>
      </c>
      <c r="S25" s="253">
        <v>3207790.3265996869</v>
      </c>
      <c r="T25" s="253">
        <v>3317234.454952979</v>
      </c>
      <c r="U25" s="253">
        <v>3421495.1419463851</v>
      </c>
      <c r="V25" s="253">
        <v>3521028.0094056977</v>
      </c>
      <c r="W25" s="253">
        <v>3616219.2367584151</v>
      </c>
      <c r="X25" s="253">
        <v>3707399.555889403</v>
      </c>
      <c r="Y25" s="253">
        <v>3794854.8032945064</v>
      </c>
      <c r="Z25" s="253">
        <v>3878834.012531416</v>
      </c>
      <c r="AA25" s="253">
        <v>0.8</v>
      </c>
    </row>
    <row r="26" spans="2:27" s="234" customFormat="1" ht="28" customHeight="1" x14ac:dyDescent="0.15">
      <c r="B26" s="256"/>
      <c r="C26" s="253"/>
      <c r="D26" s="253">
        <v>73.615175952776468</v>
      </c>
      <c r="E26" s="253">
        <v>73.944986253366778</v>
      </c>
      <c r="F26" s="253">
        <v>74.27479655395706</v>
      </c>
      <c r="G26" s="253">
        <v>74.934417155137652</v>
      </c>
      <c r="H26" s="253">
        <v>76.253658357498821</v>
      </c>
      <c r="I26" s="253">
        <v>77.572899559859991</v>
      </c>
      <c r="J26" s="253">
        <v>78.892140762221175</v>
      </c>
      <c r="K26" s="253">
        <v>80.211381964582358</v>
      </c>
      <c r="L26" s="253">
        <v>81.530623166943528</v>
      </c>
      <c r="M26" s="253">
        <v>82.849864369304697</v>
      </c>
      <c r="N26" s="253">
        <v>84.169105571665881</v>
      </c>
      <c r="O26" s="253">
        <v>85.48834677402705</v>
      </c>
      <c r="P26" s="253">
        <v>86.807587976388248</v>
      </c>
      <c r="Q26" s="253">
        <v>88.126829178749404</v>
      </c>
      <c r="R26" s="253">
        <v>89.446070381110587</v>
      </c>
      <c r="S26" s="253">
        <v>90.765311583471771</v>
      </c>
      <c r="T26" s="253">
        <v>92.084552785832955</v>
      </c>
      <c r="U26" s="253">
        <v>93.40379398819411</v>
      </c>
      <c r="V26" s="253">
        <v>94.723035190555294</v>
      </c>
      <c r="W26" s="253">
        <v>96.042276392916477</v>
      </c>
      <c r="X26" s="253">
        <v>97.361517595277661</v>
      </c>
      <c r="Y26" s="253">
        <v>98.680758797638816</v>
      </c>
      <c r="Z26" s="253">
        <v>100</v>
      </c>
      <c r="AA26" s="253" t="s">
        <v>0</v>
      </c>
    </row>
    <row r="27" spans="2:27" s="234" customFormat="1" ht="28" customHeight="1" x14ac:dyDescent="0.15">
      <c r="B27" s="255" t="s">
        <v>102</v>
      </c>
      <c r="C27" s="253">
        <v>4283.163947933971</v>
      </c>
      <c r="D27" s="253">
        <v>4283.163947933971</v>
      </c>
      <c r="E27" s="253">
        <v>4292.1243985847968</v>
      </c>
      <c r="F27" s="253">
        <v>4301.0848492356217</v>
      </c>
      <c r="G27" s="253">
        <v>4319.0057505372724</v>
      </c>
      <c r="H27" s="253">
        <v>4354.8475531405738</v>
      </c>
      <c r="I27" s="253">
        <v>4390.6893557438752</v>
      </c>
      <c r="J27" s="253">
        <v>4426.5311583471766</v>
      </c>
      <c r="K27" s="253">
        <v>4462.372960950478</v>
      </c>
      <c r="L27" s="253">
        <v>4498.2147635537794</v>
      </c>
      <c r="M27" s="253">
        <v>4534.0565661570809</v>
      </c>
      <c r="N27" s="253">
        <v>4569.8983687603823</v>
      </c>
      <c r="O27" s="253">
        <v>4605.7401713636837</v>
      </c>
      <c r="P27" s="253">
        <v>4641.581973966986</v>
      </c>
      <c r="Q27" s="253">
        <v>4677.4237765702874</v>
      </c>
      <c r="R27" s="253">
        <v>4713.2655791735888</v>
      </c>
      <c r="S27" s="253">
        <v>4749.1073817768902</v>
      </c>
      <c r="T27" s="253">
        <v>4784.9491843801916</v>
      </c>
      <c r="U27" s="253">
        <v>4820.790986983493</v>
      </c>
      <c r="V27" s="253">
        <v>4856.6327895867944</v>
      </c>
      <c r="W27" s="253">
        <v>4892.4745921900958</v>
      </c>
      <c r="X27" s="253">
        <v>4928.3163947933972</v>
      </c>
      <c r="Y27" s="253">
        <v>4964.1581973966986</v>
      </c>
      <c r="Z27" s="253">
        <v>5000</v>
      </c>
      <c r="AA27" s="253" t="s">
        <v>90</v>
      </c>
    </row>
    <row r="28" spans="2:27" s="234" customFormat="1" ht="28" customHeight="1" x14ac:dyDescent="0.15">
      <c r="B28" s="255" t="s">
        <v>103</v>
      </c>
      <c r="C28" s="253"/>
      <c r="D28" s="253">
        <v>0</v>
      </c>
      <c r="E28" s="253">
        <v>316476.51552641415</v>
      </c>
      <c r="F28" s="253">
        <v>448344.31353118998</v>
      </c>
      <c r="G28" s="253">
        <v>634821.36921743525</v>
      </c>
      <c r="H28" s="253">
        <v>897901.23726856103</v>
      </c>
      <c r="I28" s="253">
        <v>1098812.3843765531</v>
      </c>
      <c r="J28" s="253">
        <v>1267275.1262595917</v>
      </c>
      <c r="K28" s="253">
        <v>1414842.7503656296</v>
      </c>
      <c r="L28" s="253">
        <v>1547458.3595379016</v>
      </c>
      <c r="M28" s="253">
        <v>1668662.0775279251</v>
      </c>
      <c r="N28" s="253">
        <v>1780766.3758904303</v>
      </c>
      <c r="O28" s="253">
        <v>1885381.3878185099</v>
      </c>
      <c r="P28" s="253">
        <v>1983682.1528298659</v>
      </c>
      <c r="Q28" s="253">
        <v>2076557.7029644963</v>
      </c>
      <c r="R28" s="253">
        <v>2164700.2085846728</v>
      </c>
      <c r="S28" s="253">
        <v>2248661.2569292416</v>
      </c>
      <c r="T28" s="253">
        <v>2328888.9692572765</v>
      </c>
      <c r="U28" s="253">
        <v>2405753.3782798457</v>
      </c>
      <c r="V28" s="253">
        <v>2479564.3111171508</v>
      </c>
      <c r="W28" s="253">
        <v>2550584.3192906762</v>
      </c>
      <c r="X28" s="253">
        <v>2619038.2370662806</v>
      </c>
      <c r="Y28" s="253">
        <v>2685120.3850940154</v>
      </c>
      <c r="Z28" s="253">
        <v>2749000.0923653585</v>
      </c>
      <c r="AA28" s="253">
        <v>0.7</v>
      </c>
    </row>
    <row r="29" spans="2:27" s="234" customFormat="1" ht="28" customHeight="1" x14ac:dyDescent="0.15">
      <c r="B29" s="257"/>
      <c r="C29" s="247"/>
      <c r="D29" s="253">
        <v>85.663278958679427</v>
      </c>
      <c r="E29" s="253">
        <v>85.842487971695931</v>
      </c>
      <c r="F29" s="253">
        <v>86.021696984712435</v>
      </c>
      <c r="G29" s="253">
        <v>86.380115010745456</v>
      </c>
      <c r="H29" s="253">
        <v>87.096951062811485</v>
      </c>
      <c r="I29" s="253">
        <v>87.813787114877499</v>
      </c>
      <c r="J29" s="253">
        <v>88.530623166943528</v>
      </c>
      <c r="K29" s="253">
        <v>89.247459219009556</v>
      </c>
      <c r="L29" s="253">
        <v>89.964295271075585</v>
      </c>
      <c r="M29" s="253">
        <v>90.681131323141614</v>
      </c>
      <c r="N29" s="253">
        <v>91.397967375207642</v>
      </c>
      <c r="O29" s="253">
        <v>92.114803427273671</v>
      </c>
      <c r="P29" s="253">
        <v>92.831639479339728</v>
      </c>
      <c r="Q29" s="253">
        <v>93.548475531405757</v>
      </c>
      <c r="R29" s="253">
        <v>94.265311583471771</v>
      </c>
      <c r="S29" s="253">
        <v>94.9821476355378</v>
      </c>
      <c r="T29" s="253">
        <v>95.698983687603828</v>
      </c>
      <c r="U29" s="253">
        <v>96.415819739669857</v>
      </c>
      <c r="V29" s="253">
        <v>97.132655791735885</v>
      </c>
      <c r="W29" s="253">
        <v>97.849491843801914</v>
      </c>
      <c r="X29" s="253">
        <v>98.566327895867943</v>
      </c>
      <c r="Y29" s="253">
        <v>99.283163947933971</v>
      </c>
      <c r="Z29" s="253">
        <v>100</v>
      </c>
      <c r="AA29" s="253">
        <v>0</v>
      </c>
    </row>
    <row r="30" spans="2:27" s="234" customFormat="1" ht="28" customHeight="1" x14ac:dyDescent="0.15">
      <c r="B30" s="255" t="s">
        <v>104</v>
      </c>
      <c r="C30" s="253">
        <v>4885.569098229118</v>
      </c>
      <c r="D30" s="253">
        <v>4885.569098229118</v>
      </c>
      <c r="E30" s="253">
        <v>4886.9994845012543</v>
      </c>
      <c r="F30" s="253">
        <v>4888.4298707733897</v>
      </c>
      <c r="G30" s="253">
        <v>4891.2906433176622</v>
      </c>
      <c r="H30" s="253">
        <v>4897.0121884062064</v>
      </c>
      <c r="I30" s="253">
        <v>4902.7337334947506</v>
      </c>
      <c r="J30" s="253">
        <v>4908.4552785832948</v>
      </c>
      <c r="K30" s="253">
        <v>4914.1768236718381</v>
      </c>
      <c r="L30" s="253">
        <v>4919.8983687603823</v>
      </c>
      <c r="M30" s="253">
        <v>4925.6199138489264</v>
      </c>
      <c r="N30" s="253">
        <v>4931.3414589374706</v>
      </c>
      <c r="O30" s="253">
        <v>4937.0630040260148</v>
      </c>
      <c r="P30" s="253">
        <v>4942.784549114559</v>
      </c>
      <c r="Q30" s="253">
        <v>4948.5060942031032</v>
      </c>
      <c r="R30" s="253">
        <v>4954.2276392916474</v>
      </c>
      <c r="S30" s="253">
        <v>4959.9491843801916</v>
      </c>
      <c r="T30" s="253">
        <v>4965.6707294687358</v>
      </c>
      <c r="U30" s="253">
        <v>4971.39227455728</v>
      </c>
      <c r="V30" s="253">
        <v>4977.1138196458232</v>
      </c>
      <c r="W30" s="253">
        <v>4982.8353647343674</v>
      </c>
      <c r="X30" s="253">
        <v>4988.5569098229116</v>
      </c>
      <c r="Y30" s="253">
        <v>4994.2784549114558</v>
      </c>
      <c r="Z30" s="253">
        <v>5000</v>
      </c>
      <c r="AA30" s="253" t="s">
        <v>90</v>
      </c>
    </row>
    <row r="31" spans="2:27" s="234" customFormat="1" ht="27.75" customHeight="1" x14ac:dyDescent="0.15">
      <c r="B31" s="255" t="s">
        <v>105</v>
      </c>
      <c r="C31" s="253"/>
      <c r="D31" s="253">
        <v>0</v>
      </c>
      <c r="E31" s="253">
        <v>116473.91535191226</v>
      </c>
      <c r="F31" s="253">
        <v>165076.67859709309</v>
      </c>
      <c r="G31" s="253">
        <v>233937.60806622158</v>
      </c>
      <c r="H31" s="253">
        <v>331458.25742175832</v>
      </c>
      <c r="I31" s="253">
        <v>406330.50560791377</v>
      </c>
      <c r="J31" s="253">
        <v>469446.69229097938</v>
      </c>
      <c r="K31" s="253">
        <v>525033.42239027261</v>
      </c>
      <c r="L31" s="253">
        <v>575261.22500153515</v>
      </c>
      <c r="M31" s="253">
        <v>621420.91441947175</v>
      </c>
      <c r="N31" s="253">
        <v>664354.34145576321</v>
      </c>
      <c r="O31" s="253">
        <v>704646.77044951625</v>
      </c>
      <c r="P31" s="253">
        <v>742724.67429859459</v>
      </c>
      <c r="Q31" s="253">
        <v>778910.25035691506</v>
      </c>
      <c r="R31" s="253">
        <v>813453.99420562375</v>
      </c>
      <c r="S31" s="253">
        <v>846555.24882038578</v>
      </c>
      <c r="T31" s="253">
        <v>878375.7474897143</v>
      </c>
      <c r="U31" s="253">
        <v>909048.86662847653</v>
      </c>
      <c r="V31" s="253">
        <v>938686.14139753266</v>
      </c>
      <c r="W31" s="253">
        <v>967381.97338038636</v>
      </c>
      <c r="X31" s="253">
        <v>995217.10822280776</v>
      </c>
      <c r="Y31" s="253">
        <v>1022261.2547154126</v>
      </c>
      <c r="Z31" s="253">
        <v>1048575.0910528939</v>
      </c>
      <c r="AA31" s="253">
        <v>0.6</v>
      </c>
    </row>
    <row r="32" spans="2:27" s="234" customFormat="1" ht="28" customHeight="1" x14ac:dyDescent="0.15">
      <c r="B32" s="256"/>
      <c r="C32" s="253"/>
      <c r="D32" s="253">
        <v>97.711381964582358</v>
      </c>
      <c r="E32" s="253">
        <v>97.739989690025084</v>
      </c>
      <c r="F32" s="253">
        <v>97.768597415467795</v>
      </c>
      <c r="G32" s="253">
        <v>97.825812866353246</v>
      </c>
      <c r="H32" s="253">
        <v>97.94024376812412</v>
      </c>
      <c r="I32" s="253">
        <v>98.054674669895007</v>
      </c>
      <c r="J32" s="253">
        <v>98.169105571665895</v>
      </c>
      <c r="K32" s="253">
        <v>98.283536473436754</v>
      </c>
      <c r="L32" s="253">
        <v>98.397967375207642</v>
      </c>
      <c r="M32" s="253">
        <v>98.51239827697853</v>
      </c>
      <c r="N32" s="253">
        <v>98.626829178749404</v>
      </c>
      <c r="O32" s="253">
        <v>98.741260080520306</v>
      </c>
      <c r="P32" s="253">
        <v>98.855690982291179</v>
      </c>
      <c r="Q32" s="253">
        <v>98.970121884062067</v>
      </c>
      <c r="R32" s="253">
        <v>99.08455278583294</v>
      </c>
      <c r="S32" s="253">
        <v>99.198983687603842</v>
      </c>
      <c r="T32" s="253">
        <v>99.313414589374716</v>
      </c>
      <c r="U32" s="253">
        <v>99.42784549114559</v>
      </c>
      <c r="V32" s="253">
        <v>99.542276392916463</v>
      </c>
      <c r="W32" s="253">
        <v>99.656707294687351</v>
      </c>
      <c r="X32" s="253">
        <v>99.771138196458224</v>
      </c>
      <c r="Y32" s="253">
        <v>99.885569098229126</v>
      </c>
      <c r="Z32" s="253">
        <v>100</v>
      </c>
      <c r="AA32" s="253" t="s">
        <v>0</v>
      </c>
    </row>
    <row r="33" spans="2:27" s="234" customFormat="1" ht="28" customHeight="1" x14ac:dyDescent="0.15">
      <c r="B33" s="255" t="s">
        <v>106</v>
      </c>
      <c r="C33" s="253">
        <v>1873.5433467533826</v>
      </c>
      <c r="D33" s="253">
        <v>1873.5433467533826</v>
      </c>
      <c r="E33" s="253">
        <v>1912.6240549189654</v>
      </c>
      <c r="F33" s="253">
        <v>1951.7047630845479</v>
      </c>
      <c r="G33" s="253">
        <v>2029.8661794157135</v>
      </c>
      <c r="H33" s="253">
        <v>2186.1890120780445</v>
      </c>
      <c r="I33" s="253">
        <v>2342.5118447403752</v>
      </c>
      <c r="J33" s="253">
        <v>2498.8346774027059</v>
      </c>
      <c r="K33" s="253">
        <v>2655.1575100650371</v>
      </c>
      <c r="L33" s="253">
        <v>2811.4803427273678</v>
      </c>
      <c r="M33" s="253">
        <v>2967.8031753896985</v>
      </c>
      <c r="N33" s="253">
        <v>3124.1260080520296</v>
      </c>
      <c r="O33" s="253">
        <v>3280.4488407143604</v>
      </c>
      <c r="P33" s="253">
        <v>3436.7716733766911</v>
      </c>
      <c r="Q33" s="253">
        <v>3593.0945060390222</v>
      </c>
      <c r="R33" s="253">
        <v>3749.4173387013529</v>
      </c>
      <c r="S33" s="253">
        <v>3905.7401713636837</v>
      </c>
      <c r="T33" s="253">
        <v>4062.0630040260148</v>
      </c>
      <c r="U33" s="253">
        <v>4218.3858366883451</v>
      </c>
      <c r="V33" s="253">
        <v>4374.7086693506772</v>
      </c>
      <c r="W33" s="253">
        <v>4531.0315020130074</v>
      </c>
      <c r="X33" s="253">
        <v>4687.3543346753377</v>
      </c>
      <c r="Y33" s="253">
        <v>4843.6771673376688</v>
      </c>
      <c r="Z33" s="253">
        <v>5000</v>
      </c>
      <c r="AA33" s="253" t="s">
        <v>90</v>
      </c>
    </row>
    <row r="34" spans="2:27" s="234" customFormat="1" ht="28" customHeight="1" x14ac:dyDescent="0.15">
      <c r="B34" s="255" t="s">
        <v>107</v>
      </c>
      <c r="C34" s="253"/>
      <c r="D34" s="253">
        <v>0</v>
      </c>
      <c r="E34" s="253">
        <v>830515.245133296</v>
      </c>
      <c r="F34" s="253">
        <v>1175461.4020788835</v>
      </c>
      <c r="G34" s="253">
        <v>1661209.5678038958</v>
      </c>
      <c r="H34" s="253">
        <v>2340634.1061403733</v>
      </c>
      <c r="I34" s="253">
        <v>2853204.6567366351</v>
      </c>
      <c r="J34" s="253">
        <v>3277602.6696359282</v>
      </c>
      <c r="K34" s="253">
        <v>3644520.507586515</v>
      </c>
      <c r="L34" s="253">
        <v>3969794.5417769058</v>
      </c>
      <c r="M34" s="253">
        <v>4262883.3532621609</v>
      </c>
      <c r="N34" s="253">
        <v>4529979.9026619755</v>
      </c>
      <c r="O34" s="253">
        <v>4775404.7445790861</v>
      </c>
      <c r="P34" s="253">
        <v>5002315.8993948344</v>
      </c>
      <c r="Q34" s="253">
        <v>5213105.4603984514</v>
      </c>
      <c r="R34" s="253">
        <v>5409637.0900715711</v>
      </c>
      <c r="S34" s="253">
        <v>5593396.16490262</v>
      </c>
      <c r="T34" s="253">
        <v>5765588.933487324</v>
      </c>
      <c r="U34" s="253">
        <v>5927210.3988329181</v>
      </c>
      <c r="V34" s="253">
        <v>6079092.2105286401</v>
      </c>
      <c r="W34" s="253">
        <v>6221937.3296541935</v>
      </c>
      <c r="X34" s="253">
        <v>6356345.6781860041</v>
      </c>
      <c r="Y34" s="253">
        <v>6482833.4839468282</v>
      </c>
      <c r="Z34" s="253">
        <v>6601848.1168466657</v>
      </c>
      <c r="AA34" s="253">
        <v>1.1000000000000001</v>
      </c>
    </row>
    <row r="35" spans="2:27" s="234" customFormat="1" ht="28" customHeight="1" x14ac:dyDescent="0.15">
      <c r="B35" s="257"/>
      <c r="C35" s="247"/>
      <c r="D35" s="253">
        <v>37.470866935067654</v>
      </c>
      <c r="E35" s="253">
        <v>38.252481098379306</v>
      </c>
      <c r="F35" s="253">
        <v>39.034095261690958</v>
      </c>
      <c r="G35" s="253">
        <v>40.597323588314268</v>
      </c>
      <c r="H35" s="253">
        <v>43.723780241560888</v>
      </c>
      <c r="I35" s="253">
        <v>46.850236894807502</v>
      </c>
      <c r="J35" s="253">
        <v>49.976693548054115</v>
      </c>
      <c r="K35" s="253">
        <v>53.103150201300743</v>
      </c>
      <c r="L35" s="253">
        <v>56.229606854547356</v>
      </c>
      <c r="M35" s="253">
        <v>59.356063507793962</v>
      </c>
      <c r="N35" s="253">
        <v>62.48252016104059</v>
      </c>
      <c r="O35" s="253">
        <v>65.608976814287217</v>
      </c>
      <c r="P35" s="253">
        <v>68.735433467533824</v>
      </c>
      <c r="Q35" s="253">
        <v>71.861890120780444</v>
      </c>
      <c r="R35" s="253">
        <v>74.988346774027065</v>
      </c>
      <c r="S35" s="253">
        <v>78.114803427273671</v>
      </c>
      <c r="T35" s="253">
        <v>81.241260080520291</v>
      </c>
      <c r="U35" s="253">
        <v>84.367716733766912</v>
      </c>
      <c r="V35" s="253">
        <v>87.494173387013547</v>
      </c>
      <c r="W35" s="253">
        <v>90.620630040260153</v>
      </c>
      <c r="X35" s="253">
        <v>93.747086693506759</v>
      </c>
      <c r="Y35" s="253">
        <v>96.87354334675338</v>
      </c>
      <c r="Z35" s="253">
        <v>100</v>
      </c>
      <c r="AA35" s="253">
        <v>0</v>
      </c>
    </row>
    <row r="36" spans="2:27" s="234" customFormat="1" ht="28" customHeight="1" x14ac:dyDescent="0.15">
      <c r="B36" s="257"/>
      <c r="C36" s="247"/>
      <c r="D36" s="257"/>
      <c r="E36" s="258"/>
      <c r="F36" s="247"/>
      <c r="G36" s="259"/>
      <c r="H36" s="247"/>
      <c r="I36" s="247"/>
      <c r="J36" s="247"/>
      <c r="K36" s="247"/>
      <c r="L36" s="247"/>
      <c r="M36" s="247"/>
      <c r="N36" s="247"/>
      <c r="O36" s="247"/>
      <c r="P36" s="247"/>
      <c r="Q36" s="247"/>
      <c r="R36" s="247"/>
      <c r="S36" s="247"/>
      <c r="T36" s="247"/>
      <c r="U36" s="247"/>
      <c r="V36" s="247"/>
      <c r="W36" s="247"/>
      <c r="X36" s="247"/>
      <c r="Y36" s="247"/>
      <c r="Z36" s="247"/>
      <c r="AA36" s="247"/>
    </row>
    <row r="37" spans="2:27" ht="28" customHeight="1" x14ac:dyDescent="0.2">
      <c r="B37" s="245" t="s">
        <v>108</v>
      </c>
      <c r="C37" s="247"/>
      <c r="D37" s="247"/>
      <c r="E37" s="260"/>
      <c r="F37" s="245" t="s">
        <v>109</v>
      </c>
      <c r="G37" s="245" t="s">
        <v>110</v>
      </c>
      <c r="H37" s="245" t="s">
        <v>111</v>
      </c>
      <c r="I37" s="260"/>
      <c r="J37" s="260"/>
      <c r="K37" s="260"/>
      <c r="L37" s="260"/>
      <c r="M37" s="260"/>
      <c r="N37" s="260"/>
      <c r="O37" s="260"/>
      <c r="P37" s="260"/>
      <c r="Q37" s="260"/>
      <c r="R37" s="260"/>
      <c r="S37" s="260"/>
      <c r="T37" s="260"/>
      <c r="U37" s="260"/>
      <c r="V37" s="260"/>
      <c r="W37" s="260"/>
      <c r="X37" s="260"/>
      <c r="Y37" s="260"/>
      <c r="Z37" s="260"/>
      <c r="AA37" s="260"/>
    </row>
    <row r="38" spans="2:27" ht="28" customHeight="1" x14ac:dyDescent="0.2">
      <c r="B38" s="261" t="s">
        <v>112</v>
      </c>
      <c r="C38" s="262">
        <v>5000000</v>
      </c>
      <c r="D38" s="263">
        <v>85</v>
      </c>
      <c r="E38" s="260"/>
      <c r="F38" s="261">
        <v>1.9870000000000001</v>
      </c>
      <c r="G38" s="264">
        <v>5000000</v>
      </c>
      <c r="H38" s="261">
        <v>4250</v>
      </c>
      <c r="I38" s="260"/>
      <c r="J38" s="260"/>
      <c r="K38" s="260"/>
      <c r="L38" s="260"/>
      <c r="M38" s="260"/>
      <c r="N38" s="260"/>
      <c r="O38" s="260"/>
      <c r="P38" s="260"/>
      <c r="Q38" s="260"/>
      <c r="R38" s="260"/>
      <c r="S38" s="260"/>
      <c r="T38" s="260"/>
      <c r="U38" s="260"/>
      <c r="V38" s="260"/>
      <c r="W38" s="260"/>
      <c r="X38" s="260"/>
      <c r="Y38" s="260"/>
      <c r="Z38" s="260"/>
      <c r="AA38" s="260"/>
    </row>
    <row r="39" spans="2:27" ht="28" customHeight="1" x14ac:dyDescent="0.2">
      <c r="B39" s="261" t="s">
        <v>113</v>
      </c>
      <c r="C39" s="262">
        <v>5750000.0000000009</v>
      </c>
      <c r="D39" s="263">
        <v>100</v>
      </c>
      <c r="E39" s="260"/>
      <c r="F39" s="245"/>
      <c r="G39" s="260"/>
      <c r="H39" s="260"/>
      <c r="I39" s="260"/>
      <c r="J39" s="260"/>
      <c r="K39" s="260"/>
      <c r="L39" s="260"/>
      <c r="M39" s="260"/>
      <c r="N39" s="260"/>
      <c r="O39" s="260"/>
      <c r="P39" s="260"/>
      <c r="Q39" s="260"/>
      <c r="R39" s="260"/>
      <c r="S39" s="260"/>
      <c r="T39" s="260"/>
      <c r="U39" s="260"/>
      <c r="V39" s="260"/>
      <c r="W39" s="260"/>
      <c r="X39" s="260"/>
      <c r="Y39" s="260"/>
      <c r="Z39" s="260"/>
      <c r="AA39" s="260"/>
    </row>
    <row r="40" spans="2:27" ht="28" customHeight="1" x14ac:dyDescent="0.2">
      <c r="B40" s="261" t="s">
        <v>114</v>
      </c>
      <c r="C40" s="265">
        <v>100</v>
      </c>
      <c r="D40" s="265">
        <v>100</v>
      </c>
      <c r="E40" s="260"/>
      <c r="F40" s="261" t="s">
        <v>114</v>
      </c>
      <c r="G40" s="266">
        <v>5000</v>
      </c>
      <c r="H40" s="260"/>
      <c r="I40" s="260"/>
      <c r="J40" s="260"/>
      <c r="K40" s="260"/>
      <c r="L40" s="260"/>
      <c r="M40" s="260"/>
      <c r="N40" s="260"/>
      <c r="O40" s="260"/>
      <c r="P40" s="260"/>
      <c r="Q40" s="260"/>
      <c r="R40" s="260"/>
      <c r="S40" s="260"/>
      <c r="T40" s="260"/>
      <c r="U40" s="260"/>
      <c r="V40" s="260"/>
      <c r="W40" s="260"/>
      <c r="X40" s="260"/>
      <c r="Y40" s="260"/>
      <c r="Z40" s="260"/>
      <c r="AA40" s="260"/>
    </row>
    <row r="41" spans="2:27" ht="28" customHeight="1" x14ac:dyDescent="0.2">
      <c r="B41" s="261" t="s">
        <v>115</v>
      </c>
      <c r="C41" s="265">
        <v>70</v>
      </c>
      <c r="D41" s="265">
        <v>70</v>
      </c>
      <c r="E41" s="260"/>
      <c r="F41" s="261" t="s">
        <v>115</v>
      </c>
      <c r="G41" s="261">
        <v>3500</v>
      </c>
      <c r="H41" s="260"/>
      <c r="I41" s="260"/>
      <c r="J41" s="260"/>
      <c r="K41" s="260"/>
      <c r="L41" s="260"/>
      <c r="M41" s="260"/>
      <c r="N41" s="260"/>
      <c r="O41" s="260"/>
      <c r="P41" s="260"/>
      <c r="Q41" s="260"/>
      <c r="R41" s="260"/>
      <c r="S41" s="260"/>
      <c r="T41" s="260"/>
      <c r="U41" s="260"/>
      <c r="V41" s="260"/>
      <c r="W41" s="260"/>
      <c r="X41" s="260"/>
      <c r="Y41" s="260"/>
      <c r="Z41" s="260"/>
      <c r="AA41" s="260"/>
    </row>
    <row r="42" spans="2:27" ht="28" customHeight="1" x14ac:dyDescent="0.2">
      <c r="B42" s="261" t="s">
        <v>111</v>
      </c>
      <c r="C42" s="265">
        <v>85</v>
      </c>
      <c r="D42" s="265">
        <v>85</v>
      </c>
      <c r="E42" s="260"/>
      <c r="F42" s="261" t="s">
        <v>116</v>
      </c>
      <c r="G42" s="267">
        <v>1500</v>
      </c>
      <c r="H42" s="260"/>
      <c r="I42" s="260"/>
      <c r="J42" s="260"/>
      <c r="K42" s="260"/>
      <c r="L42" s="260"/>
      <c r="M42" s="260"/>
      <c r="N42" s="260"/>
      <c r="O42" s="260"/>
      <c r="P42" s="260"/>
      <c r="Q42" s="260"/>
      <c r="R42" s="260"/>
      <c r="S42" s="260"/>
      <c r="T42" s="260"/>
      <c r="U42" s="260"/>
      <c r="V42" s="260"/>
      <c r="W42" s="260"/>
      <c r="X42" s="260"/>
      <c r="Y42" s="260"/>
      <c r="Z42" s="260"/>
      <c r="AA42" s="260"/>
    </row>
    <row r="43" spans="2:27" ht="28" customHeight="1" x14ac:dyDescent="0.2">
      <c r="B43" s="261" t="s">
        <v>117</v>
      </c>
      <c r="C43" s="268">
        <v>0</v>
      </c>
      <c r="D43" s="262">
        <v>10000000.000000002</v>
      </c>
      <c r="E43" s="260"/>
      <c r="F43" s="261" t="s">
        <v>118</v>
      </c>
      <c r="G43" s="267">
        <v>-10</v>
      </c>
      <c r="H43" s="267">
        <v>-10</v>
      </c>
      <c r="I43" s="269" t="s">
        <v>119</v>
      </c>
      <c r="J43" s="260"/>
      <c r="K43" s="260"/>
      <c r="L43" s="260"/>
      <c r="M43" s="260"/>
      <c r="N43" s="260"/>
      <c r="O43" s="260"/>
      <c r="P43" s="260"/>
      <c r="Q43" s="260"/>
      <c r="R43" s="260"/>
      <c r="S43" s="260"/>
      <c r="T43" s="260"/>
      <c r="U43" s="260"/>
      <c r="V43" s="260"/>
      <c r="W43" s="260"/>
      <c r="X43" s="260"/>
      <c r="Y43" s="260"/>
      <c r="Z43" s="260"/>
      <c r="AA43" s="260"/>
    </row>
    <row r="44" spans="2:27" ht="28" customHeight="1" x14ac:dyDescent="0.2">
      <c r="B44" s="261" t="s">
        <v>120</v>
      </c>
      <c r="C44" s="265">
        <v>103</v>
      </c>
      <c r="D44" s="263">
        <v>103</v>
      </c>
      <c r="E44" s="260"/>
      <c r="F44" s="261" t="s">
        <v>121</v>
      </c>
      <c r="G44" s="267">
        <v>-0.2</v>
      </c>
      <c r="H44" s="267">
        <v>-0.2</v>
      </c>
      <c r="I44" s="260"/>
      <c r="J44" s="260"/>
      <c r="K44" s="260"/>
      <c r="L44" s="260"/>
      <c r="M44" s="260"/>
      <c r="N44" s="260"/>
      <c r="O44" s="260"/>
      <c r="P44" s="260"/>
      <c r="Q44" s="260"/>
      <c r="R44" s="260"/>
      <c r="S44" s="260"/>
      <c r="T44" s="260"/>
      <c r="U44" s="260"/>
      <c r="V44" s="260"/>
      <c r="W44" s="260"/>
      <c r="X44" s="260"/>
      <c r="Y44" s="260"/>
      <c r="Z44" s="260"/>
      <c r="AA44" s="260"/>
    </row>
    <row r="45" spans="2:27" ht="28" customHeight="1" x14ac:dyDescent="0.2">
      <c r="B45" s="261" t="s">
        <v>122</v>
      </c>
      <c r="C45" s="265">
        <v>35</v>
      </c>
      <c r="D45" s="268">
        <v>500000</v>
      </c>
      <c r="E45" s="260"/>
      <c r="F45" s="261" t="s">
        <v>123</v>
      </c>
      <c r="G45" s="267">
        <v>70</v>
      </c>
      <c r="H45" s="264">
        <v>0</v>
      </c>
      <c r="I45" s="260"/>
      <c r="J45" s="260"/>
      <c r="K45" s="260"/>
      <c r="L45" s="260"/>
      <c r="M45" s="260"/>
      <c r="N45" s="260"/>
      <c r="O45" s="260"/>
      <c r="P45" s="260"/>
      <c r="Q45" s="260"/>
      <c r="R45" s="260"/>
      <c r="S45" s="260"/>
      <c r="T45" s="260"/>
      <c r="U45" s="260"/>
      <c r="V45" s="260"/>
      <c r="W45" s="260"/>
      <c r="X45" s="260"/>
      <c r="Y45" s="260"/>
      <c r="Z45" s="260"/>
      <c r="AA45" s="260"/>
    </row>
    <row r="46" spans="2:27" ht="28" customHeight="1" x14ac:dyDescent="0.2">
      <c r="B46" s="261" t="s">
        <v>116</v>
      </c>
      <c r="C46" s="265">
        <v>85</v>
      </c>
      <c r="D46" s="268">
        <v>500000</v>
      </c>
      <c r="E46" s="260"/>
      <c r="F46" s="261" t="s">
        <v>124</v>
      </c>
      <c r="G46" s="256" t="s">
        <v>125</v>
      </c>
      <c r="H46" s="256"/>
      <c r="I46" s="260"/>
      <c r="J46" s="260"/>
      <c r="K46" s="260"/>
      <c r="L46" s="260"/>
      <c r="M46" s="260"/>
      <c r="N46" s="260"/>
      <c r="O46" s="260"/>
      <c r="P46" s="260"/>
      <c r="Q46" s="260"/>
      <c r="R46" s="260"/>
      <c r="S46" s="260"/>
      <c r="T46" s="260"/>
      <c r="U46" s="260"/>
      <c r="V46" s="260"/>
      <c r="W46" s="260"/>
      <c r="X46" s="260"/>
      <c r="Y46" s="260"/>
      <c r="Z46" s="260"/>
      <c r="AA46" s="260"/>
    </row>
    <row r="47" spans="2:27" ht="28" customHeight="1" x14ac:dyDescent="0.2">
      <c r="B47" s="261" t="s">
        <v>126</v>
      </c>
      <c r="C47" s="265">
        <v>101.5</v>
      </c>
      <c r="D47" s="268">
        <v>500000</v>
      </c>
      <c r="E47" s="260"/>
      <c r="F47" s="261" t="s">
        <v>127</v>
      </c>
      <c r="G47" s="270" t="s">
        <v>65</v>
      </c>
      <c r="H47" s="260"/>
      <c r="I47" s="260"/>
      <c r="J47" s="260"/>
      <c r="K47" s="260"/>
      <c r="L47" s="260"/>
      <c r="M47" s="260"/>
      <c r="N47" s="260"/>
      <c r="O47" s="260"/>
      <c r="P47" s="260"/>
      <c r="Q47" s="260"/>
      <c r="R47" s="260"/>
      <c r="S47" s="260"/>
      <c r="T47" s="260"/>
      <c r="U47" s="260"/>
      <c r="V47" s="260"/>
      <c r="W47" s="260"/>
      <c r="X47" s="260"/>
      <c r="Y47" s="260"/>
      <c r="Z47" s="260"/>
      <c r="AA47" s="260"/>
    </row>
    <row r="48" spans="2:27" ht="28" customHeight="1" x14ac:dyDescent="0.2"/>
    <row r="49" s="233" customFormat="1" ht="15" hidden="1" customHeight="1" x14ac:dyDescent="0.2"/>
    <row r="50" s="233" customFormat="1" ht="15" hidden="1" customHeight="1" x14ac:dyDescent="0.2"/>
    <row r="51" s="233" customFormat="1" ht="15" hidden="1" customHeight="1" x14ac:dyDescent="0.2"/>
    <row r="52" s="233" customFormat="1" ht="15" hidden="1" customHeight="1" x14ac:dyDescent="0.2"/>
    <row r="53" s="233" customFormat="1" ht="15" hidden="1" customHeight="1" x14ac:dyDescent="0.2"/>
    <row r="54" s="233" customFormat="1" ht="15" hidden="1" customHeight="1" x14ac:dyDescent="0.2"/>
    <row r="55" s="233" customFormat="1" ht="15" hidden="1" customHeight="1" x14ac:dyDescent="0.2"/>
    <row r="56" s="233" customFormat="1" ht="15" hidden="1" customHeight="1" x14ac:dyDescent="0.2"/>
    <row r="57" s="233" customFormat="1" ht="15" hidden="1" customHeight="1" x14ac:dyDescent="0.2"/>
    <row r="58" s="233" customFormat="1" ht="15" hidden="1" customHeight="1" x14ac:dyDescent="0.2"/>
    <row r="59" s="233" customFormat="1" ht="15" hidden="1" customHeight="1" x14ac:dyDescent="0.2"/>
    <row r="60" s="233" customFormat="1" ht="15" hidden="1" customHeight="1" x14ac:dyDescent="0.2"/>
    <row r="61" s="233" customFormat="1" ht="15" hidden="1" customHeight="1" x14ac:dyDescent="0.2"/>
    <row r="62" s="233" customFormat="1" ht="15" hidden="1" customHeight="1" x14ac:dyDescent="0.2"/>
    <row r="63" s="233" customFormat="1" ht="15" hidden="1" customHeight="1" x14ac:dyDescent="0.2"/>
    <row r="64" s="233" customFormat="1" ht="15" hidden="1" customHeight="1" x14ac:dyDescent="0.2"/>
    <row r="65" s="233" customFormat="1" ht="15" hidden="1" customHeight="1" x14ac:dyDescent="0.2"/>
    <row r="66" s="233" customFormat="1" ht="15" hidden="1" customHeight="1" x14ac:dyDescent="0.2"/>
    <row r="67" s="233" customFormat="1" ht="15" hidden="1" customHeight="1" x14ac:dyDescent="0.2"/>
    <row r="68" s="233" customFormat="1" ht="15" hidden="1" customHeight="1" x14ac:dyDescent="0.2"/>
    <row r="69" s="233" customFormat="1" ht="15" hidden="1" customHeight="1" x14ac:dyDescent="0.2"/>
    <row r="70" s="233" customFormat="1" ht="15" hidden="1" customHeight="1" x14ac:dyDescent="0.2"/>
    <row r="71" s="233" customFormat="1" ht="15" hidden="1" customHeight="1" x14ac:dyDescent="0.2"/>
    <row r="72" s="233" customFormat="1" ht="15" hidden="1" customHeight="1" x14ac:dyDescent="0.2"/>
    <row r="73" s="233" customFormat="1" ht="15" hidden="1" customHeight="1" x14ac:dyDescent="0.2"/>
    <row r="74" s="233" customFormat="1" ht="15" hidden="1" customHeight="1" x14ac:dyDescent="0.2"/>
    <row r="75" s="233" customFormat="1" ht="15" hidden="1" customHeight="1" x14ac:dyDescent="0.2"/>
    <row r="76" s="233" customFormat="1" ht="15" hidden="1" customHeight="1" x14ac:dyDescent="0.2"/>
    <row r="77" s="233" customFormat="1" ht="15" hidden="1" customHeight="1" x14ac:dyDescent="0.2"/>
    <row r="78" s="233" customFormat="1" ht="15" hidden="1" customHeight="1" x14ac:dyDescent="0.2"/>
    <row r="79" s="233" customFormat="1" ht="15" hidden="1" customHeight="1" x14ac:dyDescent="0.2"/>
    <row r="80" s="233" customFormat="1" ht="15" hidden="1" customHeight="1" x14ac:dyDescent="0.2"/>
  </sheetData>
  <sheetProtection sheet="1" objects="1" scenarios="1"/>
  <mergeCells count="2">
    <mergeCell ref="B2:E4"/>
    <mergeCell ref="C9:J10"/>
  </mergeCells>
  <conditionalFormatting sqref="C18">
    <cfRule type="expression" dxfId="7" priority="11">
      <formula>ISERROR(C18)</formula>
    </cfRule>
  </conditionalFormatting>
  <conditionalFormatting sqref="C21">
    <cfRule type="expression" dxfId="6" priority="9">
      <formula>ISERROR(C21)</formula>
    </cfRule>
  </conditionalFormatting>
  <conditionalFormatting sqref="C24">
    <cfRule type="expression" dxfId="5" priority="7">
      <formula>ISERROR(C24)</formula>
    </cfRule>
  </conditionalFormatting>
  <conditionalFormatting sqref="C27">
    <cfRule type="expression" dxfId="4" priority="5">
      <formula>ISERROR(C27)</formula>
    </cfRule>
  </conditionalFormatting>
  <conditionalFormatting sqref="C30">
    <cfRule type="expression" dxfId="3" priority="3">
      <formula>ISERROR(C30)</formula>
    </cfRule>
  </conditionalFormatting>
  <conditionalFormatting sqref="C33">
    <cfRule type="expression" dxfId="2" priority="1">
      <formula>ISERROR(C33)</formula>
    </cfRule>
  </conditionalFormatting>
  <conditionalFormatting sqref="D18:D35">
    <cfRule type="expression" dxfId="1" priority="28">
      <formula>ISERROR(D18)</formula>
    </cfRule>
  </conditionalFormatting>
  <conditionalFormatting sqref="D17:AA35">
    <cfRule type="expression" dxfId="0" priority="13">
      <formula>ISERROR(D17)</formula>
    </cfRule>
  </conditionalFormatting>
  <pageMargins left="0.7" right="0.7" top="0.75" bottom="0.75" header="0.3" footer="0.3"/>
  <pageSetup paperSize="9" orientation="portrait" r:id="rId1"/>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Voorwaarden en Invulinstructie</vt:lpstr>
      <vt:lpstr>Samenvatting</vt:lpstr>
      <vt:lpstr>1. Implementatie en Exit</vt:lpstr>
      <vt:lpstr>2. Gebruiksrecht</vt:lpstr>
      <vt:lpstr>3. Additionele diensten</vt:lpstr>
      <vt:lpstr>BPK-Grafiek</vt:lpstr>
      <vt:lpstr>DATA</vt:lpstr>
      <vt:lpstr>Staffel1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Karl Muusse</cp:lastModifiedBy>
  <cp:lastPrinted>2020-04-16T07:17:17Z</cp:lastPrinted>
  <dcterms:created xsi:type="dcterms:W3CDTF">2019-08-27T11:41:48Z</dcterms:created>
  <dcterms:modified xsi:type="dcterms:W3CDTF">2024-10-07T11:33:58Z</dcterms:modified>
</cp:coreProperties>
</file>