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-0150_JO_Kunstgras onderhoud 25-30\06. Aanbestedingsdocumenten\"/>
    </mc:Choice>
  </mc:AlternateContent>
  <xr:revisionPtr revIDLastSave="0" documentId="13_ncr:1_{796AC5FD-60F3-4051-9480-3B3C717C8255}" xr6:coauthVersionLast="47" xr6:coauthVersionMax="47" xr10:uidLastSave="{00000000-0000-0000-0000-000000000000}"/>
  <bookViews>
    <workbookView xWindow="-289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opdrachtgever'!$G$9:$G$76</definedName>
    <definedName name="aantalON">[1]dashboard!$B$5</definedName>
    <definedName name="_xlnm.Print_Area" localSheetId="4">'beoordeling opdrachtgever'!$A$1:$N$26</definedName>
    <definedName name="_xlnm.Print_Area" localSheetId="0">'gunningscriterium SEB'!$A$1:$N$38</definedName>
    <definedName name="_xlnm.Print_Area" localSheetId="1">'invulblad opdrachtnemer'!$A$1:$O$83</definedName>
    <definedName name="_xlnm.Print_Area" localSheetId="2">'logboek opdrachtnemer'!$A$1:$BH$75</definedName>
    <definedName name="_xlnm.Print_Area" localSheetId="3">'subsidie opdrachtgever'!$A$1:$N$88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SEB'!$C$5:$C$85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42" l="1"/>
  <c r="D14" i="42"/>
  <c r="D10" i="42"/>
  <c r="D8" i="42"/>
  <c r="C54" i="36"/>
  <c r="C31" i="36"/>
  <c r="C8" i="36"/>
  <c r="C54" i="31"/>
  <c r="C31" i="31"/>
  <c r="C8" i="31"/>
  <c r="C54" i="24"/>
  <c r="C31" i="24"/>
  <c r="C8" i="24"/>
  <c r="BC54" i="31"/>
  <c r="AQ54" i="31"/>
  <c r="AE54" i="31"/>
  <c r="Q54" i="31"/>
  <c r="H54" i="24"/>
  <c r="I54" i="24"/>
  <c r="J54" i="24"/>
  <c r="G54" i="24"/>
  <c r="G31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3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L8" i="24"/>
  <c r="O31" i="24"/>
  <c r="N31" i="24"/>
  <c r="M31" i="24"/>
  <c r="L31" i="24"/>
  <c r="O8" i="24"/>
  <c r="N8" i="24"/>
  <c r="M8" i="24"/>
  <c r="D6" i="36" l="1"/>
  <c r="H5" i="36"/>
  <c r="D6" i="21"/>
  <c r="D6" i="31"/>
  <c r="C57" i="36" l="1"/>
  <c r="D57" i="36"/>
  <c r="E57" i="36"/>
  <c r="F57" i="36"/>
  <c r="C58" i="36"/>
  <c r="D58" i="36"/>
  <c r="E58" i="36"/>
  <c r="F58" i="36"/>
  <c r="C59" i="36"/>
  <c r="G59" i="36" s="1"/>
  <c r="I59" i="36" s="1"/>
  <c r="D59" i="36"/>
  <c r="E59" i="36"/>
  <c r="F59" i="36"/>
  <c r="C60" i="36"/>
  <c r="D60" i="36"/>
  <c r="E60" i="36"/>
  <c r="F60" i="36"/>
  <c r="C61" i="36"/>
  <c r="G61" i="36" s="1"/>
  <c r="I61" i="36" s="1"/>
  <c r="D61" i="36"/>
  <c r="E61" i="36"/>
  <c r="F61" i="36"/>
  <c r="C62" i="36"/>
  <c r="D62" i="36"/>
  <c r="E62" i="36"/>
  <c r="F62" i="36"/>
  <c r="C63" i="36"/>
  <c r="G63" i="36" s="1"/>
  <c r="I63" i="36" s="1"/>
  <c r="D63" i="36"/>
  <c r="E63" i="36"/>
  <c r="F63" i="36"/>
  <c r="C64" i="36"/>
  <c r="D64" i="36"/>
  <c r="E64" i="36"/>
  <c r="F64" i="36"/>
  <c r="C65" i="36"/>
  <c r="D65" i="36"/>
  <c r="E65" i="36"/>
  <c r="F65" i="36"/>
  <c r="C66" i="36"/>
  <c r="D66" i="36"/>
  <c r="E66" i="36"/>
  <c r="F66" i="36"/>
  <c r="C67" i="36"/>
  <c r="D67" i="36"/>
  <c r="E67" i="36"/>
  <c r="F67" i="36"/>
  <c r="C68" i="36"/>
  <c r="D68" i="36"/>
  <c r="E68" i="36"/>
  <c r="F68" i="36"/>
  <c r="C69" i="36"/>
  <c r="G69" i="36" s="1"/>
  <c r="D69" i="36"/>
  <c r="E69" i="36"/>
  <c r="F69" i="36"/>
  <c r="C70" i="36"/>
  <c r="D70" i="36"/>
  <c r="E70" i="36"/>
  <c r="F70" i="36"/>
  <c r="C71" i="36"/>
  <c r="D71" i="36"/>
  <c r="E71" i="36"/>
  <c r="F71" i="36"/>
  <c r="C72" i="36"/>
  <c r="D72" i="36"/>
  <c r="E72" i="36"/>
  <c r="F72" i="36"/>
  <c r="C73" i="36"/>
  <c r="D73" i="36"/>
  <c r="E73" i="36"/>
  <c r="F73" i="36"/>
  <c r="C74" i="36"/>
  <c r="D74" i="36"/>
  <c r="E74" i="36"/>
  <c r="F74" i="36"/>
  <c r="C75" i="36"/>
  <c r="D75" i="36"/>
  <c r="E75" i="36"/>
  <c r="F75" i="36"/>
  <c r="D56" i="36"/>
  <c r="E56" i="36"/>
  <c r="F56" i="36"/>
  <c r="C56" i="36"/>
  <c r="C38" i="36"/>
  <c r="D38" i="36"/>
  <c r="E38" i="36"/>
  <c r="F38" i="36"/>
  <c r="C39" i="36"/>
  <c r="D39" i="36"/>
  <c r="E39" i="36"/>
  <c r="F39" i="36"/>
  <c r="C40" i="36"/>
  <c r="D40" i="36"/>
  <c r="E40" i="36"/>
  <c r="F40" i="36"/>
  <c r="C41" i="36"/>
  <c r="D41" i="36"/>
  <c r="E41" i="36"/>
  <c r="F41" i="36"/>
  <c r="C42" i="36"/>
  <c r="D42" i="36"/>
  <c r="E42" i="36"/>
  <c r="F42" i="36"/>
  <c r="C43" i="36"/>
  <c r="D43" i="36"/>
  <c r="E43" i="36"/>
  <c r="F43" i="36"/>
  <c r="C44" i="36"/>
  <c r="D44" i="36"/>
  <c r="E44" i="36"/>
  <c r="F44" i="36"/>
  <c r="C45" i="36"/>
  <c r="D45" i="36"/>
  <c r="E45" i="36"/>
  <c r="F45" i="36"/>
  <c r="C46" i="36"/>
  <c r="D46" i="36"/>
  <c r="E46" i="36"/>
  <c r="F46" i="36"/>
  <c r="C47" i="36"/>
  <c r="D47" i="36"/>
  <c r="E47" i="36"/>
  <c r="F47" i="36"/>
  <c r="C48" i="36"/>
  <c r="D48" i="36"/>
  <c r="E48" i="36"/>
  <c r="F48" i="36"/>
  <c r="C49" i="36"/>
  <c r="D49" i="36"/>
  <c r="E49" i="36"/>
  <c r="F49" i="36"/>
  <c r="C50" i="36"/>
  <c r="D50" i="36"/>
  <c r="E50" i="36"/>
  <c r="F50" i="36"/>
  <c r="C51" i="36"/>
  <c r="D51" i="36"/>
  <c r="E51" i="36"/>
  <c r="F51" i="36"/>
  <c r="C52" i="36"/>
  <c r="D52" i="36"/>
  <c r="E52" i="36"/>
  <c r="F5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0" i="36"/>
  <c r="D20" i="36"/>
  <c r="E20" i="36"/>
  <c r="F20" i="36"/>
  <c r="C21" i="36"/>
  <c r="D21" i="36"/>
  <c r="E21" i="36"/>
  <c r="F21" i="36"/>
  <c r="C22" i="36"/>
  <c r="D22" i="36"/>
  <c r="E22" i="36"/>
  <c r="F22" i="36"/>
  <c r="C23" i="36"/>
  <c r="D23" i="36"/>
  <c r="E23" i="36"/>
  <c r="F23" i="36"/>
  <c r="C24" i="36"/>
  <c r="D24" i="36"/>
  <c r="E24" i="36"/>
  <c r="F24" i="36"/>
  <c r="C25" i="36"/>
  <c r="D25" i="36"/>
  <c r="E25" i="36"/>
  <c r="F25" i="36"/>
  <c r="C26" i="36"/>
  <c r="D26" i="36"/>
  <c r="E26" i="36"/>
  <c r="F26" i="36"/>
  <c r="C27" i="36"/>
  <c r="D27" i="36"/>
  <c r="E27" i="36"/>
  <c r="F27" i="36"/>
  <c r="C28" i="36"/>
  <c r="D28" i="36"/>
  <c r="E28" i="36"/>
  <c r="F28" i="36"/>
  <c r="C29" i="36"/>
  <c r="D29" i="36"/>
  <c r="E29" i="36"/>
  <c r="F29" i="36"/>
  <c r="L59" i="31"/>
  <c r="C61" i="31"/>
  <c r="D61" i="31"/>
  <c r="E61" i="31"/>
  <c r="F61" i="31"/>
  <c r="C62" i="31"/>
  <c r="D62" i="31"/>
  <c r="E62" i="31"/>
  <c r="F62" i="31"/>
  <c r="C63" i="31"/>
  <c r="D63" i="31"/>
  <c r="E63" i="31"/>
  <c r="F63" i="31"/>
  <c r="C64" i="31"/>
  <c r="D64" i="31"/>
  <c r="E64" i="31"/>
  <c r="F64" i="31"/>
  <c r="C65" i="31"/>
  <c r="D65" i="31"/>
  <c r="E65" i="31"/>
  <c r="F65" i="31"/>
  <c r="C66" i="31"/>
  <c r="D66" i="31"/>
  <c r="E66" i="31"/>
  <c r="F66" i="31"/>
  <c r="C67" i="31"/>
  <c r="D67" i="31"/>
  <c r="E67" i="31"/>
  <c r="F67" i="31"/>
  <c r="C68" i="31"/>
  <c r="D68" i="31"/>
  <c r="E68" i="31"/>
  <c r="F68" i="31"/>
  <c r="C69" i="31"/>
  <c r="D69" i="31"/>
  <c r="E69" i="31"/>
  <c r="F69" i="31"/>
  <c r="C70" i="31"/>
  <c r="D70" i="31"/>
  <c r="E70" i="31"/>
  <c r="F70" i="31"/>
  <c r="C71" i="31"/>
  <c r="D71" i="31"/>
  <c r="E71" i="31"/>
  <c r="F71" i="31"/>
  <c r="C72" i="31"/>
  <c r="D72" i="31"/>
  <c r="E72" i="31"/>
  <c r="F72" i="31"/>
  <c r="C73" i="31"/>
  <c r="D73" i="31"/>
  <c r="E73" i="31"/>
  <c r="F73" i="31"/>
  <c r="C74" i="31"/>
  <c r="D74" i="31"/>
  <c r="E74" i="31"/>
  <c r="F74" i="31"/>
  <c r="C75" i="31"/>
  <c r="D75" i="31"/>
  <c r="E75" i="31"/>
  <c r="F75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8" i="31"/>
  <c r="L57" i="31"/>
  <c r="L56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10" i="31"/>
  <c r="C38" i="31"/>
  <c r="D38" i="31"/>
  <c r="E38" i="31"/>
  <c r="F38" i="31"/>
  <c r="C39" i="31"/>
  <c r="D39" i="31"/>
  <c r="E39" i="31"/>
  <c r="F39" i="31"/>
  <c r="C40" i="31"/>
  <c r="D40" i="31"/>
  <c r="E40" i="31"/>
  <c r="F40" i="31"/>
  <c r="C41" i="31"/>
  <c r="D41" i="31"/>
  <c r="E41" i="31"/>
  <c r="F41" i="31"/>
  <c r="C42" i="31"/>
  <c r="D42" i="31"/>
  <c r="E42" i="31"/>
  <c r="F42" i="31"/>
  <c r="C43" i="31"/>
  <c r="D43" i="31"/>
  <c r="E43" i="31"/>
  <c r="F43" i="31"/>
  <c r="C44" i="31"/>
  <c r="D44" i="31"/>
  <c r="E44" i="31"/>
  <c r="F44" i="31"/>
  <c r="C45" i="31"/>
  <c r="D45" i="31"/>
  <c r="E45" i="31"/>
  <c r="F45" i="31"/>
  <c r="C46" i="31"/>
  <c r="D46" i="31"/>
  <c r="E46" i="31"/>
  <c r="F46" i="31"/>
  <c r="C47" i="31"/>
  <c r="D47" i="31"/>
  <c r="E47" i="31"/>
  <c r="F47" i="31"/>
  <c r="C48" i="31"/>
  <c r="D48" i="31"/>
  <c r="E48" i="31"/>
  <c r="F48" i="31"/>
  <c r="C49" i="31"/>
  <c r="D49" i="31"/>
  <c r="E49" i="31"/>
  <c r="F49" i="31"/>
  <c r="C50" i="31"/>
  <c r="D50" i="31"/>
  <c r="E50" i="31"/>
  <c r="F50" i="31"/>
  <c r="C51" i="31"/>
  <c r="D51" i="31"/>
  <c r="E51" i="31"/>
  <c r="F51" i="31"/>
  <c r="C52" i="31"/>
  <c r="D52" i="31"/>
  <c r="E52" i="31"/>
  <c r="F52" i="31"/>
  <c r="AE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D20" i="31"/>
  <c r="E20" i="31"/>
  <c r="F20" i="31"/>
  <c r="D21" i="31"/>
  <c r="E21" i="31"/>
  <c r="F21" i="31"/>
  <c r="D22" i="31"/>
  <c r="E22" i="31"/>
  <c r="F22" i="31"/>
  <c r="D23" i="31"/>
  <c r="E23" i="31"/>
  <c r="F23" i="31"/>
  <c r="D24" i="31"/>
  <c r="E24" i="31"/>
  <c r="F24" i="31"/>
  <c r="D25" i="31"/>
  <c r="E25" i="31"/>
  <c r="F25" i="31"/>
  <c r="D26" i="31"/>
  <c r="E26" i="31"/>
  <c r="F26" i="31"/>
  <c r="D27" i="31"/>
  <c r="E27" i="31"/>
  <c r="F27" i="31"/>
  <c r="D28" i="31"/>
  <c r="E28" i="31"/>
  <c r="F28" i="31"/>
  <c r="D29" i="31"/>
  <c r="E29" i="31"/>
  <c r="F29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H69" i="36" l="1"/>
  <c r="I69" i="36"/>
  <c r="G70" i="36"/>
  <c r="I70" i="36" s="1"/>
  <c r="G57" i="36"/>
  <c r="I57" i="36" s="1"/>
  <c r="G45" i="36"/>
  <c r="I45" i="36" s="1"/>
  <c r="G51" i="36"/>
  <c r="G43" i="36"/>
  <c r="G41" i="36"/>
  <c r="I41" i="36" s="1"/>
  <c r="G39" i="36"/>
  <c r="I39" i="36" s="1"/>
  <c r="G66" i="36"/>
  <c r="I66" i="36" s="1"/>
  <c r="G64" i="36"/>
  <c r="G62" i="36"/>
  <c r="G42" i="36"/>
  <c r="I42" i="36" s="1"/>
  <c r="G40" i="36"/>
  <c r="I40" i="36" s="1"/>
  <c r="G71" i="36"/>
  <c r="I71" i="36" s="1"/>
  <c r="G44" i="36"/>
  <c r="I44" i="36" s="1"/>
  <c r="G74" i="36"/>
  <c r="I74" i="36" s="1"/>
  <c r="G72" i="36"/>
  <c r="G60" i="36"/>
  <c r="I60" i="36" s="1"/>
  <c r="G67" i="36"/>
  <c r="I67" i="36" s="1"/>
  <c r="G65" i="36"/>
  <c r="I65" i="36" s="1"/>
  <c r="G58" i="36"/>
  <c r="I58" i="36" s="1"/>
  <c r="G75" i="36"/>
  <c r="I75" i="36" s="1"/>
  <c r="G73" i="36"/>
  <c r="I73" i="36" s="1"/>
  <c r="G68" i="36"/>
  <c r="I68" i="36" s="1"/>
  <c r="G49" i="36"/>
  <c r="I49" i="36" s="1"/>
  <c r="G47" i="36"/>
  <c r="I47" i="36" s="1"/>
  <c r="G52" i="36"/>
  <c r="I52" i="36" s="1"/>
  <c r="G50" i="36"/>
  <c r="I50" i="36" s="1"/>
  <c r="G48" i="36"/>
  <c r="I48" i="36" s="1"/>
  <c r="G46" i="36"/>
  <c r="G38" i="36"/>
  <c r="H63" i="36"/>
  <c r="H59" i="36"/>
  <c r="H61" i="36"/>
  <c r="L23" i="21"/>
  <c r="H45" i="36" l="1"/>
  <c r="H51" i="36"/>
  <c r="I51" i="36"/>
  <c r="H43" i="36"/>
  <c r="I43" i="36"/>
  <c r="H46" i="36"/>
  <c r="I46" i="36"/>
  <c r="H62" i="36"/>
  <c r="I62" i="36"/>
  <c r="H64" i="36"/>
  <c r="I64" i="36"/>
  <c r="H72" i="36"/>
  <c r="I72" i="36"/>
  <c r="H38" i="36"/>
  <c r="I38" i="36"/>
  <c r="H49" i="36"/>
  <c r="H70" i="36"/>
  <c r="H66" i="36"/>
  <c r="H47" i="36"/>
  <c r="H50" i="36"/>
  <c r="H68" i="36"/>
  <c r="H40" i="36"/>
  <c r="H74" i="36"/>
  <c r="H44" i="36"/>
  <c r="H39" i="36"/>
  <c r="H42" i="36"/>
  <c r="H57" i="36"/>
  <c r="H41" i="36"/>
  <c r="H73" i="36"/>
  <c r="H60" i="36"/>
  <c r="H71" i="36"/>
  <c r="H75" i="36"/>
  <c r="H52" i="36"/>
  <c r="H58" i="36"/>
  <c r="H67" i="36"/>
  <c r="H65" i="36"/>
  <c r="H48" i="36"/>
  <c r="J31" i="24" l="1"/>
  <c r="I31" i="24"/>
  <c r="H31" i="24"/>
  <c r="J8" i="24"/>
  <c r="I8" i="24"/>
  <c r="H8" i="24"/>
  <c r="N20" i="42"/>
  <c r="N14" i="42"/>
  <c r="N18" i="42" s="1"/>
  <c r="H14" i="42"/>
  <c r="H18" i="42" s="1"/>
  <c r="F14" i="42"/>
  <c r="F18" i="42" s="1"/>
  <c r="C1" i="42"/>
  <c r="L14" i="42" l="1"/>
  <c r="L18" i="42" s="1"/>
  <c r="L20" i="42" s="1"/>
  <c r="J14" i="42"/>
  <c r="J18" i="42" s="1"/>
  <c r="J20" i="42" s="1"/>
  <c r="H20" i="42" l="1"/>
  <c r="F20" i="42"/>
  <c r="N36" i="21"/>
  <c r="N19" i="21"/>
  <c r="D10" i="21" l="1"/>
  <c r="F34" i="36"/>
  <c r="F35" i="36"/>
  <c r="F36" i="36"/>
  <c r="F37" i="36"/>
  <c r="F33" i="36"/>
  <c r="E34" i="36"/>
  <c r="E35" i="36"/>
  <c r="E36" i="36"/>
  <c r="E37" i="36"/>
  <c r="E33" i="36"/>
  <c r="D34" i="36"/>
  <c r="D35" i="36"/>
  <c r="D36" i="36"/>
  <c r="D37" i="36"/>
  <c r="D33" i="36"/>
  <c r="C34" i="36"/>
  <c r="C35" i="36"/>
  <c r="C36" i="36"/>
  <c r="C37" i="36"/>
  <c r="C33" i="36"/>
  <c r="G35" i="36" l="1"/>
  <c r="I35" i="36" s="1"/>
  <c r="G56" i="36"/>
  <c r="I56" i="36" s="1"/>
  <c r="G34" i="36"/>
  <c r="I34" i="36" s="1"/>
  <c r="G33" i="36"/>
  <c r="I33" i="36" s="1"/>
  <c r="G37" i="36"/>
  <c r="I37" i="36" s="1"/>
  <c r="G36" i="36"/>
  <c r="I36" i="36" s="1"/>
  <c r="H37" i="36" l="1"/>
  <c r="H33" i="36"/>
  <c r="H34" i="36"/>
  <c r="H36" i="36"/>
  <c r="H35" i="36"/>
  <c r="H56" i="36"/>
  <c r="G28" i="36"/>
  <c r="I28" i="36" s="1"/>
  <c r="H28" i="36" l="1"/>
  <c r="G27" i="36"/>
  <c r="I27" i="36" s="1"/>
  <c r="G29" i="36"/>
  <c r="I29" i="36" s="1"/>
  <c r="G26" i="36"/>
  <c r="I26" i="36" s="1"/>
  <c r="G25" i="36"/>
  <c r="I25" i="36" s="1"/>
  <c r="F11" i="36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8" i="24"/>
  <c r="F10" i="31"/>
  <c r="H29" i="36" l="1"/>
  <c r="H27" i="36"/>
  <c r="H26" i="36"/>
  <c r="H25" i="36"/>
  <c r="G14" i="36"/>
  <c r="I14" i="36" s="1"/>
  <c r="G20" i="36"/>
  <c r="I20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22" i="36"/>
  <c r="I22" i="36" s="1"/>
  <c r="G15" i="36"/>
  <c r="I15" i="36" s="1"/>
  <c r="G21" i="36"/>
  <c r="I21" i="36" s="1"/>
  <c r="G24" i="36"/>
  <c r="I24" i="36" s="1"/>
  <c r="G23" i="36"/>
  <c r="I23" i="36" s="1"/>
  <c r="G10" i="36"/>
  <c r="I10" i="36" s="1"/>
  <c r="H18" i="36" l="1"/>
  <c r="H21" i="36"/>
  <c r="H16" i="36"/>
  <c r="H10" i="36"/>
  <c r="H13" i="36"/>
  <c r="H15" i="36"/>
  <c r="H19" i="36"/>
  <c r="H17" i="36"/>
  <c r="H23" i="36"/>
  <c r="H22" i="36"/>
  <c r="H20" i="36"/>
  <c r="H11" i="36"/>
  <c r="H24" i="36"/>
  <c r="H12" i="36"/>
  <c r="H14" i="36"/>
  <c r="I5" i="36" l="1"/>
  <c r="F56" i="31" l="1"/>
  <c r="D56" i="31"/>
  <c r="E56" i="31"/>
  <c r="F57" i="31"/>
  <c r="D57" i="31"/>
  <c r="E57" i="31"/>
  <c r="F58" i="31"/>
  <c r="D58" i="31"/>
  <c r="E58" i="31"/>
  <c r="F59" i="31"/>
  <c r="D59" i="31"/>
  <c r="E59" i="31"/>
  <c r="F60" i="31"/>
  <c r="D60" i="31"/>
  <c r="E60" i="31"/>
  <c r="C57" i="31"/>
  <c r="C58" i="31"/>
  <c r="C59" i="31"/>
  <c r="C60" i="31"/>
  <c r="C56" i="31"/>
  <c r="F33" i="31"/>
  <c r="D33" i="31"/>
  <c r="E33" i="31"/>
  <c r="F34" i="31"/>
  <c r="D34" i="31"/>
  <c r="E34" i="31"/>
  <c r="F35" i="31"/>
  <c r="D35" i="31"/>
  <c r="E35" i="31"/>
  <c r="F36" i="31"/>
  <c r="D36" i="31"/>
  <c r="E36" i="31"/>
  <c r="F37" i="31"/>
  <c r="D37" i="31"/>
  <c r="E37" i="31"/>
  <c r="C34" i="31"/>
  <c r="C35" i="31"/>
  <c r="C36" i="31"/>
  <c r="C37" i="31"/>
  <c r="C33" i="31"/>
  <c r="BC31" i="31"/>
  <c r="AQ31" i="31"/>
  <c r="AE31" i="31"/>
  <c r="Q31" i="31"/>
  <c r="Q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K34" i="21" l="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C8" i="31"/>
  <c r="AQ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<sst xmlns="http://schemas.openxmlformats.org/spreadsheetml/2006/main" count="648" uniqueCount="220">
  <si>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</si>
  <si>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</si>
  <si>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</si>
  <si>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</si>
  <si>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</si>
  <si>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</si>
  <si>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</si>
  <si>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</si>
  <si>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</si>
  <si>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</si>
  <si>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</si>
  <si>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</si>
  <si>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</si>
  <si>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</si>
  <si>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</si>
  <si>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</si>
  <si>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 xml:space="preserve">registratienr. 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</si>
  <si>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</si>
  <si>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</si>
  <si>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</si>
  <si>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</si>
  <si>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</si>
  <si>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</si>
  <si>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</si>
  <si>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</si>
  <si>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</si>
  <si>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</si>
  <si>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</si>
  <si>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</si>
  <si>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</si>
  <si>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</si>
  <si>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</si>
  <si>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</si>
  <si>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</si>
  <si>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</si>
  <si>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</si>
  <si>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</si>
  <si>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</si>
  <si>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</si>
  <si>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</si>
  <si>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</si>
  <si>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</si>
  <si>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</si>
  <si>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</si>
  <si>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</si>
  <si>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</si>
  <si>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A1.2 asfaltspreidmachine / asfaltwerkmachine</t>
    </r>
  </si>
  <si>
    <r>
      <rPr>
        <sz val="9"/>
        <rFont val="Verdana"/>
        <family val="2"/>
      </rPr>
      <t>A1.3 asfaltvoorlader</t>
    </r>
  </si>
  <si>
    <r>
      <rPr>
        <sz val="9"/>
        <rFont val="Verdana"/>
        <family val="2"/>
      </rPr>
      <t>A1.4 ballastafwerkmachine</t>
    </r>
  </si>
  <si>
    <r>
      <rPr>
        <sz val="9"/>
        <rFont val="Verdana"/>
        <family val="2"/>
      </rPr>
      <t>A1.5 bestratingsmachine (zelfrijdend)</t>
    </r>
  </si>
  <si>
    <r>
      <rPr>
        <sz val="9"/>
        <rFont val="Verdana"/>
        <family val="2"/>
      </rPr>
      <t>A1.7 betonpomp (stand-alone)</t>
    </r>
  </si>
  <si>
    <r>
      <rPr>
        <sz val="9"/>
        <rFont val="Verdana"/>
        <family val="2"/>
      </rPr>
      <t>A1.8 bodemstabiliseerder</t>
    </r>
  </si>
  <si>
    <r>
      <rPr>
        <sz val="9"/>
        <rFont val="Verdana"/>
        <family val="2"/>
      </rPr>
      <t>A1.9 bulldozer</t>
    </r>
  </si>
  <si>
    <r>
      <rPr>
        <sz val="9"/>
        <rFont val="Verdana"/>
        <family val="2"/>
      </rPr>
      <t>A1.10 emulsiespuitwagen</t>
    </r>
  </si>
  <si>
    <r>
      <rPr>
        <sz val="9"/>
        <rFont val="Verdana"/>
        <family val="2"/>
      </rPr>
      <t>A1.11 freesmachine voor asfalt of beton</t>
    </r>
  </si>
  <si>
    <r>
      <rPr>
        <sz val="9"/>
        <rFont val="Verdana"/>
        <family val="2"/>
      </rPr>
      <t>A1.15 gietasfaltketel</t>
    </r>
  </si>
  <si>
    <r>
      <rPr>
        <sz val="9"/>
        <rFont val="Verdana"/>
        <family val="2"/>
      </rPr>
      <t>A1.16 graaflaadcombinatie</t>
    </r>
  </si>
  <si>
    <r>
      <rPr>
        <sz val="9"/>
        <rFont val="Verdana"/>
        <family val="2"/>
      </rPr>
      <t>A1.17 grader/wegschaaf</t>
    </r>
  </si>
  <si>
    <r>
      <rPr>
        <sz val="9"/>
        <rFont val="Verdana"/>
        <family val="2"/>
      </rPr>
      <t>A1.18 funderingsmachine (gemotoriseerd materieel): heimachine/(damwand) drukmachine/trilstelling/vibrostelling</t>
    </r>
  </si>
  <si>
    <r>
      <rPr>
        <sz val="9"/>
        <rFont val="Verdana"/>
        <family val="2"/>
      </rPr>
      <t>A1.19 hoogwerker (zelfrijdend of getrokken) vanaf 56 kW</t>
    </r>
  </si>
  <si>
    <r>
      <rPr>
        <sz val="9"/>
        <rFont val="Verdana"/>
        <family val="2"/>
      </rPr>
      <t>N</t>
    </r>
  </si>
  <si>
    <r>
      <rPr>
        <sz val="9"/>
        <rFont val="Verdana"/>
        <family val="2"/>
      </rPr>
      <t>A1.20 kabeltreklier</t>
    </r>
  </si>
  <si>
    <r>
      <rPr>
        <sz val="9"/>
        <rFont val="Verdana"/>
        <family val="2"/>
      </rPr>
      <t>A1.22 mobiele compressor</t>
    </r>
  </si>
  <si>
    <r>
      <rPr>
        <sz val="9"/>
        <rFont val="Verdana"/>
        <family val="2"/>
      </rPr>
      <t>A1.23 mobiele graafmachine (niet zijnde 'overslagmachine')</t>
    </r>
  </si>
  <si>
    <r>
      <rPr>
        <sz val="9"/>
        <rFont val="Verdana"/>
        <family val="2"/>
      </rPr>
      <t>A1.24 mobiele kraan (telescoopkraan, torenkraan, rupshijskraan, ruwterreinkraan, draadkraan, minihijskraan, dragline-kraan)</t>
    </r>
  </si>
  <si>
    <r>
      <rPr>
        <sz val="9"/>
        <rFont val="Verdana"/>
        <family val="2"/>
      </rPr>
      <t>A1.25 mobiele lopende band (transportband)</t>
    </r>
  </si>
  <si>
    <r>
      <rPr>
        <sz val="9"/>
        <rFont val="Verdana"/>
        <family val="2"/>
      </rPr>
      <t>A1.26 mobiele puinbreekinstallatie</t>
    </r>
  </si>
  <si>
    <r>
      <rPr>
        <sz val="9"/>
        <rFont val="Verdana"/>
        <family val="2"/>
      </rPr>
      <t>A1.28 mobiele overslagmachine, rupsoverslagmachine, overslagkraan (niet zijnde statisch en bekabeld elektrisch)</t>
    </r>
  </si>
  <si>
    <r>
      <rPr>
        <sz val="9"/>
        <rFont val="Verdana"/>
        <family val="2"/>
      </rPr>
      <t>A1.29 rupsdumper</t>
    </r>
  </si>
  <si>
    <r>
      <rPr>
        <sz val="9"/>
        <rFont val="Verdana"/>
        <family val="2"/>
      </rPr>
      <t>A1.30 rupsgraafmachine</t>
    </r>
  </si>
  <si>
    <r>
      <rPr>
        <sz val="9"/>
        <rFont val="Verdana"/>
        <family val="2"/>
      </rPr>
      <t>A1.31 ruw terrein heftruck</t>
    </r>
  </si>
  <si>
    <r>
      <rPr>
        <sz val="9"/>
        <rFont val="Verdana"/>
        <family val="2"/>
      </rPr>
      <t>A1.32 schranklader</t>
    </r>
  </si>
  <si>
    <t>A1.33 shovel, laadschop, wiellader op banden of rups</t>
  </si>
  <si>
    <r>
      <rPr>
        <sz val="9"/>
        <rFont val="Verdana"/>
        <family val="2"/>
      </rPr>
      <t>A1.34 shuttle buggy</t>
    </r>
  </si>
  <si>
    <r>
      <rPr>
        <sz val="9"/>
        <rFont val="Verdana"/>
        <family val="2"/>
      </rPr>
      <t>A1.35 sleepgraver/dragline</t>
    </r>
  </si>
  <si>
    <r>
      <rPr>
        <sz val="9"/>
        <rFont val="Verdana"/>
        <family val="2"/>
      </rPr>
      <t>A1.36 sloopkraan</t>
    </r>
  </si>
  <si>
    <r>
      <rPr>
        <sz val="9"/>
        <rFont val="Verdana"/>
        <family val="2"/>
      </rPr>
      <t>A1.38 tractor met motorvermogen vanaf 19 kW</t>
    </r>
  </si>
  <si>
    <r>
      <rPr>
        <sz val="9"/>
        <rFont val="Verdana"/>
        <family val="2"/>
      </rPr>
      <t>A1.39 veegmachine met motorvermogen vanaf 56 kW</t>
    </r>
  </si>
  <si>
    <r>
      <rPr>
        <sz val="9"/>
        <rFont val="Verdana"/>
        <family val="2"/>
      </rPr>
      <t>A1.40 verreiker (star of roterend)</t>
    </r>
  </si>
  <si>
    <r>
      <rPr>
        <sz val="9"/>
        <rFont val="Verdana"/>
        <family val="2"/>
      </rPr>
      <t>A1.41 vlindermachine (uitsluitend ride-on)</t>
    </r>
  </si>
  <si>
    <r>
      <rPr>
        <sz val="9"/>
        <rFont val="Verdana"/>
        <family val="2"/>
      </rPr>
      <t>A1.42 wals (klein, knik-, rol-, banden-, grond-)</t>
    </r>
  </si>
  <si>
    <r>
      <rPr>
        <sz val="9"/>
        <rFont val="Verdana"/>
        <family val="2"/>
      </rPr>
      <t>A1.43 waterwagen bij asfalt en frees</t>
    </r>
  </si>
  <si>
    <r>
      <rPr>
        <sz val="9"/>
        <rFont val="Verdana"/>
        <family val="2"/>
      </rPr>
      <t>A1.44 (weg)markeringsmachine</t>
    </r>
  </si>
  <si>
    <r>
      <rPr>
        <sz val="9"/>
        <rFont val="Verdana"/>
        <family val="2"/>
      </rPr>
      <t>A1.45 wieldumper</t>
    </r>
  </si>
  <si>
    <r>
      <rPr>
        <sz val="9"/>
        <rFont val="Verdana"/>
        <family val="2"/>
      </rPr>
      <t>A1.46 boomverplantingsmachine</t>
    </r>
  </si>
  <si>
    <r>
      <rPr>
        <sz val="9"/>
        <rFont val="Verdana"/>
        <family val="2"/>
      </rPr>
      <t>A2.1 aggregaat met verbrandingsmotor voor off-grid stroomvoorziening vanaf 560 kW</t>
    </r>
  </si>
  <si>
    <r>
      <rPr>
        <sz val="9"/>
        <rFont val="Verdana"/>
        <family val="2"/>
      </rPr>
      <t>A2.2 aggregaat op wind- of zonne-energie voor off-grid stroomvoorziening (niet hybride met verbrandingsmotor)</t>
    </r>
  </si>
  <si>
    <r>
      <rPr>
        <sz val="9"/>
        <rFont val="Verdana"/>
        <family val="2"/>
      </rPr>
      <t>A2.3 aggregaat voor off-grid stroomvoorziening aangedreven door waterstof of waterstofdragers</t>
    </r>
  </si>
  <si>
    <r>
      <rPr>
        <sz val="9"/>
        <rFont val="Verdana"/>
        <family val="2"/>
      </rPr>
      <t>A2.4 hydraulisch aggregaat</t>
    </r>
  </si>
  <si>
    <r>
      <rPr>
        <sz val="9"/>
        <rFont val="Verdana"/>
        <family val="2"/>
      </rPr>
      <t>A2.5 lasaggregaat</t>
    </r>
  </si>
  <si>
    <r>
      <rPr>
        <sz val="9"/>
        <rFont val="Verdana"/>
        <family val="2"/>
      </rPr>
      <t>A2.7 mobiel batterijpakket voor off-grid stroomvoorziening vanaf 50 kWh, niet zijnde een verwisselbaar batterijpakket behorend bij een bouwwerktuig</t>
    </r>
  </si>
  <si>
    <r>
      <rPr>
        <sz val="9"/>
        <rFont val="Verdana"/>
        <family val="2"/>
      </rPr>
      <t>A2.8 trilplaat/trilblok/stamper</t>
    </r>
  </si>
  <si>
    <r>
      <rPr>
        <sz val="9"/>
        <rFont val="Verdana"/>
        <family val="2"/>
      </rPr>
      <t>A2.9 mobiele (vuil)-waterpomp</t>
    </r>
  </si>
  <si>
    <r>
      <rPr>
        <sz val="9"/>
        <rFont val="Verdana"/>
        <family val="2"/>
      </rPr>
      <t>A2.10 pompen voor baggeren (DOP-pomp, jetpomp, booster- baggerstation)</t>
    </r>
  </si>
  <si>
    <r>
      <rPr>
        <sz val="9"/>
        <rFont val="Verdana"/>
        <family val="2"/>
      </rPr>
      <t>A2.11 mobiel batterijpakket vanaf 50 kWh zijnde een verwisselbaar batterijpakket behorend bij een bouwwerktuig</t>
    </r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</si>
  <si>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</si>
  <si>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r>
      <rPr>
        <sz val="9"/>
        <rFont val="Verdana"/>
        <family val="2"/>
      </rPr>
      <t>A2.12 vliegwiel als vermogensvoorziening</t>
    </r>
  </si>
  <si>
    <r>
      <rPr>
        <sz val="9"/>
        <rFont val="Verdana"/>
        <family val="2"/>
      </rPr>
      <t>B1.1 autolaadkraan</t>
    </r>
  </si>
  <si>
    <r>
      <rPr>
        <sz val="9"/>
        <rFont val="Verdana"/>
        <family val="2"/>
      </rPr>
      <t>B1.2 betonmixer</t>
    </r>
  </si>
  <si>
    <r>
      <rPr>
        <sz val="9"/>
        <rFont val="Verdana"/>
        <family val="2"/>
      </rPr>
      <t>B1.3 betonpomp</t>
    </r>
  </si>
  <si>
    <r>
      <rPr>
        <sz val="9"/>
        <rFont val="Verdana"/>
        <family val="2"/>
      </rPr>
      <t>B1.4 binnenlader</t>
    </r>
  </si>
  <si>
    <r>
      <rPr>
        <sz val="9"/>
        <rFont val="Verdana"/>
        <family val="2"/>
      </rPr>
      <t>B1.5 boor</t>
    </r>
  </si>
  <si>
    <r>
      <rPr>
        <sz val="9"/>
        <rFont val="Verdana"/>
        <family val="2"/>
      </rPr>
      <t>B1.6 front-end cylinder</t>
    </r>
  </si>
  <si>
    <r>
      <rPr>
        <sz val="9"/>
        <rFont val="Verdana"/>
        <family val="2"/>
      </rPr>
      <t>B1.7 haakarm</t>
    </r>
  </si>
  <si>
    <r>
      <rPr>
        <sz val="9"/>
        <rFont val="Verdana"/>
        <family val="2"/>
      </rPr>
      <t>B1.8 kabelsysteem</t>
    </r>
  </si>
  <si>
    <r>
      <rPr>
        <sz val="9"/>
        <rFont val="Verdana"/>
        <family val="2"/>
      </rPr>
      <t>B1.9 kettingsysteem</t>
    </r>
  </si>
  <si>
    <r>
      <rPr>
        <sz val="9"/>
        <rFont val="Verdana"/>
        <family val="2"/>
      </rPr>
      <t>B1.10 onderwaartse cylinder</t>
    </r>
  </si>
  <si>
    <r>
      <rPr>
        <sz val="9"/>
        <rFont val="Verdana"/>
        <family val="2"/>
      </rPr>
      <t>B1.11 portaalarmsysteem</t>
    </r>
  </si>
  <si>
    <r>
      <rPr>
        <sz val="9"/>
        <rFont val="Verdana"/>
        <family val="2"/>
      </rPr>
      <t>B3.1 grondpers</t>
    </r>
  </si>
  <si>
    <r>
      <rPr>
        <sz val="9"/>
        <rFont val="Verdana"/>
        <family val="2"/>
      </rPr>
      <t>B3.2 hei-installatie op een heischip</t>
    </r>
  </si>
  <si>
    <r>
      <rPr>
        <sz val="9"/>
        <rFont val="Verdana"/>
        <family val="2"/>
      </rPr>
      <t>B3.3 kraan</t>
    </r>
  </si>
  <si>
    <r>
      <rPr>
        <sz val="9"/>
        <rFont val="Verdana"/>
        <family val="2"/>
      </rPr>
      <t>C1. betonmixer (carrosseriecode 15)</t>
    </r>
  </si>
  <si>
    <r>
      <rPr>
        <sz val="9"/>
        <rFont val="Verdana"/>
        <family val="2"/>
      </rPr>
      <t>C2. betonpompvoertuig (carrosseriecode 16)</t>
    </r>
  </si>
  <si>
    <r>
      <rPr>
        <sz val="9"/>
        <rFont val="Verdana"/>
        <family val="2"/>
      </rPr>
      <t>C3. boorwagen (carrosseriecode 28)</t>
    </r>
  </si>
  <si>
    <r>
      <rPr>
        <sz val="9"/>
        <rFont val="Verdana"/>
        <family val="2"/>
      </rPr>
      <t>C4. hoogwerker (carrosseriecode 27)</t>
    </r>
  </si>
  <si>
    <r>
      <rPr>
        <sz val="9"/>
        <rFont val="Verdana"/>
        <family val="2"/>
      </rPr>
      <t>C5. kieptruck (carrosseriecode 10)</t>
    </r>
  </si>
  <si>
    <r>
      <rPr>
        <sz val="9"/>
        <rFont val="Verdana"/>
        <family val="2"/>
      </rPr>
      <t>C6. kraanwagen (carrosseriecode 26 of aanduiding SF)</t>
    </r>
  </si>
  <si>
    <r>
      <rPr>
        <sz val="9"/>
        <rFont val="Verdana"/>
        <family val="2"/>
      </rPr>
      <t>C7. voertuig met haakarm (carrosseriecode 9)</t>
    </r>
  </si>
  <si>
    <t>Machinelijst SPUK SEB versie 14-03-2024</t>
  </si>
  <si>
    <t xml:space="preserve"> </t>
  </si>
  <si>
    <t>A. Bouwwerktuigen</t>
  </si>
  <si>
    <t>A1. Mobiele machines</t>
  </si>
  <si>
    <t>A2. Vervoerbare industriële uitrustingen</t>
  </si>
  <si>
    <t>B. Hulpfuncties</t>
  </si>
  <si>
    <t>B1. elektrische aandrijfmotor met een brandstofcel of een niet loodhoudend accupakket voor aandrijving van de opbouw van een voertuig, oplegger of spoorvoertuig (inclusief vrachtauto- railvoertuig), zijnde een:</t>
  </si>
  <si>
    <t>B3. elektrische aandrijfmotor met een brandstofcel of een niet loodhoudend accupakket voor aandrijving van hulpfunctie op een vaartuig, niet de voortstuwing, zijnde een:</t>
  </si>
  <si>
    <t>A1.1 asfalt- /betonzagen (rijdend)</t>
  </si>
  <si>
    <t>A1.6 betonmachine /paver</t>
  </si>
  <si>
    <t>A1.12 sondeermachine /sondeertruck/sondeerrups</t>
  </si>
  <si>
    <t>A1.21 mobiele boorinstallatie /grondboormachine/mobiele (anker) boorinstallatie/grondboormachine/gestuurde boring machine/boorrups</t>
  </si>
  <si>
    <t>A1.27 mobiele zeefinstallatie /grondzeef</t>
  </si>
  <si>
    <t>A1.37 teer-/asfaltsproeier</t>
  </si>
  <si>
    <t>A2.6 lichtmastaggregaat /lichtmast (zelf aangedreven)</t>
  </si>
  <si>
    <t>sep</t>
  </si>
  <si>
    <t>C. Bouwvoertuigen (N2.N3)</t>
  </si>
  <si>
    <t>totale inzet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</si>
  <si>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</si>
  <si>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</si>
  <si>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</si>
  <si>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</si>
  <si>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</si>
  <si>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</si>
  <si>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</si>
  <si>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</si>
  <si>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</si>
  <si>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</si>
  <si>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</si>
  <si>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</si>
  <si>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</si>
  <si>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</si>
  <si>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</si>
  <si>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</si>
  <si>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</si>
  <si>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</si>
  <si>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</si>
  <si>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</si>
  <si>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</si>
  <si>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</si>
  <si>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</si>
  <si>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</si>
  <si>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</si>
  <si>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</si>
  <si>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</si>
  <si>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</si>
  <si>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</si>
  <si>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</si>
  <si>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</si>
  <si>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</si>
  <si>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</si>
  <si>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</si>
  <si>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</si>
  <si>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</si>
  <si>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</si>
  <si>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</si>
  <si>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</si>
  <si>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</si>
  <si>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</si>
  <si>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</si>
  <si>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r>
      <t>https://www.rvo.nl/subsidies-financiering/spuk-seb#voorwaarden-</t>
    </r>
    <r>
      <rPr>
        <b/>
        <u/>
        <sz val="11"/>
        <color theme="10"/>
        <rFont val="Calibri"/>
        <family val="2"/>
        <scheme val="minor"/>
      </rPr>
      <t>2024</t>
    </r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</si>
  <si>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</si>
  <si>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</si>
  <si>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</si>
  <si>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</si>
  <si>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</si>
  <si>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</si>
  <si>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</si>
  <si>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</si>
  <si>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</si>
  <si>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</si>
  <si>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</si>
  <si>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</si>
  <si>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</si>
  <si>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</si>
  <si>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</si>
  <si>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</si>
  <si>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</si>
  <si>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</si>
  <si>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</si>
  <si>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</si>
  <si>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</si>
  <si>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Vul in de tabel werktuigen alle gebruikte werktuigen in die tijdens het project worden ingezet. (Tevens wat wordt ingezet door onderaannemers).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</si>
  <si>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kunt u het toch opgeven, deze telt dan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</si>
  <si>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kun u het toch opgeven, deze telt dan gewoon mee in de methodiek.</t>
    </r>
  </si>
  <si>
    <t>TRANSPORTMIDDELEN (N1, N2 en N3)</t>
  </si>
  <si>
    <r>
      <t xml:space="preserve">omschrijving gereedschap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hoeft u deze niet op te geven.</t>
    </r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</si>
  <si>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</si>
  <si>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</si>
  <si>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dageninzet</t>
  </si>
  <si>
    <t>dagenninzet</t>
  </si>
  <si>
    <t>Vul in de tabel Transportmiddelen alle gebruikte transportmiddelen in die tijdens het project worden ingezet. (Tevens wat wordt ingezet door onderaannemers). De gegevens dienen volledig te zijn bij inschrijving.</t>
  </si>
  <si>
    <t>Registreer het aantal dagen dat het materieelstuk aanwezig is. Bijvoorbeeld materieelstuk is 2 weken aanwezig van ma t/m vr: vul 2x5 = 10 in.</t>
  </si>
  <si>
    <t>Inschrijver vult lichtblauwe velden in</t>
  </si>
  <si>
    <r>
      <t>Vul in de tabel gereedschap alle</t>
    </r>
    <r>
      <rPr>
        <b/>
        <sz val="8"/>
        <color theme="0"/>
        <rFont val="Calibri"/>
        <family val="2"/>
        <scheme val="minor"/>
      </rPr>
      <t xml:space="preserve"> gebruikte zware ( &gt;8kW)</t>
    </r>
    <r>
      <rPr>
        <sz val="8"/>
        <color theme="0"/>
        <rFont val="Calibri"/>
        <family val="2"/>
        <scheme val="minor"/>
      </rPr>
      <t xml:space="preserve"> gereedschappen in die tijdens het project worden ingezet. (Tevens wat wordt ingezet door onderaannemers). De gegevens dienen volledig te zijn bij inschrijving.</t>
    </r>
  </si>
  <si>
    <t>totale fictieve meerwaarde</t>
  </si>
  <si>
    <t xml:space="preserve">totale fictieve meerwaarde </t>
  </si>
  <si>
    <t>Invulformulier</t>
  </si>
  <si>
    <t>Schoon- en Emissieloos Bouwen</t>
  </si>
  <si>
    <t>nvt</t>
  </si>
  <si>
    <t xml:space="preserve">Let op: dit zijn de voorwaarden van 2024. </t>
  </si>
  <si>
    <t>Onderhoud kunstgras sportvelden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</si>
</sst>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8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6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8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61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4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7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9" xfId="0" applyFont="1" applyFill="1" applyBorder="1" applyAlignment="1">
      <alignment vertical="center" wrapText="1"/>
    </xf>
    <xf numFmtId="0" fontId="29" fillId="2" borderId="44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1" fontId="17" fillId="5" borderId="63" xfId="0" applyNumberFormat="1" applyFont="1" applyFill="1" applyBorder="1" applyAlignment="1">
      <alignment horizontal="center" vertical="top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67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18" fillId="6" borderId="36" xfId="0" applyFont="1" applyFill="1" applyBorder="1" applyAlignment="1" applyProtection="1">
      <alignment horizontal="left" vertical="center" wrapText="1"/>
      <protection locked="0"/>
    </xf>
    <xf numFmtId="0" fontId="18" fillId="6" borderId="38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6" xfId="0" applyFont="1" applyFill="1" applyBorder="1" applyAlignment="1" applyProtection="1">
      <alignment horizontal="left" vertical="center"/>
      <protection locked="0"/>
    </xf>
    <xf numFmtId="0" fontId="18" fillId="6" borderId="70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4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68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0" fontId="5" fillId="0" borderId="4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3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4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5" xfId="0" applyFont="1" applyBorder="1" applyAlignment="1">
      <alignment horizontal="right"/>
    </xf>
    <xf numFmtId="0" fontId="12" fillId="0" borderId="64" xfId="0" applyFont="1" applyBorder="1"/>
    <xf numFmtId="167" fontId="10" fillId="0" borderId="66" xfId="0" applyNumberFormat="1" applyFont="1" applyBorder="1" applyAlignment="1">
      <alignment horizontal="right"/>
    </xf>
    <xf numFmtId="0" fontId="12" fillId="0" borderId="48" xfId="0" applyFont="1" applyBorder="1"/>
    <xf numFmtId="0" fontId="4" fillId="0" borderId="52" xfId="0" applyFont="1" applyBorder="1"/>
    <xf numFmtId="0" fontId="13" fillId="0" borderId="46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166" fontId="5" fillId="0" borderId="36" xfId="0" applyNumberFormat="1" applyFont="1" applyBorder="1" applyAlignment="1">
      <alignment horizontal="center" vertical="center"/>
    </xf>
    <xf numFmtId="168" fontId="5" fillId="0" borderId="36" xfId="0" applyNumberFormat="1" applyFont="1" applyBorder="1" applyAlignment="1">
      <alignment horizontal="center" wrapText="1"/>
    </xf>
    <xf numFmtId="0" fontId="5" fillId="0" borderId="43" xfId="0" applyFont="1" applyBorder="1"/>
    <xf numFmtId="0" fontId="5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8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8" xfId="0" applyFont="1" applyFill="1" applyBorder="1" applyAlignment="1">
      <alignment vertical="center" wrapText="1"/>
    </xf>
    <xf numFmtId="0" fontId="29" fillId="2" borderId="70" xfId="0" applyFont="1" applyFill="1" applyBorder="1" applyAlignment="1">
      <alignment vertical="center" wrapText="1"/>
    </xf>
    <xf numFmtId="0" fontId="29" fillId="2" borderId="35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9" xfId="0" applyFont="1" applyFill="1" applyBorder="1" applyAlignment="1">
      <alignment vertical="center"/>
    </xf>
    <xf numFmtId="0" fontId="29" fillId="2" borderId="44" xfId="0" applyFont="1" applyFill="1" applyBorder="1" applyAlignment="1">
      <alignment vertical="center"/>
    </xf>
    <xf numFmtId="0" fontId="29" fillId="2" borderId="49" xfId="0" applyFont="1" applyFill="1" applyBorder="1" applyAlignment="1">
      <alignment vertical="center" wrapText="1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40" xfId="0" applyFont="1" applyFill="1" applyBorder="1" applyAlignment="1">
      <alignment horizontal="left" vertical="top"/>
    </xf>
    <xf numFmtId="0" fontId="17" fillId="5" borderId="3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9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40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9" xfId="0" applyFont="1" applyBorder="1"/>
    <xf numFmtId="0" fontId="12" fillId="0" borderId="19" xfId="0" applyFont="1" applyBorder="1"/>
    <xf numFmtId="0" fontId="5" fillId="0" borderId="47" xfId="0" applyFont="1" applyBorder="1"/>
    <xf numFmtId="164" fontId="5" fillId="0" borderId="36" xfId="1" applyFont="1" applyBorder="1" applyProtection="1"/>
    <xf numFmtId="0" fontId="0" fillId="0" borderId="15" xfId="0" applyBorder="1" applyAlignment="1">
      <alignment vertical="center"/>
    </xf>
    <xf numFmtId="0" fontId="5" fillId="0" borderId="41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9" xfId="1" applyFont="1" applyFill="1" applyBorder="1" applyProtection="1"/>
    <xf numFmtId="0" fontId="0" fillId="0" borderId="72" xfId="0" applyBorder="1" applyAlignment="1">
      <alignment vertical="center"/>
    </xf>
    <xf numFmtId="0" fontId="5" fillId="0" borderId="31" xfId="0" applyFont="1" applyBorder="1"/>
    <xf numFmtId="165" fontId="5" fillId="0" borderId="37" xfId="1" applyNumberFormat="1" applyFont="1" applyBorder="1" applyProtection="1"/>
    <xf numFmtId="0" fontId="0" fillId="0" borderId="48" xfId="0" applyBorder="1" applyAlignment="1">
      <alignment vertical="center"/>
    </xf>
    <xf numFmtId="0" fontId="5" fillId="0" borderId="23" xfId="0" applyFont="1" applyBorder="1"/>
    <xf numFmtId="165" fontId="5" fillId="0" borderId="38" xfId="1" applyNumberFormat="1" applyFont="1" applyBorder="1" applyProtection="1"/>
    <xf numFmtId="0" fontId="17" fillId="0" borderId="0" xfId="0" applyFont="1" applyAlignment="1">
      <alignment horizontal="left" vertical="top"/>
    </xf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1" xfId="1" applyNumberFormat="1" applyFont="1" applyFill="1" applyBorder="1" applyAlignment="1" applyProtection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7" xfId="1" applyNumberFormat="1" applyFont="1" applyFill="1" applyBorder="1" applyAlignment="1" applyProtection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0" fontId="17" fillId="0" borderId="23" xfId="1" applyNumberFormat="1" applyFont="1" applyFill="1" applyBorder="1" applyAlignment="1" applyProtection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3" xfId="0" applyFont="1" applyFill="1" applyBorder="1" applyAlignment="1">
      <alignment horizontal="center" vertical="center"/>
    </xf>
    <xf numFmtId="0" fontId="33" fillId="5" borderId="53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50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5" xfId="0" applyFont="1" applyFill="1" applyBorder="1" applyAlignment="1">
      <alignment vertical="center"/>
    </xf>
    <xf numFmtId="0" fontId="5" fillId="0" borderId="73" xfId="0" applyFont="1" applyBorder="1"/>
    <xf numFmtId="0" fontId="17" fillId="5" borderId="73" xfId="0" applyFont="1" applyFill="1" applyBorder="1" applyAlignment="1">
      <alignment horizontal="left"/>
    </xf>
    <xf numFmtId="0" fontId="37" fillId="5" borderId="73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vertical="center"/>
    </xf>
    <xf numFmtId="0" fontId="17" fillId="5" borderId="74" xfId="0" applyFont="1" applyFill="1" applyBorder="1" applyAlignment="1">
      <alignment horizontal="left" vertical="center"/>
    </xf>
    <xf numFmtId="0" fontId="10" fillId="5" borderId="74" xfId="0" applyFont="1" applyFill="1" applyBorder="1" applyAlignment="1">
      <alignment vertical="center"/>
    </xf>
    <xf numFmtId="164" fontId="17" fillId="5" borderId="58" xfId="1" applyFont="1" applyFill="1" applyBorder="1" applyAlignment="1" applyProtection="1">
      <alignment horizontal="right"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4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4" xfId="0" applyBorder="1"/>
    <xf numFmtId="0" fontId="36" fillId="5" borderId="74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9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9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4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2" fillId="2" borderId="49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18" fillId="6" borderId="42" xfId="0" applyFont="1" applyFill="1" applyBorder="1" applyAlignment="1" applyProtection="1">
      <alignment horizontal="left" vertical="center"/>
      <protection locked="0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13" xfId="0" applyFont="1" applyFill="1" applyBorder="1" applyAlignment="1" applyProtection="1">
      <alignment horizontal="left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41" xfId="0" applyFont="1" applyFill="1" applyBorder="1" applyAlignment="1" applyProtection="1">
      <alignment horizontal="center" vertical="center" wrapText="1"/>
      <protection locked="0"/>
    </xf>
    <xf numFmtId="0" fontId="18" fillId="6" borderId="33" xfId="0" applyFont="1" applyFill="1" applyBorder="1" applyAlignment="1" applyProtection="1">
      <alignment horizontal="center" vertical="center" wrapText="1"/>
      <protection locked="0"/>
    </xf>
    <xf numFmtId="0" fontId="18" fillId="6" borderId="34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8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0" fontId="17" fillId="4" borderId="38" xfId="0" applyFont="1" applyFill="1" applyBorder="1" applyAlignment="1" applyProtection="1">
      <alignment horizontal="center" vertical="top" wrapText="1"/>
      <protection locked="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2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2" xfId="0" applyNumberFormat="1" applyFont="1" applyFill="1" applyBorder="1" applyAlignment="1" applyProtection="1">
      <alignment horizontal="center" vertical="top"/>
      <protection locked="0"/>
    </xf>
    <xf numFmtId="0" fontId="5" fillId="4" borderId="36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0" xfId="0" applyFont="1" applyBorder="1" applyAlignment="1">
      <alignment horizontal="left" vertical="top"/>
    </xf>
    <xf numFmtId="0" fontId="17" fillId="0" borderId="38" xfId="0" applyFont="1" applyBorder="1" applyAlignment="1">
      <alignment horizontal="left" vertical="top"/>
    </xf>
    <xf numFmtId="1" fontId="17" fillId="0" borderId="36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8" xfId="0" applyNumberFormat="1" applyFont="1" applyBorder="1" applyAlignment="1">
      <alignment horizontal="center" vertical="top"/>
    </xf>
    <xf numFmtId="0" fontId="1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3" fillId="0" borderId="0" xfId="0" applyFont="1" applyAlignment="1">
      <alignment horizontal="center"/>
    </xf>
    <xf numFmtId="0" fontId="20" fillId="5" borderId="0" xfId="0" applyFont="1" applyFill="1"/>
    <xf numFmtId="0" fontId="8" fillId="3" borderId="47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left" vertical="center"/>
    </xf>
    <xf numFmtId="0" fontId="8" fillId="3" borderId="7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7" xfId="0" applyNumberFormat="1" applyFont="1" applyBorder="1" applyAlignment="1">
      <alignment horizontal="center"/>
    </xf>
    <xf numFmtId="0" fontId="44" fillId="2" borderId="7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20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46" fillId="8" borderId="20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7" xfId="0" applyFont="1" applyFill="1" applyBorder="1" applyAlignment="1">
      <alignment vertical="center" wrapText="1"/>
    </xf>
    <xf numFmtId="0" fontId="18" fillId="6" borderId="56" xfId="0" applyFont="1" applyFill="1" applyBorder="1" applyAlignment="1" applyProtection="1">
      <alignment horizontal="left" vertical="center" wrapText="1"/>
      <protection locked="0"/>
    </xf>
    <xf numFmtId="164" fontId="17" fillId="0" borderId="8" xfId="1" applyFont="1" applyFill="1" applyBorder="1" applyAlignment="1" applyProtection="1">
      <alignment horizontal="right" vertical="center"/>
      <protection locked="0"/>
    </xf>
    <xf numFmtId="0" fontId="10" fillId="0" borderId="75" xfId="0" applyFont="1" applyBorder="1" applyAlignment="1">
      <alignment vertical="center"/>
    </xf>
    <xf numFmtId="0" fontId="5" fillId="10" borderId="0" xfId="0" applyFont="1" applyFill="1"/>
    <xf numFmtId="0" fontId="46" fillId="7" borderId="8" xfId="0" applyFont="1" applyFill="1" applyBorder="1" applyAlignment="1">
      <alignment horizontal="center" vertical="center"/>
    </xf>
    <xf numFmtId="0" fontId="46" fillId="7" borderId="24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46" fillId="7" borderId="38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24" xfId="0" applyFont="1" applyFill="1" applyBorder="1" applyAlignment="1">
      <alignment horizontal="center" vertical="center"/>
    </xf>
    <xf numFmtId="0" fontId="46" fillId="9" borderId="38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7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8" fillId="3" borderId="10" xfId="0" applyFont="1" applyFill="1" applyBorder="1" applyAlignment="1">
      <alignment horizontal="left" vertical="center" wrapText="1"/>
    </xf>
    <xf numFmtId="0" fontId="48" fillId="3" borderId="1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rvo.nl/subsidies-financiering/spuk-seb" TargetMode="External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I14" sqref="I14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3" width="14.453125" customWidth="1"/>
    <col min="14" max="14" width="15.26953125" bestFit="1" customWidth="1"/>
    <col min="15" max="15" width="16" style="142" customWidth="1"/>
    <col min="16" max="16" width="27.7265625" style="142" customWidth="1"/>
    <col min="17" max="17" width="16.7265625" style="142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93" t="s">
        <v>219</v>
      </c>
    </row>
    <row r="2" spans="3:21" s="3" customFormat="1" ht="15" customHeight="1">
      <c r="C2" s="2" t="s">
        <v>215</v>
      </c>
      <c r="D2" s="2" t="s">
        <v>216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181</v>
      </c>
      <c r="D4" s="328" t="s">
        <v>182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138" t="str">
        <f>IF('invulblad opdrachtnemer'!D77="","",'invulblad opdrachtnemer'!D77)</f>
        <v/>
      </c>
      <c r="N6" s="11"/>
      <c r="R6" s="94"/>
      <c r="T6" s="4"/>
      <c r="U6" s="4"/>
    </row>
    <row r="7" spans="3:21" s="3" customFormat="1" ht="15" customHeight="1"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11"/>
      <c r="R7" s="9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94"/>
      <c r="T8" s="4"/>
      <c r="U8" s="4"/>
    </row>
    <row r="9" spans="3:21" s="3" customFormat="1" ht="22" customHeight="1">
      <c r="C9" s="96" t="s">
        <v>9</v>
      </c>
      <c r="D9" s="29">
        <f>$N$18+$N$35</f>
        <v>0</v>
      </c>
      <c r="E9"/>
      <c r="F9" s="145"/>
      <c r="G9" s="14"/>
      <c r="H9" s="14"/>
      <c r="I9" s="14"/>
      <c r="J9" s="14"/>
      <c r="K9" s="14"/>
      <c r="L9" s="14"/>
      <c r="M9" s="14"/>
      <c r="N9" s="14"/>
      <c r="R9" s="94"/>
      <c r="T9" s="4"/>
      <c r="U9" s="4"/>
    </row>
    <row r="10" spans="3:21" s="3" customFormat="1" ht="22" customHeight="1" thickBot="1">
      <c r="C10" s="97" t="s">
        <v>42</v>
      </c>
      <c r="D10" s="28">
        <f>$N$19+$N$36</f>
        <v>150000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9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4"/>
      <c r="T11" s="4"/>
      <c r="U11" s="4"/>
    </row>
    <row r="12" spans="3:21" s="3" customFormat="1" ht="32.15" customHeight="1" thickBot="1">
      <c r="C12" s="12" t="s">
        <v>8</v>
      </c>
      <c r="D12" s="13"/>
      <c r="E12" s="13"/>
      <c r="F12" s="98" t="s">
        <v>38</v>
      </c>
      <c r="G12" s="144">
        <v>1</v>
      </c>
      <c r="H12" s="98" t="s">
        <v>38</v>
      </c>
      <c r="I12" s="144">
        <v>2</v>
      </c>
      <c r="J12" s="98" t="s">
        <v>38</v>
      </c>
      <c r="K12" s="144">
        <v>3</v>
      </c>
      <c r="L12" s="98" t="s">
        <v>38</v>
      </c>
      <c r="M12" s="144">
        <v>4</v>
      </c>
      <c r="N12" s="99"/>
      <c r="P12" s="334" t="s">
        <v>185</v>
      </c>
      <c r="Q12" s="335"/>
      <c r="R12" s="335"/>
      <c r="S12" s="336"/>
    </row>
    <row r="13" spans="3:21" s="5" customFormat="1" ht="32.15" customHeight="1" thickBot="1">
      <c r="C13" s="100" t="s">
        <v>13</v>
      </c>
      <c r="D13" s="101" t="s">
        <v>31</v>
      </c>
      <c r="E13" s="102" t="s">
        <v>0</v>
      </c>
      <c r="F13" s="103" t="s">
        <v>1</v>
      </c>
      <c r="G13" s="104" t="s">
        <v>165</v>
      </c>
      <c r="H13" s="103" t="s">
        <v>1</v>
      </c>
      <c r="I13" s="104" t="s">
        <v>165</v>
      </c>
      <c r="J13" s="103" t="s">
        <v>1</v>
      </c>
      <c r="K13" s="104" t="s">
        <v>165</v>
      </c>
      <c r="L13" s="103" t="s">
        <v>1</v>
      </c>
      <c r="M13" s="104" t="s">
        <v>165</v>
      </c>
      <c r="N13" s="287" t="s">
        <v>34</v>
      </c>
      <c r="P13" s="347" t="s">
        <v>186</v>
      </c>
      <c r="Q13" s="348" t="s">
        <v>187</v>
      </c>
      <c r="R13" s="348" t="s">
        <v>188</v>
      </c>
      <c r="S13" s="349" t="s">
        <v>189</v>
      </c>
    </row>
    <row r="14" spans="3:21" s="3" customFormat="1" ht="15.65" customHeight="1">
      <c r="C14" s="105" t="s">
        <v>39</v>
      </c>
      <c r="D14" s="106" t="s">
        <v>35</v>
      </c>
      <c r="E14" s="107">
        <v>10</v>
      </c>
      <c r="F14" s="108">
        <f t="shared" ref="F14:F16" si="0">IFERROR(($E14*G14),0)</f>
        <v>0</v>
      </c>
      <c r="G14" s="109">
        <f>SUMIFS('invulblad opdrachtnemer'!L$10:L$29,'invulblad opdrachtnemer'!$D$10:$D$29,'gunningscriterium SEB'!$C14,'invulblad opdrachtnemer'!$E$10:$E$29,'gunningscriterium SEB'!$D14)</f>
        <v>0</v>
      </c>
      <c r="H14" s="110">
        <f t="shared" ref="H14:H16" si="1">IFERROR(($E14*I14),0)</f>
        <v>0</v>
      </c>
      <c r="I14" s="109">
        <f>SUMIFS('invulblad opdrachtnemer'!M$10:M$29,'invulblad opdrachtnemer'!$D$10:$D$29,'gunningscriterium SEB'!$C14,'invulblad opdrachtnemer'!$E$10:$E$29,'gunningscriterium SEB'!$D14)</f>
        <v>0</v>
      </c>
      <c r="J14" s="110">
        <f t="shared" ref="J14:J16" si="2">IFERROR(($E14*K14),0)</f>
        <v>0</v>
      </c>
      <c r="K14" s="109">
        <f>SUMIFS('invulblad opdrachtnemer'!N$10:N$29,'invulblad opdrachtnemer'!$D$10:$D$29,'gunningscriterium SEB'!$C14,'invulblad opdrachtnemer'!$E$10:$E$29,'gunningscriterium SEB'!$D14)</f>
        <v>0</v>
      </c>
      <c r="L14" s="110">
        <f t="shared" ref="L14:L16" si="3">IFERROR(($E14*M14),0)</f>
        <v>0</v>
      </c>
      <c r="M14" s="109">
        <f>SUMIFS('invulblad opdrachtnemer'!O$10:O$29,'invulblad opdrachtnemer'!$D$10:$D$29,'gunningscriterium SEB'!$C14,'invulblad opdrachtnemer'!$E$10:$E$29,'gunningscriterium SEB'!$D14)</f>
        <v>0</v>
      </c>
      <c r="N14" s="111"/>
      <c r="P14" s="350" t="s">
        <v>190</v>
      </c>
      <c r="Q14" s="362" t="s">
        <v>191</v>
      </c>
      <c r="R14" s="351" t="s">
        <v>192</v>
      </c>
      <c r="S14" s="352" t="s">
        <v>192</v>
      </c>
    </row>
    <row r="15" spans="3:21" s="3" customFormat="1">
      <c r="C15" s="112" t="s">
        <v>39</v>
      </c>
      <c r="D15" s="133" t="s">
        <v>36</v>
      </c>
      <c r="E15" s="337">
        <v>10</v>
      </c>
      <c r="F15" s="338">
        <f t="shared" si="0"/>
        <v>0</v>
      </c>
      <c r="G15" s="339">
        <f>SUMIFS('invulblad opdrachtnemer'!L$10:L$29,'invulblad opdrachtnemer'!$D$10:$D$29,'gunningscriterium SEB'!$C15,'invulblad opdrachtnemer'!$E$10:$E$29,'gunningscriterium SEB'!$D15)</f>
        <v>0</v>
      </c>
      <c r="H15" s="340">
        <f t="shared" si="1"/>
        <v>0</v>
      </c>
      <c r="I15" s="339">
        <f>SUMIFS('invulblad opdrachtnemer'!M$10:M$29,'invulblad opdrachtnemer'!$D$10:$D$29,'gunningscriterium SEB'!$C15,'invulblad opdrachtnemer'!$E$10:$E$29,'gunningscriterium SEB'!$D15)</f>
        <v>0</v>
      </c>
      <c r="J15" s="340">
        <f t="shared" si="2"/>
        <v>0</v>
      </c>
      <c r="K15" s="339">
        <f>SUMIFS('invulblad opdrachtnemer'!N$10:N$29,'invulblad opdrachtnemer'!$D$10:$D$29,'gunningscriterium SEB'!$C15,'invulblad opdrachtnemer'!$E$10:$E$29,'gunningscriterium SEB'!$D15)</f>
        <v>0</v>
      </c>
      <c r="L15" s="340">
        <f t="shared" si="3"/>
        <v>0</v>
      </c>
      <c r="M15" s="135">
        <f>SUMIFS('invulblad opdrachtnemer'!O$10:O$29,'invulblad opdrachtnemer'!$D$10:$D$29,'gunningscriterium SEB'!$C15,'invulblad opdrachtnemer'!$E$10:$E$29,'gunningscriterium SEB'!$D15)</f>
        <v>0</v>
      </c>
      <c r="N15" s="111"/>
      <c r="P15" s="350" t="s">
        <v>193</v>
      </c>
      <c r="Q15" s="362"/>
      <c r="R15" s="362" t="s">
        <v>194</v>
      </c>
      <c r="S15" s="364"/>
    </row>
    <row r="16" spans="3:21" s="3" customFormat="1" ht="15" thickBot="1">
      <c r="C16" s="112" t="s">
        <v>2</v>
      </c>
      <c r="D16" s="341" t="s">
        <v>37</v>
      </c>
      <c r="E16" s="342">
        <v>0</v>
      </c>
      <c r="F16" s="343">
        <f t="shared" si="0"/>
        <v>0</v>
      </c>
      <c r="G16" s="339">
        <f>SUMIFS('invulblad opdrachtnemer'!L$10:L$29,'invulblad opdrachtnemer'!$D$10:$D$29,'gunningscriterium SEB'!$C16,'invulblad opdrachtnemer'!$E$10:$E$29,'gunningscriterium SEB'!$D16)</f>
        <v>0</v>
      </c>
      <c r="H16" s="344">
        <f t="shared" si="1"/>
        <v>0</v>
      </c>
      <c r="I16" s="339">
        <f>SUMIFS('invulblad opdrachtnemer'!M$10:M$29,'invulblad opdrachtnemer'!$D$10:$D$29,'gunningscriterium SEB'!$C16,'invulblad opdrachtnemer'!$E$10:$E$29,'gunningscriterium SEB'!$D16)</f>
        <v>0</v>
      </c>
      <c r="J16" s="344">
        <f t="shared" si="2"/>
        <v>0</v>
      </c>
      <c r="K16" s="339">
        <f>SUMIFS('invulblad opdrachtnemer'!N$10:N$29,'invulblad opdrachtnemer'!$D$10:$D$29,'gunningscriterium SEB'!$C16,'invulblad opdrachtnemer'!$E$10:$E$29,'gunningscriterium SEB'!$D16)</f>
        <v>0</v>
      </c>
      <c r="L16" s="344">
        <f t="shared" si="3"/>
        <v>0</v>
      </c>
      <c r="M16" s="135">
        <f>SUMIFS('invulblad opdrachtnemer'!O$10:O$29,'invulblad opdrachtnemer'!$D$10:$D$29,'gunningscriterium SEB'!$C16,'invulblad opdrachtnemer'!$E$10:$E$29,'gunningscriterium SEB'!$D16)</f>
        <v>0</v>
      </c>
      <c r="N16" s="111"/>
      <c r="P16" s="353" t="s">
        <v>195</v>
      </c>
      <c r="Q16" s="363"/>
      <c r="R16" s="363"/>
      <c r="S16" s="365"/>
    </row>
    <row r="17" spans="3:19" s="10" customFormat="1" ht="15" customHeight="1" thickBot="1">
      <c r="C17" s="113"/>
      <c r="D17" s="114"/>
      <c r="E17" s="115" t="s">
        <v>34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16"/>
    </row>
    <row r="18" spans="3:19" s="10" customFormat="1" ht="20.149999999999999" customHeight="1">
      <c r="C18" s="117"/>
      <c r="D18" s="118"/>
      <c r="E18" s="119" t="s">
        <v>43</v>
      </c>
      <c r="F18" s="120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21">
        <f>SUM(F18:M18)</f>
        <v>0</v>
      </c>
    </row>
    <row r="19" spans="3:19" s="3" customFormat="1" ht="20.149999999999999" customHeight="1" thickBot="1">
      <c r="C19" s="122"/>
      <c r="D19" s="123"/>
      <c r="E19" s="124" t="s">
        <v>44</v>
      </c>
      <c r="F19" s="125"/>
      <c r="G19" s="146">
        <v>15000</v>
      </c>
      <c r="H19" s="48"/>
      <c r="I19" s="146">
        <v>15000</v>
      </c>
      <c r="J19" s="48"/>
      <c r="K19" s="146">
        <v>20000</v>
      </c>
      <c r="L19" s="48"/>
      <c r="M19" s="146">
        <v>25000</v>
      </c>
      <c r="N19" s="51">
        <f>SUM(F19:M19)</f>
        <v>75000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26"/>
    </row>
    <row r="21" spans="3:19" s="5" customFormat="1" ht="32.15" customHeight="1" thickBot="1">
      <c r="C21" s="12" t="s">
        <v>203</v>
      </c>
      <c r="D21" s="13"/>
      <c r="E21" s="13"/>
      <c r="F21" s="98" t="s">
        <v>38</v>
      </c>
      <c r="G21" s="144">
        <v>1</v>
      </c>
      <c r="H21" s="98" t="s">
        <v>38</v>
      </c>
      <c r="I21" s="144">
        <v>2</v>
      </c>
      <c r="J21" s="98" t="s">
        <v>38</v>
      </c>
      <c r="K21" s="144">
        <v>3</v>
      </c>
      <c r="L21" s="98" t="s">
        <v>38</v>
      </c>
      <c r="M21" s="144">
        <v>4</v>
      </c>
      <c r="N21" s="99"/>
      <c r="P21" s="334" t="s">
        <v>185</v>
      </c>
      <c r="Q21" s="335"/>
      <c r="R21" s="335"/>
      <c r="S21" s="336"/>
    </row>
    <row r="22" spans="3:19" s="3" customFormat="1" ht="32.15" customHeight="1" thickBot="1">
      <c r="C22" s="100" t="s">
        <v>13</v>
      </c>
      <c r="D22" s="101" t="s">
        <v>31</v>
      </c>
      <c r="E22" s="102" t="s">
        <v>0</v>
      </c>
      <c r="F22" s="100" t="s">
        <v>1</v>
      </c>
      <c r="G22" s="127" t="s">
        <v>180</v>
      </c>
      <c r="H22" s="128" t="s">
        <v>1</v>
      </c>
      <c r="I22" s="127" t="s">
        <v>180</v>
      </c>
      <c r="J22" s="128" t="s">
        <v>1</v>
      </c>
      <c r="K22" s="127" t="s">
        <v>180</v>
      </c>
      <c r="L22" s="128" t="s">
        <v>1</v>
      </c>
      <c r="M22" s="127" t="s">
        <v>180</v>
      </c>
      <c r="N22" s="287" t="s">
        <v>34</v>
      </c>
      <c r="P22" s="347" t="s">
        <v>196</v>
      </c>
      <c r="Q22" s="348" t="s">
        <v>187</v>
      </c>
      <c r="R22" s="348" t="s">
        <v>188</v>
      </c>
      <c r="S22" s="349" t="s">
        <v>189</v>
      </c>
    </row>
    <row r="23" spans="3:19" s="3" customFormat="1" ht="15" customHeight="1">
      <c r="C23" s="105" t="s">
        <v>39</v>
      </c>
      <c r="D23" s="106" t="s">
        <v>35</v>
      </c>
      <c r="E23" s="129">
        <v>10</v>
      </c>
      <c r="F23" s="26">
        <f t="shared" ref="F23:F33" si="5">$E23*G23</f>
        <v>0</v>
      </c>
      <c r="G23" s="130">
        <f>SUMIFS('invulblad opdrachtnemer'!L$33:L$52,'invulblad opdrachtnemer'!$D$33:$D$52,'gunningscriterium SEB'!$C23,'invulblad opdrachtnemer'!$E$33:$E$52,'gunningscriterium SEB'!$D23)</f>
        <v>0</v>
      </c>
      <c r="H23" s="27">
        <f t="shared" ref="H23:H33" si="6">$E23*I23</f>
        <v>0</v>
      </c>
      <c r="I23" s="130">
        <f>SUMIFS('invulblad opdrachtnemer'!M$33:M$52,'invulblad opdrachtnemer'!$D$33:$D$52,'gunningscriterium SEB'!$C23,'invulblad opdrachtnemer'!$E$33:$E$52,'gunningscriterium SEB'!$D23)</f>
        <v>0</v>
      </c>
      <c r="J23" s="27">
        <f t="shared" ref="J23:J33" si="7">$E23*K23</f>
        <v>0</v>
      </c>
      <c r="K23" s="130">
        <f>SUMIFS('invulblad opdrachtnemer'!N$33:N$52,'invulblad opdrachtnemer'!$D$33:$D$52,'gunningscriterium SEB'!$C23,'invulblad opdrachtnemer'!$E$33:$E$52,'gunningscriterium SEB'!$D23)</f>
        <v>0</v>
      </c>
      <c r="L23" s="27">
        <f>$E23*M23</f>
        <v>0</v>
      </c>
      <c r="M23" s="130">
        <f>SUMIFS('invulblad opdrachtnemer'!O$33:O$52,'invulblad opdrachtnemer'!$D$33:$D$52,'gunningscriterium SEB'!$C23,'invulblad opdrachtnemer'!$E$33:$E$52,'gunningscriterium SEB'!$D23)</f>
        <v>0</v>
      </c>
      <c r="N23" s="131"/>
      <c r="P23" s="366" t="s">
        <v>197</v>
      </c>
      <c r="Q23" s="369" t="s">
        <v>198</v>
      </c>
      <c r="R23" s="370"/>
      <c r="S23" s="371"/>
    </row>
    <row r="24" spans="3:19" s="3" customFormat="1" ht="15" customHeight="1">
      <c r="C24" s="112" t="s">
        <v>39</v>
      </c>
      <c r="D24" s="133" t="s">
        <v>36</v>
      </c>
      <c r="E24" s="134">
        <v>10</v>
      </c>
      <c r="F24" s="9">
        <f t="shared" si="5"/>
        <v>0</v>
      </c>
      <c r="G24" s="135">
        <f>SUMIFS('invulblad opdrachtnemer'!L$33:L$52,'invulblad opdrachtnemer'!$D$33:$D$52,'gunningscriterium SEB'!$C24,'invulblad opdrachtnemer'!$E$33:$E$52,'gunningscriterium SEB'!$D24)</f>
        <v>0</v>
      </c>
      <c r="H24" s="16">
        <f t="shared" si="6"/>
        <v>0</v>
      </c>
      <c r="I24" s="135">
        <f>SUMIFS('invulblad opdrachtnemer'!M$33:M$52,'invulblad opdrachtnemer'!$D$33:$D$52,'gunningscriterium SEB'!$C24,'invulblad opdrachtnemer'!$E$33:$E$52,'gunningscriterium SEB'!$D24)</f>
        <v>0</v>
      </c>
      <c r="J24" s="16">
        <f t="shared" si="7"/>
        <v>0</v>
      </c>
      <c r="K24" s="135">
        <f>SUMIFS('invulblad opdrachtnemer'!N$33:N$52,'invulblad opdrachtnemer'!$D$33:$D$52,'gunningscriterium SEB'!$C24,'invulblad opdrachtnemer'!$E$33:$E$52,'gunningscriterium SEB'!$D24)</f>
        <v>0</v>
      </c>
      <c r="L24" s="16">
        <f t="shared" ref="L24:L33" si="8">$E24*M24</f>
        <v>0</v>
      </c>
      <c r="M24" s="135">
        <f>SUMIFS('invulblad opdrachtnemer'!O$33:O$52,'invulblad opdrachtnemer'!$D$33:$D$52,'gunningscriterium SEB'!$C24,'invulblad opdrachtnemer'!$E$33:$E$52,'gunningscriterium SEB'!$D24)</f>
        <v>0</v>
      </c>
      <c r="N24" s="111"/>
      <c r="P24" s="367"/>
      <c r="Q24" s="370"/>
      <c r="R24" s="370"/>
      <c r="S24" s="371"/>
    </row>
    <row r="25" spans="3:19" s="3" customFormat="1" ht="15" customHeight="1">
      <c r="C25" s="345" t="s">
        <v>40</v>
      </c>
      <c r="D25" s="133" t="s">
        <v>4</v>
      </c>
      <c r="E25" s="346">
        <v>5.5</v>
      </c>
      <c r="F25" s="9">
        <f t="shared" si="5"/>
        <v>0</v>
      </c>
      <c r="G25" s="135">
        <f>SUMIFS('invulblad opdrachtnemer'!L$33:L$52,'invulblad opdrachtnemer'!$D$33:$D$52,'gunningscriterium SEB'!$C25,'invulblad opdrachtnemer'!$E$33:$E$52,'gunningscriterium SEB'!$D25)</f>
        <v>0</v>
      </c>
      <c r="H25" s="16">
        <f t="shared" si="6"/>
        <v>0</v>
      </c>
      <c r="I25" s="135">
        <f>SUMIFS('invulblad opdrachtnemer'!M$33:M$52,'invulblad opdrachtnemer'!$D$33:$D$52,'gunningscriterium SEB'!$C25,'invulblad opdrachtnemer'!$E$33:$E$52,'gunningscriterium SEB'!$D25)</f>
        <v>0</v>
      </c>
      <c r="J25" s="16">
        <f t="shared" si="7"/>
        <v>0</v>
      </c>
      <c r="K25" s="135">
        <f>SUMIFS('invulblad opdrachtnemer'!N$33:N$52,'invulblad opdrachtnemer'!$D$33:$D$52,'gunningscriterium SEB'!$C25,'invulblad opdrachtnemer'!$E$33:$E$52,'gunningscriterium SEB'!$D25)</f>
        <v>0</v>
      </c>
      <c r="L25" s="16">
        <f t="shared" si="8"/>
        <v>0</v>
      </c>
      <c r="M25" s="135">
        <f>SUMIFS('invulblad opdrachtnemer'!O$33:O$52,'invulblad opdrachtnemer'!$D$33:$D$52,'gunningscriterium SEB'!$C25,'invulblad opdrachtnemer'!$E$33:$E$52,'gunningscriterium SEB'!$D25)</f>
        <v>0</v>
      </c>
      <c r="N25" s="111"/>
      <c r="O25" s="126"/>
      <c r="P25" s="367"/>
      <c r="Q25" s="370"/>
      <c r="R25" s="370"/>
      <c r="S25" s="371"/>
    </row>
    <row r="26" spans="3:19" s="3" customFormat="1" ht="15" customHeight="1" thickBot="1">
      <c r="C26" s="112" t="s">
        <v>40</v>
      </c>
      <c r="D26" s="133" t="s">
        <v>5</v>
      </c>
      <c r="E26" s="134">
        <v>4.5</v>
      </c>
      <c r="F26" s="9">
        <f t="shared" si="5"/>
        <v>0</v>
      </c>
      <c r="G26" s="135">
        <f>SUMIFS('invulblad opdrachtnemer'!L$33:L$52,'invulblad opdrachtnemer'!$D$33:$D$52,'gunningscriterium SEB'!$C26,'invulblad opdrachtnemer'!$E$33:$E$52,'gunningscriterium SEB'!$D26)</f>
        <v>0</v>
      </c>
      <c r="H26" s="16">
        <f t="shared" si="6"/>
        <v>0</v>
      </c>
      <c r="I26" s="135">
        <f>SUMIFS('invulblad opdrachtnemer'!M$33:M$52,'invulblad opdrachtnemer'!$D$33:$D$52,'gunningscriterium SEB'!$C26,'invulblad opdrachtnemer'!$E$33:$E$52,'gunningscriterium SEB'!$D26)</f>
        <v>0</v>
      </c>
      <c r="J26" s="16">
        <f t="shared" si="7"/>
        <v>0</v>
      </c>
      <c r="K26" s="135">
        <f>SUMIFS('invulblad opdrachtnemer'!N$33:N$52,'invulblad opdrachtnemer'!$D$33:$D$52,'gunningscriterium SEB'!$C26,'invulblad opdrachtnemer'!$E$33:$E$52,'gunningscriterium SEB'!$D26)</f>
        <v>0</v>
      </c>
      <c r="L26" s="16">
        <f t="shared" si="8"/>
        <v>0</v>
      </c>
      <c r="M26" s="135">
        <f>SUMIFS('invulblad opdrachtnemer'!O$33:O$52,'invulblad opdrachtnemer'!$D$33:$D$52,'gunningscriterium SEB'!$C26,'invulblad opdrachtnemer'!$E$33:$E$52,'gunningscriterium SEB'!$D26)</f>
        <v>0</v>
      </c>
      <c r="N26" s="111"/>
      <c r="P26" s="368"/>
      <c r="Q26" s="372"/>
      <c r="R26" s="372"/>
      <c r="S26" s="373"/>
    </row>
    <row r="27" spans="3:19" s="3" customFormat="1" ht="15" customHeight="1">
      <c r="C27" s="112" t="s">
        <v>40</v>
      </c>
      <c r="D27" s="133" t="s">
        <v>37</v>
      </c>
      <c r="E27" s="134">
        <v>4.5</v>
      </c>
      <c r="F27" s="9">
        <f t="shared" si="5"/>
        <v>0</v>
      </c>
      <c r="G27" s="135">
        <f>SUMIFS('invulblad opdrachtnemer'!L$33:L$52,'invulblad opdrachtnemer'!$D$33:$D$52,'gunningscriterium SEB'!$C27,'invulblad opdrachtnemer'!$E$33:$E$52,'gunningscriterium SEB'!$D27)</f>
        <v>0</v>
      </c>
      <c r="H27" s="16">
        <f t="shared" si="6"/>
        <v>0</v>
      </c>
      <c r="I27" s="135">
        <f>SUMIFS('invulblad opdrachtnemer'!M$33:M$52,'invulblad opdrachtnemer'!$D$33:$D$52,'gunningscriterium SEB'!$C27,'invulblad opdrachtnemer'!$E$33:$E$52,'gunningscriterium SEB'!$D27)</f>
        <v>0</v>
      </c>
      <c r="J27" s="16">
        <f t="shared" si="7"/>
        <v>0</v>
      </c>
      <c r="K27" s="135">
        <f>SUMIFS('invulblad opdrachtnemer'!N$33:N$52,'invulblad opdrachtnemer'!$D$33:$D$52,'gunningscriterium SEB'!$C27,'invulblad opdrachtnemer'!$E$33:$E$52,'gunningscriterium SEB'!$D27)</f>
        <v>0</v>
      </c>
      <c r="L27" s="16">
        <f t="shared" si="8"/>
        <v>0</v>
      </c>
      <c r="M27" s="135">
        <f>SUMIFS('invulblad opdrachtnemer'!O$33:O$52,'invulblad opdrachtnemer'!$D$33:$D$52,'gunningscriterium SEB'!$C27,'invulblad opdrachtnemer'!$E$33:$E$52,'gunningscriterium SEB'!$D27)</f>
        <v>0</v>
      </c>
      <c r="N27" s="111"/>
    </row>
    <row r="28" spans="3:19" s="3" customFormat="1" ht="15" customHeight="1">
      <c r="C28" s="345" t="s">
        <v>41</v>
      </c>
      <c r="D28" s="133" t="s">
        <v>4</v>
      </c>
      <c r="E28" s="346">
        <v>3.5</v>
      </c>
      <c r="F28" s="9">
        <f t="shared" si="5"/>
        <v>0</v>
      </c>
      <c r="G28" s="135">
        <f>SUMIFS('invulblad opdrachtnemer'!L$33:L$52,'invulblad opdrachtnemer'!$D$33:$D$52,'gunningscriterium SEB'!$C28,'invulblad opdrachtnemer'!$E$33:$E$52,'gunningscriterium SEB'!$D28)</f>
        <v>0</v>
      </c>
      <c r="H28" s="16">
        <f t="shared" si="6"/>
        <v>0</v>
      </c>
      <c r="I28" s="135">
        <f>SUMIFS('invulblad opdrachtnemer'!M$33:M$52,'invulblad opdrachtnemer'!$D$33:$D$52,'gunningscriterium SEB'!$C28,'invulblad opdrachtnemer'!$E$33:$E$52,'gunningscriterium SEB'!$D28)</f>
        <v>0</v>
      </c>
      <c r="J28" s="16">
        <f t="shared" si="7"/>
        <v>0</v>
      </c>
      <c r="K28" s="135">
        <f>SUMIFS('invulblad opdrachtnemer'!N$33:N$52,'invulblad opdrachtnemer'!$D$33:$D$52,'gunningscriterium SEB'!$C28,'invulblad opdrachtnemer'!$E$33:$E$52,'gunningscriterium SEB'!$D28)</f>
        <v>0</v>
      </c>
      <c r="L28" s="16">
        <f t="shared" si="8"/>
        <v>0</v>
      </c>
      <c r="M28" s="135">
        <f>SUMIFS('invulblad opdrachtnemer'!O$33:O$52,'invulblad opdrachtnemer'!$D$33:$D$52,'gunningscriterium SEB'!$C28,'invulblad opdrachtnemer'!$E$33:$E$52,'gunningscriterium SEB'!$D28)</f>
        <v>0</v>
      </c>
      <c r="N28" s="111"/>
    </row>
    <row r="29" spans="3:19" s="3" customFormat="1" ht="15" customHeight="1">
      <c r="C29" s="112" t="s">
        <v>41</v>
      </c>
      <c r="D29" s="133" t="s">
        <v>5</v>
      </c>
      <c r="E29" s="134">
        <v>2.5</v>
      </c>
      <c r="F29" s="9">
        <f t="shared" si="5"/>
        <v>0</v>
      </c>
      <c r="G29" s="135">
        <f>SUMIFS('invulblad opdrachtnemer'!L$33:L$52,'invulblad opdrachtnemer'!$D$33:$D$52,'gunningscriterium SEB'!$C29,'invulblad opdrachtnemer'!$E$33:$E$52,'gunningscriterium SEB'!$D29)</f>
        <v>0</v>
      </c>
      <c r="H29" s="16">
        <f t="shared" si="6"/>
        <v>0</v>
      </c>
      <c r="I29" s="135">
        <f>SUMIFS('invulblad opdrachtnemer'!M$33:M$52,'invulblad opdrachtnemer'!$D$33:$D$52,'gunningscriterium SEB'!$C29,'invulblad opdrachtnemer'!$E$33:$E$52,'gunningscriterium SEB'!$D29)</f>
        <v>0</v>
      </c>
      <c r="J29" s="16">
        <f t="shared" si="7"/>
        <v>0</v>
      </c>
      <c r="K29" s="135">
        <f>SUMIFS('invulblad opdrachtnemer'!N$33:N$52,'invulblad opdrachtnemer'!$D$33:$D$52,'gunningscriterium SEB'!$C29,'invulblad opdrachtnemer'!$E$33:$E$52,'gunningscriterium SEB'!$D29)</f>
        <v>0</v>
      </c>
      <c r="L29" s="16">
        <f t="shared" si="8"/>
        <v>0</v>
      </c>
      <c r="M29" s="135">
        <f>SUMIFS('invulblad opdrachtnemer'!O$33:O$52,'invulblad opdrachtnemer'!$D$33:$D$52,'gunningscriterium SEB'!$C29,'invulblad opdrachtnemer'!$E$33:$E$52,'gunningscriterium SEB'!$D29)</f>
        <v>0</v>
      </c>
      <c r="N29" s="111"/>
    </row>
    <row r="30" spans="3:19" s="3" customFormat="1" ht="15" customHeight="1">
      <c r="C30" s="112" t="s">
        <v>41</v>
      </c>
      <c r="D30" s="133" t="s">
        <v>37</v>
      </c>
      <c r="E30" s="134">
        <v>2.5</v>
      </c>
      <c r="F30" s="9">
        <f t="shared" si="5"/>
        <v>0</v>
      </c>
      <c r="G30" s="135">
        <f>SUMIFS('invulblad opdrachtnemer'!L$33:L$52,'invulblad opdrachtnemer'!$D$33:$D$52,'gunningscriterium SEB'!$C30,'invulblad opdrachtnemer'!$E$33:$E$52,'gunningscriterium SEB'!$D30)</f>
        <v>0</v>
      </c>
      <c r="H30" s="16">
        <f t="shared" si="6"/>
        <v>0</v>
      </c>
      <c r="I30" s="135">
        <f>SUMIFS('invulblad opdrachtnemer'!M$33:M$52,'invulblad opdrachtnemer'!$D$33:$D$52,'gunningscriterium SEB'!$C30,'invulblad opdrachtnemer'!$E$33:$E$52,'gunningscriterium SEB'!$D30)</f>
        <v>0</v>
      </c>
      <c r="J30" s="16">
        <f t="shared" si="7"/>
        <v>0</v>
      </c>
      <c r="K30" s="135">
        <f>SUMIFS('invulblad opdrachtnemer'!N$33:N$52,'invulblad opdrachtnemer'!$D$33:$D$52,'gunningscriterium SEB'!$C30,'invulblad opdrachtnemer'!$E$33:$E$52,'gunningscriterium SEB'!$D30)</f>
        <v>0</v>
      </c>
      <c r="L30" s="16">
        <f t="shared" si="8"/>
        <v>0</v>
      </c>
      <c r="M30" s="135">
        <f>SUMIFS('invulblad opdrachtnemer'!O$33:O$52,'invulblad opdrachtnemer'!$D$33:$D$52,'gunningscriterium SEB'!$C30,'invulblad opdrachtnemer'!$E$33:$E$52,'gunningscriterium SEB'!$D30)</f>
        <v>0</v>
      </c>
      <c r="N30" s="111"/>
    </row>
    <row r="31" spans="3:19" s="3" customFormat="1" ht="15" customHeight="1">
      <c r="C31" s="112" t="s">
        <v>3</v>
      </c>
      <c r="D31" s="133" t="s">
        <v>4</v>
      </c>
      <c r="E31" s="346">
        <v>2</v>
      </c>
      <c r="F31" s="9">
        <f t="shared" si="5"/>
        <v>0</v>
      </c>
      <c r="G31" s="135">
        <f>SUMIFS('invulblad opdrachtnemer'!L$33:L$52,'invulblad opdrachtnemer'!$D$33:$D$52,'gunningscriterium SEB'!$C31,'invulblad opdrachtnemer'!$E$33:$E$52,'gunningscriterium SEB'!$D31)</f>
        <v>0</v>
      </c>
      <c r="H31" s="16">
        <f t="shared" si="6"/>
        <v>0</v>
      </c>
      <c r="I31" s="135">
        <f>SUMIFS('invulblad opdrachtnemer'!M$33:M$52,'invulblad opdrachtnemer'!$D$33:$D$52,'gunningscriterium SEB'!$C31,'invulblad opdrachtnemer'!$E$33:$E$52,'gunningscriterium SEB'!$D31)</f>
        <v>0</v>
      </c>
      <c r="J31" s="16">
        <f t="shared" si="7"/>
        <v>0</v>
      </c>
      <c r="K31" s="135">
        <f>SUMIFS('invulblad opdrachtnemer'!N$33:N$52,'invulblad opdrachtnemer'!$D$33:$D$52,'gunningscriterium SEB'!$C31,'invulblad opdrachtnemer'!$E$33:$E$52,'gunningscriterium SEB'!$D31)</f>
        <v>0</v>
      </c>
      <c r="L31" s="16">
        <f t="shared" si="8"/>
        <v>0</v>
      </c>
      <c r="M31" s="135">
        <f>SUMIFS('invulblad opdrachtnemer'!O$33:O$52,'invulblad opdrachtnemer'!$D$33:$D$52,'gunningscriterium SEB'!$C31,'invulblad opdrachtnemer'!$E$33:$E$52,'gunningscriterium SEB'!$D31)</f>
        <v>0</v>
      </c>
      <c r="N31" s="111"/>
    </row>
    <row r="32" spans="3:19" s="3" customFormat="1" ht="15" customHeight="1" thickBot="1">
      <c r="C32" s="112" t="s">
        <v>3</v>
      </c>
      <c r="D32" s="133" t="s">
        <v>5</v>
      </c>
      <c r="E32" s="134">
        <v>0.5</v>
      </c>
      <c r="F32" s="9">
        <f t="shared" si="5"/>
        <v>0</v>
      </c>
      <c r="G32" s="135">
        <f>SUMIFS('invulblad opdrachtnemer'!L$33:L$52,'invulblad opdrachtnemer'!$D$33:$D$52,'gunningscriterium SEB'!$C32,'invulblad opdrachtnemer'!$E$33:$E$52,'gunningscriterium SEB'!$D32)</f>
        <v>0</v>
      </c>
      <c r="H32" s="16">
        <f t="shared" si="6"/>
        <v>0</v>
      </c>
      <c r="I32" s="135">
        <f>SUMIFS('invulblad opdrachtnemer'!M$33:M$52,'invulblad opdrachtnemer'!$D$33:$D$52,'gunningscriterium SEB'!$C32,'invulblad opdrachtnemer'!$E$33:$E$52,'gunningscriterium SEB'!$D32)</f>
        <v>0</v>
      </c>
      <c r="J32" s="16">
        <f t="shared" si="7"/>
        <v>0</v>
      </c>
      <c r="K32" s="135">
        <f>SUMIFS('invulblad opdrachtnemer'!N$33:N$52,'invulblad opdrachtnemer'!$D$33:$D$52,'gunningscriterium SEB'!$C32,'invulblad opdrachtnemer'!$E$33:$E$52,'gunningscriterium SEB'!$D32)</f>
        <v>0</v>
      </c>
      <c r="L32" s="16">
        <f t="shared" si="8"/>
        <v>0</v>
      </c>
      <c r="M32" s="135">
        <f>SUMIFS('invulblad opdrachtnemer'!O$33:O$52,'invulblad opdrachtnemer'!$D$33:$D$52,'gunningscriterium SEB'!$C32,'invulblad opdrachtnemer'!$E$33:$E$52,'gunningscriterium SEB'!$D32)</f>
        <v>0</v>
      </c>
      <c r="N32" s="111"/>
    </row>
    <row r="33" spans="3:21" s="3" customFormat="1" ht="15" customHeight="1" thickBot="1">
      <c r="C33" s="112" t="s">
        <v>3</v>
      </c>
      <c r="D33" s="132" t="s">
        <v>37</v>
      </c>
      <c r="E33" s="134">
        <v>0</v>
      </c>
      <c r="F33" s="9">
        <f t="shared" si="5"/>
        <v>0</v>
      </c>
      <c r="G33" s="135">
        <f>SUMIFS('invulblad opdrachtnemer'!L$33:L$52,'invulblad opdrachtnemer'!$D$33:$D$52,'gunningscriterium SEB'!$C33,'invulblad opdrachtnemer'!$E$33:$E$52,'gunningscriterium SEB'!$D33)</f>
        <v>0</v>
      </c>
      <c r="H33" s="16">
        <f t="shared" si="6"/>
        <v>0</v>
      </c>
      <c r="I33" s="135">
        <f>SUMIFS('invulblad opdrachtnemer'!M$33:M$52,'invulblad opdrachtnemer'!$D$33:$D$52,'gunningscriterium SEB'!$C33,'invulblad opdrachtnemer'!$E$33:$E$52,'gunningscriterium SEB'!$D33)</f>
        <v>0</v>
      </c>
      <c r="J33" s="16">
        <f t="shared" si="7"/>
        <v>0</v>
      </c>
      <c r="K33" s="135">
        <f>SUMIFS('invulblad opdrachtnemer'!N$33:N$52,'invulblad opdrachtnemer'!$D$33:$D$52,'gunningscriterium SEB'!$C33,'invulblad opdrachtnemer'!$E$33:$E$52,'gunningscriterium SEB'!$D33)</f>
        <v>0</v>
      </c>
      <c r="L33" s="16">
        <f t="shared" si="8"/>
        <v>0</v>
      </c>
      <c r="M33" s="135">
        <f>SUMIFS('invulblad opdrachtnemer'!O$33:O$52,'invulblad opdrachtnemer'!$D$33:$D$52,'gunningscriterium SEB'!$C33,'invulblad opdrachtnemer'!$E$33:$E$52,'gunningscriterium SEB'!$D33)</f>
        <v>0</v>
      </c>
      <c r="N33" s="111"/>
    </row>
    <row r="34" spans="3:21" s="3" customFormat="1" ht="15" customHeight="1" thickBot="1">
      <c r="C34" s="113"/>
      <c r="D34" s="114"/>
      <c r="E34" s="115" t="s">
        <v>34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16"/>
    </row>
    <row r="35" spans="3:21" s="10" customFormat="1" ht="20.149999999999999" customHeight="1">
      <c r="C35" s="117"/>
      <c r="D35" s="118"/>
      <c r="E35" s="119" t="s">
        <v>43</v>
      </c>
      <c r="F35" s="120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21">
        <f>SUM(F35:M35)</f>
        <v>0</v>
      </c>
    </row>
    <row r="36" spans="3:21" s="10" customFormat="1" ht="20.149999999999999" customHeight="1" thickBot="1">
      <c r="C36" s="122"/>
      <c r="D36" s="123"/>
      <c r="E36" s="124" t="s">
        <v>44</v>
      </c>
      <c r="F36" s="125"/>
      <c r="G36" s="146">
        <v>15000</v>
      </c>
      <c r="H36" s="48"/>
      <c r="I36" s="146">
        <v>15000</v>
      </c>
      <c r="J36" s="48"/>
      <c r="K36" s="146">
        <v>20000</v>
      </c>
      <c r="L36" s="48"/>
      <c r="M36" s="146">
        <v>25000</v>
      </c>
      <c r="N36" s="51">
        <f>SUM(F36:M36)</f>
        <v>75000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15</v>
      </c>
      <c r="D38" s="13"/>
      <c r="E38" s="13"/>
      <c r="F38" s="159"/>
      <c r="G38" s="144"/>
      <c r="H38" s="159"/>
      <c r="I38" s="144"/>
      <c r="J38" s="159"/>
      <c r="K38" s="144"/>
      <c r="L38" s="159"/>
      <c r="M38" s="144"/>
      <c r="N38" s="136"/>
      <c r="P38" s="334" t="s">
        <v>185</v>
      </c>
      <c r="Q38" s="335"/>
      <c r="R38" s="335"/>
      <c r="S38" s="33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7"/>
      <c r="Q39" s="348" t="s">
        <v>187</v>
      </c>
      <c r="R39" s="348" t="s">
        <v>188</v>
      </c>
      <c r="S39" s="349" t="s">
        <v>189</v>
      </c>
    </row>
    <row r="40" spans="3:21" s="3" customFormat="1" ht="15" customHeight="1">
      <c r="P40" s="366" t="s">
        <v>199</v>
      </c>
      <c r="Q40" s="375" t="s">
        <v>192</v>
      </c>
      <c r="R40" s="375"/>
      <c r="S40" s="376"/>
    </row>
    <row r="41" spans="3:21" s="3" customFormat="1" ht="15" customHeight="1">
      <c r="P41" s="366"/>
      <c r="Q41" s="375"/>
      <c r="R41" s="375"/>
      <c r="S41" s="376"/>
    </row>
    <row r="42" spans="3:21" s="3" customFormat="1" ht="15" customHeight="1" thickBot="1">
      <c r="P42" s="374"/>
      <c r="Q42" s="377"/>
      <c r="R42" s="377"/>
      <c r="S42" s="378"/>
    </row>
    <row r="43" spans="3:21" s="3" customFormat="1" ht="15" customHeight="1">
      <c r="O43" s="7"/>
      <c r="P43" s="7"/>
      <c r="Q43" s="7"/>
      <c r="R43" s="9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40"/>
      <c r="Q50" s="4"/>
    </row>
    <row r="51" spans="3:17" s="3" customFormat="1" ht="10" customHeight="1">
      <c r="O51" s="140"/>
      <c r="Q51" s="4"/>
    </row>
    <row r="52" spans="3:17" s="3" customFormat="1" ht="76.5" customHeight="1">
      <c r="O52" s="140"/>
      <c r="Q52" s="4"/>
    </row>
    <row r="53" spans="3:17" s="3" customFormat="1" ht="15" customHeight="1">
      <c r="O53" s="140"/>
      <c r="Q53" s="4"/>
    </row>
    <row r="54" spans="3:17" s="3" customFormat="1" ht="10" customHeight="1">
      <c r="O54" s="140"/>
      <c r="Q54" s="4"/>
    </row>
    <row r="55" spans="3:17" s="3" customFormat="1" ht="15" customHeight="1">
      <c r="O55" s="140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4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40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4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40"/>
      <c r="Q59" s="4"/>
    </row>
    <row r="60" spans="3:17" ht="10" customHeight="1">
      <c r="O60" s="140"/>
    </row>
    <row r="61" spans="3:17" ht="15" customHeight="1">
      <c r="O61" s="140"/>
    </row>
    <row r="62" spans="3:17">
      <c r="O62" s="140"/>
    </row>
    <row r="63" spans="3:17" ht="15" customHeight="1">
      <c r="O63" s="140"/>
    </row>
    <row r="64" spans="3:17">
      <c r="O64" s="140"/>
    </row>
  </sheetData>
  <sheetProtection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3 M31:M33 M28:M30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O83"/>
  <sheetViews>
    <sheetView showGridLines="0" zoomScaleNormal="100" workbookViewId="0">
      <selection activeCell="C13" sqref="C13"/>
    </sheetView>
  </sheetViews>
  <sheetFormatPr defaultColWidth="9.1796875" defaultRowHeight="14.5"/>
  <cols>
    <col min="1" max="1" width="2.7265625" customWidth="1"/>
    <col min="2" max="2" width="2.7265625" style="289" customWidth="1"/>
    <col min="3" max="3" width="45.81640625" bestFit="1" customWidth="1"/>
    <col min="4" max="10" width="16.54296875" customWidth="1"/>
    <col min="11" max="11" width="2.7265625" customWidth="1"/>
    <col min="12" max="15" width="16.453125" customWidth="1"/>
  </cols>
  <sheetData>
    <row r="1" spans="2:15" ht="20.149999999999999" customHeight="1">
      <c r="C1" s="93" t="str">
        <f>'gunningscriterium SEB'!C1</f>
        <v>Onderhoud kunstgras sportvelden</v>
      </c>
      <c r="E1" s="379" t="e" vm="1">
        <v>#VALUE!</v>
      </c>
      <c r="F1" s="379"/>
      <c r="G1" s="4"/>
    </row>
    <row r="2" spans="2:15" ht="15" customHeight="1">
      <c r="B2" s="290"/>
      <c r="C2" s="2" t="s">
        <v>183</v>
      </c>
      <c r="E2" s="379"/>
      <c r="F2" s="379"/>
      <c r="G2" s="4"/>
    </row>
    <row r="3" spans="2:15" ht="15" customHeight="1">
      <c r="B3" s="290"/>
      <c r="C3" s="3"/>
    </row>
    <row r="4" spans="2:15" ht="15" customHeight="1">
      <c r="B4" s="290"/>
      <c r="C4" s="14" t="s">
        <v>12</v>
      </c>
      <c r="D4" s="147" t="s">
        <v>211</v>
      </c>
      <c r="E4" s="147"/>
    </row>
    <row r="5" spans="2:15" ht="15" customHeight="1">
      <c r="B5" s="290"/>
      <c r="C5" s="14"/>
      <c r="D5" s="14"/>
      <c r="E5" s="14"/>
      <c r="F5" s="14"/>
      <c r="G5" s="14"/>
    </row>
    <row r="6" spans="2:15" ht="15" customHeight="1">
      <c r="B6" s="290"/>
      <c r="C6" s="14"/>
      <c r="D6" s="138"/>
      <c r="E6" s="3"/>
    </row>
    <row r="7" spans="2:15" ht="15" customHeight="1" thickBot="1">
      <c r="B7" s="290"/>
      <c r="D7" s="7"/>
      <c r="E7" s="7"/>
      <c r="F7" s="7"/>
      <c r="G7" s="7"/>
    </row>
    <row r="8" spans="2:15" s="38" customFormat="1" ht="59.15" customHeight="1" thickBot="1">
      <c r="B8" s="290"/>
      <c r="C8" s="12" t="str">
        <f>'gunningscriterium SEB'!C12</f>
        <v>WERKTUIGEN</v>
      </c>
      <c r="D8" s="380" t="s">
        <v>200</v>
      </c>
      <c r="E8" s="381"/>
      <c r="F8" s="292" t="s">
        <v>38</v>
      </c>
      <c r="G8" s="295">
        <f>'gunningscriterium SEB'!G12</f>
        <v>1</v>
      </c>
      <c r="H8" s="297">
        <f>'gunningscriterium SEB'!I12</f>
        <v>2</v>
      </c>
      <c r="I8" s="295">
        <f>'gunningscriterium SEB'!K12</f>
        <v>3</v>
      </c>
      <c r="J8" s="296">
        <f>'gunningscriterium SEB'!M12</f>
        <v>4</v>
      </c>
      <c r="L8" s="294">
        <f>'gunningscriterium SEB'!G12</f>
        <v>1</v>
      </c>
      <c r="M8" s="297">
        <f>'gunningscriterium SEB'!I12</f>
        <v>2</v>
      </c>
      <c r="N8" s="295">
        <f>'gunningscriterium SEB'!K12</f>
        <v>3</v>
      </c>
      <c r="O8" s="296">
        <f>'gunningscriterium SEB'!M12</f>
        <v>4</v>
      </c>
    </row>
    <row r="9" spans="2:15" s="38" customFormat="1" ht="70.5" thickBot="1">
      <c r="B9" s="290"/>
      <c r="C9" s="148" t="s">
        <v>201</v>
      </c>
      <c r="D9" s="149" t="s">
        <v>13</v>
      </c>
      <c r="E9" s="150" t="s">
        <v>31</v>
      </c>
      <c r="F9" s="357" t="s">
        <v>33</v>
      </c>
      <c r="G9" s="36" t="s">
        <v>207</v>
      </c>
      <c r="H9" s="36" t="s">
        <v>207</v>
      </c>
      <c r="I9" s="36" t="s">
        <v>207</v>
      </c>
      <c r="J9" s="285" t="s">
        <v>208</v>
      </c>
      <c r="L9" s="35" t="s">
        <v>205</v>
      </c>
      <c r="M9" s="36" t="s">
        <v>205</v>
      </c>
      <c r="N9" s="36" t="s">
        <v>205</v>
      </c>
      <c r="O9" s="285" t="s">
        <v>205</v>
      </c>
    </row>
    <row r="10" spans="2:15" s="38" customFormat="1" ht="15" customHeight="1">
      <c r="B10" s="291">
        <v>1</v>
      </c>
      <c r="C10" s="31"/>
      <c r="D10" s="32"/>
      <c r="E10" s="74"/>
      <c r="F10" s="354"/>
      <c r="G10" s="300"/>
      <c r="H10" s="300"/>
      <c r="I10" s="300"/>
      <c r="J10" s="301"/>
      <c r="L10" s="299"/>
      <c r="M10" s="300"/>
      <c r="N10" s="300"/>
      <c r="O10" s="301"/>
    </row>
    <row r="11" spans="2:15" s="38" customFormat="1" ht="15" customHeight="1">
      <c r="B11" s="291">
        <v>2</v>
      </c>
      <c r="C11" s="31"/>
      <c r="D11" s="32"/>
      <c r="E11" s="74"/>
      <c r="F11" s="355"/>
      <c r="G11" s="303"/>
      <c r="H11" s="303"/>
      <c r="I11" s="303"/>
      <c r="J11" s="304"/>
      <c r="L11" s="302"/>
      <c r="M11" s="303"/>
      <c r="N11" s="303"/>
      <c r="O11" s="304"/>
    </row>
    <row r="12" spans="2:15" s="38" customFormat="1" ht="15" customHeight="1">
      <c r="B12" s="291">
        <v>3</v>
      </c>
      <c r="C12" s="31"/>
      <c r="D12" s="32"/>
      <c r="E12" s="74"/>
      <c r="F12" s="355"/>
      <c r="G12" s="303"/>
      <c r="H12" s="303"/>
      <c r="I12" s="303"/>
      <c r="J12" s="304"/>
      <c r="L12" s="302"/>
      <c r="M12" s="303"/>
      <c r="N12" s="303"/>
      <c r="O12" s="304"/>
    </row>
    <row r="13" spans="2:15" s="38" customFormat="1" ht="15" customHeight="1">
      <c r="B13" s="291">
        <v>4</v>
      </c>
      <c r="C13" s="31"/>
      <c r="D13" s="32"/>
      <c r="E13" s="74"/>
      <c r="F13" s="355"/>
      <c r="G13" s="303"/>
      <c r="H13" s="303"/>
      <c r="I13" s="303"/>
      <c r="J13" s="304"/>
      <c r="L13" s="302"/>
      <c r="M13" s="303"/>
      <c r="N13" s="303"/>
      <c r="O13" s="304"/>
    </row>
    <row r="14" spans="2:15" s="38" customFormat="1" ht="15" customHeight="1">
      <c r="B14" s="291">
        <v>5</v>
      </c>
      <c r="C14" s="31"/>
      <c r="D14" s="32"/>
      <c r="E14" s="74"/>
      <c r="F14" s="355"/>
      <c r="G14" s="303"/>
      <c r="H14" s="303"/>
      <c r="I14" s="303"/>
      <c r="J14" s="304"/>
      <c r="L14" s="302"/>
      <c r="M14" s="303"/>
      <c r="N14" s="303"/>
      <c r="O14" s="304"/>
    </row>
    <row r="15" spans="2:15" s="38" customFormat="1" ht="15" customHeight="1">
      <c r="B15" s="291">
        <v>6</v>
      </c>
      <c r="C15" s="31"/>
      <c r="D15" s="32"/>
      <c r="E15" s="74"/>
      <c r="F15" s="355"/>
      <c r="G15" s="303"/>
      <c r="H15" s="303"/>
      <c r="I15" s="303"/>
      <c r="J15" s="304"/>
      <c r="L15" s="302"/>
      <c r="M15" s="303"/>
      <c r="N15" s="303"/>
      <c r="O15" s="304"/>
    </row>
    <row r="16" spans="2:15" s="38" customFormat="1" ht="15" customHeight="1">
      <c r="B16" s="291">
        <v>7</v>
      </c>
      <c r="C16" s="31"/>
      <c r="D16" s="32"/>
      <c r="E16" s="74"/>
      <c r="F16" s="355"/>
      <c r="G16" s="303"/>
      <c r="H16" s="303"/>
      <c r="I16" s="303"/>
      <c r="J16" s="304"/>
      <c r="L16" s="302"/>
      <c r="M16" s="303"/>
      <c r="N16" s="303"/>
      <c r="O16" s="304"/>
    </row>
    <row r="17" spans="2:15" s="38" customFormat="1" ht="15" customHeight="1">
      <c r="B17" s="291">
        <v>8</v>
      </c>
      <c r="C17" s="31"/>
      <c r="D17" s="32"/>
      <c r="E17" s="74"/>
      <c r="F17" s="355"/>
      <c r="G17" s="303"/>
      <c r="H17" s="303"/>
      <c r="I17" s="303"/>
      <c r="J17" s="304"/>
      <c r="L17" s="302"/>
      <c r="M17" s="303"/>
      <c r="N17" s="303"/>
      <c r="O17" s="304"/>
    </row>
    <row r="18" spans="2:15" s="38" customFormat="1" ht="15" customHeight="1">
      <c r="B18" s="291">
        <v>9</v>
      </c>
      <c r="C18" s="31"/>
      <c r="D18" s="32"/>
      <c r="E18" s="74"/>
      <c r="F18" s="355"/>
      <c r="G18" s="303"/>
      <c r="H18" s="303"/>
      <c r="I18" s="303"/>
      <c r="J18" s="304"/>
      <c r="L18" s="302"/>
      <c r="M18" s="303"/>
      <c r="N18" s="303"/>
      <c r="O18" s="304"/>
    </row>
    <row r="19" spans="2:15" s="38" customFormat="1" ht="15" customHeight="1">
      <c r="B19" s="291">
        <v>10</v>
      </c>
      <c r="C19" s="85"/>
      <c r="D19" s="32"/>
      <c r="E19" s="288"/>
      <c r="F19" s="355"/>
      <c r="G19" s="303"/>
      <c r="H19" s="303"/>
      <c r="I19" s="303"/>
      <c r="J19" s="304"/>
      <c r="L19" s="302"/>
      <c r="M19" s="303"/>
      <c r="N19" s="303"/>
      <c r="O19" s="304"/>
    </row>
    <row r="20" spans="2:15" s="38" customFormat="1" ht="15" customHeight="1">
      <c r="B20" s="291">
        <v>11</v>
      </c>
      <c r="C20" s="31"/>
      <c r="D20" s="293"/>
      <c r="E20" s="74"/>
      <c r="F20" s="358"/>
      <c r="G20" s="306"/>
      <c r="H20" s="306"/>
      <c r="I20" s="306"/>
      <c r="J20" s="307"/>
      <c r="L20" s="305"/>
      <c r="M20" s="306"/>
      <c r="N20" s="306"/>
      <c r="O20" s="307"/>
    </row>
    <row r="21" spans="2:15" s="38" customFormat="1" ht="15" customHeight="1">
      <c r="B21" s="291">
        <v>12</v>
      </c>
      <c r="C21" s="31"/>
      <c r="D21" s="32"/>
      <c r="E21" s="74"/>
      <c r="F21" s="355"/>
      <c r="G21" s="303"/>
      <c r="H21" s="303"/>
      <c r="I21" s="303"/>
      <c r="J21" s="304"/>
      <c r="L21" s="302"/>
      <c r="M21" s="303"/>
      <c r="N21" s="303"/>
      <c r="O21" s="304"/>
    </row>
    <row r="22" spans="2:15" s="38" customFormat="1" ht="15" customHeight="1">
      <c r="B22" s="291">
        <v>13</v>
      </c>
      <c r="C22" s="31"/>
      <c r="D22" s="32"/>
      <c r="E22" s="74"/>
      <c r="F22" s="355"/>
      <c r="G22" s="303"/>
      <c r="H22" s="303"/>
      <c r="I22" s="303"/>
      <c r="J22" s="304"/>
      <c r="L22" s="302"/>
      <c r="M22" s="303"/>
      <c r="N22" s="303"/>
      <c r="O22" s="304"/>
    </row>
    <row r="23" spans="2:15" s="38" customFormat="1" ht="15" customHeight="1">
      <c r="B23" s="291">
        <v>14</v>
      </c>
      <c r="C23" s="31"/>
      <c r="D23" s="32"/>
      <c r="E23" s="74"/>
      <c r="F23" s="355"/>
      <c r="G23" s="303"/>
      <c r="H23" s="303"/>
      <c r="I23" s="303"/>
      <c r="J23" s="304"/>
      <c r="L23" s="302"/>
      <c r="M23" s="303"/>
      <c r="N23" s="303"/>
      <c r="O23" s="304"/>
    </row>
    <row r="24" spans="2:15" s="38" customFormat="1" ht="15" customHeight="1">
      <c r="B24" s="291">
        <v>15</v>
      </c>
      <c r="C24" s="31"/>
      <c r="D24" s="32"/>
      <c r="E24" s="74"/>
      <c r="F24" s="355"/>
      <c r="G24" s="303"/>
      <c r="H24" s="303"/>
      <c r="I24" s="303"/>
      <c r="J24" s="304"/>
      <c r="L24" s="302"/>
      <c r="M24" s="303"/>
      <c r="N24" s="303"/>
      <c r="O24" s="304"/>
    </row>
    <row r="25" spans="2:15" s="38" customFormat="1" ht="15" customHeight="1">
      <c r="B25" s="291">
        <v>16</v>
      </c>
      <c r="C25" s="31"/>
      <c r="D25" s="32"/>
      <c r="E25" s="74"/>
      <c r="F25" s="355"/>
      <c r="G25" s="303"/>
      <c r="H25" s="303"/>
      <c r="I25" s="303"/>
      <c r="J25" s="304"/>
      <c r="L25" s="302"/>
      <c r="M25" s="303"/>
      <c r="N25" s="303"/>
      <c r="O25" s="304"/>
    </row>
    <row r="26" spans="2:15" s="38" customFormat="1" ht="15" customHeight="1">
      <c r="B26" s="291">
        <v>17</v>
      </c>
      <c r="C26" s="31"/>
      <c r="D26" s="32"/>
      <c r="E26" s="74"/>
      <c r="F26" s="355"/>
      <c r="G26" s="303"/>
      <c r="H26" s="303"/>
      <c r="I26" s="303"/>
      <c r="J26" s="304"/>
      <c r="L26" s="302"/>
      <c r="M26" s="303"/>
      <c r="N26" s="303"/>
      <c r="O26" s="304"/>
    </row>
    <row r="27" spans="2:15" s="38" customFormat="1" ht="15" customHeight="1">
      <c r="B27" s="291">
        <v>18</v>
      </c>
      <c r="C27" s="31"/>
      <c r="D27" s="32"/>
      <c r="E27" s="74"/>
      <c r="F27" s="355"/>
      <c r="G27" s="303"/>
      <c r="H27" s="303"/>
      <c r="I27" s="303"/>
      <c r="J27" s="304"/>
      <c r="L27" s="302"/>
      <c r="M27" s="303"/>
      <c r="N27" s="303"/>
      <c r="O27" s="304"/>
    </row>
    <row r="28" spans="2:15" s="38" customFormat="1" ht="15" customHeight="1">
      <c r="B28" s="291">
        <v>19</v>
      </c>
      <c r="C28" s="31"/>
      <c r="D28" s="32"/>
      <c r="E28" s="74"/>
      <c r="F28" s="355"/>
      <c r="G28" s="303"/>
      <c r="H28" s="303"/>
      <c r="I28" s="303"/>
      <c r="J28" s="304"/>
      <c r="L28" s="302"/>
      <c r="M28" s="303"/>
      <c r="N28" s="303"/>
      <c r="O28" s="304"/>
    </row>
    <row r="29" spans="2:15" s="38" customFormat="1" ht="15" customHeight="1" thickBot="1">
      <c r="B29" s="291">
        <v>20</v>
      </c>
      <c r="C29" s="63"/>
      <c r="D29" s="33"/>
      <c r="E29" s="75"/>
      <c r="F29" s="356"/>
      <c r="G29" s="309"/>
      <c r="H29" s="309"/>
      <c r="I29" s="309"/>
      <c r="J29" s="310"/>
      <c r="L29" s="308"/>
      <c r="M29" s="309"/>
      <c r="N29" s="309"/>
      <c r="O29" s="310"/>
    </row>
    <row r="30" spans="2:15" ht="15" customHeight="1" thickBot="1">
      <c r="B30" s="290"/>
      <c r="C30" s="152"/>
      <c r="D30" s="153"/>
      <c r="E30" s="153"/>
      <c r="F30" s="152"/>
      <c r="G30" s="152"/>
      <c r="L30" s="152"/>
    </row>
    <row r="31" spans="2:15" s="38" customFormat="1" ht="59.15" customHeight="1" thickBot="1">
      <c r="B31" s="290"/>
      <c r="C31" s="12" t="str">
        <f>'gunningscriterium SEB'!C21</f>
        <v>TRANSPORTMIDDELEN (N1, N2 en N3)</v>
      </c>
      <c r="D31" s="380" t="s">
        <v>209</v>
      </c>
      <c r="E31" s="380"/>
      <c r="F31" s="292" t="s">
        <v>38</v>
      </c>
      <c r="G31" s="295">
        <f>'gunningscriterium SEB'!G21</f>
        <v>1</v>
      </c>
      <c r="H31" s="297">
        <f>'gunningscriterium SEB'!I21</f>
        <v>2</v>
      </c>
      <c r="I31" s="295">
        <f>'gunningscriterium SEB'!K21</f>
        <v>3</v>
      </c>
      <c r="J31" s="296">
        <f>'gunningscriterium SEB'!M21</f>
        <v>4</v>
      </c>
      <c r="L31" s="294">
        <f>'gunningscriterium SEB'!G21</f>
        <v>1</v>
      </c>
      <c r="M31" s="297">
        <f>'gunningscriterium SEB'!I21</f>
        <v>2</v>
      </c>
      <c r="N31" s="295">
        <f>'gunningscriterium SEB'!K21</f>
        <v>3</v>
      </c>
      <c r="O31" s="296">
        <f>'gunningscriterium SEB'!M21</f>
        <v>4</v>
      </c>
    </row>
    <row r="32" spans="2:15" s="38" customFormat="1" ht="70.5" thickBot="1">
      <c r="B32" s="290"/>
      <c r="C32" s="148" t="s">
        <v>202</v>
      </c>
      <c r="D32" s="149" t="s">
        <v>13</v>
      </c>
      <c r="E32" s="150" t="s">
        <v>31</v>
      </c>
      <c r="F32" s="150" t="s">
        <v>33</v>
      </c>
      <c r="G32" s="36" t="s">
        <v>165</v>
      </c>
      <c r="H32" s="36" t="s">
        <v>165</v>
      </c>
      <c r="I32" s="36" t="s">
        <v>165</v>
      </c>
      <c r="J32" s="285" t="s">
        <v>165</v>
      </c>
      <c r="L32" s="35" t="s">
        <v>206</v>
      </c>
      <c r="M32" s="36" t="s">
        <v>206</v>
      </c>
      <c r="N32" s="36" t="s">
        <v>206</v>
      </c>
      <c r="O32" s="285" t="s">
        <v>206</v>
      </c>
    </row>
    <row r="33" spans="2:15" s="38" customFormat="1" ht="15" customHeight="1">
      <c r="B33" s="291">
        <v>1</v>
      </c>
      <c r="C33" s="31"/>
      <c r="D33" s="80"/>
      <c r="E33" s="80"/>
      <c r="F33" s="354"/>
      <c r="G33" s="300"/>
      <c r="H33" s="300"/>
      <c r="I33" s="300"/>
      <c r="J33" s="301"/>
      <c r="L33" s="299"/>
      <c r="M33" s="300"/>
      <c r="N33" s="300"/>
      <c r="O33" s="301"/>
    </row>
    <row r="34" spans="2:15" s="38" customFormat="1" ht="15" customHeight="1">
      <c r="B34" s="291">
        <v>2</v>
      </c>
      <c r="C34" s="31"/>
      <c r="D34" s="81"/>
      <c r="E34" s="83"/>
      <c r="F34" s="355"/>
      <c r="G34" s="303"/>
      <c r="H34" s="303"/>
      <c r="I34" s="303"/>
      <c r="J34" s="304"/>
      <c r="L34" s="302"/>
      <c r="M34" s="303"/>
      <c r="N34" s="303"/>
      <c r="O34" s="304"/>
    </row>
    <row r="35" spans="2:15" s="38" customFormat="1" ht="15" customHeight="1">
      <c r="B35" s="291">
        <v>3</v>
      </c>
      <c r="C35" s="31"/>
      <c r="D35" s="81"/>
      <c r="E35" s="83"/>
      <c r="F35" s="355"/>
      <c r="G35" s="303"/>
      <c r="H35" s="303"/>
      <c r="I35" s="303"/>
      <c r="J35" s="304"/>
      <c r="L35" s="302"/>
      <c r="M35" s="303"/>
      <c r="N35" s="303"/>
      <c r="O35" s="304"/>
    </row>
    <row r="36" spans="2:15" s="38" customFormat="1" ht="15" customHeight="1">
      <c r="B36" s="291">
        <v>4</v>
      </c>
      <c r="C36" s="85"/>
      <c r="D36" s="81"/>
      <c r="E36" s="81"/>
      <c r="F36" s="355"/>
      <c r="G36" s="303"/>
      <c r="H36" s="303"/>
      <c r="I36" s="303"/>
      <c r="J36" s="304"/>
      <c r="L36" s="302"/>
      <c r="M36" s="303"/>
      <c r="N36" s="303"/>
      <c r="O36" s="304"/>
    </row>
    <row r="37" spans="2:15" s="38" customFormat="1" ht="15" customHeight="1">
      <c r="B37" s="291">
        <v>5</v>
      </c>
      <c r="C37" s="31"/>
      <c r="D37" s="81"/>
      <c r="E37" s="83"/>
      <c r="F37" s="355"/>
      <c r="G37" s="303"/>
      <c r="H37" s="303"/>
      <c r="I37" s="303"/>
      <c r="J37" s="304"/>
      <c r="L37" s="302"/>
      <c r="M37" s="303"/>
      <c r="N37" s="303"/>
      <c r="O37" s="304"/>
    </row>
    <row r="38" spans="2:15" s="38" customFormat="1" ht="15" customHeight="1">
      <c r="B38" s="291">
        <v>6</v>
      </c>
      <c r="C38" s="31"/>
      <c r="D38" s="81"/>
      <c r="E38" s="83"/>
      <c r="F38" s="355"/>
      <c r="G38" s="303"/>
      <c r="H38" s="303"/>
      <c r="I38" s="303"/>
      <c r="J38" s="304"/>
      <c r="L38" s="302"/>
      <c r="M38" s="303"/>
      <c r="N38" s="303"/>
      <c r="O38" s="304"/>
    </row>
    <row r="39" spans="2:15" s="38" customFormat="1" ht="15" customHeight="1">
      <c r="B39" s="291">
        <v>7</v>
      </c>
      <c r="C39" s="31"/>
      <c r="D39" s="81"/>
      <c r="E39" s="83"/>
      <c r="F39" s="355"/>
      <c r="G39" s="303"/>
      <c r="H39" s="303"/>
      <c r="I39" s="303"/>
      <c r="J39" s="304"/>
      <c r="L39" s="302"/>
      <c r="M39" s="303"/>
      <c r="N39" s="303"/>
      <c r="O39" s="304"/>
    </row>
    <row r="40" spans="2:15" s="38" customFormat="1" ht="15" customHeight="1">
      <c r="B40" s="291">
        <v>8</v>
      </c>
      <c r="C40" s="31"/>
      <c r="D40" s="81"/>
      <c r="E40" s="83"/>
      <c r="F40" s="355"/>
      <c r="G40" s="303"/>
      <c r="H40" s="303"/>
      <c r="I40" s="303"/>
      <c r="J40" s="304"/>
      <c r="L40" s="302"/>
      <c r="M40" s="303"/>
      <c r="N40" s="303"/>
      <c r="O40" s="304"/>
    </row>
    <row r="41" spans="2:15" s="38" customFormat="1" ht="15" customHeight="1">
      <c r="B41" s="291">
        <v>9</v>
      </c>
      <c r="C41" s="31"/>
      <c r="D41" s="81"/>
      <c r="E41" s="83"/>
      <c r="F41" s="355"/>
      <c r="G41" s="303"/>
      <c r="H41" s="303"/>
      <c r="I41" s="303"/>
      <c r="J41" s="304"/>
      <c r="L41" s="302"/>
      <c r="M41" s="303"/>
      <c r="N41" s="303"/>
      <c r="O41" s="304"/>
    </row>
    <row r="42" spans="2:15" s="38" customFormat="1" ht="15" customHeight="1">
      <c r="B42" s="291">
        <v>10</v>
      </c>
      <c r="C42" s="31"/>
      <c r="D42" s="81"/>
      <c r="E42" s="83"/>
      <c r="F42" s="355"/>
      <c r="G42" s="303"/>
      <c r="H42" s="303"/>
      <c r="I42" s="303"/>
      <c r="J42" s="304"/>
      <c r="L42" s="302"/>
      <c r="M42" s="303"/>
      <c r="N42" s="303"/>
      <c r="O42" s="304"/>
    </row>
    <row r="43" spans="2:15" s="38" customFormat="1" ht="15" customHeight="1">
      <c r="B43" s="291">
        <v>11</v>
      </c>
      <c r="C43" s="31"/>
      <c r="D43" s="81"/>
      <c r="E43" s="83"/>
      <c r="F43" s="355"/>
      <c r="G43" s="306"/>
      <c r="H43" s="306"/>
      <c r="I43" s="306"/>
      <c r="J43" s="307"/>
      <c r="L43" s="305"/>
      <c r="M43" s="306"/>
      <c r="N43" s="306"/>
      <c r="O43" s="307"/>
    </row>
    <row r="44" spans="2:15" s="38" customFormat="1" ht="15" customHeight="1">
      <c r="B44" s="291">
        <v>12</v>
      </c>
      <c r="C44" s="31"/>
      <c r="D44" s="81"/>
      <c r="E44" s="83"/>
      <c r="F44" s="355"/>
      <c r="G44" s="303"/>
      <c r="H44" s="303"/>
      <c r="I44" s="303"/>
      <c r="J44" s="304"/>
      <c r="L44" s="302"/>
      <c r="M44" s="303"/>
      <c r="N44" s="303"/>
      <c r="O44" s="304"/>
    </row>
    <row r="45" spans="2:15" s="38" customFormat="1" ht="15" customHeight="1">
      <c r="B45" s="291">
        <v>13</v>
      </c>
      <c r="C45" s="31"/>
      <c r="D45" s="81"/>
      <c r="E45" s="83"/>
      <c r="F45" s="355"/>
      <c r="G45" s="303"/>
      <c r="H45" s="303"/>
      <c r="I45" s="303"/>
      <c r="J45" s="304"/>
      <c r="L45" s="302"/>
      <c r="M45" s="303"/>
      <c r="N45" s="303"/>
      <c r="O45" s="304"/>
    </row>
    <row r="46" spans="2:15" s="38" customFormat="1" ht="15" customHeight="1">
      <c r="B46" s="291">
        <v>14</v>
      </c>
      <c r="C46" s="31"/>
      <c r="D46" s="81"/>
      <c r="E46" s="83"/>
      <c r="F46" s="355"/>
      <c r="G46" s="303"/>
      <c r="H46" s="303"/>
      <c r="I46" s="303"/>
      <c r="J46" s="304"/>
      <c r="L46" s="302"/>
      <c r="M46" s="303"/>
      <c r="N46" s="303"/>
      <c r="O46" s="304"/>
    </row>
    <row r="47" spans="2:15" s="38" customFormat="1" ht="15" customHeight="1">
      <c r="B47" s="291">
        <v>15</v>
      </c>
      <c r="C47" s="31"/>
      <c r="D47" s="81"/>
      <c r="E47" s="83"/>
      <c r="F47" s="355"/>
      <c r="G47" s="303"/>
      <c r="H47" s="303"/>
      <c r="I47" s="303"/>
      <c r="J47" s="304"/>
      <c r="L47" s="302"/>
      <c r="M47" s="303"/>
      <c r="N47" s="303"/>
      <c r="O47" s="304"/>
    </row>
    <row r="48" spans="2:15" s="38" customFormat="1" ht="15" customHeight="1">
      <c r="B48" s="291">
        <v>16</v>
      </c>
      <c r="C48" s="31"/>
      <c r="D48" s="81"/>
      <c r="E48" s="83"/>
      <c r="F48" s="355"/>
      <c r="G48" s="303"/>
      <c r="H48" s="303"/>
      <c r="I48" s="303"/>
      <c r="J48" s="304"/>
      <c r="L48" s="302"/>
      <c r="M48" s="303"/>
      <c r="N48" s="303"/>
      <c r="O48" s="304"/>
    </row>
    <row r="49" spans="2:15" s="38" customFormat="1" ht="15" customHeight="1">
      <c r="B49" s="291">
        <v>17</v>
      </c>
      <c r="C49" s="31"/>
      <c r="D49" s="81"/>
      <c r="E49" s="83"/>
      <c r="F49" s="355"/>
      <c r="G49" s="303"/>
      <c r="H49" s="303"/>
      <c r="I49" s="303"/>
      <c r="J49" s="304"/>
      <c r="L49" s="302"/>
      <c r="M49" s="303"/>
      <c r="N49" s="303"/>
      <c r="O49" s="304"/>
    </row>
    <row r="50" spans="2:15" s="38" customFormat="1" ht="15" customHeight="1">
      <c r="B50" s="291">
        <v>18</v>
      </c>
      <c r="C50" s="31"/>
      <c r="D50" s="81"/>
      <c r="E50" s="83"/>
      <c r="F50" s="355"/>
      <c r="G50" s="303"/>
      <c r="H50" s="303"/>
      <c r="I50" s="303"/>
      <c r="J50" s="304"/>
      <c r="L50" s="302"/>
      <c r="M50" s="303"/>
      <c r="N50" s="303"/>
      <c r="O50" s="304"/>
    </row>
    <row r="51" spans="2:15" s="38" customFormat="1" ht="15" customHeight="1">
      <c r="B51" s="291">
        <v>19</v>
      </c>
      <c r="C51" s="31"/>
      <c r="D51" s="81"/>
      <c r="E51" s="83"/>
      <c r="F51" s="355"/>
      <c r="G51" s="303"/>
      <c r="H51" s="303"/>
      <c r="I51" s="303"/>
      <c r="J51" s="304"/>
      <c r="L51" s="302"/>
      <c r="M51" s="303"/>
      <c r="N51" s="303"/>
      <c r="O51" s="304"/>
    </row>
    <row r="52" spans="2:15" s="38" customFormat="1" ht="15" customHeight="1" thickBot="1">
      <c r="B52" s="291">
        <v>20</v>
      </c>
      <c r="C52" s="298"/>
      <c r="D52" s="82"/>
      <c r="E52" s="84"/>
      <c r="F52" s="356"/>
      <c r="G52" s="309"/>
      <c r="H52" s="309"/>
      <c r="I52" s="309"/>
      <c r="J52" s="310"/>
      <c r="L52" s="308"/>
      <c r="M52" s="309"/>
      <c r="N52" s="309"/>
      <c r="O52" s="310"/>
    </row>
    <row r="53" spans="2:15" ht="15" customHeight="1" thickBot="1">
      <c r="B53" s="290"/>
      <c r="C53" s="152"/>
      <c r="D53" s="153"/>
      <c r="E53" s="153"/>
      <c r="F53" s="152"/>
      <c r="G53" s="152"/>
    </row>
    <row r="54" spans="2:15" s="38" customFormat="1" ht="59.15" customHeight="1" thickBot="1">
      <c r="B54" s="289"/>
      <c r="C54" s="12" t="str">
        <f>'gunningscriterium SEB'!C38</f>
        <v>GEREEDSCHAPPEN</v>
      </c>
      <c r="D54" s="380" t="s">
        <v>212</v>
      </c>
      <c r="E54" s="380"/>
      <c r="F54" s="292" t="s">
        <v>38</v>
      </c>
      <c r="G54" s="294">
        <f>G31</f>
        <v>1</v>
      </c>
      <c r="H54" s="295">
        <f t="shared" ref="H54:J54" si="0">H31</f>
        <v>2</v>
      </c>
      <c r="I54" s="295">
        <f t="shared" si="0"/>
        <v>3</v>
      </c>
      <c r="J54" s="296">
        <f t="shared" si="0"/>
        <v>4</v>
      </c>
    </row>
    <row r="55" spans="2:15" s="38" customFormat="1" ht="58" thickBot="1">
      <c r="B55" s="289"/>
      <c r="C55" s="148" t="s">
        <v>204</v>
      </c>
      <c r="D55" s="149" t="s">
        <v>13</v>
      </c>
      <c r="E55" s="150" t="s">
        <v>31</v>
      </c>
      <c r="F55" s="151" t="s">
        <v>33</v>
      </c>
      <c r="G55" s="35" t="s">
        <v>207</v>
      </c>
      <c r="H55" s="36" t="s">
        <v>207</v>
      </c>
      <c r="I55" s="36" t="s">
        <v>207</v>
      </c>
      <c r="J55" s="285" t="s">
        <v>207</v>
      </c>
    </row>
    <row r="56" spans="2:15" s="38" customFormat="1" ht="15" customHeight="1">
      <c r="B56" s="291">
        <v>1</v>
      </c>
      <c r="C56" s="69"/>
      <c r="D56" s="80"/>
      <c r="E56" s="80"/>
      <c r="F56" s="70"/>
      <c r="G56" s="299"/>
      <c r="H56" s="300"/>
      <c r="I56" s="300"/>
      <c r="J56" s="301"/>
    </row>
    <row r="57" spans="2:15" s="38" customFormat="1" ht="15" customHeight="1">
      <c r="B57" s="291">
        <v>2</v>
      </c>
      <c r="C57" s="85"/>
      <c r="D57" s="81"/>
      <c r="E57" s="81"/>
      <c r="F57" s="76"/>
      <c r="G57" s="302"/>
      <c r="H57" s="303"/>
      <c r="I57" s="303"/>
      <c r="J57" s="304"/>
    </row>
    <row r="58" spans="2:15" s="38" customFormat="1" ht="15" customHeight="1">
      <c r="B58" s="291">
        <v>3</v>
      </c>
      <c r="C58" s="85"/>
      <c r="D58" s="81"/>
      <c r="E58" s="81"/>
      <c r="F58" s="76"/>
      <c r="G58" s="302"/>
      <c r="H58" s="303"/>
      <c r="I58" s="303"/>
      <c r="J58" s="304"/>
    </row>
    <row r="59" spans="2:15" s="38" customFormat="1" ht="15" customHeight="1">
      <c r="B59" s="291">
        <v>4</v>
      </c>
      <c r="C59" s="85"/>
      <c r="D59" s="81"/>
      <c r="E59" s="81"/>
      <c r="F59" s="76"/>
      <c r="G59" s="302"/>
      <c r="H59" s="303"/>
      <c r="I59" s="303"/>
      <c r="J59" s="304"/>
    </row>
    <row r="60" spans="2:15" s="38" customFormat="1" ht="15" customHeight="1">
      <c r="B60" s="291">
        <v>5</v>
      </c>
      <c r="C60" s="85"/>
      <c r="D60" s="81"/>
      <c r="E60" s="81"/>
      <c r="F60" s="76"/>
      <c r="G60" s="302"/>
      <c r="H60" s="303"/>
      <c r="I60" s="303"/>
      <c r="J60" s="304"/>
    </row>
    <row r="61" spans="2:15" ht="15" customHeight="1">
      <c r="B61" s="291">
        <v>6</v>
      </c>
      <c r="C61" s="85"/>
      <c r="D61" s="81"/>
      <c r="E61" s="81"/>
      <c r="F61" s="76"/>
      <c r="G61" s="302"/>
      <c r="H61" s="303"/>
      <c r="I61" s="303"/>
      <c r="J61" s="304"/>
    </row>
    <row r="62" spans="2:15" ht="15" customHeight="1">
      <c r="B62" s="291">
        <v>7</v>
      </c>
      <c r="C62" s="85"/>
      <c r="D62" s="81"/>
      <c r="E62" s="81"/>
      <c r="F62" s="76"/>
      <c r="G62" s="302"/>
      <c r="H62" s="303"/>
      <c r="I62" s="303"/>
      <c r="J62" s="304"/>
    </row>
    <row r="63" spans="2:15" ht="15" customHeight="1">
      <c r="B63" s="291">
        <v>8</v>
      </c>
      <c r="C63" s="85"/>
      <c r="D63" s="81"/>
      <c r="E63" s="81"/>
      <c r="F63" s="76"/>
      <c r="G63" s="302"/>
      <c r="H63" s="303"/>
      <c r="I63" s="303"/>
      <c r="J63" s="304"/>
    </row>
    <row r="64" spans="2:15" ht="15" customHeight="1">
      <c r="B64" s="291">
        <v>9</v>
      </c>
      <c r="C64" s="85"/>
      <c r="D64" s="81"/>
      <c r="E64" s="81"/>
      <c r="F64" s="76"/>
      <c r="G64" s="302"/>
      <c r="H64" s="303"/>
      <c r="I64" s="303"/>
      <c r="J64" s="304"/>
    </row>
    <row r="65" spans="2:14" ht="15" customHeight="1">
      <c r="B65" s="291">
        <v>10</v>
      </c>
      <c r="C65" s="85"/>
      <c r="D65" s="81"/>
      <c r="E65" s="81"/>
      <c r="F65" s="76"/>
      <c r="G65" s="302"/>
      <c r="H65" s="303"/>
      <c r="I65" s="303"/>
      <c r="J65" s="304"/>
    </row>
    <row r="66" spans="2:14" ht="15" customHeight="1">
      <c r="B66" s="291">
        <v>11</v>
      </c>
      <c r="C66" s="85"/>
      <c r="D66" s="81"/>
      <c r="E66" s="81"/>
      <c r="F66" s="76"/>
      <c r="G66" s="305"/>
      <c r="H66" s="306"/>
      <c r="I66" s="306"/>
      <c r="J66" s="307"/>
    </row>
    <row r="67" spans="2:14" ht="15" customHeight="1">
      <c r="B67" s="291">
        <v>12</v>
      </c>
      <c r="C67" s="85"/>
      <c r="D67" s="81"/>
      <c r="E67" s="81"/>
      <c r="F67" s="76"/>
      <c r="G67" s="302"/>
      <c r="H67" s="303"/>
      <c r="I67" s="303"/>
      <c r="J67" s="304"/>
    </row>
    <row r="68" spans="2:14" ht="15" customHeight="1">
      <c r="B68" s="291">
        <v>13</v>
      </c>
      <c r="C68" s="85"/>
      <c r="D68" s="81"/>
      <c r="E68" s="81"/>
      <c r="F68" s="76"/>
      <c r="G68" s="302"/>
      <c r="H68" s="303"/>
      <c r="I68" s="303"/>
      <c r="J68" s="304"/>
    </row>
    <row r="69" spans="2:14" ht="15" customHeight="1">
      <c r="B69" s="291">
        <v>14</v>
      </c>
      <c r="C69" s="85"/>
      <c r="D69" s="81"/>
      <c r="E69" s="81"/>
      <c r="F69" s="76"/>
      <c r="G69" s="302"/>
      <c r="H69" s="303"/>
      <c r="I69" s="303"/>
      <c r="J69" s="304"/>
    </row>
    <row r="70" spans="2:14" ht="15" customHeight="1">
      <c r="B70" s="291">
        <v>15</v>
      </c>
      <c r="C70" s="85"/>
      <c r="D70" s="81"/>
      <c r="E70" s="81"/>
      <c r="F70" s="76"/>
      <c r="G70" s="302"/>
      <c r="H70" s="303"/>
      <c r="I70" s="303"/>
      <c r="J70" s="304"/>
    </row>
    <row r="71" spans="2:14" ht="15" customHeight="1">
      <c r="B71" s="291">
        <v>16</v>
      </c>
      <c r="C71" s="85"/>
      <c r="D71" s="81"/>
      <c r="E71" s="81"/>
      <c r="F71" s="76"/>
      <c r="G71" s="302"/>
      <c r="H71" s="303"/>
      <c r="I71" s="303"/>
      <c r="J71" s="304"/>
    </row>
    <row r="72" spans="2:14" ht="15" customHeight="1">
      <c r="B72" s="291">
        <v>17</v>
      </c>
      <c r="C72" s="85"/>
      <c r="D72" s="81"/>
      <c r="E72" s="81"/>
      <c r="F72" s="76"/>
      <c r="G72" s="302"/>
      <c r="H72" s="303"/>
      <c r="I72" s="303"/>
      <c r="J72" s="304"/>
    </row>
    <row r="73" spans="2:14" ht="15" customHeight="1">
      <c r="B73" s="291">
        <v>18</v>
      </c>
      <c r="C73" s="85"/>
      <c r="D73" s="81"/>
      <c r="E73" s="81"/>
      <c r="F73" s="76"/>
      <c r="G73" s="302"/>
      <c r="H73" s="303"/>
      <c r="I73" s="303"/>
      <c r="J73" s="304"/>
    </row>
    <row r="74" spans="2:14" ht="15" customHeight="1">
      <c r="B74" s="291">
        <v>19</v>
      </c>
      <c r="C74" s="85"/>
      <c r="D74" s="81"/>
      <c r="E74" s="81"/>
      <c r="F74" s="76"/>
      <c r="G74" s="302"/>
      <c r="H74" s="303"/>
      <c r="I74" s="303"/>
      <c r="J74" s="304"/>
    </row>
    <row r="75" spans="2:14" ht="15" customHeight="1" thickBot="1">
      <c r="B75" s="291">
        <v>20</v>
      </c>
      <c r="C75" s="63"/>
      <c r="D75" s="82"/>
      <c r="E75" s="82"/>
      <c r="F75" s="71"/>
      <c r="G75" s="308"/>
      <c r="H75" s="309"/>
      <c r="I75" s="309"/>
      <c r="J75" s="310"/>
    </row>
    <row r="76" spans="2:14" ht="15" customHeight="1"/>
    <row r="77" spans="2:14" ht="15" customHeight="1">
      <c r="C77" s="137" t="s">
        <v>6</v>
      </c>
      <c r="D77" s="86"/>
      <c r="E77" s="329"/>
      <c r="F77" s="3"/>
      <c r="G77" s="3"/>
      <c r="H77" s="3"/>
      <c r="I77" s="5"/>
      <c r="J77" s="5"/>
      <c r="K77" s="5"/>
      <c r="L77" s="5"/>
      <c r="M77" s="5"/>
      <c r="N77" s="3"/>
    </row>
    <row r="78" spans="2:14" ht="15" customHeight="1">
      <c r="C78" s="137"/>
      <c r="D78" s="3"/>
      <c r="E78" s="3"/>
      <c r="F78" s="3"/>
      <c r="G78" s="3"/>
      <c r="H78" s="3"/>
      <c r="I78" s="5"/>
      <c r="J78" s="5"/>
      <c r="K78" s="5"/>
      <c r="L78" s="5"/>
      <c r="M78" s="5"/>
      <c r="N78" s="3"/>
    </row>
    <row r="79" spans="2:14">
      <c r="C79" s="137" t="s">
        <v>147</v>
      </c>
      <c r="D79" s="86"/>
      <c r="E79" s="3"/>
      <c r="F79" s="3"/>
      <c r="G79" s="3"/>
      <c r="H79" s="3"/>
      <c r="I79" s="5"/>
      <c r="J79" s="5"/>
      <c r="K79" s="5"/>
      <c r="L79" s="5"/>
      <c r="M79" s="5"/>
      <c r="N79" s="3"/>
    </row>
    <row r="80" spans="2:14">
      <c r="C80" s="137"/>
      <c r="D80" s="139"/>
      <c r="E80" s="5"/>
      <c r="F80" s="5"/>
      <c r="G80" s="5"/>
      <c r="H80" s="5"/>
      <c r="I80" s="5"/>
      <c r="J80" s="5"/>
      <c r="K80" s="5"/>
      <c r="L80" s="5"/>
      <c r="M80" s="5"/>
      <c r="N80" s="3"/>
    </row>
    <row r="81" spans="3:14">
      <c r="C81" s="137" t="s">
        <v>11</v>
      </c>
      <c r="D81" s="87"/>
      <c r="E81" s="3"/>
      <c r="F81" s="3"/>
      <c r="G81" s="3"/>
      <c r="H81" s="3"/>
      <c r="I81" s="140"/>
      <c r="J81" s="140"/>
      <c r="K81" s="140"/>
      <c r="L81" s="140"/>
      <c r="M81" s="140"/>
      <c r="N81" s="140"/>
    </row>
    <row r="82" spans="3:14">
      <c r="C82" s="137"/>
      <c r="D82" s="139"/>
      <c r="E82" s="5"/>
      <c r="F82" s="5"/>
      <c r="G82" s="3"/>
      <c r="H82" s="5"/>
      <c r="I82" s="140"/>
      <c r="J82" s="140"/>
      <c r="K82" s="140"/>
      <c r="L82" s="140"/>
      <c r="M82" s="140"/>
      <c r="N82" s="140"/>
    </row>
    <row r="83" spans="3:14" ht="84" customHeight="1">
      <c r="C83" s="137" t="s">
        <v>7</v>
      </c>
      <c r="D83" s="86"/>
      <c r="E83" s="329"/>
      <c r="F83" s="329"/>
      <c r="G83" s="3"/>
      <c r="H83" s="3"/>
      <c r="I83" s="140"/>
      <c r="J83" s="140"/>
      <c r="K83" s="140"/>
      <c r="L83" s="140"/>
      <c r="M83" s="140"/>
      <c r="N83" s="140"/>
    </row>
  </sheetData>
  <sheetProtection formatCells="0" formatColumns="0" formatRows="0" insertColumns="0" insertRows="0" sort="0" autoFilter="0" pivotTables="0"/>
  <mergeCells count="4">
    <mergeCell ref="E1:F2"/>
    <mergeCell ref="D8:E8"/>
    <mergeCell ref="D54:E54"/>
    <mergeCell ref="D31:E31"/>
  </mergeCells>
  <phoneticPr fontId="19" type="noConversion"/>
  <dataValidations count="2">
    <dataValidation type="list" allowBlank="1" showInputMessage="1" showErrorMessage="1" sqref="F53:G53 F30:G30 F32 L3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79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DCD2DB66-5205-4199-903E-3B6DC2CED5DF}">
          <x14:formula1>
            <xm:f>'machinelijst SEB'!$C$79:$C$85</xm:f>
          </x14:formula1>
          <xm:sqref>C33:C52</xm:sqref>
        </x14:dataValidation>
        <x14:dataValidation type="list" errorStyle="warning" allowBlank="1" showInputMessage="1" showErrorMessage="1" errorTitle="let op" error="Er staat een beperkt aantal gereedschappen in het tabblad 'machinelijst SEB'_x000a_Staat het juiste gereedschap er niet tussen? Gelieve eigen gegevens in te voeren." xr:uid="{78131B1C-13FC-4D73-814E-F57B4CC2E6CF}">
          <x14:formula1>
            <xm:f>'machinelijst SEB'!$C$50:$C$77</xm:f>
          </x14:formula1>
          <xm:sqref>C56:C75</xm:sqref>
        </x14:dataValidation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C10:C29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F33:F52 F10:F29 F56:F75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D10:D29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E10:E29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D33:D52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E33:E52</xm:sqref>
        </x14:dataValidation>
        <x14:dataValidation type="list" allowBlank="1" showInputMessage="1" showErrorMessage="1" xr:uid="{7C7FE742-8B3F-4652-8649-D976D4B3DC6C}">
          <x14:formula1>
            <xm:f>'gunningscriterium SEB'!#REF!</xm:f>
          </x14:formula1>
          <xm:sqref>D56:E75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H75"/>
  <sheetViews>
    <sheetView showGridLines="0" topLeftCell="A9" zoomScaleNormal="100" workbookViewId="0">
      <selection activeCell="C55" sqref="C55"/>
    </sheetView>
  </sheetViews>
  <sheetFormatPr defaultColWidth="9.1796875" defaultRowHeight="14.5"/>
  <cols>
    <col min="1" max="1" width="2.7265625" style="181" customWidth="1"/>
    <col min="2" max="2" width="2.7265625" customWidth="1"/>
    <col min="3" max="3" width="28.54296875" customWidth="1"/>
    <col min="4" max="6" width="16.54296875" customWidth="1"/>
    <col min="7" max="7" width="16.54296875" style="78" customWidth="1"/>
    <col min="8" max="10" width="16.54296875" style="6" customWidth="1"/>
    <col min="11" max="11" width="16.54296875" style="78" customWidth="1"/>
    <col min="12" max="12" width="16.54296875" style="142" customWidth="1"/>
    <col min="13" max="14" width="4.54296875" style="142" customWidth="1"/>
    <col min="15" max="60" width="4.54296875" customWidth="1"/>
  </cols>
  <sheetData>
    <row r="1" spans="1:60" s="1" customFormat="1" ht="20.149999999999999" customHeight="1">
      <c r="C1" s="93" t="str">
        <f>'gunningscriterium SEB'!C1</f>
        <v>Onderhoud kunstgras sportvelden</v>
      </c>
      <c r="E1" s="379"/>
      <c r="F1" s="379"/>
      <c r="G1" s="77"/>
      <c r="K1" s="77"/>
    </row>
    <row r="2" spans="1:60" s="3" customFormat="1" ht="15" customHeight="1">
      <c r="A2" s="10"/>
      <c r="C2" s="2" t="s">
        <v>184</v>
      </c>
      <c r="E2" s="379"/>
      <c r="F2" s="379"/>
      <c r="G2" s="4"/>
      <c r="K2" s="4"/>
      <c r="N2" s="4"/>
      <c r="O2" s="4"/>
      <c r="X2" s="4"/>
      <c r="Y2" s="4"/>
    </row>
    <row r="3" spans="1:60" s="3" customFormat="1" ht="15" customHeight="1">
      <c r="A3" s="10"/>
      <c r="C3" s="14"/>
      <c r="G3" s="4"/>
      <c r="H3"/>
      <c r="K3" s="4"/>
      <c r="N3" s="4"/>
      <c r="O3" s="4"/>
      <c r="X3" s="4"/>
      <c r="Y3" s="4"/>
    </row>
    <row r="4" spans="1:60" s="3" customFormat="1" ht="15" customHeight="1">
      <c r="A4" s="10"/>
      <c r="C4" s="14" t="s">
        <v>12</v>
      </c>
      <c r="D4" s="147" t="s">
        <v>146</v>
      </c>
      <c r="E4" s="141"/>
      <c r="F4" s="141"/>
      <c r="G4" s="4"/>
      <c r="K4" s="4"/>
      <c r="L4" s="4"/>
      <c r="M4" s="155"/>
      <c r="N4" s="4"/>
      <c r="O4" s="4"/>
      <c r="X4" s="4"/>
      <c r="Y4" s="4"/>
    </row>
    <row r="5" spans="1:60" s="3" customFormat="1" ht="15" customHeight="1">
      <c r="A5" s="10"/>
      <c r="C5" s="14"/>
      <c r="G5" s="4"/>
      <c r="K5" s="4"/>
      <c r="L5" s="4"/>
      <c r="M5" s="156"/>
      <c r="N5" s="4"/>
      <c r="O5" s="4"/>
      <c r="X5" s="4"/>
      <c r="Y5" s="4"/>
    </row>
    <row r="6" spans="1:60" s="3" customFormat="1" ht="15" customHeight="1">
      <c r="A6" s="10"/>
      <c r="C6" s="14" t="s">
        <v>32</v>
      </c>
      <c r="D6" s="3" t="str">
        <f>IF('invulblad opdrachtnemer'!D77="","",'invulblad opdrachtnemer'!D77)</f>
        <v/>
      </c>
      <c r="G6" s="4"/>
      <c r="K6" s="4"/>
      <c r="M6" s="156"/>
      <c r="O6" s="94"/>
      <c r="X6" s="4"/>
      <c r="Y6" s="4"/>
    </row>
    <row r="7" spans="1:60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94"/>
      <c r="X7" s="4"/>
      <c r="Y7" s="4"/>
    </row>
    <row r="8" spans="1:60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15"/>
      <c r="M8" s="13" t="s">
        <v>38</v>
      </c>
      <c r="N8" s="158"/>
      <c r="O8" s="158"/>
      <c r="P8" s="158"/>
      <c r="Q8" s="13">
        <f>'gunningscriterium SEB'!G12</f>
        <v>1</v>
      </c>
      <c r="R8" s="382" t="s">
        <v>210</v>
      </c>
      <c r="S8" s="382"/>
      <c r="T8" s="382"/>
      <c r="U8" s="382"/>
      <c r="V8" s="382"/>
      <c r="W8" s="382"/>
      <c r="X8" s="383"/>
      <c r="Y8" s="157"/>
      <c r="Z8" s="158"/>
      <c r="AA8" s="158"/>
      <c r="AB8" s="158"/>
      <c r="AC8" s="158"/>
      <c r="AD8" s="159" t="s">
        <v>38</v>
      </c>
      <c r="AE8" s="13">
        <f>'gunningscriterium SEB'!I12</f>
        <v>2</v>
      </c>
      <c r="AF8" s="158"/>
      <c r="AG8" s="158"/>
      <c r="AH8" s="158"/>
      <c r="AI8" s="158"/>
      <c r="AJ8" s="160"/>
      <c r="AK8" s="157"/>
      <c r="AL8" s="158"/>
      <c r="AM8" s="158"/>
      <c r="AN8" s="158"/>
      <c r="AO8" s="158"/>
      <c r="AP8" s="159" t="s">
        <v>38</v>
      </c>
      <c r="AQ8" s="13">
        <f>'gunningscriterium SEB'!K12</f>
        <v>3</v>
      </c>
      <c r="AR8" s="158"/>
      <c r="AS8" s="158"/>
      <c r="AT8" s="158"/>
      <c r="AU8" s="158"/>
      <c r="AV8" s="160"/>
      <c r="AW8" s="157"/>
      <c r="AX8" s="158"/>
      <c r="AY8" s="158"/>
      <c r="AZ8" s="158"/>
      <c r="BA8" s="158"/>
      <c r="BB8" s="159" t="s">
        <v>38</v>
      </c>
      <c r="BC8" s="13">
        <f>'gunningscriterium SEB'!M12</f>
        <v>4</v>
      </c>
      <c r="BD8" s="158"/>
      <c r="BE8" s="158"/>
      <c r="BF8" s="158"/>
      <c r="BG8" s="158"/>
      <c r="BH8" s="160"/>
    </row>
    <row r="9" spans="1:60" s="34" customFormat="1" ht="32.15" customHeight="1" thickBot="1">
      <c r="A9" s="161"/>
      <c r="C9" s="162" t="s">
        <v>30</v>
      </c>
      <c r="D9" s="163" t="s">
        <v>13</v>
      </c>
      <c r="E9" s="164" t="s">
        <v>31</v>
      </c>
      <c r="F9" s="61" t="s">
        <v>33</v>
      </c>
      <c r="G9" s="79" t="s">
        <v>145</v>
      </c>
      <c r="H9" s="60" t="s">
        <v>14</v>
      </c>
      <c r="I9" s="60" t="s">
        <v>29</v>
      </c>
      <c r="J9" s="61" t="s">
        <v>142</v>
      </c>
      <c r="K9" s="79" t="s">
        <v>17</v>
      </c>
      <c r="L9" s="165" t="s">
        <v>135</v>
      </c>
      <c r="M9" s="166" t="s">
        <v>18</v>
      </c>
      <c r="N9" s="167" t="s">
        <v>19</v>
      </c>
      <c r="O9" s="168" t="s">
        <v>20</v>
      </c>
      <c r="P9" s="169" t="s">
        <v>21</v>
      </c>
      <c r="Q9" s="170" t="s">
        <v>22</v>
      </c>
      <c r="R9" s="168" t="s">
        <v>23</v>
      </c>
      <c r="S9" s="171" t="s">
        <v>24</v>
      </c>
      <c r="T9" s="170" t="s">
        <v>25</v>
      </c>
      <c r="U9" s="168" t="s">
        <v>133</v>
      </c>
      <c r="V9" s="171" t="s">
        <v>26</v>
      </c>
      <c r="W9" s="170" t="s">
        <v>27</v>
      </c>
      <c r="X9" s="172" t="s">
        <v>28</v>
      </c>
      <c r="Y9" s="166" t="s">
        <v>18</v>
      </c>
      <c r="Z9" s="167" t="s">
        <v>19</v>
      </c>
      <c r="AA9" s="168" t="s">
        <v>20</v>
      </c>
      <c r="AB9" s="169" t="s">
        <v>21</v>
      </c>
      <c r="AC9" s="170" t="s">
        <v>22</v>
      </c>
      <c r="AD9" s="168" t="s">
        <v>23</v>
      </c>
      <c r="AE9" s="171" t="s">
        <v>24</v>
      </c>
      <c r="AF9" s="170" t="s">
        <v>25</v>
      </c>
      <c r="AG9" s="168" t="s">
        <v>133</v>
      </c>
      <c r="AH9" s="171" t="s">
        <v>26</v>
      </c>
      <c r="AI9" s="170" t="s">
        <v>27</v>
      </c>
      <c r="AJ9" s="172" t="s">
        <v>28</v>
      </c>
      <c r="AK9" s="166" t="s">
        <v>18</v>
      </c>
      <c r="AL9" s="167" t="s">
        <v>19</v>
      </c>
      <c r="AM9" s="168" t="s">
        <v>20</v>
      </c>
      <c r="AN9" s="169" t="s">
        <v>21</v>
      </c>
      <c r="AO9" s="170" t="s">
        <v>22</v>
      </c>
      <c r="AP9" s="168" t="s">
        <v>23</v>
      </c>
      <c r="AQ9" s="171" t="s">
        <v>24</v>
      </c>
      <c r="AR9" s="170" t="s">
        <v>25</v>
      </c>
      <c r="AS9" s="168" t="s">
        <v>133</v>
      </c>
      <c r="AT9" s="171" t="s">
        <v>26</v>
      </c>
      <c r="AU9" s="170" t="s">
        <v>27</v>
      </c>
      <c r="AV9" s="172" t="s">
        <v>28</v>
      </c>
      <c r="AW9" s="166" t="s">
        <v>18</v>
      </c>
      <c r="AX9" s="167" t="s">
        <v>19</v>
      </c>
      <c r="AY9" s="168" t="s">
        <v>20</v>
      </c>
      <c r="AZ9" s="169" t="s">
        <v>21</v>
      </c>
      <c r="BA9" s="170" t="s">
        <v>22</v>
      </c>
      <c r="BB9" s="168" t="s">
        <v>23</v>
      </c>
      <c r="BC9" s="171" t="s">
        <v>24</v>
      </c>
      <c r="BD9" s="170" t="s">
        <v>25</v>
      </c>
      <c r="BE9" s="168" t="s">
        <v>133</v>
      </c>
      <c r="BF9" s="171" t="s">
        <v>26</v>
      </c>
      <c r="BG9" s="170" t="s">
        <v>27</v>
      </c>
      <c r="BH9" s="172" t="s">
        <v>28</v>
      </c>
    </row>
    <row r="10" spans="1:60" s="3" customFormat="1" ht="15" customHeight="1">
      <c r="A10" s="68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82"/>
      <c r="H10" s="183"/>
      <c r="I10" s="183"/>
      <c r="J10" s="183"/>
      <c r="K10" s="319"/>
      <c r="L10" s="65">
        <f>SUM(M10:BH10)</f>
        <v>0</v>
      </c>
      <c r="M10" s="18"/>
      <c r="N10" s="19"/>
      <c r="O10" s="46"/>
      <c r="P10" s="42"/>
      <c r="Q10" s="20"/>
      <c r="R10" s="46"/>
      <c r="S10" s="44"/>
      <c r="T10" s="20"/>
      <c r="U10" s="46"/>
      <c r="V10" s="44"/>
      <c r="W10" s="20"/>
      <c r="X10" s="21"/>
      <c r="Y10" s="18"/>
      <c r="Z10" s="19"/>
      <c r="AA10" s="46"/>
      <c r="AB10" s="42"/>
      <c r="AC10" s="20"/>
      <c r="AD10" s="46"/>
      <c r="AE10" s="44"/>
      <c r="AF10" s="20"/>
      <c r="AG10" s="46"/>
      <c r="AH10" s="44"/>
      <c r="AI10" s="20"/>
      <c r="AJ10" s="21"/>
      <c r="AK10" s="18"/>
      <c r="AL10" s="19"/>
      <c r="AM10" s="46"/>
      <c r="AN10" s="42"/>
      <c r="AO10" s="20"/>
      <c r="AP10" s="46"/>
      <c r="AQ10" s="44"/>
      <c r="AR10" s="20"/>
      <c r="AS10" s="46"/>
      <c r="AT10" s="44"/>
      <c r="AU10" s="20"/>
      <c r="AV10" s="21"/>
      <c r="AW10" s="18"/>
      <c r="AX10" s="19"/>
      <c r="AY10" s="46"/>
      <c r="AZ10" s="42"/>
      <c r="BA10" s="20"/>
      <c r="BB10" s="46"/>
      <c r="BC10" s="44"/>
      <c r="BD10" s="20"/>
      <c r="BE10" s="46"/>
      <c r="BF10" s="44"/>
      <c r="BG10" s="20"/>
      <c r="BH10" s="21"/>
    </row>
    <row r="11" spans="1:60" s="3" customFormat="1" ht="15" customHeight="1">
      <c r="A11" s="311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73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85"/>
      <c r="H11" s="186"/>
      <c r="I11" s="186"/>
      <c r="J11" s="186"/>
      <c r="K11" s="320"/>
      <c r="L11" s="66">
        <f t="shared" ref="L11:L29" si="0">SUM(M11:BH11)</f>
        <v>0</v>
      </c>
      <c r="M11" s="22"/>
      <c r="N11" s="23"/>
      <c r="O11" s="47"/>
      <c r="P11" s="43"/>
      <c r="Q11" s="24"/>
      <c r="R11" s="47"/>
      <c r="S11" s="45"/>
      <c r="T11" s="24"/>
      <c r="U11" s="47"/>
      <c r="V11" s="45"/>
      <c r="W11" s="24"/>
      <c r="X11" s="25"/>
      <c r="Y11" s="22"/>
      <c r="Z11" s="23"/>
      <c r="AA11" s="47"/>
      <c r="AB11" s="43"/>
      <c r="AC11" s="24"/>
      <c r="AD11" s="47"/>
      <c r="AE11" s="45"/>
      <c r="AF11" s="24"/>
      <c r="AG11" s="47"/>
      <c r="AH11" s="45"/>
      <c r="AI11" s="24"/>
      <c r="AJ11" s="25"/>
      <c r="AK11" s="22"/>
      <c r="AL11" s="23"/>
      <c r="AM11" s="47"/>
      <c r="AN11" s="43"/>
      <c r="AO11" s="24"/>
      <c r="AP11" s="47"/>
      <c r="AQ11" s="45"/>
      <c r="AR11" s="24"/>
      <c r="AS11" s="47"/>
      <c r="AT11" s="45"/>
      <c r="AU11" s="24"/>
      <c r="AV11" s="25"/>
      <c r="AW11" s="22"/>
      <c r="AX11" s="23"/>
      <c r="AY11" s="47"/>
      <c r="AZ11" s="43"/>
      <c r="BA11" s="24"/>
      <c r="BB11" s="47"/>
      <c r="BC11" s="45"/>
      <c r="BD11" s="24"/>
      <c r="BE11" s="47"/>
      <c r="BF11" s="45"/>
      <c r="BG11" s="24"/>
      <c r="BH11" s="25"/>
    </row>
    <row r="12" spans="1:60" s="3" customFormat="1" ht="15" customHeight="1">
      <c r="A12" s="311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73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85"/>
      <c r="H12" s="186"/>
      <c r="I12" s="186"/>
      <c r="J12" s="186"/>
      <c r="K12" s="320"/>
      <c r="L12" s="66">
        <f t="shared" si="0"/>
        <v>0</v>
      </c>
      <c r="M12" s="22"/>
      <c r="N12" s="23"/>
      <c r="O12" s="47"/>
      <c r="P12" s="43"/>
      <c r="Q12" s="24"/>
      <c r="R12" s="47"/>
      <c r="S12" s="45"/>
      <c r="T12" s="24"/>
      <c r="U12" s="47"/>
      <c r="V12" s="45"/>
      <c r="W12" s="24"/>
      <c r="X12" s="25"/>
      <c r="Y12" s="22"/>
      <c r="Z12" s="23"/>
      <c r="AA12" s="47"/>
      <c r="AB12" s="43"/>
      <c r="AC12" s="24"/>
      <c r="AD12" s="47"/>
      <c r="AE12" s="45"/>
      <c r="AF12" s="24"/>
      <c r="AG12" s="47"/>
      <c r="AH12" s="45"/>
      <c r="AI12" s="24"/>
      <c r="AJ12" s="25"/>
      <c r="AK12" s="22"/>
      <c r="AL12" s="23"/>
      <c r="AM12" s="47"/>
      <c r="AN12" s="43"/>
      <c r="AO12" s="24"/>
      <c r="AP12" s="47"/>
      <c r="AQ12" s="45"/>
      <c r="AR12" s="24"/>
      <c r="AS12" s="47"/>
      <c r="AT12" s="45"/>
      <c r="AU12" s="24"/>
      <c r="AV12" s="25"/>
      <c r="AW12" s="22"/>
      <c r="AX12" s="23"/>
      <c r="AY12" s="47"/>
      <c r="AZ12" s="43"/>
      <c r="BA12" s="24"/>
      <c r="BB12" s="47"/>
      <c r="BC12" s="45"/>
      <c r="BD12" s="24"/>
      <c r="BE12" s="47"/>
      <c r="BF12" s="45"/>
      <c r="BG12" s="24"/>
      <c r="BH12" s="25"/>
    </row>
    <row r="13" spans="1:60" s="3" customFormat="1" ht="15" customHeight="1">
      <c r="A13" s="311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73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85"/>
      <c r="H13" s="186"/>
      <c r="I13" s="186"/>
      <c r="J13" s="186"/>
      <c r="K13" s="320"/>
      <c r="L13" s="66">
        <f t="shared" si="0"/>
        <v>0</v>
      </c>
      <c r="M13" s="22"/>
      <c r="N13" s="23"/>
      <c r="O13" s="47"/>
      <c r="P13" s="43"/>
      <c r="Q13" s="24"/>
      <c r="R13" s="47"/>
      <c r="S13" s="45"/>
      <c r="T13" s="24"/>
      <c r="U13" s="47"/>
      <c r="V13" s="45"/>
      <c r="W13" s="24"/>
      <c r="X13" s="25"/>
      <c r="Y13" s="22"/>
      <c r="Z13" s="23"/>
      <c r="AA13" s="47"/>
      <c r="AB13" s="43"/>
      <c r="AC13" s="24"/>
      <c r="AD13" s="47"/>
      <c r="AE13" s="45"/>
      <c r="AF13" s="24"/>
      <c r="AG13" s="47"/>
      <c r="AH13" s="45"/>
      <c r="AI13" s="24"/>
      <c r="AJ13" s="25"/>
      <c r="AK13" s="22"/>
      <c r="AL13" s="23"/>
      <c r="AM13" s="47"/>
      <c r="AN13" s="43"/>
      <c r="AO13" s="24"/>
      <c r="AP13" s="47"/>
      <c r="AQ13" s="45"/>
      <c r="AR13" s="24"/>
      <c r="AS13" s="47"/>
      <c r="AT13" s="45"/>
      <c r="AU13" s="24"/>
      <c r="AV13" s="25"/>
      <c r="AW13" s="22"/>
      <c r="AX13" s="23"/>
      <c r="AY13" s="47"/>
      <c r="AZ13" s="43"/>
      <c r="BA13" s="24"/>
      <c r="BB13" s="47"/>
      <c r="BC13" s="45"/>
      <c r="BD13" s="24"/>
      <c r="BE13" s="47"/>
      <c r="BF13" s="45"/>
      <c r="BG13" s="24"/>
      <c r="BH13" s="25"/>
    </row>
    <row r="14" spans="1:60" s="3" customFormat="1" ht="15" customHeight="1">
      <c r="A14" s="311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85"/>
      <c r="H14" s="186"/>
      <c r="I14" s="186"/>
      <c r="J14" s="186"/>
      <c r="K14" s="320"/>
      <c r="L14" s="66">
        <f t="shared" si="0"/>
        <v>0</v>
      </c>
      <c r="M14" s="22"/>
      <c r="N14" s="23"/>
      <c r="O14" s="47"/>
      <c r="P14" s="43"/>
      <c r="Q14" s="24"/>
      <c r="R14" s="47"/>
      <c r="S14" s="45"/>
      <c r="T14" s="24"/>
      <c r="U14" s="47"/>
      <c r="V14" s="45"/>
      <c r="W14" s="24"/>
      <c r="X14" s="25"/>
      <c r="Y14" s="22"/>
      <c r="Z14" s="23"/>
      <c r="AA14" s="47"/>
      <c r="AB14" s="43"/>
      <c r="AC14" s="24"/>
      <c r="AD14" s="47"/>
      <c r="AE14" s="45"/>
      <c r="AF14" s="24"/>
      <c r="AG14" s="47"/>
      <c r="AH14" s="45"/>
      <c r="AI14" s="24"/>
      <c r="AJ14" s="25"/>
      <c r="AK14" s="22"/>
      <c r="AL14" s="23"/>
      <c r="AM14" s="47"/>
      <c r="AN14" s="43"/>
      <c r="AO14" s="24"/>
      <c r="AP14" s="47"/>
      <c r="AQ14" s="45"/>
      <c r="AR14" s="24"/>
      <c r="AS14" s="47"/>
      <c r="AT14" s="45"/>
      <c r="AU14" s="24"/>
      <c r="AV14" s="25"/>
      <c r="AW14" s="22"/>
      <c r="AX14" s="23"/>
      <c r="AY14" s="47"/>
      <c r="AZ14" s="43"/>
      <c r="BA14" s="24"/>
      <c r="BB14" s="47"/>
      <c r="BC14" s="45"/>
      <c r="BD14" s="24"/>
      <c r="BE14" s="47"/>
      <c r="BF14" s="45"/>
      <c r="BG14" s="24"/>
      <c r="BH14" s="25"/>
    </row>
    <row r="15" spans="1:60" s="3" customFormat="1" ht="15" customHeight="1">
      <c r="A15" s="68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85"/>
      <c r="H15" s="186"/>
      <c r="I15" s="186"/>
      <c r="J15" s="186"/>
      <c r="K15" s="320"/>
      <c r="L15" s="66">
        <f t="shared" si="0"/>
        <v>0</v>
      </c>
      <c r="M15" s="22"/>
      <c r="N15" s="23"/>
      <c r="O15" s="47"/>
      <c r="P15" s="43"/>
      <c r="Q15" s="24"/>
      <c r="R15" s="47"/>
      <c r="S15" s="45"/>
      <c r="T15" s="24"/>
      <c r="U15" s="47"/>
      <c r="V15" s="45"/>
      <c r="W15" s="24"/>
      <c r="X15" s="25"/>
      <c r="Y15" s="22"/>
      <c r="Z15" s="23"/>
      <c r="AA15" s="47"/>
      <c r="AB15" s="43"/>
      <c r="AC15" s="24"/>
      <c r="AD15" s="47"/>
      <c r="AE15" s="45"/>
      <c r="AF15" s="24"/>
      <c r="AG15" s="47"/>
      <c r="AH15" s="45"/>
      <c r="AI15" s="24"/>
      <c r="AJ15" s="25"/>
      <c r="AK15" s="22"/>
      <c r="AL15" s="23"/>
      <c r="AM15" s="47"/>
      <c r="AN15" s="43"/>
      <c r="AO15" s="24"/>
      <c r="AP15" s="47"/>
      <c r="AQ15" s="45"/>
      <c r="AR15" s="24"/>
      <c r="AS15" s="47"/>
      <c r="AT15" s="45"/>
      <c r="AU15" s="24"/>
      <c r="AV15" s="25"/>
      <c r="AW15" s="22"/>
      <c r="AX15" s="23"/>
      <c r="AY15" s="47"/>
      <c r="AZ15" s="43"/>
      <c r="BA15" s="24"/>
      <c r="BB15" s="47"/>
      <c r="BC15" s="45"/>
      <c r="BD15" s="24"/>
      <c r="BE15" s="47"/>
      <c r="BF15" s="45"/>
      <c r="BG15" s="24"/>
      <c r="BH15" s="25"/>
    </row>
    <row r="16" spans="1:60" s="3" customFormat="1" ht="15" customHeight="1">
      <c r="A16" s="311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85"/>
      <c r="H16" s="186"/>
      <c r="I16" s="186"/>
      <c r="J16" s="186"/>
      <c r="K16" s="320"/>
      <c r="L16" s="66">
        <f t="shared" si="0"/>
        <v>0</v>
      </c>
      <c r="M16" s="22"/>
      <c r="N16" s="23"/>
      <c r="O16" s="47"/>
      <c r="P16" s="43"/>
      <c r="Q16" s="24"/>
      <c r="R16" s="47"/>
      <c r="S16" s="45"/>
      <c r="T16" s="24"/>
      <c r="U16" s="47"/>
      <c r="V16" s="45"/>
      <c r="W16" s="24"/>
      <c r="X16" s="25"/>
      <c r="Y16" s="22"/>
      <c r="Z16" s="23"/>
      <c r="AA16" s="47"/>
      <c r="AB16" s="43"/>
      <c r="AC16" s="24"/>
      <c r="AD16" s="47"/>
      <c r="AE16" s="45"/>
      <c r="AF16" s="24"/>
      <c r="AG16" s="47"/>
      <c r="AH16" s="45"/>
      <c r="AI16" s="24"/>
      <c r="AJ16" s="25"/>
      <c r="AK16" s="22"/>
      <c r="AL16" s="23"/>
      <c r="AM16" s="47"/>
      <c r="AN16" s="43"/>
      <c r="AO16" s="24"/>
      <c r="AP16" s="47"/>
      <c r="AQ16" s="45"/>
      <c r="AR16" s="24"/>
      <c r="AS16" s="47"/>
      <c r="AT16" s="45"/>
      <c r="AU16" s="24"/>
      <c r="AV16" s="25"/>
      <c r="AW16" s="22"/>
      <c r="AX16" s="23"/>
      <c r="AY16" s="47"/>
      <c r="AZ16" s="43"/>
      <c r="BA16" s="24"/>
      <c r="BB16" s="47"/>
      <c r="BC16" s="45"/>
      <c r="BD16" s="24"/>
      <c r="BE16" s="47"/>
      <c r="BF16" s="45"/>
      <c r="BG16" s="24"/>
      <c r="BH16" s="25"/>
    </row>
    <row r="17" spans="1:60" s="3" customFormat="1" ht="15" customHeight="1">
      <c r="A17" s="311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85"/>
      <c r="H17" s="186"/>
      <c r="I17" s="186"/>
      <c r="J17" s="186"/>
      <c r="K17" s="320"/>
      <c r="L17" s="66">
        <f t="shared" si="0"/>
        <v>0</v>
      </c>
      <c r="M17" s="22"/>
      <c r="N17" s="23"/>
      <c r="O17" s="47"/>
      <c r="P17" s="43"/>
      <c r="Q17" s="24"/>
      <c r="R17" s="47"/>
      <c r="S17" s="45"/>
      <c r="T17" s="24"/>
      <c r="U17" s="47"/>
      <c r="V17" s="45"/>
      <c r="W17" s="24"/>
      <c r="X17" s="25"/>
      <c r="Y17" s="22"/>
      <c r="Z17" s="23"/>
      <c r="AA17" s="47"/>
      <c r="AB17" s="43"/>
      <c r="AC17" s="24"/>
      <c r="AD17" s="47"/>
      <c r="AE17" s="45"/>
      <c r="AF17" s="24"/>
      <c r="AG17" s="47"/>
      <c r="AH17" s="45"/>
      <c r="AI17" s="24"/>
      <c r="AJ17" s="25"/>
      <c r="AK17" s="22"/>
      <c r="AL17" s="23"/>
      <c r="AM17" s="47"/>
      <c r="AN17" s="43"/>
      <c r="AO17" s="24"/>
      <c r="AP17" s="47"/>
      <c r="AQ17" s="45"/>
      <c r="AR17" s="24"/>
      <c r="AS17" s="47"/>
      <c r="AT17" s="45"/>
      <c r="AU17" s="24"/>
      <c r="AV17" s="25"/>
      <c r="AW17" s="22"/>
      <c r="AX17" s="23"/>
      <c r="AY17" s="47"/>
      <c r="AZ17" s="43"/>
      <c r="BA17" s="24"/>
      <c r="BB17" s="47"/>
      <c r="BC17" s="45"/>
      <c r="BD17" s="24"/>
      <c r="BE17" s="47"/>
      <c r="BF17" s="45"/>
      <c r="BG17" s="24"/>
      <c r="BH17" s="25"/>
    </row>
    <row r="18" spans="1:60" s="10" customFormat="1" ht="15" customHeight="1">
      <c r="A18" s="311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85"/>
      <c r="H18" s="186"/>
      <c r="I18" s="186"/>
      <c r="J18" s="186"/>
      <c r="K18" s="320"/>
      <c r="L18" s="66">
        <f t="shared" si="0"/>
        <v>0</v>
      </c>
      <c r="M18" s="22"/>
      <c r="N18" s="23"/>
      <c r="O18" s="47"/>
      <c r="P18" s="43"/>
      <c r="Q18" s="24"/>
      <c r="R18" s="47"/>
      <c r="S18" s="45"/>
      <c r="T18" s="24"/>
      <c r="U18" s="47"/>
      <c r="V18" s="45"/>
      <c r="W18" s="24"/>
      <c r="X18" s="25"/>
      <c r="Y18" s="22"/>
      <c r="Z18" s="23"/>
      <c r="AA18" s="47"/>
      <c r="AB18" s="43"/>
      <c r="AC18" s="24"/>
      <c r="AD18" s="47"/>
      <c r="AE18" s="45"/>
      <c r="AF18" s="24"/>
      <c r="AG18" s="47"/>
      <c r="AH18" s="45"/>
      <c r="AI18" s="24"/>
      <c r="AJ18" s="25"/>
      <c r="AK18" s="22"/>
      <c r="AL18" s="23"/>
      <c r="AM18" s="47"/>
      <c r="AN18" s="43"/>
      <c r="AO18" s="24"/>
      <c r="AP18" s="47"/>
      <c r="AQ18" s="45"/>
      <c r="AR18" s="24"/>
      <c r="AS18" s="47"/>
      <c r="AT18" s="45"/>
      <c r="AU18" s="24"/>
      <c r="AV18" s="25"/>
      <c r="AW18" s="22"/>
      <c r="AX18" s="23"/>
      <c r="AY18" s="47"/>
      <c r="AZ18" s="43"/>
      <c r="BA18" s="24"/>
      <c r="BB18" s="47"/>
      <c r="BC18" s="45"/>
      <c r="BD18" s="24"/>
      <c r="BE18" s="47"/>
      <c r="BF18" s="45"/>
      <c r="BG18" s="24"/>
      <c r="BH18" s="25"/>
    </row>
    <row r="19" spans="1:60" s="10" customFormat="1" ht="15" customHeight="1">
      <c r="A19" s="311"/>
      <c r="B19" s="3">
        <v>10</v>
      </c>
      <c r="C19" s="17" t="str">
        <f>IF('invulblad opdrachtnemer'!C19="","",'invulblad opdrachtnemer'!C19)</f>
        <v/>
      </c>
      <c r="D19" s="57" t="str">
        <f>IF('invulblad opdrachtnemer'!D19="","",'invulblad opdrachtnemer'!D19)</f>
        <v/>
      </c>
      <c r="E19" s="57" t="str">
        <f>IF('invulblad opdrachtnemer'!E19="","",'invulblad opdrachtnemer'!E19)</f>
        <v/>
      </c>
      <c r="F19" s="57" t="str">
        <f>IF('invulblad opdrachtnemer'!F19="","",'invulblad opdrachtnemer'!F19)</f>
        <v/>
      </c>
      <c r="G19" s="185"/>
      <c r="H19" s="186"/>
      <c r="I19" s="186"/>
      <c r="J19" s="186"/>
      <c r="K19" s="320"/>
      <c r="L19" s="66">
        <f t="shared" si="0"/>
        <v>0</v>
      </c>
      <c r="M19" s="22"/>
      <c r="N19" s="23"/>
      <c r="O19" s="47"/>
      <c r="P19" s="43"/>
      <c r="Q19" s="24"/>
      <c r="R19" s="47"/>
      <c r="S19" s="45"/>
      <c r="T19" s="24"/>
      <c r="U19" s="47"/>
      <c r="V19" s="45"/>
      <c r="W19" s="24"/>
      <c r="X19" s="25"/>
      <c r="Y19" s="22"/>
      <c r="Z19" s="23"/>
      <c r="AA19" s="47"/>
      <c r="AB19" s="43"/>
      <c r="AC19" s="24"/>
      <c r="AD19" s="47"/>
      <c r="AE19" s="45"/>
      <c r="AF19" s="24"/>
      <c r="AG19" s="47"/>
      <c r="AH19" s="45"/>
      <c r="AI19" s="24"/>
      <c r="AJ19" s="25"/>
      <c r="AK19" s="22"/>
      <c r="AL19" s="23"/>
      <c r="AM19" s="47"/>
      <c r="AN19" s="43"/>
      <c r="AO19" s="24"/>
      <c r="AP19" s="47"/>
      <c r="AQ19" s="45"/>
      <c r="AR19" s="24"/>
      <c r="AS19" s="47"/>
      <c r="AT19" s="45"/>
      <c r="AU19" s="24"/>
      <c r="AV19" s="25"/>
      <c r="AW19" s="22"/>
      <c r="AX19" s="23"/>
      <c r="AY19" s="47"/>
      <c r="AZ19" s="43"/>
      <c r="BA19" s="24"/>
      <c r="BB19" s="47"/>
      <c r="BC19" s="45"/>
      <c r="BD19" s="24"/>
      <c r="BE19" s="47"/>
      <c r="BF19" s="45"/>
      <c r="BG19" s="24"/>
      <c r="BH19" s="25"/>
    </row>
    <row r="20" spans="1:60" s="10" customFormat="1" ht="15" customHeight="1">
      <c r="A20" s="68"/>
      <c r="B20" s="3">
        <v>11</v>
      </c>
      <c r="C20" s="17" t="str">
        <f>IF('invulblad opdrachtnemer'!C20="","",'invulblad opdrachtnemer'!C20)</f>
        <v/>
      </c>
      <c r="D20" s="57" t="str">
        <f>IF('invulblad opdrachtnemer'!D20="","",'invulblad opdrachtnemer'!D20)</f>
        <v/>
      </c>
      <c r="E20" s="57" t="str">
        <f>IF('invulblad opdrachtnemer'!E20="","",'invulblad opdrachtnemer'!E20)</f>
        <v/>
      </c>
      <c r="F20" s="57" t="str">
        <f>IF('invulblad opdrachtnemer'!F20="","",'invulblad opdrachtnemer'!F20)</f>
        <v/>
      </c>
      <c r="G20" s="185"/>
      <c r="H20" s="186"/>
      <c r="I20" s="186"/>
      <c r="J20" s="186"/>
      <c r="K20" s="320"/>
      <c r="L20" s="66">
        <f t="shared" si="0"/>
        <v>0</v>
      </c>
      <c r="M20" s="22"/>
      <c r="N20" s="23"/>
      <c r="O20" s="47"/>
      <c r="P20" s="43"/>
      <c r="Q20" s="24"/>
      <c r="R20" s="47"/>
      <c r="S20" s="45"/>
      <c r="T20" s="24"/>
      <c r="U20" s="47"/>
      <c r="V20" s="45"/>
      <c r="W20" s="24"/>
      <c r="X20" s="25"/>
      <c r="Y20" s="22"/>
      <c r="Z20" s="23"/>
      <c r="AA20" s="47"/>
      <c r="AB20" s="43"/>
      <c r="AC20" s="24"/>
      <c r="AD20" s="47"/>
      <c r="AE20" s="45"/>
      <c r="AF20" s="24"/>
      <c r="AG20" s="47"/>
      <c r="AH20" s="45"/>
      <c r="AI20" s="24"/>
      <c r="AJ20" s="25"/>
      <c r="AK20" s="22"/>
      <c r="AL20" s="23"/>
      <c r="AM20" s="47"/>
      <c r="AN20" s="43"/>
      <c r="AO20" s="24"/>
      <c r="AP20" s="47"/>
      <c r="AQ20" s="45"/>
      <c r="AR20" s="24"/>
      <c r="AS20" s="47"/>
      <c r="AT20" s="45"/>
      <c r="AU20" s="24"/>
      <c r="AV20" s="25"/>
      <c r="AW20" s="22"/>
      <c r="AX20" s="23"/>
      <c r="AY20" s="47"/>
      <c r="AZ20" s="43"/>
      <c r="BA20" s="24"/>
      <c r="BB20" s="47"/>
      <c r="BC20" s="45"/>
      <c r="BD20" s="24"/>
      <c r="BE20" s="47"/>
      <c r="BF20" s="45"/>
      <c r="BG20" s="24"/>
      <c r="BH20" s="25"/>
    </row>
    <row r="21" spans="1:60" s="10" customFormat="1" ht="15" customHeight="1">
      <c r="A21" s="311"/>
      <c r="B21" s="3">
        <v>12</v>
      </c>
      <c r="C21" s="17" t="str">
        <f>IF('invulblad opdrachtnemer'!C21="","",'invulblad opdrachtnemer'!C21)</f>
        <v/>
      </c>
      <c r="D21" s="57" t="str">
        <f>IF('invulblad opdrachtnemer'!D21="","",'invulblad opdrachtnemer'!D21)</f>
        <v/>
      </c>
      <c r="E21" s="57" t="str">
        <f>IF('invulblad opdrachtnemer'!E21="","",'invulblad opdrachtnemer'!E21)</f>
        <v/>
      </c>
      <c r="F21" s="57" t="str">
        <f>IF('invulblad opdrachtnemer'!F21="","",'invulblad opdrachtnemer'!F21)</f>
        <v/>
      </c>
      <c r="G21" s="185"/>
      <c r="H21" s="186"/>
      <c r="I21" s="186"/>
      <c r="J21" s="186"/>
      <c r="K21" s="320"/>
      <c r="L21" s="66">
        <f t="shared" si="0"/>
        <v>0</v>
      </c>
      <c r="M21" s="22"/>
      <c r="N21" s="23"/>
      <c r="O21" s="47"/>
      <c r="P21" s="43"/>
      <c r="Q21" s="24"/>
      <c r="R21" s="47"/>
      <c r="S21" s="45"/>
      <c r="T21" s="24"/>
      <c r="U21" s="47"/>
      <c r="V21" s="45"/>
      <c r="W21" s="24"/>
      <c r="X21" s="25"/>
      <c r="Y21" s="22"/>
      <c r="Z21" s="23"/>
      <c r="AA21" s="47"/>
      <c r="AB21" s="43"/>
      <c r="AC21" s="24"/>
      <c r="AD21" s="47"/>
      <c r="AE21" s="45"/>
      <c r="AF21" s="24"/>
      <c r="AG21" s="47"/>
      <c r="AH21" s="45"/>
      <c r="AI21" s="24"/>
      <c r="AJ21" s="25"/>
      <c r="AK21" s="22"/>
      <c r="AL21" s="23"/>
      <c r="AM21" s="47"/>
      <c r="AN21" s="43"/>
      <c r="AO21" s="24"/>
      <c r="AP21" s="47"/>
      <c r="AQ21" s="45"/>
      <c r="AR21" s="24"/>
      <c r="AS21" s="47"/>
      <c r="AT21" s="45"/>
      <c r="AU21" s="24"/>
      <c r="AV21" s="25"/>
      <c r="AW21" s="22"/>
      <c r="AX21" s="23"/>
      <c r="AY21" s="47"/>
      <c r="AZ21" s="43"/>
      <c r="BA21" s="24"/>
      <c r="BB21" s="47"/>
      <c r="BC21" s="45"/>
      <c r="BD21" s="24"/>
      <c r="BE21" s="47"/>
      <c r="BF21" s="45"/>
      <c r="BG21" s="24"/>
      <c r="BH21" s="25"/>
    </row>
    <row r="22" spans="1:60" s="10" customFormat="1" ht="15" customHeight="1">
      <c r="A22" s="311"/>
      <c r="B22" s="3">
        <v>13</v>
      </c>
      <c r="C22" s="17" t="str">
        <f>IF('invulblad opdrachtnemer'!C22="","",'invulblad opdrachtnemer'!C22)</f>
        <v/>
      </c>
      <c r="D22" s="57" t="str">
        <f>IF('invulblad opdrachtnemer'!D22="","",'invulblad opdrachtnemer'!D22)</f>
        <v/>
      </c>
      <c r="E22" s="57" t="str">
        <f>IF('invulblad opdrachtnemer'!E22="","",'invulblad opdrachtnemer'!E22)</f>
        <v/>
      </c>
      <c r="F22" s="57" t="str">
        <f>IF('invulblad opdrachtnemer'!F22="","",'invulblad opdrachtnemer'!F22)</f>
        <v/>
      </c>
      <c r="G22" s="185"/>
      <c r="H22" s="186"/>
      <c r="I22" s="186"/>
      <c r="J22" s="186"/>
      <c r="K22" s="320"/>
      <c r="L22" s="66">
        <f t="shared" si="0"/>
        <v>0</v>
      </c>
      <c r="M22" s="22"/>
      <c r="N22" s="23"/>
      <c r="O22" s="47"/>
      <c r="P22" s="43"/>
      <c r="Q22" s="24"/>
      <c r="R22" s="47"/>
      <c r="S22" s="45"/>
      <c r="T22" s="24"/>
      <c r="U22" s="47"/>
      <c r="V22" s="45"/>
      <c r="W22" s="24"/>
      <c r="X22" s="25"/>
      <c r="Y22" s="22"/>
      <c r="Z22" s="23"/>
      <c r="AA22" s="47"/>
      <c r="AB22" s="43"/>
      <c r="AC22" s="24"/>
      <c r="AD22" s="47"/>
      <c r="AE22" s="45"/>
      <c r="AF22" s="24"/>
      <c r="AG22" s="47"/>
      <c r="AH22" s="45"/>
      <c r="AI22" s="24"/>
      <c r="AJ22" s="25"/>
      <c r="AK22" s="22"/>
      <c r="AL22" s="23"/>
      <c r="AM22" s="47"/>
      <c r="AN22" s="43"/>
      <c r="AO22" s="24"/>
      <c r="AP22" s="47"/>
      <c r="AQ22" s="45"/>
      <c r="AR22" s="24"/>
      <c r="AS22" s="47"/>
      <c r="AT22" s="45"/>
      <c r="AU22" s="24"/>
      <c r="AV22" s="25"/>
      <c r="AW22" s="22"/>
      <c r="AX22" s="23"/>
      <c r="AY22" s="47"/>
      <c r="AZ22" s="43"/>
      <c r="BA22" s="24"/>
      <c r="BB22" s="47"/>
      <c r="BC22" s="45"/>
      <c r="BD22" s="24"/>
      <c r="BE22" s="47"/>
      <c r="BF22" s="45"/>
      <c r="BG22" s="24"/>
      <c r="BH22" s="25"/>
    </row>
    <row r="23" spans="1:60" s="10" customFormat="1" ht="15" customHeight="1">
      <c r="A23" s="311"/>
      <c r="B23" s="3">
        <v>14</v>
      </c>
      <c r="C23" s="17" t="str">
        <f>IF('invulblad opdrachtnemer'!C23="","",'invulblad opdrachtnemer'!C23)</f>
        <v/>
      </c>
      <c r="D23" s="57" t="str">
        <f>IF('invulblad opdrachtnemer'!D23="","",'invulblad opdrachtnemer'!D23)</f>
        <v/>
      </c>
      <c r="E23" s="57" t="str">
        <f>IF('invulblad opdrachtnemer'!E23="","",'invulblad opdrachtnemer'!E23)</f>
        <v/>
      </c>
      <c r="F23" s="57" t="str">
        <f>IF('invulblad opdrachtnemer'!F23="","",'invulblad opdrachtnemer'!F23)</f>
        <v/>
      </c>
      <c r="G23" s="185"/>
      <c r="H23" s="186"/>
      <c r="I23" s="186"/>
      <c r="J23" s="186"/>
      <c r="K23" s="320"/>
      <c r="L23" s="66">
        <f t="shared" si="0"/>
        <v>0</v>
      </c>
      <c r="M23" s="22"/>
      <c r="N23" s="23"/>
      <c r="O23" s="47"/>
      <c r="P23" s="43"/>
      <c r="Q23" s="24"/>
      <c r="R23" s="47"/>
      <c r="S23" s="45"/>
      <c r="T23" s="24"/>
      <c r="U23" s="47"/>
      <c r="V23" s="45"/>
      <c r="W23" s="24"/>
      <c r="X23" s="25"/>
      <c r="Y23" s="22"/>
      <c r="Z23" s="23"/>
      <c r="AA23" s="47"/>
      <c r="AB23" s="43"/>
      <c r="AC23" s="24"/>
      <c r="AD23" s="47"/>
      <c r="AE23" s="45"/>
      <c r="AF23" s="24"/>
      <c r="AG23" s="47"/>
      <c r="AH23" s="45"/>
      <c r="AI23" s="24"/>
      <c r="AJ23" s="25"/>
      <c r="AK23" s="22"/>
      <c r="AL23" s="23"/>
      <c r="AM23" s="47"/>
      <c r="AN23" s="43"/>
      <c r="AO23" s="24"/>
      <c r="AP23" s="47"/>
      <c r="AQ23" s="45"/>
      <c r="AR23" s="24"/>
      <c r="AS23" s="47"/>
      <c r="AT23" s="45"/>
      <c r="AU23" s="24"/>
      <c r="AV23" s="25"/>
      <c r="AW23" s="22"/>
      <c r="AX23" s="23"/>
      <c r="AY23" s="47"/>
      <c r="AZ23" s="43"/>
      <c r="BA23" s="24"/>
      <c r="BB23" s="47"/>
      <c r="BC23" s="45"/>
      <c r="BD23" s="24"/>
      <c r="BE23" s="47"/>
      <c r="BF23" s="45"/>
      <c r="BG23" s="24"/>
      <c r="BH23" s="25"/>
    </row>
    <row r="24" spans="1:60" s="10" customFormat="1" ht="15" customHeight="1">
      <c r="A24" s="311"/>
      <c r="B24" s="3">
        <v>15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57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85"/>
      <c r="H24" s="186"/>
      <c r="I24" s="186"/>
      <c r="J24" s="186"/>
      <c r="K24" s="320"/>
      <c r="L24" s="66">
        <f t="shared" si="0"/>
        <v>0</v>
      </c>
      <c r="M24" s="22"/>
      <c r="N24" s="23"/>
      <c r="O24" s="47"/>
      <c r="P24" s="43"/>
      <c r="Q24" s="24"/>
      <c r="R24" s="47"/>
      <c r="S24" s="45"/>
      <c r="T24" s="24"/>
      <c r="U24" s="47"/>
      <c r="V24" s="45"/>
      <c r="W24" s="24"/>
      <c r="X24" s="25"/>
      <c r="Y24" s="22"/>
      <c r="Z24" s="23"/>
      <c r="AA24" s="47"/>
      <c r="AB24" s="43"/>
      <c r="AC24" s="24"/>
      <c r="AD24" s="47"/>
      <c r="AE24" s="45"/>
      <c r="AF24" s="24"/>
      <c r="AG24" s="47"/>
      <c r="AH24" s="45"/>
      <c r="AI24" s="24"/>
      <c r="AJ24" s="25"/>
      <c r="AK24" s="22"/>
      <c r="AL24" s="23"/>
      <c r="AM24" s="47"/>
      <c r="AN24" s="43"/>
      <c r="AO24" s="24"/>
      <c r="AP24" s="47"/>
      <c r="AQ24" s="45"/>
      <c r="AR24" s="24"/>
      <c r="AS24" s="47"/>
      <c r="AT24" s="45"/>
      <c r="AU24" s="24"/>
      <c r="AV24" s="25"/>
      <c r="AW24" s="22"/>
      <c r="AX24" s="23"/>
      <c r="AY24" s="47"/>
      <c r="AZ24" s="43"/>
      <c r="BA24" s="24"/>
      <c r="BB24" s="47"/>
      <c r="BC24" s="45"/>
      <c r="BD24" s="24"/>
      <c r="BE24" s="47"/>
      <c r="BF24" s="45"/>
      <c r="BG24" s="24"/>
      <c r="BH24" s="25"/>
    </row>
    <row r="25" spans="1:60" s="10" customFormat="1" ht="15" customHeight="1">
      <c r="A25" s="68"/>
      <c r="B25" s="3">
        <v>16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57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85"/>
      <c r="H25" s="186"/>
      <c r="I25" s="186"/>
      <c r="J25" s="186"/>
      <c r="K25" s="320"/>
      <c r="L25" s="66">
        <f t="shared" si="0"/>
        <v>0</v>
      </c>
      <c r="M25" s="22"/>
      <c r="N25" s="23"/>
      <c r="O25" s="47"/>
      <c r="P25" s="43"/>
      <c r="Q25" s="24"/>
      <c r="R25" s="47"/>
      <c r="S25" s="45"/>
      <c r="T25" s="24"/>
      <c r="U25" s="47"/>
      <c r="V25" s="45"/>
      <c r="W25" s="24"/>
      <c r="X25" s="25"/>
      <c r="Y25" s="22"/>
      <c r="Z25" s="23"/>
      <c r="AA25" s="47"/>
      <c r="AB25" s="43"/>
      <c r="AC25" s="24"/>
      <c r="AD25" s="47"/>
      <c r="AE25" s="45"/>
      <c r="AF25" s="24"/>
      <c r="AG25" s="47"/>
      <c r="AH25" s="45"/>
      <c r="AI25" s="24"/>
      <c r="AJ25" s="25"/>
      <c r="AK25" s="22"/>
      <c r="AL25" s="23"/>
      <c r="AM25" s="47"/>
      <c r="AN25" s="43"/>
      <c r="AO25" s="24"/>
      <c r="AP25" s="47"/>
      <c r="AQ25" s="45"/>
      <c r="AR25" s="24"/>
      <c r="AS25" s="47"/>
      <c r="AT25" s="45"/>
      <c r="AU25" s="24"/>
      <c r="AV25" s="25"/>
      <c r="AW25" s="22"/>
      <c r="AX25" s="23"/>
      <c r="AY25" s="47"/>
      <c r="AZ25" s="43"/>
      <c r="BA25" s="24"/>
      <c r="BB25" s="47"/>
      <c r="BC25" s="45"/>
      <c r="BD25" s="24"/>
      <c r="BE25" s="47"/>
      <c r="BF25" s="45"/>
      <c r="BG25" s="24"/>
      <c r="BH25" s="25"/>
    </row>
    <row r="26" spans="1:60" s="10" customFormat="1" ht="15" customHeight="1">
      <c r="A26" s="311"/>
      <c r="B26" s="3">
        <v>17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57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85"/>
      <c r="H26" s="186"/>
      <c r="I26" s="186"/>
      <c r="J26" s="186"/>
      <c r="K26" s="320"/>
      <c r="L26" s="66">
        <f t="shared" si="0"/>
        <v>0</v>
      </c>
      <c r="M26" s="22"/>
      <c r="N26" s="23"/>
      <c r="O26" s="47"/>
      <c r="P26" s="43"/>
      <c r="Q26" s="24"/>
      <c r="R26" s="47"/>
      <c r="S26" s="45"/>
      <c r="T26" s="24"/>
      <c r="U26" s="47"/>
      <c r="V26" s="45"/>
      <c r="W26" s="24"/>
      <c r="X26" s="25"/>
      <c r="Y26" s="22"/>
      <c r="Z26" s="23"/>
      <c r="AA26" s="47"/>
      <c r="AB26" s="43"/>
      <c r="AC26" s="24"/>
      <c r="AD26" s="47"/>
      <c r="AE26" s="45"/>
      <c r="AF26" s="24"/>
      <c r="AG26" s="47"/>
      <c r="AH26" s="45"/>
      <c r="AI26" s="24"/>
      <c r="AJ26" s="25"/>
      <c r="AK26" s="22"/>
      <c r="AL26" s="23"/>
      <c r="AM26" s="47"/>
      <c r="AN26" s="43"/>
      <c r="AO26" s="24"/>
      <c r="AP26" s="47"/>
      <c r="AQ26" s="45"/>
      <c r="AR26" s="24"/>
      <c r="AS26" s="47"/>
      <c r="AT26" s="45"/>
      <c r="AU26" s="24"/>
      <c r="AV26" s="25"/>
      <c r="AW26" s="22"/>
      <c r="AX26" s="23"/>
      <c r="AY26" s="47"/>
      <c r="AZ26" s="43"/>
      <c r="BA26" s="24"/>
      <c r="BB26" s="47"/>
      <c r="BC26" s="45"/>
      <c r="BD26" s="24"/>
      <c r="BE26" s="47"/>
      <c r="BF26" s="45"/>
      <c r="BG26" s="24"/>
      <c r="BH26" s="25"/>
    </row>
    <row r="27" spans="1:60" s="10" customFormat="1" ht="15" customHeight="1">
      <c r="A27" s="311"/>
      <c r="B27" s="3">
        <v>18</v>
      </c>
      <c r="C27" s="17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57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85"/>
      <c r="H27" s="186"/>
      <c r="I27" s="186"/>
      <c r="J27" s="186"/>
      <c r="K27" s="320"/>
      <c r="L27" s="66">
        <f t="shared" si="0"/>
        <v>0</v>
      </c>
      <c r="M27" s="22"/>
      <c r="N27" s="23"/>
      <c r="O27" s="47"/>
      <c r="P27" s="43"/>
      <c r="Q27" s="24"/>
      <c r="R27" s="47"/>
      <c r="S27" s="45"/>
      <c r="T27" s="24"/>
      <c r="U27" s="47"/>
      <c r="V27" s="45"/>
      <c r="W27" s="24"/>
      <c r="X27" s="25"/>
      <c r="Y27" s="22"/>
      <c r="Z27" s="23"/>
      <c r="AA27" s="47"/>
      <c r="AB27" s="43"/>
      <c r="AC27" s="24"/>
      <c r="AD27" s="47"/>
      <c r="AE27" s="45"/>
      <c r="AF27" s="24"/>
      <c r="AG27" s="47"/>
      <c r="AH27" s="45"/>
      <c r="AI27" s="24"/>
      <c r="AJ27" s="25"/>
      <c r="AK27" s="22"/>
      <c r="AL27" s="23"/>
      <c r="AM27" s="47"/>
      <c r="AN27" s="43"/>
      <c r="AO27" s="24"/>
      <c r="AP27" s="47"/>
      <c r="AQ27" s="45"/>
      <c r="AR27" s="24"/>
      <c r="AS27" s="47"/>
      <c r="AT27" s="45"/>
      <c r="AU27" s="24"/>
      <c r="AV27" s="25"/>
      <c r="AW27" s="22"/>
      <c r="AX27" s="23"/>
      <c r="AY27" s="47"/>
      <c r="AZ27" s="43"/>
      <c r="BA27" s="24"/>
      <c r="BB27" s="47"/>
      <c r="BC27" s="45"/>
      <c r="BD27" s="24"/>
      <c r="BE27" s="47"/>
      <c r="BF27" s="45"/>
      <c r="BG27" s="24"/>
      <c r="BH27" s="25"/>
    </row>
    <row r="28" spans="1:60" s="10" customFormat="1" ht="15" customHeight="1">
      <c r="A28" s="311"/>
      <c r="B28" s="3">
        <v>19</v>
      </c>
      <c r="C28" s="17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57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85"/>
      <c r="H28" s="186"/>
      <c r="I28" s="186"/>
      <c r="J28" s="186"/>
      <c r="K28" s="320"/>
      <c r="L28" s="66">
        <f t="shared" si="0"/>
        <v>0</v>
      </c>
      <c r="M28" s="22"/>
      <c r="N28" s="23"/>
      <c r="O28" s="47"/>
      <c r="P28" s="43"/>
      <c r="Q28" s="24"/>
      <c r="R28" s="47"/>
      <c r="S28" s="45"/>
      <c r="T28" s="24"/>
      <c r="U28" s="47"/>
      <c r="V28" s="45"/>
      <c r="W28" s="24"/>
      <c r="X28" s="25"/>
      <c r="Y28" s="22"/>
      <c r="Z28" s="23"/>
      <c r="AA28" s="47"/>
      <c r="AB28" s="43"/>
      <c r="AC28" s="24"/>
      <c r="AD28" s="47"/>
      <c r="AE28" s="45"/>
      <c r="AF28" s="24"/>
      <c r="AG28" s="47"/>
      <c r="AH28" s="45"/>
      <c r="AI28" s="24"/>
      <c r="AJ28" s="25"/>
      <c r="AK28" s="22"/>
      <c r="AL28" s="23"/>
      <c r="AM28" s="47"/>
      <c r="AN28" s="43"/>
      <c r="AO28" s="24"/>
      <c r="AP28" s="47"/>
      <c r="AQ28" s="45"/>
      <c r="AR28" s="24"/>
      <c r="AS28" s="47"/>
      <c r="AT28" s="45"/>
      <c r="AU28" s="24"/>
      <c r="AV28" s="25"/>
      <c r="AW28" s="22"/>
      <c r="AX28" s="23"/>
      <c r="AY28" s="47"/>
      <c r="AZ28" s="43"/>
      <c r="BA28" s="24"/>
      <c r="BB28" s="47"/>
      <c r="BC28" s="45"/>
      <c r="BD28" s="24"/>
      <c r="BE28" s="47"/>
      <c r="BF28" s="45"/>
      <c r="BG28" s="24"/>
      <c r="BH28" s="25"/>
    </row>
    <row r="29" spans="1:60" s="3" customFormat="1" ht="15" customHeight="1" thickBot="1">
      <c r="A29" s="311"/>
      <c r="B29" s="3">
        <v>20</v>
      </c>
      <c r="C29" s="40" t="str">
        <f>IF('invulblad opdrachtnemer'!C29="","",'invulblad opdrachtnemer'!C29)</f>
        <v/>
      </c>
      <c r="D29" s="59" t="str">
        <f>IF('invulblad opdrachtnemer'!D29="","",'invulblad opdrachtnemer'!D29)</f>
        <v/>
      </c>
      <c r="E29" s="59" t="str">
        <f>IF('invulblad opdrachtnemer'!E29="","",'invulblad opdrachtnemer'!E29)</f>
        <v/>
      </c>
      <c r="F29" s="59" t="str">
        <f>IF('invulblad opdrachtnemer'!F29="","",'invulblad opdrachtnemer'!F29)</f>
        <v/>
      </c>
      <c r="G29" s="191"/>
      <c r="H29" s="192"/>
      <c r="I29" s="192"/>
      <c r="J29" s="192"/>
      <c r="K29" s="321"/>
      <c r="L29" s="67">
        <f t="shared" si="0"/>
        <v>0</v>
      </c>
      <c r="M29" s="313"/>
      <c r="N29" s="314"/>
      <c r="O29" s="315"/>
      <c r="P29" s="316"/>
      <c r="Q29" s="317"/>
      <c r="R29" s="315"/>
      <c r="S29" s="318"/>
      <c r="T29" s="317"/>
      <c r="U29" s="315"/>
      <c r="V29" s="318"/>
      <c r="W29" s="317"/>
      <c r="X29" s="41"/>
      <c r="Y29" s="313"/>
      <c r="Z29" s="314"/>
      <c r="AA29" s="315"/>
      <c r="AB29" s="316"/>
      <c r="AC29" s="317"/>
      <c r="AD29" s="315"/>
      <c r="AE29" s="318"/>
      <c r="AF29" s="317"/>
      <c r="AG29" s="315"/>
      <c r="AH29" s="318"/>
      <c r="AI29" s="317"/>
      <c r="AJ29" s="41"/>
      <c r="AK29" s="313"/>
      <c r="AL29" s="314"/>
      <c r="AM29" s="315"/>
      <c r="AN29" s="316"/>
      <c r="AO29" s="317"/>
      <c r="AP29" s="315"/>
      <c r="AQ29" s="318"/>
      <c r="AR29" s="317"/>
      <c r="AS29" s="315"/>
      <c r="AT29" s="318"/>
      <c r="AU29" s="317"/>
      <c r="AV29" s="41"/>
      <c r="AW29" s="313"/>
      <c r="AX29" s="314"/>
      <c r="AY29" s="315"/>
      <c r="AZ29" s="316"/>
      <c r="BA29" s="317"/>
      <c r="BB29" s="315"/>
      <c r="BC29" s="318"/>
      <c r="BD29" s="317"/>
      <c r="BE29" s="315"/>
      <c r="BF29" s="318"/>
      <c r="BG29" s="317"/>
      <c r="BH29" s="41"/>
    </row>
    <row r="30" spans="1:60" s="3" customFormat="1" ht="15" thickBot="1">
      <c r="A30" s="154"/>
      <c r="G30" s="4"/>
      <c r="K30" s="4"/>
      <c r="L30" s="4"/>
      <c r="M30" s="126"/>
      <c r="N30" s="4"/>
      <c r="Y30" s="126"/>
      <c r="Z30" s="4"/>
      <c r="AK30" s="126"/>
      <c r="AL30" s="4"/>
      <c r="AW30" s="126"/>
      <c r="AX30" s="4"/>
    </row>
    <row r="31" spans="1:60" s="5" customFormat="1" ht="50.25" customHeight="1" thickBot="1">
      <c r="A31" s="176"/>
      <c r="C31" s="12" t="str">
        <f>'gunningscriterium SEB'!C21</f>
        <v>TRANSPORTMIDDELEN (N1, N2 en N3)</v>
      </c>
      <c r="D31" s="13"/>
      <c r="E31" s="13"/>
      <c r="F31" s="13"/>
      <c r="G31" s="30"/>
      <c r="H31" s="13"/>
      <c r="I31" s="13"/>
      <c r="J31" s="13"/>
      <c r="K31" s="30"/>
      <c r="L31" s="15"/>
      <c r="M31" s="13" t="s">
        <v>38</v>
      </c>
      <c r="N31" s="158"/>
      <c r="O31" s="158"/>
      <c r="P31" s="158"/>
      <c r="Q31" s="13">
        <f>'gunningscriterium SEB'!G21</f>
        <v>1</v>
      </c>
      <c r="R31" s="382" t="s">
        <v>210</v>
      </c>
      <c r="S31" s="382"/>
      <c r="T31" s="382"/>
      <c r="U31" s="382"/>
      <c r="V31" s="382"/>
      <c r="W31" s="382"/>
      <c r="X31" s="383"/>
      <c r="Y31" s="157"/>
      <c r="Z31" s="158"/>
      <c r="AA31" s="158"/>
      <c r="AB31" s="158"/>
      <c r="AC31" s="158"/>
      <c r="AD31" s="159" t="s">
        <v>38</v>
      </c>
      <c r="AE31" s="13">
        <f>'gunningscriterium SEB'!I21</f>
        <v>2</v>
      </c>
      <c r="AF31" s="158"/>
      <c r="AG31" s="158"/>
      <c r="AH31" s="158"/>
      <c r="AI31" s="158"/>
      <c r="AJ31" s="160"/>
      <c r="AK31" s="157"/>
      <c r="AL31" s="158"/>
      <c r="AM31" s="158"/>
      <c r="AN31" s="158"/>
      <c r="AO31" s="158"/>
      <c r="AP31" s="159" t="s">
        <v>38</v>
      </c>
      <c r="AQ31" s="13">
        <f>'gunningscriterium SEB'!K21</f>
        <v>3</v>
      </c>
      <c r="AR31" s="158"/>
      <c r="AS31" s="158"/>
      <c r="AT31" s="158"/>
      <c r="AU31" s="158"/>
      <c r="AV31" s="160"/>
      <c r="AW31" s="157"/>
      <c r="AX31" s="158"/>
      <c r="AY31" s="158"/>
      <c r="AZ31" s="158"/>
      <c r="BA31" s="158"/>
      <c r="BB31" s="159" t="s">
        <v>38</v>
      </c>
      <c r="BC31" s="13">
        <f>'gunningscriterium SEB'!M21</f>
        <v>4</v>
      </c>
      <c r="BD31" s="158"/>
      <c r="BE31" s="158"/>
      <c r="BF31" s="158"/>
      <c r="BG31" s="158"/>
      <c r="BH31" s="160"/>
    </row>
    <row r="32" spans="1:60" s="37" customFormat="1" ht="32.15" customHeight="1" thickBot="1">
      <c r="A32" s="177"/>
      <c r="C32" s="162" t="s">
        <v>30</v>
      </c>
      <c r="D32" s="178" t="s">
        <v>13</v>
      </c>
      <c r="E32" s="179" t="s">
        <v>31</v>
      </c>
      <c r="F32" s="61" t="s">
        <v>33</v>
      </c>
      <c r="G32" s="79" t="s">
        <v>145</v>
      </c>
      <c r="H32" s="60" t="s">
        <v>14</v>
      </c>
      <c r="I32" s="60" t="s">
        <v>29</v>
      </c>
      <c r="J32" s="61" t="s">
        <v>142</v>
      </c>
      <c r="K32" s="79" t="s">
        <v>17</v>
      </c>
      <c r="L32" s="165" t="s">
        <v>135</v>
      </c>
      <c r="M32" s="166" t="s">
        <v>18</v>
      </c>
      <c r="N32" s="167" t="s">
        <v>19</v>
      </c>
      <c r="O32" s="170" t="s">
        <v>20</v>
      </c>
      <c r="P32" s="180" t="s">
        <v>21</v>
      </c>
      <c r="Q32" s="170" t="s">
        <v>22</v>
      </c>
      <c r="R32" s="170" t="s">
        <v>23</v>
      </c>
      <c r="S32" s="180" t="s">
        <v>24</v>
      </c>
      <c r="T32" s="170" t="s">
        <v>25</v>
      </c>
      <c r="U32" s="168" t="s">
        <v>133</v>
      </c>
      <c r="V32" s="170" t="s">
        <v>26</v>
      </c>
      <c r="W32" s="170" t="s">
        <v>27</v>
      </c>
      <c r="X32" s="172" t="s">
        <v>28</v>
      </c>
      <c r="Y32" s="166" t="s">
        <v>18</v>
      </c>
      <c r="Z32" s="167" t="s">
        <v>19</v>
      </c>
      <c r="AA32" s="170" t="s">
        <v>20</v>
      </c>
      <c r="AB32" s="180" t="s">
        <v>21</v>
      </c>
      <c r="AC32" s="170" t="s">
        <v>22</v>
      </c>
      <c r="AD32" s="170" t="s">
        <v>23</v>
      </c>
      <c r="AE32" s="180" t="s">
        <v>24</v>
      </c>
      <c r="AF32" s="170" t="s">
        <v>25</v>
      </c>
      <c r="AG32" s="168" t="s">
        <v>133</v>
      </c>
      <c r="AH32" s="170" t="s">
        <v>26</v>
      </c>
      <c r="AI32" s="170" t="s">
        <v>27</v>
      </c>
      <c r="AJ32" s="172" t="s">
        <v>28</v>
      </c>
      <c r="AK32" s="166" t="s">
        <v>18</v>
      </c>
      <c r="AL32" s="167" t="s">
        <v>19</v>
      </c>
      <c r="AM32" s="170" t="s">
        <v>20</v>
      </c>
      <c r="AN32" s="180" t="s">
        <v>21</v>
      </c>
      <c r="AO32" s="170" t="s">
        <v>22</v>
      </c>
      <c r="AP32" s="170" t="s">
        <v>23</v>
      </c>
      <c r="AQ32" s="180" t="s">
        <v>24</v>
      </c>
      <c r="AR32" s="170" t="s">
        <v>25</v>
      </c>
      <c r="AS32" s="168" t="s">
        <v>133</v>
      </c>
      <c r="AT32" s="170" t="s">
        <v>26</v>
      </c>
      <c r="AU32" s="170" t="s">
        <v>27</v>
      </c>
      <c r="AV32" s="172" t="s">
        <v>28</v>
      </c>
      <c r="AW32" s="166" t="s">
        <v>18</v>
      </c>
      <c r="AX32" s="167" t="s">
        <v>19</v>
      </c>
      <c r="AY32" s="170" t="s">
        <v>20</v>
      </c>
      <c r="AZ32" s="180" t="s">
        <v>21</v>
      </c>
      <c r="BA32" s="170" t="s">
        <v>22</v>
      </c>
      <c r="BB32" s="170" t="s">
        <v>23</v>
      </c>
      <c r="BC32" s="180" t="s">
        <v>24</v>
      </c>
      <c r="BD32" s="170" t="s">
        <v>25</v>
      </c>
      <c r="BE32" s="168" t="s">
        <v>133</v>
      </c>
      <c r="BF32" s="170" t="s">
        <v>26</v>
      </c>
      <c r="BG32" s="170" t="s">
        <v>27</v>
      </c>
      <c r="BH32" s="172" t="s">
        <v>28</v>
      </c>
    </row>
    <row r="33" spans="1:60" s="3" customFormat="1" ht="15" customHeight="1">
      <c r="A33" s="68"/>
      <c r="B33" s="3">
        <v>1</v>
      </c>
      <c r="C33" s="39" t="str">
        <f>IF('invulblad opdrachtnemer'!C33="","",'invulblad opdrachtnemer'!C33)</f>
        <v/>
      </c>
      <c r="D33" s="56" t="str">
        <f>IF('invulblad opdrachtnemer'!D33="","",'invulblad opdrachtnemer'!D33)</f>
        <v/>
      </c>
      <c r="E33" s="64" t="str">
        <f>IF('invulblad opdrachtnemer'!E33="","",'invulblad opdrachtnemer'!E33)</f>
        <v/>
      </c>
      <c r="F33" s="56" t="str">
        <f>IF('invulblad opdrachtnemer'!F33="","",'invulblad opdrachtnemer'!F33)</f>
        <v/>
      </c>
      <c r="G33" s="182"/>
      <c r="H33" s="183"/>
      <c r="I33" s="183"/>
      <c r="J33" s="183"/>
      <c r="K33" s="184"/>
      <c r="L33" s="65">
        <f>SUM(M33:BH33)</f>
        <v>0</v>
      </c>
      <c r="M33" s="18"/>
      <c r="N33" s="19"/>
      <c r="O33" s="46"/>
      <c r="P33" s="42"/>
      <c r="Q33" s="20"/>
      <c r="R33" s="46"/>
      <c r="S33" s="44"/>
      <c r="T33" s="20"/>
      <c r="U33" s="46"/>
      <c r="V33" s="44"/>
      <c r="W33" s="20"/>
      <c r="X33" s="21"/>
      <c r="Y33" s="18"/>
      <c r="Z33" s="19"/>
      <c r="AA33" s="46"/>
      <c r="AB33" s="42"/>
      <c r="AC33" s="20"/>
      <c r="AD33" s="46"/>
      <c r="AE33" s="44"/>
      <c r="AF33" s="20"/>
      <c r="AG33" s="46"/>
      <c r="AH33" s="44"/>
      <c r="AI33" s="20"/>
      <c r="AJ33" s="21"/>
      <c r="AK33" s="18"/>
      <c r="AL33" s="19"/>
      <c r="AM33" s="46"/>
      <c r="AN33" s="42"/>
      <c r="AO33" s="20"/>
      <c r="AP33" s="46"/>
      <c r="AQ33" s="44"/>
      <c r="AR33" s="20"/>
      <c r="AS33" s="46"/>
      <c r="AT33" s="44"/>
      <c r="AU33" s="20"/>
      <c r="AV33" s="21"/>
      <c r="AW33" s="18"/>
      <c r="AX33" s="19"/>
      <c r="AY33" s="46"/>
      <c r="AZ33" s="42"/>
      <c r="BA33" s="20"/>
      <c r="BB33" s="46"/>
      <c r="BC33" s="44"/>
      <c r="BD33" s="20"/>
      <c r="BE33" s="46"/>
      <c r="BF33" s="44"/>
      <c r="BG33" s="20"/>
      <c r="BH33" s="21"/>
    </row>
    <row r="34" spans="1:60" s="3" customFormat="1" ht="15" customHeight="1">
      <c r="A34" s="311"/>
      <c r="B34" s="3">
        <v>2</v>
      </c>
      <c r="C34" s="17" t="str">
        <f>IF('invulblad opdrachtnemer'!C34="","",'invulblad opdrachtnemer'!C34)</f>
        <v/>
      </c>
      <c r="D34" s="57" t="str">
        <f>IF('invulblad opdrachtnemer'!D34="","",'invulblad opdrachtnemer'!D34)</f>
        <v/>
      </c>
      <c r="E34" s="173" t="str">
        <f>IF('invulblad opdrachtnemer'!E34="","",'invulblad opdrachtnemer'!E34)</f>
        <v/>
      </c>
      <c r="F34" s="57" t="str">
        <f>IF('invulblad opdrachtnemer'!F34="","",'invulblad opdrachtnemer'!F34)</f>
        <v/>
      </c>
      <c r="G34" s="185"/>
      <c r="H34" s="186"/>
      <c r="I34" s="186"/>
      <c r="J34" s="186"/>
      <c r="K34" s="187"/>
      <c r="L34" s="66">
        <f t="shared" ref="L34:L52" si="1">SUM(M34:BH34)</f>
        <v>0</v>
      </c>
      <c r="M34" s="22"/>
      <c r="N34" s="23"/>
      <c r="O34" s="47"/>
      <c r="P34" s="43"/>
      <c r="Q34" s="24"/>
      <c r="R34" s="47"/>
      <c r="S34" s="45"/>
      <c r="T34" s="24"/>
      <c r="U34" s="47"/>
      <c r="V34" s="45"/>
      <c r="W34" s="24"/>
      <c r="X34" s="25"/>
      <c r="Y34" s="22"/>
      <c r="Z34" s="23"/>
      <c r="AA34" s="47"/>
      <c r="AB34" s="43"/>
      <c r="AC34" s="24"/>
      <c r="AD34" s="47"/>
      <c r="AE34" s="45"/>
      <c r="AF34" s="24"/>
      <c r="AG34" s="47"/>
      <c r="AH34" s="45"/>
      <c r="AI34" s="24"/>
      <c r="AJ34" s="25"/>
      <c r="AK34" s="22"/>
      <c r="AL34" s="23"/>
      <c r="AM34" s="47"/>
      <c r="AN34" s="43"/>
      <c r="AO34" s="24"/>
      <c r="AP34" s="47"/>
      <c r="AQ34" s="45"/>
      <c r="AR34" s="24"/>
      <c r="AS34" s="47"/>
      <c r="AT34" s="45"/>
      <c r="AU34" s="24"/>
      <c r="AV34" s="25"/>
      <c r="AW34" s="22"/>
      <c r="AX34" s="23"/>
      <c r="AY34" s="47"/>
      <c r="AZ34" s="43"/>
      <c r="BA34" s="24"/>
      <c r="BB34" s="47"/>
      <c r="BC34" s="45"/>
      <c r="BD34" s="24"/>
      <c r="BE34" s="47"/>
      <c r="BF34" s="45"/>
      <c r="BG34" s="24"/>
      <c r="BH34" s="25"/>
    </row>
    <row r="35" spans="1:60" s="3" customFormat="1" ht="15" customHeight="1">
      <c r="A35" s="311"/>
      <c r="B35" s="3">
        <v>3</v>
      </c>
      <c r="C35" s="17" t="str">
        <f>IF('invulblad opdrachtnemer'!C35="","",'invulblad opdrachtnemer'!C35)</f>
        <v/>
      </c>
      <c r="D35" s="57" t="str">
        <f>IF('invulblad opdrachtnemer'!D35="","",'invulblad opdrachtnemer'!D35)</f>
        <v/>
      </c>
      <c r="E35" s="173" t="str">
        <f>IF('invulblad opdrachtnemer'!E35="","",'invulblad opdrachtnemer'!E35)</f>
        <v/>
      </c>
      <c r="F35" s="57" t="str">
        <f>IF('invulblad opdrachtnemer'!F35="","",'invulblad opdrachtnemer'!F35)</f>
        <v/>
      </c>
      <c r="G35" s="185"/>
      <c r="H35" s="186"/>
      <c r="I35" s="186"/>
      <c r="J35" s="186"/>
      <c r="K35" s="187"/>
      <c r="L35" s="66">
        <f t="shared" si="1"/>
        <v>0</v>
      </c>
      <c r="M35" s="22"/>
      <c r="N35" s="23"/>
      <c r="O35" s="47"/>
      <c r="P35" s="43"/>
      <c r="Q35" s="24"/>
      <c r="R35" s="47"/>
      <c r="S35" s="45"/>
      <c r="T35" s="24"/>
      <c r="U35" s="47"/>
      <c r="V35" s="45"/>
      <c r="W35" s="24"/>
      <c r="X35" s="25"/>
      <c r="Y35" s="22"/>
      <c r="Z35" s="23"/>
      <c r="AA35" s="47"/>
      <c r="AB35" s="43"/>
      <c r="AC35" s="24"/>
      <c r="AD35" s="47"/>
      <c r="AE35" s="45"/>
      <c r="AF35" s="24"/>
      <c r="AG35" s="47"/>
      <c r="AH35" s="45"/>
      <c r="AI35" s="24"/>
      <c r="AJ35" s="25"/>
      <c r="AK35" s="22"/>
      <c r="AL35" s="23"/>
      <c r="AM35" s="47"/>
      <c r="AN35" s="43"/>
      <c r="AO35" s="24"/>
      <c r="AP35" s="47"/>
      <c r="AQ35" s="45"/>
      <c r="AR35" s="24"/>
      <c r="AS35" s="47"/>
      <c r="AT35" s="45"/>
      <c r="AU35" s="24"/>
      <c r="AV35" s="25"/>
      <c r="AW35" s="22"/>
      <c r="AX35" s="23"/>
      <c r="AY35" s="47"/>
      <c r="AZ35" s="43"/>
      <c r="BA35" s="24"/>
      <c r="BB35" s="47"/>
      <c r="BC35" s="45"/>
      <c r="BD35" s="24"/>
      <c r="BE35" s="47"/>
      <c r="BF35" s="45"/>
      <c r="BG35" s="24"/>
      <c r="BH35" s="25"/>
    </row>
    <row r="36" spans="1:60" s="3" customFormat="1" ht="15" customHeight="1">
      <c r="A36" s="311"/>
      <c r="B36" s="3">
        <v>4</v>
      </c>
      <c r="C36" s="17" t="str">
        <f>IF('invulblad opdrachtnemer'!C36="","",'invulblad opdrachtnemer'!C36)</f>
        <v/>
      </c>
      <c r="D36" s="57" t="str">
        <f>IF('invulblad opdrachtnemer'!D36="","",'invulblad opdrachtnemer'!D36)</f>
        <v/>
      </c>
      <c r="E36" s="173" t="str">
        <f>IF('invulblad opdrachtnemer'!E36="","",'invulblad opdrachtnemer'!E36)</f>
        <v/>
      </c>
      <c r="F36" s="57" t="str">
        <f>IF('invulblad opdrachtnemer'!F36="","",'invulblad opdrachtnemer'!F36)</f>
        <v/>
      </c>
      <c r="G36" s="185"/>
      <c r="H36" s="186"/>
      <c r="I36" s="186"/>
      <c r="J36" s="186"/>
      <c r="K36" s="187"/>
      <c r="L36" s="66">
        <f t="shared" si="1"/>
        <v>0</v>
      </c>
      <c r="M36" s="22"/>
      <c r="N36" s="23"/>
      <c r="O36" s="47"/>
      <c r="P36" s="43"/>
      <c r="Q36" s="24"/>
      <c r="R36" s="47"/>
      <c r="S36" s="45"/>
      <c r="T36" s="24"/>
      <c r="U36" s="47"/>
      <c r="V36" s="45"/>
      <c r="W36" s="24"/>
      <c r="X36" s="25"/>
      <c r="Y36" s="22"/>
      <c r="Z36" s="23"/>
      <c r="AA36" s="47"/>
      <c r="AB36" s="43"/>
      <c r="AC36" s="24"/>
      <c r="AD36" s="47"/>
      <c r="AE36" s="45"/>
      <c r="AF36" s="24"/>
      <c r="AG36" s="47"/>
      <c r="AH36" s="45"/>
      <c r="AI36" s="24"/>
      <c r="AJ36" s="25"/>
      <c r="AK36" s="22"/>
      <c r="AL36" s="23"/>
      <c r="AM36" s="47"/>
      <c r="AN36" s="43"/>
      <c r="AO36" s="24"/>
      <c r="AP36" s="47"/>
      <c r="AQ36" s="45"/>
      <c r="AR36" s="24"/>
      <c r="AS36" s="47"/>
      <c r="AT36" s="45"/>
      <c r="AU36" s="24"/>
      <c r="AV36" s="25"/>
      <c r="AW36" s="22"/>
      <c r="AX36" s="23"/>
      <c r="AY36" s="47"/>
      <c r="AZ36" s="43"/>
      <c r="BA36" s="24"/>
      <c r="BB36" s="47"/>
      <c r="BC36" s="45"/>
      <c r="BD36" s="24"/>
      <c r="BE36" s="47"/>
      <c r="BF36" s="45"/>
      <c r="BG36" s="24"/>
      <c r="BH36" s="25"/>
    </row>
    <row r="37" spans="1:60" s="3" customFormat="1" ht="15" customHeight="1">
      <c r="A37" s="311"/>
      <c r="B37" s="3">
        <v>5</v>
      </c>
      <c r="C37" s="55" t="str">
        <f>IF('invulblad opdrachtnemer'!C37="","",'invulblad opdrachtnemer'!C37)</f>
        <v/>
      </c>
      <c r="D37" s="58" t="str">
        <f>IF('invulblad opdrachtnemer'!D37="","",'invulblad opdrachtnemer'!D37)</f>
        <v/>
      </c>
      <c r="E37" s="174" t="str">
        <f>IF('invulblad opdrachtnemer'!E37="","",'invulblad opdrachtnemer'!E37)</f>
        <v/>
      </c>
      <c r="F37" s="58" t="str">
        <f>IF('invulblad opdrachtnemer'!F37="","",'invulblad opdrachtnemer'!F37)</f>
        <v/>
      </c>
      <c r="G37" s="188"/>
      <c r="H37" s="189"/>
      <c r="I37" s="189"/>
      <c r="J37" s="189"/>
      <c r="K37" s="190"/>
      <c r="L37" s="66">
        <f t="shared" si="1"/>
        <v>0</v>
      </c>
      <c r="M37" s="22"/>
      <c r="N37" s="23"/>
      <c r="O37" s="47"/>
      <c r="P37" s="43"/>
      <c r="Q37" s="24"/>
      <c r="R37" s="47"/>
      <c r="S37" s="45"/>
      <c r="T37" s="24"/>
      <c r="U37" s="47"/>
      <c r="V37" s="45"/>
      <c r="W37" s="24"/>
      <c r="X37" s="25"/>
      <c r="Y37" s="22"/>
      <c r="Z37" s="23"/>
      <c r="AA37" s="47"/>
      <c r="AB37" s="43"/>
      <c r="AC37" s="24"/>
      <c r="AD37" s="47"/>
      <c r="AE37" s="45"/>
      <c r="AF37" s="24"/>
      <c r="AG37" s="47"/>
      <c r="AH37" s="45"/>
      <c r="AI37" s="24"/>
      <c r="AJ37" s="25"/>
      <c r="AK37" s="22"/>
      <c r="AL37" s="23"/>
      <c r="AM37" s="47"/>
      <c r="AN37" s="43"/>
      <c r="AO37" s="24"/>
      <c r="AP37" s="47"/>
      <c r="AQ37" s="45"/>
      <c r="AR37" s="24"/>
      <c r="AS37" s="47"/>
      <c r="AT37" s="45"/>
      <c r="AU37" s="24"/>
      <c r="AV37" s="25"/>
      <c r="AW37" s="22"/>
      <c r="AX37" s="23"/>
      <c r="AY37" s="47"/>
      <c r="AZ37" s="43"/>
      <c r="BA37" s="24"/>
      <c r="BB37" s="47"/>
      <c r="BC37" s="45"/>
      <c r="BD37" s="24"/>
      <c r="BE37" s="47"/>
      <c r="BF37" s="45"/>
      <c r="BG37" s="24"/>
      <c r="BH37" s="25"/>
    </row>
    <row r="38" spans="1:60" s="3" customFormat="1" ht="15" customHeight="1">
      <c r="A38" s="311"/>
      <c r="B38" s="3">
        <v>6</v>
      </c>
      <c r="C38" s="55" t="str">
        <f>IF('invulblad opdrachtnemer'!C38="","",'invulblad opdrachtnemer'!C38)</f>
        <v/>
      </c>
      <c r="D38" s="58" t="str">
        <f>IF('invulblad opdrachtnemer'!D38="","",'invulblad opdrachtnemer'!D38)</f>
        <v/>
      </c>
      <c r="E38" s="174" t="str">
        <f>IF('invulblad opdrachtnemer'!E38="","",'invulblad opdrachtnemer'!E38)</f>
        <v/>
      </c>
      <c r="F38" s="58" t="str">
        <f>IF('invulblad opdrachtnemer'!F38="","",'invulblad opdrachtnemer'!F38)</f>
        <v/>
      </c>
      <c r="G38" s="188"/>
      <c r="H38" s="189"/>
      <c r="I38" s="189"/>
      <c r="J38" s="189"/>
      <c r="K38" s="190"/>
      <c r="L38" s="66">
        <f t="shared" si="1"/>
        <v>0</v>
      </c>
      <c r="M38" s="22"/>
      <c r="N38" s="23"/>
      <c r="O38" s="47"/>
      <c r="P38" s="43"/>
      <c r="Q38" s="24"/>
      <c r="R38" s="47"/>
      <c r="S38" s="45"/>
      <c r="T38" s="24"/>
      <c r="U38" s="47"/>
      <c r="V38" s="45"/>
      <c r="W38" s="24"/>
      <c r="X38" s="25"/>
      <c r="Y38" s="22"/>
      <c r="Z38" s="23"/>
      <c r="AA38" s="47"/>
      <c r="AB38" s="43"/>
      <c r="AC38" s="24"/>
      <c r="AD38" s="47"/>
      <c r="AE38" s="45"/>
      <c r="AF38" s="24"/>
      <c r="AG38" s="47"/>
      <c r="AH38" s="45"/>
      <c r="AI38" s="24"/>
      <c r="AJ38" s="25"/>
      <c r="AK38" s="22"/>
      <c r="AL38" s="23"/>
      <c r="AM38" s="47"/>
      <c r="AN38" s="43"/>
      <c r="AO38" s="24"/>
      <c r="AP38" s="47"/>
      <c r="AQ38" s="45"/>
      <c r="AR38" s="24"/>
      <c r="AS38" s="47"/>
      <c r="AT38" s="45"/>
      <c r="AU38" s="24"/>
      <c r="AV38" s="25"/>
      <c r="AW38" s="22"/>
      <c r="AX38" s="23"/>
      <c r="AY38" s="47"/>
      <c r="AZ38" s="43"/>
      <c r="BA38" s="24"/>
      <c r="BB38" s="47"/>
      <c r="BC38" s="45"/>
      <c r="BD38" s="24"/>
      <c r="BE38" s="47"/>
      <c r="BF38" s="45"/>
      <c r="BG38" s="24"/>
      <c r="BH38" s="25"/>
    </row>
    <row r="39" spans="1:60" s="3" customFormat="1" ht="15" customHeight="1">
      <c r="A39" s="311"/>
      <c r="B39" s="3">
        <v>7</v>
      </c>
      <c r="C39" s="55" t="str">
        <f>IF('invulblad opdrachtnemer'!C39="","",'invulblad opdrachtnemer'!C39)</f>
        <v/>
      </c>
      <c r="D39" s="58" t="str">
        <f>IF('invulblad opdrachtnemer'!D39="","",'invulblad opdrachtnemer'!D39)</f>
        <v/>
      </c>
      <c r="E39" s="174" t="str">
        <f>IF('invulblad opdrachtnemer'!E39="","",'invulblad opdrachtnemer'!E39)</f>
        <v/>
      </c>
      <c r="F39" s="58" t="str">
        <f>IF('invulblad opdrachtnemer'!F39="","",'invulblad opdrachtnemer'!F39)</f>
        <v/>
      </c>
      <c r="G39" s="188"/>
      <c r="H39" s="189"/>
      <c r="I39" s="189"/>
      <c r="J39" s="189"/>
      <c r="K39" s="190"/>
      <c r="L39" s="66">
        <f t="shared" si="1"/>
        <v>0</v>
      </c>
      <c r="M39" s="22"/>
      <c r="N39" s="23"/>
      <c r="O39" s="47"/>
      <c r="P39" s="43"/>
      <c r="Q39" s="24"/>
      <c r="R39" s="47"/>
      <c r="S39" s="45"/>
      <c r="T39" s="24"/>
      <c r="U39" s="47"/>
      <c r="V39" s="45"/>
      <c r="W39" s="24"/>
      <c r="X39" s="25"/>
      <c r="Y39" s="22"/>
      <c r="Z39" s="23"/>
      <c r="AA39" s="47"/>
      <c r="AB39" s="43"/>
      <c r="AC39" s="24"/>
      <c r="AD39" s="47"/>
      <c r="AE39" s="45"/>
      <c r="AF39" s="24"/>
      <c r="AG39" s="47"/>
      <c r="AH39" s="45"/>
      <c r="AI39" s="24"/>
      <c r="AJ39" s="25"/>
      <c r="AK39" s="22"/>
      <c r="AL39" s="23"/>
      <c r="AM39" s="47"/>
      <c r="AN39" s="43"/>
      <c r="AO39" s="24"/>
      <c r="AP39" s="47"/>
      <c r="AQ39" s="45"/>
      <c r="AR39" s="24"/>
      <c r="AS39" s="47"/>
      <c r="AT39" s="45"/>
      <c r="AU39" s="24"/>
      <c r="AV39" s="25"/>
      <c r="AW39" s="22"/>
      <c r="AX39" s="23"/>
      <c r="AY39" s="47"/>
      <c r="AZ39" s="43"/>
      <c r="BA39" s="24"/>
      <c r="BB39" s="47"/>
      <c r="BC39" s="45"/>
      <c r="BD39" s="24"/>
      <c r="BE39" s="47"/>
      <c r="BF39" s="45"/>
      <c r="BG39" s="24"/>
      <c r="BH39" s="25"/>
    </row>
    <row r="40" spans="1:60" s="3" customFormat="1" ht="15" customHeight="1">
      <c r="A40" s="311"/>
      <c r="B40" s="3">
        <v>8</v>
      </c>
      <c r="C40" s="55" t="str">
        <f>IF('invulblad opdrachtnemer'!C40="","",'invulblad opdrachtnemer'!C40)</f>
        <v/>
      </c>
      <c r="D40" s="58" t="str">
        <f>IF('invulblad opdrachtnemer'!D40="","",'invulblad opdrachtnemer'!D40)</f>
        <v/>
      </c>
      <c r="E40" s="174" t="str">
        <f>IF('invulblad opdrachtnemer'!E40="","",'invulblad opdrachtnemer'!E40)</f>
        <v/>
      </c>
      <c r="F40" s="58" t="str">
        <f>IF('invulblad opdrachtnemer'!F40="","",'invulblad opdrachtnemer'!F40)</f>
        <v/>
      </c>
      <c r="G40" s="188"/>
      <c r="H40" s="189"/>
      <c r="I40" s="189"/>
      <c r="J40" s="189"/>
      <c r="K40" s="190"/>
      <c r="L40" s="66">
        <f t="shared" si="1"/>
        <v>0</v>
      </c>
      <c r="M40" s="22"/>
      <c r="N40" s="23"/>
      <c r="O40" s="47"/>
      <c r="P40" s="43"/>
      <c r="Q40" s="24"/>
      <c r="R40" s="47"/>
      <c r="S40" s="45"/>
      <c r="T40" s="24"/>
      <c r="U40" s="47"/>
      <c r="V40" s="45"/>
      <c r="W40" s="24"/>
      <c r="X40" s="25"/>
      <c r="Y40" s="22"/>
      <c r="Z40" s="23"/>
      <c r="AA40" s="47"/>
      <c r="AB40" s="43"/>
      <c r="AC40" s="24"/>
      <c r="AD40" s="47"/>
      <c r="AE40" s="45"/>
      <c r="AF40" s="24"/>
      <c r="AG40" s="47"/>
      <c r="AH40" s="45"/>
      <c r="AI40" s="24"/>
      <c r="AJ40" s="25"/>
      <c r="AK40" s="22"/>
      <c r="AL40" s="23"/>
      <c r="AM40" s="47"/>
      <c r="AN40" s="43"/>
      <c r="AO40" s="24"/>
      <c r="AP40" s="47"/>
      <c r="AQ40" s="45"/>
      <c r="AR40" s="24"/>
      <c r="AS40" s="47"/>
      <c r="AT40" s="45"/>
      <c r="AU40" s="24"/>
      <c r="AV40" s="25"/>
      <c r="AW40" s="22"/>
      <c r="AX40" s="23"/>
      <c r="AY40" s="47"/>
      <c r="AZ40" s="43"/>
      <c r="BA40" s="24"/>
      <c r="BB40" s="47"/>
      <c r="BC40" s="45"/>
      <c r="BD40" s="24"/>
      <c r="BE40" s="47"/>
      <c r="BF40" s="45"/>
      <c r="BG40" s="24"/>
      <c r="BH40" s="25"/>
    </row>
    <row r="41" spans="1:60" s="3" customFormat="1" ht="15" customHeight="1">
      <c r="A41" s="311"/>
      <c r="B41" s="3">
        <v>9</v>
      </c>
      <c r="C41" s="55" t="str">
        <f>IF('invulblad opdrachtnemer'!C41="","",'invulblad opdrachtnemer'!C41)</f>
        <v/>
      </c>
      <c r="D41" s="58" t="str">
        <f>IF('invulblad opdrachtnemer'!D41="","",'invulblad opdrachtnemer'!D41)</f>
        <v/>
      </c>
      <c r="E41" s="174" t="str">
        <f>IF('invulblad opdrachtnemer'!E41="","",'invulblad opdrachtnemer'!E41)</f>
        <v/>
      </c>
      <c r="F41" s="58" t="str">
        <f>IF('invulblad opdrachtnemer'!F41="","",'invulblad opdrachtnemer'!F41)</f>
        <v/>
      </c>
      <c r="G41" s="188"/>
      <c r="H41" s="189"/>
      <c r="I41" s="189"/>
      <c r="J41" s="189"/>
      <c r="K41" s="190"/>
      <c r="L41" s="66">
        <f t="shared" si="1"/>
        <v>0</v>
      </c>
      <c r="M41" s="22"/>
      <c r="N41" s="23"/>
      <c r="O41" s="47"/>
      <c r="P41" s="43"/>
      <c r="Q41" s="24"/>
      <c r="R41" s="47"/>
      <c r="S41" s="45"/>
      <c r="T41" s="24"/>
      <c r="U41" s="47"/>
      <c r="V41" s="45"/>
      <c r="W41" s="24"/>
      <c r="X41" s="25"/>
      <c r="Y41" s="22"/>
      <c r="Z41" s="23"/>
      <c r="AA41" s="47"/>
      <c r="AB41" s="43"/>
      <c r="AC41" s="24"/>
      <c r="AD41" s="47"/>
      <c r="AE41" s="45"/>
      <c r="AF41" s="24"/>
      <c r="AG41" s="47"/>
      <c r="AH41" s="45"/>
      <c r="AI41" s="24"/>
      <c r="AJ41" s="25"/>
      <c r="AK41" s="22"/>
      <c r="AL41" s="23"/>
      <c r="AM41" s="47"/>
      <c r="AN41" s="43"/>
      <c r="AO41" s="24"/>
      <c r="AP41" s="47"/>
      <c r="AQ41" s="45"/>
      <c r="AR41" s="24"/>
      <c r="AS41" s="47"/>
      <c r="AT41" s="45"/>
      <c r="AU41" s="24"/>
      <c r="AV41" s="25"/>
      <c r="AW41" s="22"/>
      <c r="AX41" s="23"/>
      <c r="AY41" s="47"/>
      <c r="AZ41" s="43"/>
      <c r="BA41" s="24"/>
      <c r="BB41" s="47"/>
      <c r="BC41" s="45"/>
      <c r="BD41" s="24"/>
      <c r="BE41" s="47"/>
      <c r="BF41" s="45"/>
      <c r="BG41" s="24"/>
      <c r="BH41" s="25"/>
    </row>
    <row r="42" spans="1:60" s="3" customFormat="1" ht="15" customHeight="1">
      <c r="A42" s="311"/>
      <c r="B42" s="3">
        <v>10</v>
      </c>
      <c r="C42" s="55" t="str">
        <f>IF('invulblad opdrachtnemer'!C42="","",'invulblad opdrachtnemer'!C42)</f>
        <v/>
      </c>
      <c r="D42" s="58" t="str">
        <f>IF('invulblad opdrachtnemer'!D42="","",'invulblad opdrachtnemer'!D42)</f>
        <v/>
      </c>
      <c r="E42" s="174" t="str">
        <f>IF('invulblad opdrachtnemer'!E42="","",'invulblad opdrachtnemer'!E42)</f>
        <v/>
      </c>
      <c r="F42" s="58" t="str">
        <f>IF('invulblad opdrachtnemer'!F42="","",'invulblad opdrachtnemer'!F42)</f>
        <v/>
      </c>
      <c r="G42" s="188"/>
      <c r="H42" s="189"/>
      <c r="I42" s="189"/>
      <c r="J42" s="189"/>
      <c r="K42" s="190"/>
      <c r="L42" s="66">
        <f t="shared" si="1"/>
        <v>0</v>
      </c>
      <c r="M42" s="22"/>
      <c r="N42" s="23"/>
      <c r="O42" s="47"/>
      <c r="P42" s="43"/>
      <c r="Q42" s="24"/>
      <c r="R42" s="47"/>
      <c r="S42" s="45"/>
      <c r="T42" s="24"/>
      <c r="U42" s="47"/>
      <c r="V42" s="45"/>
      <c r="W42" s="24"/>
      <c r="X42" s="25"/>
      <c r="Y42" s="22"/>
      <c r="Z42" s="23"/>
      <c r="AA42" s="47"/>
      <c r="AB42" s="43"/>
      <c r="AC42" s="24"/>
      <c r="AD42" s="47"/>
      <c r="AE42" s="45"/>
      <c r="AF42" s="24"/>
      <c r="AG42" s="47"/>
      <c r="AH42" s="45"/>
      <c r="AI42" s="24"/>
      <c r="AJ42" s="25"/>
      <c r="AK42" s="22"/>
      <c r="AL42" s="23"/>
      <c r="AM42" s="47"/>
      <c r="AN42" s="43"/>
      <c r="AO42" s="24"/>
      <c r="AP42" s="47"/>
      <c r="AQ42" s="45"/>
      <c r="AR42" s="24"/>
      <c r="AS42" s="47"/>
      <c r="AT42" s="45"/>
      <c r="AU42" s="24"/>
      <c r="AV42" s="25"/>
      <c r="AW42" s="22"/>
      <c r="AX42" s="23"/>
      <c r="AY42" s="47"/>
      <c r="AZ42" s="43"/>
      <c r="BA42" s="24"/>
      <c r="BB42" s="47"/>
      <c r="BC42" s="45"/>
      <c r="BD42" s="24"/>
      <c r="BE42" s="47"/>
      <c r="BF42" s="45"/>
      <c r="BG42" s="24"/>
      <c r="BH42" s="25"/>
    </row>
    <row r="43" spans="1:60" s="3" customFormat="1" ht="15" customHeight="1">
      <c r="A43" s="311"/>
      <c r="B43" s="3">
        <v>11</v>
      </c>
      <c r="C43" s="55" t="str">
        <f>IF('invulblad opdrachtnemer'!C43="","",'invulblad opdrachtnemer'!C43)</f>
        <v/>
      </c>
      <c r="D43" s="58" t="str">
        <f>IF('invulblad opdrachtnemer'!D43="","",'invulblad opdrachtnemer'!D43)</f>
        <v/>
      </c>
      <c r="E43" s="174" t="str">
        <f>IF('invulblad opdrachtnemer'!E43="","",'invulblad opdrachtnemer'!E43)</f>
        <v/>
      </c>
      <c r="F43" s="58" t="str">
        <f>IF('invulblad opdrachtnemer'!F43="","",'invulblad opdrachtnemer'!F43)</f>
        <v/>
      </c>
      <c r="G43" s="188"/>
      <c r="H43" s="189"/>
      <c r="I43" s="189"/>
      <c r="J43" s="189"/>
      <c r="K43" s="190"/>
      <c r="L43" s="66">
        <f t="shared" si="1"/>
        <v>0</v>
      </c>
      <c r="M43" s="22"/>
      <c r="N43" s="23"/>
      <c r="O43" s="47"/>
      <c r="P43" s="43"/>
      <c r="Q43" s="24"/>
      <c r="R43" s="47"/>
      <c r="S43" s="45"/>
      <c r="T43" s="24"/>
      <c r="U43" s="47"/>
      <c r="V43" s="45"/>
      <c r="W43" s="24"/>
      <c r="X43" s="25"/>
      <c r="Y43" s="22"/>
      <c r="Z43" s="23"/>
      <c r="AA43" s="47"/>
      <c r="AB43" s="43"/>
      <c r="AC43" s="24"/>
      <c r="AD43" s="47"/>
      <c r="AE43" s="45"/>
      <c r="AF43" s="24"/>
      <c r="AG43" s="47"/>
      <c r="AH43" s="45"/>
      <c r="AI43" s="24"/>
      <c r="AJ43" s="25"/>
      <c r="AK43" s="22"/>
      <c r="AL43" s="23"/>
      <c r="AM43" s="47"/>
      <c r="AN43" s="43"/>
      <c r="AO43" s="24"/>
      <c r="AP43" s="47"/>
      <c r="AQ43" s="45"/>
      <c r="AR43" s="24"/>
      <c r="AS43" s="47"/>
      <c r="AT43" s="45"/>
      <c r="AU43" s="24"/>
      <c r="AV43" s="25"/>
      <c r="AW43" s="22"/>
      <c r="AX43" s="23"/>
      <c r="AY43" s="47"/>
      <c r="AZ43" s="43"/>
      <c r="BA43" s="24"/>
      <c r="BB43" s="47"/>
      <c r="BC43" s="45"/>
      <c r="BD43" s="24"/>
      <c r="BE43" s="47"/>
      <c r="BF43" s="45"/>
      <c r="BG43" s="24"/>
      <c r="BH43" s="25"/>
    </row>
    <row r="44" spans="1:60" s="3" customFormat="1" ht="15" customHeight="1">
      <c r="A44" s="311"/>
      <c r="B44" s="3">
        <v>12</v>
      </c>
      <c r="C44" s="55" t="str">
        <f>IF('invulblad opdrachtnemer'!C44="","",'invulblad opdrachtnemer'!C44)</f>
        <v/>
      </c>
      <c r="D44" s="58" t="str">
        <f>IF('invulblad opdrachtnemer'!D44="","",'invulblad opdrachtnemer'!D44)</f>
        <v/>
      </c>
      <c r="E44" s="174" t="str">
        <f>IF('invulblad opdrachtnemer'!E44="","",'invulblad opdrachtnemer'!E44)</f>
        <v/>
      </c>
      <c r="F44" s="58" t="str">
        <f>IF('invulblad opdrachtnemer'!F44="","",'invulblad opdrachtnemer'!F44)</f>
        <v/>
      </c>
      <c r="G44" s="188"/>
      <c r="H44" s="189"/>
      <c r="I44" s="189"/>
      <c r="J44" s="189"/>
      <c r="K44" s="190"/>
      <c r="L44" s="66">
        <f t="shared" si="1"/>
        <v>0</v>
      </c>
      <c r="M44" s="22"/>
      <c r="N44" s="23"/>
      <c r="O44" s="47"/>
      <c r="P44" s="43"/>
      <c r="Q44" s="24"/>
      <c r="R44" s="47"/>
      <c r="S44" s="45"/>
      <c r="T44" s="24"/>
      <c r="U44" s="47"/>
      <c r="V44" s="45"/>
      <c r="W44" s="24"/>
      <c r="X44" s="25"/>
      <c r="Y44" s="22"/>
      <c r="Z44" s="23"/>
      <c r="AA44" s="47"/>
      <c r="AB44" s="43"/>
      <c r="AC44" s="24"/>
      <c r="AD44" s="47"/>
      <c r="AE44" s="45"/>
      <c r="AF44" s="24"/>
      <c r="AG44" s="47"/>
      <c r="AH44" s="45"/>
      <c r="AI44" s="24"/>
      <c r="AJ44" s="25"/>
      <c r="AK44" s="22"/>
      <c r="AL44" s="23"/>
      <c r="AM44" s="47"/>
      <c r="AN44" s="43"/>
      <c r="AO44" s="24"/>
      <c r="AP44" s="47"/>
      <c r="AQ44" s="45"/>
      <c r="AR44" s="24"/>
      <c r="AS44" s="47"/>
      <c r="AT44" s="45"/>
      <c r="AU44" s="24"/>
      <c r="AV44" s="25"/>
      <c r="AW44" s="22"/>
      <c r="AX44" s="23"/>
      <c r="AY44" s="47"/>
      <c r="AZ44" s="43"/>
      <c r="BA44" s="24"/>
      <c r="BB44" s="47"/>
      <c r="BC44" s="45"/>
      <c r="BD44" s="24"/>
      <c r="BE44" s="47"/>
      <c r="BF44" s="45"/>
      <c r="BG44" s="24"/>
      <c r="BH44" s="25"/>
    </row>
    <row r="45" spans="1:60" s="3" customFormat="1" ht="15" customHeight="1">
      <c r="A45" s="311"/>
      <c r="B45" s="3">
        <v>13</v>
      </c>
      <c r="C45" s="55" t="str">
        <f>IF('invulblad opdrachtnemer'!C45="","",'invulblad opdrachtnemer'!C45)</f>
        <v/>
      </c>
      <c r="D45" s="58" t="str">
        <f>IF('invulblad opdrachtnemer'!D45="","",'invulblad opdrachtnemer'!D45)</f>
        <v/>
      </c>
      <c r="E45" s="174" t="str">
        <f>IF('invulblad opdrachtnemer'!E45="","",'invulblad opdrachtnemer'!E45)</f>
        <v/>
      </c>
      <c r="F45" s="58" t="str">
        <f>IF('invulblad opdrachtnemer'!F45="","",'invulblad opdrachtnemer'!F45)</f>
        <v/>
      </c>
      <c r="G45" s="188"/>
      <c r="H45" s="189"/>
      <c r="I45" s="189"/>
      <c r="J45" s="189"/>
      <c r="K45" s="190"/>
      <c r="L45" s="66">
        <f t="shared" si="1"/>
        <v>0</v>
      </c>
      <c r="M45" s="22"/>
      <c r="N45" s="23"/>
      <c r="O45" s="47"/>
      <c r="P45" s="43"/>
      <c r="Q45" s="24"/>
      <c r="R45" s="47"/>
      <c r="S45" s="45"/>
      <c r="T45" s="24"/>
      <c r="U45" s="47"/>
      <c r="V45" s="45"/>
      <c r="W45" s="24"/>
      <c r="X45" s="25"/>
      <c r="Y45" s="22"/>
      <c r="Z45" s="23"/>
      <c r="AA45" s="47"/>
      <c r="AB45" s="43"/>
      <c r="AC45" s="24"/>
      <c r="AD45" s="47"/>
      <c r="AE45" s="45"/>
      <c r="AF45" s="24"/>
      <c r="AG45" s="47"/>
      <c r="AH45" s="45"/>
      <c r="AI45" s="24"/>
      <c r="AJ45" s="25"/>
      <c r="AK45" s="22"/>
      <c r="AL45" s="23"/>
      <c r="AM45" s="47"/>
      <c r="AN45" s="43"/>
      <c r="AO45" s="24"/>
      <c r="AP45" s="47"/>
      <c r="AQ45" s="45"/>
      <c r="AR45" s="24"/>
      <c r="AS45" s="47"/>
      <c r="AT45" s="45"/>
      <c r="AU45" s="24"/>
      <c r="AV45" s="25"/>
      <c r="AW45" s="22"/>
      <c r="AX45" s="23"/>
      <c r="AY45" s="47"/>
      <c r="AZ45" s="43"/>
      <c r="BA45" s="24"/>
      <c r="BB45" s="47"/>
      <c r="BC45" s="45"/>
      <c r="BD45" s="24"/>
      <c r="BE45" s="47"/>
      <c r="BF45" s="45"/>
      <c r="BG45" s="24"/>
      <c r="BH45" s="25"/>
    </row>
    <row r="46" spans="1:60" s="3" customFormat="1" ht="15" customHeight="1">
      <c r="A46" s="311"/>
      <c r="B46" s="3">
        <v>14</v>
      </c>
      <c r="C46" s="55" t="str">
        <f>IF('invulblad opdrachtnemer'!C46="","",'invulblad opdrachtnemer'!C46)</f>
        <v/>
      </c>
      <c r="D46" s="58" t="str">
        <f>IF('invulblad opdrachtnemer'!D46="","",'invulblad opdrachtnemer'!D46)</f>
        <v/>
      </c>
      <c r="E46" s="174" t="str">
        <f>IF('invulblad opdrachtnemer'!E46="","",'invulblad opdrachtnemer'!E46)</f>
        <v/>
      </c>
      <c r="F46" s="58" t="str">
        <f>IF('invulblad opdrachtnemer'!F46="","",'invulblad opdrachtnemer'!F46)</f>
        <v/>
      </c>
      <c r="G46" s="188"/>
      <c r="H46" s="189"/>
      <c r="I46" s="189"/>
      <c r="J46" s="189"/>
      <c r="K46" s="190"/>
      <c r="L46" s="66">
        <f t="shared" si="1"/>
        <v>0</v>
      </c>
      <c r="M46" s="22"/>
      <c r="N46" s="23"/>
      <c r="O46" s="47"/>
      <c r="P46" s="43"/>
      <c r="Q46" s="24"/>
      <c r="R46" s="47"/>
      <c r="S46" s="45"/>
      <c r="T46" s="24"/>
      <c r="U46" s="47"/>
      <c r="V46" s="45"/>
      <c r="W46" s="24"/>
      <c r="X46" s="25"/>
      <c r="Y46" s="22"/>
      <c r="Z46" s="23"/>
      <c r="AA46" s="47"/>
      <c r="AB46" s="43"/>
      <c r="AC46" s="24"/>
      <c r="AD46" s="47"/>
      <c r="AE46" s="45"/>
      <c r="AF46" s="24"/>
      <c r="AG46" s="47"/>
      <c r="AH46" s="45"/>
      <c r="AI46" s="24"/>
      <c r="AJ46" s="25"/>
      <c r="AK46" s="22"/>
      <c r="AL46" s="23"/>
      <c r="AM46" s="47"/>
      <c r="AN46" s="43"/>
      <c r="AO46" s="24"/>
      <c r="AP46" s="47"/>
      <c r="AQ46" s="45"/>
      <c r="AR46" s="24"/>
      <c r="AS46" s="47"/>
      <c r="AT46" s="45"/>
      <c r="AU46" s="24"/>
      <c r="AV46" s="25"/>
      <c r="AW46" s="22"/>
      <c r="AX46" s="23"/>
      <c r="AY46" s="47"/>
      <c r="AZ46" s="43"/>
      <c r="BA46" s="24"/>
      <c r="BB46" s="47"/>
      <c r="BC46" s="45"/>
      <c r="BD46" s="24"/>
      <c r="BE46" s="47"/>
      <c r="BF46" s="45"/>
      <c r="BG46" s="24"/>
      <c r="BH46" s="25"/>
    </row>
    <row r="47" spans="1:60" s="3" customFormat="1" ht="15" customHeight="1">
      <c r="A47" s="311"/>
      <c r="B47" s="3">
        <v>15</v>
      </c>
      <c r="C47" s="55" t="str">
        <f>IF('invulblad opdrachtnemer'!C47="","",'invulblad opdrachtnemer'!C47)</f>
        <v/>
      </c>
      <c r="D47" s="58" t="str">
        <f>IF('invulblad opdrachtnemer'!D47="","",'invulblad opdrachtnemer'!D47)</f>
        <v/>
      </c>
      <c r="E47" s="174" t="str">
        <f>IF('invulblad opdrachtnemer'!E47="","",'invulblad opdrachtnemer'!E47)</f>
        <v/>
      </c>
      <c r="F47" s="58" t="str">
        <f>IF('invulblad opdrachtnemer'!F47="","",'invulblad opdrachtnemer'!F47)</f>
        <v/>
      </c>
      <c r="G47" s="188"/>
      <c r="H47" s="189"/>
      <c r="I47" s="189"/>
      <c r="J47" s="189"/>
      <c r="K47" s="190"/>
      <c r="L47" s="66">
        <f t="shared" si="1"/>
        <v>0</v>
      </c>
      <c r="M47" s="22"/>
      <c r="N47" s="23"/>
      <c r="O47" s="47"/>
      <c r="P47" s="43"/>
      <c r="Q47" s="24"/>
      <c r="R47" s="47"/>
      <c r="S47" s="45"/>
      <c r="T47" s="24"/>
      <c r="U47" s="47"/>
      <c r="V47" s="45"/>
      <c r="W47" s="24"/>
      <c r="X47" s="25"/>
      <c r="Y47" s="22"/>
      <c r="Z47" s="23"/>
      <c r="AA47" s="47"/>
      <c r="AB47" s="43"/>
      <c r="AC47" s="24"/>
      <c r="AD47" s="47"/>
      <c r="AE47" s="45"/>
      <c r="AF47" s="24"/>
      <c r="AG47" s="47"/>
      <c r="AH47" s="45"/>
      <c r="AI47" s="24"/>
      <c r="AJ47" s="25"/>
      <c r="AK47" s="22"/>
      <c r="AL47" s="23"/>
      <c r="AM47" s="47"/>
      <c r="AN47" s="43"/>
      <c r="AO47" s="24"/>
      <c r="AP47" s="47"/>
      <c r="AQ47" s="45"/>
      <c r="AR47" s="24"/>
      <c r="AS47" s="47"/>
      <c r="AT47" s="45"/>
      <c r="AU47" s="24"/>
      <c r="AV47" s="25"/>
      <c r="AW47" s="22"/>
      <c r="AX47" s="23"/>
      <c r="AY47" s="47"/>
      <c r="AZ47" s="43"/>
      <c r="BA47" s="24"/>
      <c r="BB47" s="47"/>
      <c r="BC47" s="45"/>
      <c r="BD47" s="24"/>
      <c r="BE47" s="47"/>
      <c r="BF47" s="45"/>
      <c r="BG47" s="24"/>
      <c r="BH47" s="25"/>
    </row>
    <row r="48" spans="1:60" s="3" customFormat="1" ht="15" customHeight="1">
      <c r="A48" s="311"/>
      <c r="B48" s="3">
        <v>16</v>
      </c>
      <c r="C48" s="55" t="str">
        <f>IF('invulblad opdrachtnemer'!C48="","",'invulblad opdrachtnemer'!C48)</f>
        <v/>
      </c>
      <c r="D48" s="58" t="str">
        <f>IF('invulblad opdrachtnemer'!D48="","",'invulblad opdrachtnemer'!D48)</f>
        <v/>
      </c>
      <c r="E48" s="174" t="str">
        <f>IF('invulblad opdrachtnemer'!E48="","",'invulblad opdrachtnemer'!E48)</f>
        <v/>
      </c>
      <c r="F48" s="58" t="str">
        <f>IF('invulblad opdrachtnemer'!F48="","",'invulblad opdrachtnemer'!F48)</f>
        <v/>
      </c>
      <c r="G48" s="188"/>
      <c r="H48" s="189"/>
      <c r="I48" s="189"/>
      <c r="J48" s="189"/>
      <c r="K48" s="190"/>
      <c r="L48" s="66">
        <f t="shared" si="1"/>
        <v>0</v>
      </c>
      <c r="M48" s="22"/>
      <c r="N48" s="23"/>
      <c r="O48" s="47"/>
      <c r="P48" s="43"/>
      <c r="Q48" s="24"/>
      <c r="R48" s="47"/>
      <c r="S48" s="45"/>
      <c r="T48" s="24"/>
      <c r="U48" s="47"/>
      <c r="V48" s="45"/>
      <c r="W48" s="24"/>
      <c r="X48" s="25"/>
      <c r="Y48" s="22"/>
      <c r="Z48" s="23"/>
      <c r="AA48" s="47"/>
      <c r="AB48" s="43"/>
      <c r="AC48" s="24"/>
      <c r="AD48" s="47"/>
      <c r="AE48" s="45"/>
      <c r="AF48" s="24"/>
      <c r="AG48" s="47"/>
      <c r="AH48" s="45"/>
      <c r="AI48" s="24"/>
      <c r="AJ48" s="25"/>
      <c r="AK48" s="22"/>
      <c r="AL48" s="23"/>
      <c r="AM48" s="47"/>
      <c r="AN48" s="43"/>
      <c r="AO48" s="24"/>
      <c r="AP48" s="47"/>
      <c r="AQ48" s="45"/>
      <c r="AR48" s="24"/>
      <c r="AS48" s="47"/>
      <c r="AT48" s="45"/>
      <c r="AU48" s="24"/>
      <c r="AV48" s="25"/>
      <c r="AW48" s="22"/>
      <c r="AX48" s="23"/>
      <c r="AY48" s="47"/>
      <c r="AZ48" s="43"/>
      <c r="BA48" s="24"/>
      <c r="BB48" s="47"/>
      <c r="BC48" s="45"/>
      <c r="BD48" s="24"/>
      <c r="BE48" s="47"/>
      <c r="BF48" s="45"/>
      <c r="BG48" s="24"/>
      <c r="BH48" s="25"/>
    </row>
    <row r="49" spans="1:60" s="3" customFormat="1" ht="15" customHeight="1">
      <c r="A49" s="311"/>
      <c r="B49" s="3">
        <v>17</v>
      </c>
      <c r="C49" s="55" t="str">
        <f>IF('invulblad opdrachtnemer'!C49="","",'invulblad opdrachtnemer'!C49)</f>
        <v/>
      </c>
      <c r="D49" s="58" t="str">
        <f>IF('invulblad opdrachtnemer'!D49="","",'invulblad opdrachtnemer'!D49)</f>
        <v/>
      </c>
      <c r="E49" s="174" t="str">
        <f>IF('invulblad opdrachtnemer'!E49="","",'invulblad opdrachtnemer'!E49)</f>
        <v/>
      </c>
      <c r="F49" s="58" t="str">
        <f>IF('invulblad opdrachtnemer'!F49="","",'invulblad opdrachtnemer'!F49)</f>
        <v/>
      </c>
      <c r="G49" s="188"/>
      <c r="H49" s="189"/>
      <c r="I49" s="189"/>
      <c r="J49" s="189"/>
      <c r="K49" s="190"/>
      <c r="L49" s="66">
        <f t="shared" si="1"/>
        <v>0</v>
      </c>
      <c r="M49" s="22"/>
      <c r="N49" s="23"/>
      <c r="O49" s="47"/>
      <c r="P49" s="43"/>
      <c r="Q49" s="24"/>
      <c r="R49" s="47"/>
      <c r="S49" s="45"/>
      <c r="T49" s="24"/>
      <c r="U49" s="47"/>
      <c r="V49" s="45"/>
      <c r="W49" s="24"/>
      <c r="X49" s="25"/>
      <c r="Y49" s="22"/>
      <c r="Z49" s="23"/>
      <c r="AA49" s="47"/>
      <c r="AB49" s="43"/>
      <c r="AC49" s="24"/>
      <c r="AD49" s="47"/>
      <c r="AE49" s="45"/>
      <c r="AF49" s="24"/>
      <c r="AG49" s="47"/>
      <c r="AH49" s="45"/>
      <c r="AI49" s="24"/>
      <c r="AJ49" s="25"/>
      <c r="AK49" s="22"/>
      <c r="AL49" s="23"/>
      <c r="AM49" s="47"/>
      <c r="AN49" s="43"/>
      <c r="AO49" s="24"/>
      <c r="AP49" s="47"/>
      <c r="AQ49" s="45"/>
      <c r="AR49" s="24"/>
      <c r="AS49" s="47"/>
      <c r="AT49" s="45"/>
      <c r="AU49" s="24"/>
      <c r="AV49" s="25"/>
      <c r="AW49" s="22"/>
      <c r="AX49" s="23"/>
      <c r="AY49" s="47"/>
      <c r="AZ49" s="43"/>
      <c r="BA49" s="24"/>
      <c r="BB49" s="47"/>
      <c r="BC49" s="45"/>
      <c r="BD49" s="24"/>
      <c r="BE49" s="47"/>
      <c r="BF49" s="45"/>
      <c r="BG49" s="24"/>
      <c r="BH49" s="25"/>
    </row>
    <row r="50" spans="1:60" s="3" customFormat="1" ht="15" customHeight="1">
      <c r="A50" s="311"/>
      <c r="B50" s="3">
        <v>18</v>
      </c>
      <c r="C50" s="55" t="str">
        <f>IF('invulblad opdrachtnemer'!C50="","",'invulblad opdrachtnemer'!C50)</f>
        <v/>
      </c>
      <c r="D50" s="58" t="str">
        <f>IF('invulblad opdrachtnemer'!D50="","",'invulblad opdrachtnemer'!D50)</f>
        <v/>
      </c>
      <c r="E50" s="174" t="str">
        <f>IF('invulblad opdrachtnemer'!E50="","",'invulblad opdrachtnemer'!E50)</f>
        <v/>
      </c>
      <c r="F50" s="58" t="str">
        <f>IF('invulblad opdrachtnemer'!F50="","",'invulblad opdrachtnemer'!F50)</f>
        <v/>
      </c>
      <c r="G50" s="188"/>
      <c r="H50" s="189"/>
      <c r="I50" s="189"/>
      <c r="J50" s="189"/>
      <c r="K50" s="190"/>
      <c r="L50" s="66">
        <f t="shared" si="1"/>
        <v>0</v>
      </c>
      <c r="M50" s="22"/>
      <c r="N50" s="23"/>
      <c r="O50" s="47"/>
      <c r="P50" s="43"/>
      <c r="Q50" s="24"/>
      <c r="R50" s="47"/>
      <c r="S50" s="45"/>
      <c r="T50" s="24"/>
      <c r="U50" s="47"/>
      <c r="V50" s="45"/>
      <c r="W50" s="24"/>
      <c r="X50" s="25"/>
      <c r="Y50" s="22"/>
      <c r="Z50" s="23"/>
      <c r="AA50" s="47"/>
      <c r="AB50" s="43"/>
      <c r="AC50" s="24"/>
      <c r="AD50" s="47"/>
      <c r="AE50" s="45"/>
      <c r="AF50" s="24"/>
      <c r="AG50" s="47"/>
      <c r="AH50" s="45"/>
      <c r="AI50" s="24"/>
      <c r="AJ50" s="25"/>
      <c r="AK50" s="22"/>
      <c r="AL50" s="23"/>
      <c r="AM50" s="47"/>
      <c r="AN50" s="43"/>
      <c r="AO50" s="24"/>
      <c r="AP50" s="47"/>
      <c r="AQ50" s="45"/>
      <c r="AR50" s="24"/>
      <c r="AS50" s="47"/>
      <c r="AT50" s="45"/>
      <c r="AU50" s="24"/>
      <c r="AV50" s="25"/>
      <c r="AW50" s="22"/>
      <c r="AX50" s="23"/>
      <c r="AY50" s="47"/>
      <c r="AZ50" s="43"/>
      <c r="BA50" s="24"/>
      <c r="BB50" s="47"/>
      <c r="BC50" s="45"/>
      <c r="BD50" s="24"/>
      <c r="BE50" s="47"/>
      <c r="BF50" s="45"/>
      <c r="BG50" s="24"/>
      <c r="BH50" s="25"/>
    </row>
    <row r="51" spans="1:60" s="3" customFormat="1" ht="15" customHeight="1">
      <c r="A51" s="311"/>
      <c r="B51" s="3">
        <v>19</v>
      </c>
      <c r="C51" s="55" t="str">
        <f>IF('invulblad opdrachtnemer'!C51="","",'invulblad opdrachtnemer'!C51)</f>
        <v/>
      </c>
      <c r="D51" s="58" t="str">
        <f>IF('invulblad opdrachtnemer'!D51="","",'invulblad opdrachtnemer'!D51)</f>
        <v/>
      </c>
      <c r="E51" s="174" t="str">
        <f>IF('invulblad opdrachtnemer'!E51="","",'invulblad opdrachtnemer'!E51)</f>
        <v/>
      </c>
      <c r="F51" s="58" t="str">
        <f>IF('invulblad opdrachtnemer'!F51="","",'invulblad opdrachtnemer'!F51)</f>
        <v/>
      </c>
      <c r="G51" s="188"/>
      <c r="H51" s="189"/>
      <c r="I51" s="189"/>
      <c r="J51" s="189"/>
      <c r="K51" s="190"/>
      <c r="L51" s="66">
        <f t="shared" si="1"/>
        <v>0</v>
      </c>
      <c r="M51" s="22"/>
      <c r="N51" s="23"/>
      <c r="O51" s="47"/>
      <c r="P51" s="43"/>
      <c r="Q51" s="24"/>
      <c r="R51" s="47"/>
      <c r="S51" s="45"/>
      <c r="T51" s="24"/>
      <c r="U51" s="47"/>
      <c r="V51" s="45"/>
      <c r="W51" s="24"/>
      <c r="X51" s="25"/>
      <c r="Y51" s="22"/>
      <c r="Z51" s="23"/>
      <c r="AA51" s="47"/>
      <c r="AB51" s="43"/>
      <c r="AC51" s="24"/>
      <c r="AD51" s="47"/>
      <c r="AE51" s="45"/>
      <c r="AF51" s="24"/>
      <c r="AG51" s="47"/>
      <c r="AH51" s="45"/>
      <c r="AI51" s="24"/>
      <c r="AJ51" s="25"/>
      <c r="AK51" s="22"/>
      <c r="AL51" s="23"/>
      <c r="AM51" s="47"/>
      <c r="AN51" s="43"/>
      <c r="AO51" s="24"/>
      <c r="AP51" s="47"/>
      <c r="AQ51" s="45"/>
      <c r="AR51" s="24"/>
      <c r="AS51" s="47"/>
      <c r="AT51" s="45"/>
      <c r="AU51" s="24"/>
      <c r="AV51" s="25"/>
      <c r="AW51" s="22"/>
      <c r="AX51" s="23"/>
      <c r="AY51" s="47"/>
      <c r="AZ51" s="43"/>
      <c r="BA51" s="24"/>
      <c r="BB51" s="47"/>
      <c r="BC51" s="45"/>
      <c r="BD51" s="24"/>
      <c r="BE51" s="47"/>
      <c r="BF51" s="45"/>
      <c r="BG51" s="24"/>
      <c r="BH51" s="25"/>
    </row>
    <row r="52" spans="1:60" s="3" customFormat="1" ht="15" customHeight="1" thickBot="1">
      <c r="A52" s="311"/>
      <c r="B52" s="3">
        <v>20</v>
      </c>
      <c r="C52" s="40" t="str">
        <f>IF('invulblad opdrachtnemer'!C52="","",'invulblad opdrachtnemer'!C52)</f>
        <v/>
      </c>
      <c r="D52" s="59" t="str">
        <f>IF('invulblad opdrachtnemer'!D52="","",'invulblad opdrachtnemer'!D52)</f>
        <v/>
      </c>
      <c r="E52" s="175" t="str">
        <f>IF('invulblad opdrachtnemer'!E52="","",'invulblad opdrachtnemer'!E52)</f>
        <v/>
      </c>
      <c r="F52" s="59" t="str">
        <f>IF('invulblad opdrachtnemer'!F52="","",'invulblad opdrachtnemer'!F52)</f>
        <v/>
      </c>
      <c r="G52" s="191"/>
      <c r="H52" s="192"/>
      <c r="I52" s="192"/>
      <c r="J52" s="192"/>
      <c r="K52" s="312"/>
      <c r="L52" s="67">
        <f t="shared" si="1"/>
        <v>0</v>
      </c>
      <c r="M52" s="313"/>
      <c r="N52" s="314"/>
      <c r="O52" s="315"/>
      <c r="P52" s="316"/>
      <c r="Q52" s="317"/>
      <c r="R52" s="315"/>
      <c r="S52" s="318"/>
      <c r="T52" s="317"/>
      <c r="U52" s="315"/>
      <c r="V52" s="318"/>
      <c r="W52" s="317"/>
      <c r="X52" s="41"/>
      <c r="Y52" s="313"/>
      <c r="Z52" s="314"/>
      <c r="AA52" s="315"/>
      <c r="AB52" s="316"/>
      <c r="AC52" s="317"/>
      <c r="AD52" s="315"/>
      <c r="AE52" s="318"/>
      <c r="AF52" s="317"/>
      <c r="AG52" s="315"/>
      <c r="AH52" s="318"/>
      <c r="AI52" s="317"/>
      <c r="AJ52" s="41"/>
      <c r="AK52" s="313"/>
      <c r="AL52" s="314"/>
      <c r="AM52" s="315"/>
      <c r="AN52" s="316"/>
      <c r="AO52" s="317"/>
      <c r="AP52" s="315"/>
      <c r="AQ52" s="318"/>
      <c r="AR52" s="317"/>
      <c r="AS52" s="315"/>
      <c r="AT52" s="318"/>
      <c r="AU52" s="317"/>
      <c r="AV52" s="41"/>
      <c r="AW52" s="313"/>
      <c r="AX52" s="314"/>
      <c r="AY52" s="315"/>
      <c r="AZ52" s="316"/>
      <c r="BA52" s="317"/>
      <c r="BB52" s="315"/>
      <c r="BC52" s="318"/>
      <c r="BD52" s="317"/>
      <c r="BE52" s="315"/>
      <c r="BF52" s="318"/>
      <c r="BG52" s="317"/>
      <c r="BH52" s="41"/>
    </row>
    <row r="53" spans="1:60" s="10" customFormat="1" ht="15" thickBot="1">
      <c r="C53" s="3"/>
      <c r="D53" s="3"/>
      <c r="E53" s="3"/>
      <c r="F53" s="3"/>
      <c r="G53" s="4"/>
      <c r="H53" s="3"/>
      <c r="I53" s="3"/>
      <c r="J53" s="3"/>
      <c r="K53" s="4"/>
      <c r="L53" s="4"/>
      <c r="M53" s="3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"/>
      <c r="AY53" s="3"/>
      <c r="AZ53" s="3"/>
      <c r="BA53" s="3"/>
      <c r="BB53" s="3"/>
      <c r="BC53" s="3"/>
      <c r="BD53" s="3"/>
      <c r="BE53" s="3"/>
      <c r="BF53" s="3"/>
      <c r="BG53" s="3"/>
      <c r="BH53" s="3"/>
    </row>
    <row r="54" spans="1:60" ht="50.25" customHeight="1" thickBot="1">
      <c r="C54" s="12" t="str">
        <f>'gunningscriterium SEB'!C38</f>
        <v>GEREEDSCHAPPEN</v>
      </c>
      <c r="D54" s="13"/>
      <c r="E54" s="13"/>
      <c r="F54" s="13"/>
      <c r="G54" s="30"/>
      <c r="H54" s="13"/>
      <c r="I54" s="13"/>
      <c r="J54" s="13"/>
      <c r="K54" s="30"/>
      <c r="L54" s="15"/>
      <c r="M54" s="13" t="s">
        <v>38</v>
      </c>
      <c r="N54" s="158"/>
      <c r="O54" s="158"/>
      <c r="P54" s="158"/>
      <c r="Q54" s="13">
        <f>'invulblad opdrachtnemer'!G54</f>
        <v>1</v>
      </c>
      <c r="R54" s="382" t="s">
        <v>210</v>
      </c>
      <c r="S54" s="382"/>
      <c r="T54" s="382"/>
      <c r="U54" s="382"/>
      <c r="V54" s="382"/>
      <c r="W54" s="382"/>
      <c r="X54" s="383"/>
      <c r="Y54" s="157"/>
      <c r="Z54" s="158"/>
      <c r="AA54" s="158"/>
      <c r="AB54" s="158"/>
      <c r="AC54" s="158"/>
      <c r="AD54" s="159" t="s">
        <v>38</v>
      </c>
      <c r="AE54" s="13">
        <f>'invulblad opdrachtnemer'!H54</f>
        <v>2</v>
      </c>
      <c r="AF54" s="158"/>
      <c r="AG54" s="158"/>
      <c r="AH54" s="158"/>
      <c r="AI54" s="158"/>
      <c r="AJ54" s="160"/>
      <c r="AK54" s="157"/>
      <c r="AL54" s="158"/>
      <c r="AM54" s="158"/>
      <c r="AN54" s="158"/>
      <c r="AO54" s="158"/>
      <c r="AP54" s="159" t="s">
        <v>38</v>
      </c>
      <c r="AQ54" s="13">
        <f>'invulblad opdrachtnemer'!I54</f>
        <v>3</v>
      </c>
      <c r="AR54" s="158"/>
      <c r="AS54" s="158"/>
      <c r="AT54" s="158"/>
      <c r="AU54" s="158"/>
      <c r="AV54" s="160"/>
      <c r="AW54" s="157"/>
      <c r="AX54" s="158"/>
      <c r="AY54" s="158"/>
      <c r="AZ54" s="158"/>
      <c r="BA54" s="158"/>
      <c r="BB54" s="159" t="s">
        <v>38</v>
      </c>
      <c r="BC54" s="13">
        <f>'invulblad opdrachtnemer'!J54</f>
        <v>4</v>
      </c>
      <c r="BD54" s="158"/>
      <c r="BE54" s="158"/>
      <c r="BF54" s="158"/>
      <c r="BG54" s="158"/>
      <c r="BH54" s="160"/>
    </row>
    <row r="55" spans="1:60" s="38" customFormat="1" ht="32.15" customHeight="1" thickBot="1">
      <c r="A55" s="14"/>
      <c r="C55" s="162" t="s">
        <v>30</v>
      </c>
      <c r="D55" s="178" t="s">
        <v>13</v>
      </c>
      <c r="E55" s="179" t="s">
        <v>31</v>
      </c>
      <c r="F55" s="61" t="s">
        <v>33</v>
      </c>
      <c r="G55" s="79" t="s">
        <v>145</v>
      </c>
      <c r="H55" s="36" t="s">
        <v>14</v>
      </c>
      <c r="I55" s="36" t="s">
        <v>16</v>
      </c>
      <c r="J55" s="61" t="s">
        <v>142</v>
      </c>
      <c r="K55" s="79" t="s">
        <v>17</v>
      </c>
      <c r="L55" s="165" t="s">
        <v>135</v>
      </c>
      <c r="M55" s="166" t="s">
        <v>18</v>
      </c>
      <c r="N55" s="167" t="s">
        <v>19</v>
      </c>
      <c r="O55" s="170" t="s">
        <v>20</v>
      </c>
      <c r="P55" s="180" t="s">
        <v>21</v>
      </c>
      <c r="Q55" s="170" t="s">
        <v>22</v>
      </c>
      <c r="R55" s="170" t="s">
        <v>23</v>
      </c>
      <c r="S55" s="180" t="s">
        <v>24</v>
      </c>
      <c r="T55" s="170" t="s">
        <v>25</v>
      </c>
      <c r="U55" s="168" t="s">
        <v>133</v>
      </c>
      <c r="V55" s="170" t="s">
        <v>26</v>
      </c>
      <c r="W55" s="170" t="s">
        <v>27</v>
      </c>
      <c r="X55" s="172" t="s">
        <v>28</v>
      </c>
      <c r="Y55" s="166" t="s">
        <v>18</v>
      </c>
      <c r="Z55" s="167" t="s">
        <v>19</v>
      </c>
      <c r="AA55" s="170" t="s">
        <v>20</v>
      </c>
      <c r="AB55" s="180" t="s">
        <v>21</v>
      </c>
      <c r="AC55" s="170" t="s">
        <v>22</v>
      </c>
      <c r="AD55" s="170" t="s">
        <v>23</v>
      </c>
      <c r="AE55" s="180" t="s">
        <v>24</v>
      </c>
      <c r="AF55" s="170" t="s">
        <v>25</v>
      </c>
      <c r="AG55" s="168" t="s">
        <v>133</v>
      </c>
      <c r="AH55" s="170" t="s">
        <v>26</v>
      </c>
      <c r="AI55" s="170" t="s">
        <v>27</v>
      </c>
      <c r="AJ55" s="172" t="s">
        <v>28</v>
      </c>
      <c r="AK55" s="166" t="s">
        <v>18</v>
      </c>
      <c r="AL55" s="167" t="s">
        <v>19</v>
      </c>
      <c r="AM55" s="170" t="s">
        <v>20</v>
      </c>
      <c r="AN55" s="180" t="s">
        <v>21</v>
      </c>
      <c r="AO55" s="170" t="s">
        <v>22</v>
      </c>
      <c r="AP55" s="170" t="s">
        <v>23</v>
      </c>
      <c r="AQ55" s="180" t="s">
        <v>24</v>
      </c>
      <c r="AR55" s="170" t="s">
        <v>25</v>
      </c>
      <c r="AS55" s="168" t="s">
        <v>133</v>
      </c>
      <c r="AT55" s="170" t="s">
        <v>26</v>
      </c>
      <c r="AU55" s="170" t="s">
        <v>27</v>
      </c>
      <c r="AV55" s="172" t="s">
        <v>28</v>
      </c>
      <c r="AW55" s="166" t="s">
        <v>18</v>
      </c>
      <c r="AX55" s="167" t="s">
        <v>19</v>
      </c>
      <c r="AY55" s="170" t="s">
        <v>20</v>
      </c>
      <c r="AZ55" s="180" t="s">
        <v>21</v>
      </c>
      <c r="BA55" s="170" t="s">
        <v>22</v>
      </c>
      <c r="BB55" s="170" t="s">
        <v>23</v>
      </c>
      <c r="BC55" s="180" t="s">
        <v>24</v>
      </c>
      <c r="BD55" s="170" t="s">
        <v>25</v>
      </c>
      <c r="BE55" s="168" t="s">
        <v>133</v>
      </c>
      <c r="BF55" s="170" t="s">
        <v>26</v>
      </c>
      <c r="BG55" s="170" t="s">
        <v>27</v>
      </c>
      <c r="BH55" s="172" t="s">
        <v>28</v>
      </c>
    </row>
    <row r="56" spans="1:60" ht="15" customHeight="1">
      <c r="A56" s="68"/>
      <c r="B56" s="3">
        <v>1</v>
      </c>
      <c r="C56" s="39" t="str">
        <f>IF('invulblad opdrachtnemer'!C56="","",'invulblad opdrachtnemer'!C56)</f>
        <v/>
      </c>
      <c r="D56" s="56" t="str">
        <f>IF('invulblad opdrachtnemer'!D56="","",'invulblad opdrachtnemer'!D56)</f>
        <v/>
      </c>
      <c r="E56" s="64" t="str">
        <f>IF('invulblad opdrachtnemer'!E56="","",'invulblad opdrachtnemer'!E56)</f>
        <v/>
      </c>
      <c r="F56" s="56" t="str">
        <f>IF('invulblad opdrachtnemer'!F56="","",'invulblad opdrachtnemer'!F56)</f>
        <v/>
      </c>
      <c r="G56" s="182"/>
      <c r="H56" s="183"/>
      <c r="I56" s="183"/>
      <c r="J56" s="183"/>
      <c r="K56" s="184"/>
      <c r="L56" s="65">
        <f>SUM(M56:BH56)</f>
        <v>0</v>
      </c>
      <c r="M56" s="18"/>
      <c r="N56" s="19"/>
      <c r="O56" s="46"/>
      <c r="P56" s="42"/>
      <c r="Q56" s="20"/>
      <c r="R56" s="46"/>
      <c r="S56" s="44"/>
      <c r="T56" s="20"/>
      <c r="U56" s="46"/>
      <c r="V56" s="44"/>
      <c r="W56" s="20"/>
      <c r="X56" s="21"/>
      <c r="Y56" s="18"/>
      <c r="Z56" s="19"/>
      <c r="AA56" s="46"/>
      <c r="AB56" s="42"/>
      <c r="AC56" s="20"/>
      <c r="AD56" s="46"/>
      <c r="AE56" s="44"/>
      <c r="AF56" s="20"/>
      <c r="AG56" s="46"/>
      <c r="AH56" s="44"/>
      <c r="AI56" s="20"/>
      <c r="AJ56" s="21"/>
      <c r="AK56" s="18"/>
      <c r="AL56" s="19"/>
      <c r="AM56" s="46"/>
      <c r="AN56" s="42"/>
      <c r="AO56" s="20"/>
      <c r="AP56" s="46"/>
      <c r="AQ56" s="44"/>
      <c r="AR56" s="20"/>
      <c r="AS56" s="46"/>
      <c r="AT56" s="44"/>
      <c r="AU56" s="20"/>
      <c r="AV56" s="21"/>
      <c r="AW56" s="18"/>
      <c r="AX56" s="19"/>
      <c r="AY56" s="46"/>
      <c r="AZ56" s="42"/>
      <c r="BA56" s="20"/>
      <c r="BB56" s="46"/>
      <c r="BC56" s="44"/>
      <c r="BD56" s="20"/>
      <c r="BE56" s="46"/>
      <c r="BF56" s="44"/>
      <c r="BG56" s="20"/>
      <c r="BH56" s="21"/>
    </row>
    <row r="57" spans="1:60" ht="15" customHeight="1">
      <c r="A57" s="311"/>
      <c r="B57" s="3">
        <v>2</v>
      </c>
      <c r="C57" s="17" t="str">
        <f>IF('invulblad opdrachtnemer'!C57="","",'invulblad opdrachtnemer'!C57)</f>
        <v/>
      </c>
      <c r="D57" s="57" t="str">
        <f>IF('invulblad opdrachtnemer'!D57="","",'invulblad opdrachtnemer'!D57)</f>
        <v/>
      </c>
      <c r="E57" s="173" t="str">
        <f>IF('invulblad opdrachtnemer'!E57="","",'invulblad opdrachtnemer'!E57)</f>
        <v/>
      </c>
      <c r="F57" s="57" t="str">
        <f>IF('invulblad opdrachtnemer'!F57="","",'invulblad opdrachtnemer'!F57)</f>
        <v/>
      </c>
      <c r="G57" s="185"/>
      <c r="H57" s="186"/>
      <c r="I57" s="186"/>
      <c r="J57" s="186"/>
      <c r="K57" s="187"/>
      <c r="L57" s="66">
        <f t="shared" ref="L57:L75" si="2">SUM(M57:BH57)</f>
        <v>0</v>
      </c>
      <c r="M57" s="22"/>
      <c r="N57" s="23"/>
      <c r="O57" s="47"/>
      <c r="P57" s="43"/>
      <c r="Q57" s="24"/>
      <c r="R57" s="47"/>
      <c r="S57" s="45"/>
      <c r="T57" s="24"/>
      <c r="U57" s="47"/>
      <c r="V57" s="45"/>
      <c r="W57" s="24"/>
      <c r="X57" s="25"/>
      <c r="Y57" s="22"/>
      <c r="Z57" s="23"/>
      <c r="AA57" s="47"/>
      <c r="AB57" s="43"/>
      <c r="AC57" s="24"/>
      <c r="AD57" s="47"/>
      <c r="AE57" s="45"/>
      <c r="AF57" s="24"/>
      <c r="AG57" s="47"/>
      <c r="AH57" s="45"/>
      <c r="AI57" s="24"/>
      <c r="AJ57" s="25"/>
      <c r="AK57" s="22"/>
      <c r="AL57" s="23"/>
      <c r="AM57" s="47"/>
      <c r="AN57" s="43"/>
      <c r="AO57" s="24"/>
      <c r="AP57" s="47"/>
      <c r="AQ57" s="45"/>
      <c r="AR57" s="24"/>
      <c r="AS57" s="47"/>
      <c r="AT57" s="45"/>
      <c r="AU57" s="24"/>
      <c r="AV57" s="25"/>
      <c r="AW57" s="22"/>
      <c r="AX57" s="23"/>
      <c r="AY57" s="47"/>
      <c r="AZ57" s="43"/>
      <c r="BA57" s="24"/>
      <c r="BB57" s="47"/>
      <c r="BC57" s="45"/>
      <c r="BD57" s="24"/>
      <c r="BE57" s="47"/>
      <c r="BF57" s="45"/>
      <c r="BG57" s="24"/>
      <c r="BH57" s="25"/>
    </row>
    <row r="58" spans="1:60" ht="15" customHeight="1">
      <c r="A58" s="311"/>
      <c r="B58" s="3">
        <v>3</v>
      </c>
      <c r="C58" s="17" t="str">
        <f>IF('invulblad opdrachtnemer'!C58="","",'invulblad opdrachtnemer'!C58)</f>
        <v/>
      </c>
      <c r="D58" s="57" t="str">
        <f>IF('invulblad opdrachtnemer'!D58="","",'invulblad opdrachtnemer'!D58)</f>
        <v/>
      </c>
      <c r="E58" s="173" t="str">
        <f>IF('invulblad opdrachtnemer'!E58="","",'invulblad opdrachtnemer'!E58)</f>
        <v/>
      </c>
      <c r="F58" s="57" t="str">
        <f>IF('invulblad opdrachtnemer'!F58="","",'invulblad opdrachtnemer'!F58)</f>
        <v/>
      </c>
      <c r="G58" s="185"/>
      <c r="H58" s="186"/>
      <c r="I58" s="186"/>
      <c r="J58" s="186"/>
      <c r="K58" s="187"/>
      <c r="L58" s="66">
        <f t="shared" si="2"/>
        <v>0</v>
      </c>
      <c r="M58" s="22"/>
      <c r="N58" s="23"/>
      <c r="O58" s="47"/>
      <c r="P58" s="43"/>
      <c r="Q58" s="24"/>
      <c r="R58" s="47"/>
      <c r="S58" s="45"/>
      <c r="T58" s="24"/>
      <c r="U58" s="47"/>
      <c r="V58" s="45"/>
      <c r="W58" s="24"/>
      <c r="X58" s="25"/>
      <c r="Y58" s="22"/>
      <c r="Z58" s="23"/>
      <c r="AA58" s="47"/>
      <c r="AB58" s="43"/>
      <c r="AC58" s="24"/>
      <c r="AD58" s="47"/>
      <c r="AE58" s="45"/>
      <c r="AF58" s="24"/>
      <c r="AG58" s="47"/>
      <c r="AH58" s="45"/>
      <c r="AI58" s="24"/>
      <c r="AJ58" s="25"/>
      <c r="AK58" s="22"/>
      <c r="AL58" s="23"/>
      <c r="AM58" s="47"/>
      <c r="AN58" s="43"/>
      <c r="AO58" s="24"/>
      <c r="AP58" s="47"/>
      <c r="AQ58" s="45"/>
      <c r="AR58" s="24"/>
      <c r="AS58" s="47"/>
      <c r="AT58" s="45"/>
      <c r="AU58" s="24"/>
      <c r="AV58" s="25"/>
      <c r="AW58" s="22"/>
      <c r="AX58" s="23"/>
      <c r="AY58" s="47"/>
      <c r="AZ58" s="43"/>
      <c r="BA58" s="24"/>
      <c r="BB58" s="47"/>
      <c r="BC58" s="45"/>
      <c r="BD58" s="24"/>
      <c r="BE58" s="47"/>
      <c r="BF58" s="45"/>
      <c r="BG58" s="24"/>
      <c r="BH58" s="25"/>
    </row>
    <row r="59" spans="1:60" ht="15" customHeight="1">
      <c r="A59" s="311"/>
      <c r="B59" s="3">
        <v>4</v>
      </c>
      <c r="C59" s="17" t="str">
        <f>IF('invulblad opdrachtnemer'!C59="","",'invulblad opdrachtnemer'!C59)</f>
        <v/>
      </c>
      <c r="D59" s="57" t="str">
        <f>IF('invulblad opdrachtnemer'!D59="","",'invulblad opdrachtnemer'!D59)</f>
        <v/>
      </c>
      <c r="E59" s="173" t="str">
        <f>IF('invulblad opdrachtnemer'!E59="","",'invulblad opdrachtnemer'!E59)</f>
        <v/>
      </c>
      <c r="F59" s="57" t="str">
        <f>IF('invulblad opdrachtnemer'!F59="","",'invulblad opdrachtnemer'!F59)</f>
        <v/>
      </c>
      <c r="G59" s="185"/>
      <c r="H59" s="186"/>
      <c r="I59" s="186"/>
      <c r="J59" s="186"/>
      <c r="K59" s="187"/>
      <c r="L59" s="66">
        <f>SUM(M59:BH59)</f>
        <v>0</v>
      </c>
      <c r="M59" s="22"/>
      <c r="N59" s="23"/>
      <c r="O59" s="47"/>
      <c r="P59" s="43"/>
      <c r="Q59" s="24"/>
      <c r="R59" s="47"/>
      <c r="S59" s="45"/>
      <c r="T59" s="24"/>
      <c r="U59" s="47"/>
      <c r="V59" s="45"/>
      <c r="W59" s="24"/>
      <c r="X59" s="25"/>
      <c r="Y59" s="22"/>
      <c r="Z59" s="23"/>
      <c r="AA59" s="47"/>
      <c r="AB59" s="43"/>
      <c r="AC59" s="24"/>
      <c r="AD59" s="47"/>
      <c r="AE59" s="45"/>
      <c r="AF59" s="24"/>
      <c r="AG59" s="47"/>
      <c r="AH59" s="45"/>
      <c r="AI59" s="24"/>
      <c r="AJ59" s="25"/>
      <c r="AK59" s="22"/>
      <c r="AL59" s="23"/>
      <c r="AM59" s="47"/>
      <c r="AN59" s="43"/>
      <c r="AO59" s="24"/>
      <c r="AP59" s="47"/>
      <c r="AQ59" s="45"/>
      <c r="AR59" s="24"/>
      <c r="AS59" s="47"/>
      <c r="AT59" s="45"/>
      <c r="AU59" s="24"/>
      <c r="AV59" s="25"/>
      <c r="AW59" s="22"/>
      <c r="AX59" s="23"/>
      <c r="AY59" s="47"/>
      <c r="AZ59" s="43"/>
      <c r="BA59" s="24"/>
      <c r="BB59" s="47"/>
      <c r="BC59" s="45"/>
      <c r="BD59" s="24"/>
      <c r="BE59" s="47"/>
      <c r="BF59" s="45"/>
      <c r="BG59" s="24"/>
      <c r="BH59" s="25"/>
    </row>
    <row r="60" spans="1:60" ht="15" customHeight="1">
      <c r="A60" s="311"/>
      <c r="B60" s="3">
        <v>5</v>
      </c>
      <c r="C60" s="17" t="str">
        <f>IF('invulblad opdrachtnemer'!C60="","",'invulblad opdrachtnemer'!C60)</f>
        <v/>
      </c>
      <c r="D60" s="57" t="str">
        <f>IF('invulblad opdrachtnemer'!D60="","",'invulblad opdrachtnemer'!D60)</f>
        <v/>
      </c>
      <c r="E60" s="173" t="str">
        <f>IF('invulblad opdrachtnemer'!E60="","",'invulblad opdrachtnemer'!E60)</f>
        <v/>
      </c>
      <c r="F60" s="57" t="str">
        <f>IF('invulblad opdrachtnemer'!F60="","",'invulblad opdrachtnemer'!F60)</f>
        <v/>
      </c>
      <c r="G60" s="185"/>
      <c r="H60" s="186"/>
      <c r="I60" s="186"/>
      <c r="J60" s="186"/>
      <c r="K60" s="88"/>
      <c r="L60" s="66">
        <f t="shared" si="2"/>
        <v>0</v>
      </c>
      <c r="M60" s="22"/>
      <c r="N60" s="23"/>
      <c r="O60" s="47"/>
      <c r="P60" s="43"/>
      <c r="Q60" s="24"/>
      <c r="R60" s="47"/>
      <c r="S60" s="45"/>
      <c r="T60" s="24"/>
      <c r="U60" s="47"/>
      <c r="V60" s="45"/>
      <c r="W60" s="24"/>
      <c r="X60" s="25"/>
      <c r="Y60" s="22"/>
      <c r="Z60" s="23"/>
      <c r="AA60" s="47"/>
      <c r="AB60" s="43"/>
      <c r="AC60" s="24"/>
      <c r="AD60" s="47"/>
      <c r="AE60" s="45"/>
      <c r="AF60" s="24"/>
      <c r="AG60" s="47"/>
      <c r="AH60" s="45"/>
      <c r="AI60" s="24"/>
      <c r="AJ60" s="25"/>
      <c r="AK60" s="22"/>
      <c r="AL60" s="23"/>
      <c r="AM60" s="47"/>
      <c r="AN60" s="43"/>
      <c r="AO60" s="24"/>
      <c r="AP60" s="47"/>
      <c r="AQ60" s="45"/>
      <c r="AR60" s="24"/>
      <c r="AS60" s="47"/>
      <c r="AT60" s="45"/>
      <c r="AU60" s="24"/>
      <c r="AV60" s="25"/>
      <c r="AW60" s="22"/>
      <c r="AX60" s="23"/>
      <c r="AY60" s="47"/>
      <c r="AZ60" s="43"/>
      <c r="BA60" s="24"/>
      <c r="BB60" s="47"/>
      <c r="BC60" s="45"/>
      <c r="BD60" s="24"/>
      <c r="BE60" s="47"/>
      <c r="BF60" s="45"/>
      <c r="BG60" s="24"/>
      <c r="BH60" s="25"/>
    </row>
    <row r="61" spans="1:60" ht="15" customHeight="1">
      <c r="A61" s="311"/>
      <c r="B61" s="3">
        <v>6</v>
      </c>
      <c r="C61" s="17" t="str">
        <f>IF('invulblad opdrachtnemer'!C61="","",'invulblad opdrachtnemer'!C61)</f>
        <v/>
      </c>
      <c r="D61" s="57" t="str">
        <f>IF('invulblad opdrachtnemer'!D61="","",'invulblad opdrachtnemer'!D61)</f>
        <v/>
      </c>
      <c r="E61" s="173" t="str">
        <f>IF('invulblad opdrachtnemer'!E61="","",'invulblad opdrachtnemer'!E61)</f>
        <v/>
      </c>
      <c r="F61" s="57" t="str">
        <f>IF('invulblad opdrachtnemer'!F61="","",'invulblad opdrachtnemer'!F61)</f>
        <v/>
      </c>
      <c r="G61" s="185"/>
      <c r="H61" s="186"/>
      <c r="I61" s="186"/>
      <c r="J61" s="186"/>
      <c r="K61" s="88"/>
      <c r="L61" s="66">
        <f t="shared" si="2"/>
        <v>0</v>
      </c>
      <c r="M61" s="22"/>
      <c r="N61" s="23"/>
      <c r="O61" s="47"/>
      <c r="P61" s="43"/>
      <c r="Q61" s="24"/>
      <c r="R61" s="47"/>
      <c r="S61" s="45"/>
      <c r="T61" s="24"/>
      <c r="U61" s="47"/>
      <c r="V61" s="45"/>
      <c r="W61" s="24"/>
      <c r="X61" s="25"/>
      <c r="Y61" s="22"/>
      <c r="Z61" s="23"/>
      <c r="AA61" s="47"/>
      <c r="AB61" s="43"/>
      <c r="AC61" s="24"/>
      <c r="AD61" s="47"/>
      <c r="AE61" s="45"/>
      <c r="AF61" s="24"/>
      <c r="AG61" s="47"/>
      <c r="AH61" s="45"/>
      <c r="AI61" s="24"/>
      <c r="AJ61" s="25"/>
      <c r="AK61" s="22"/>
      <c r="AL61" s="23"/>
      <c r="AM61" s="47"/>
      <c r="AN61" s="43"/>
      <c r="AO61" s="24"/>
      <c r="AP61" s="47"/>
      <c r="AQ61" s="45"/>
      <c r="AR61" s="24"/>
      <c r="AS61" s="47"/>
      <c r="AT61" s="45"/>
      <c r="AU61" s="24"/>
      <c r="AV61" s="25"/>
      <c r="AW61" s="22"/>
      <c r="AX61" s="23"/>
      <c r="AY61" s="47"/>
      <c r="AZ61" s="43"/>
      <c r="BA61" s="24"/>
      <c r="BB61" s="47"/>
      <c r="BC61" s="45"/>
      <c r="BD61" s="24"/>
      <c r="BE61" s="47"/>
      <c r="BF61" s="45"/>
      <c r="BG61" s="24"/>
      <c r="BH61" s="25"/>
    </row>
    <row r="62" spans="1:60" ht="15" customHeight="1">
      <c r="A62" s="311"/>
      <c r="B62" s="3">
        <v>7</v>
      </c>
      <c r="C62" s="17" t="str">
        <f>IF('invulblad opdrachtnemer'!C62="","",'invulblad opdrachtnemer'!C62)</f>
        <v/>
      </c>
      <c r="D62" s="57" t="str">
        <f>IF('invulblad opdrachtnemer'!D62="","",'invulblad opdrachtnemer'!D62)</f>
        <v/>
      </c>
      <c r="E62" s="173" t="str">
        <f>IF('invulblad opdrachtnemer'!E62="","",'invulblad opdrachtnemer'!E62)</f>
        <v/>
      </c>
      <c r="F62" s="57" t="str">
        <f>IF('invulblad opdrachtnemer'!F62="","",'invulblad opdrachtnemer'!F62)</f>
        <v/>
      </c>
      <c r="G62" s="185"/>
      <c r="H62" s="186"/>
      <c r="I62" s="186"/>
      <c r="J62" s="186"/>
      <c r="K62" s="88"/>
      <c r="L62" s="66">
        <f t="shared" si="2"/>
        <v>0</v>
      </c>
      <c r="M62" s="22"/>
      <c r="N62" s="23"/>
      <c r="O62" s="47"/>
      <c r="P62" s="43"/>
      <c r="Q62" s="24"/>
      <c r="R62" s="47"/>
      <c r="S62" s="45"/>
      <c r="T62" s="24"/>
      <c r="U62" s="47"/>
      <c r="V62" s="45"/>
      <c r="W62" s="24"/>
      <c r="X62" s="25"/>
      <c r="Y62" s="22"/>
      <c r="Z62" s="23"/>
      <c r="AA62" s="47"/>
      <c r="AB62" s="43"/>
      <c r="AC62" s="24"/>
      <c r="AD62" s="47"/>
      <c r="AE62" s="45"/>
      <c r="AF62" s="24"/>
      <c r="AG62" s="47"/>
      <c r="AH62" s="45"/>
      <c r="AI62" s="24"/>
      <c r="AJ62" s="25"/>
      <c r="AK62" s="22"/>
      <c r="AL62" s="23"/>
      <c r="AM62" s="47"/>
      <c r="AN62" s="43"/>
      <c r="AO62" s="24"/>
      <c r="AP62" s="47"/>
      <c r="AQ62" s="45"/>
      <c r="AR62" s="24"/>
      <c r="AS62" s="47"/>
      <c r="AT62" s="45"/>
      <c r="AU62" s="24"/>
      <c r="AV62" s="25"/>
      <c r="AW62" s="22"/>
      <c r="AX62" s="23"/>
      <c r="AY62" s="47"/>
      <c r="AZ62" s="43"/>
      <c r="BA62" s="24"/>
      <c r="BB62" s="47"/>
      <c r="BC62" s="45"/>
      <c r="BD62" s="24"/>
      <c r="BE62" s="47"/>
      <c r="BF62" s="45"/>
      <c r="BG62" s="24"/>
      <c r="BH62" s="25"/>
    </row>
    <row r="63" spans="1:60" ht="15" customHeight="1">
      <c r="A63" s="311"/>
      <c r="B63" s="3">
        <v>8</v>
      </c>
      <c r="C63" s="17" t="str">
        <f>IF('invulblad opdrachtnemer'!C63="","",'invulblad opdrachtnemer'!C63)</f>
        <v/>
      </c>
      <c r="D63" s="57" t="str">
        <f>IF('invulblad opdrachtnemer'!D63="","",'invulblad opdrachtnemer'!D63)</f>
        <v/>
      </c>
      <c r="E63" s="173" t="str">
        <f>IF('invulblad opdrachtnemer'!E63="","",'invulblad opdrachtnemer'!E63)</f>
        <v/>
      </c>
      <c r="F63" s="57" t="str">
        <f>IF('invulblad opdrachtnemer'!F63="","",'invulblad opdrachtnemer'!F63)</f>
        <v/>
      </c>
      <c r="G63" s="185"/>
      <c r="H63" s="186"/>
      <c r="I63" s="186"/>
      <c r="J63" s="186"/>
      <c r="K63" s="88"/>
      <c r="L63" s="66">
        <f t="shared" si="2"/>
        <v>0</v>
      </c>
      <c r="M63" s="22"/>
      <c r="N63" s="23"/>
      <c r="O63" s="47"/>
      <c r="P63" s="43"/>
      <c r="Q63" s="24"/>
      <c r="R63" s="47"/>
      <c r="S63" s="45"/>
      <c r="T63" s="24"/>
      <c r="U63" s="47"/>
      <c r="V63" s="45"/>
      <c r="W63" s="24"/>
      <c r="X63" s="25"/>
      <c r="Y63" s="22"/>
      <c r="Z63" s="23"/>
      <c r="AA63" s="47"/>
      <c r="AB63" s="43"/>
      <c r="AC63" s="24"/>
      <c r="AD63" s="47"/>
      <c r="AE63" s="45"/>
      <c r="AF63" s="24"/>
      <c r="AG63" s="47"/>
      <c r="AH63" s="45"/>
      <c r="AI63" s="24"/>
      <c r="AJ63" s="25"/>
      <c r="AK63" s="22"/>
      <c r="AL63" s="23"/>
      <c r="AM63" s="47"/>
      <c r="AN63" s="43"/>
      <c r="AO63" s="24"/>
      <c r="AP63" s="47"/>
      <c r="AQ63" s="45"/>
      <c r="AR63" s="24"/>
      <c r="AS63" s="47"/>
      <c r="AT63" s="45"/>
      <c r="AU63" s="24"/>
      <c r="AV63" s="25"/>
      <c r="AW63" s="22"/>
      <c r="AX63" s="23"/>
      <c r="AY63" s="47"/>
      <c r="AZ63" s="43"/>
      <c r="BA63" s="24"/>
      <c r="BB63" s="47"/>
      <c r="BC63" s="45"/>
      <c r="BD63" s="24"/>
      <c r="BE63" s="47"/>
      <c r="BF63" s="45"/>
      <c r="BG63" s="24"/>
      <c r="BH63" s="25"/>
    </row>
    <row r="64" spans="1:60" ht="15" customHeight="1">
      <c r="A64" s="311"/>
      <c r="B64" s="3">
        <v>9</v>
      </c>
      <c r="C64" s="17" t="str">
        <f>IF('invulblad opdrachtnemer'!C64="","",'invulblad opdrachtnemer'!C64)</f>
        <v/>
      </c>
      <c r="D64" s="57" t="str">
        <f>IF('invulblad opdrachtnemer'!D64="","",'invulblad opdrachtnemer'!D64)</f>
        <v/>
      </c>
      <c r="E64" s="173" t="str">
        <f>IF('invulblad opdrachtnemer'!E64="","",'invulblad opdrachtnemer'!E64)</f>
        <v/>
      </c>
      <c r="F64" s="57" t="str">
        <f>IF('invulblad opdrachtnemer'!F64="","",'invulblad opdrachtnemer'!F64)</f>
        <v/>
      </c>
      <c r="G64" s="185"/>
      <c r="H64" s="186"/>
      <c r="I64" s="186"/>
      <c r="J64" s="186"/>
      <c r="K64" s="88"/>
      <c r="L64" s="66">
        <f t="shared" si="2"/>
        <v>0</v>
      </c>
      <c r="M64" s="22"/>
      <c r="N64" s="23"/>
      <c r="O64" s="47"/>
      <c r="P64" s="43"/>
      <c r="Q64" s="24"/>
      <c r="R64" s="47"/>
      <c r="S64" s="45"/>
      <c r="T64" s="24"/>
      <c r="U64" s="47"/>
      <c r="V64" s="45"/>
      <c r="W64" s="24"/>
      <c r="X64" s="25"/>
      <c r="Y64" s="22"/>
      <c r="Z64" s="23"/>
      <c r="AA64" s="47"/>
      <c r="AB64" s="43"/>
      <c r="AC64" s="24"/>
      <c r="AD64" s="47"/>
      <c r="AE64" s="45"/>
      <c r="AF64" s="24"/>
      <c r="AG64" s="47"/>
      <c r="AH64" s="45"/>
      <c r="AI64" s="24"/>
      <c r="AJ64" s="25"/>
      <c r="AK64" s="22"/>
      <c r="AL64" s="23"/>
      <c r="AM64" s="47"/>
      <c r="AN64" s="43"/>
      <c r="AO64" s="24"/>
      <c r="AP64" s="47"/>
      <c r="AQ64" s="45"/>
      <c r="AR64" s="24"/>
      <c r="AS64" s="47"/>
      <c r="AT64" s="45"/>
      <c r="AU64" s="24"/>
      <c r="AV64" s="25"/>
      <c r="AW64" s="22"/>
      <c r="AX64" s="23"/>
      <c r="AY64" s="47"/>
      <c r="AZ64" s="43"/>
      <c r="BA64" s="24"/>
      <c r="BB64" s="47"/>
      <c r="BC64" s="45"/>
      <c r="BD64" s="24"/>
      <c r="BE64" s="47"/>
      <c r="BF64" s="45"/>
      <c r="BG64" s="24"/>
      <c r="BH64" s="25"/>
    </row>
    <row r="65" spans="1:60" ht="15" customHeight="1">
      <c r="A65" s="311"/>
      <c r="B65" s="3">
        <v>10</v>
      </c>
      <c r="C65" s="17" t="str">
        <f>IF('invulblad opdrachtnemer'!C65="","",'invulblad opdrachtnemer'!C65)</f>
        <v/>
      </c>
      <c r="D65" s="57" t="str">
        <f>IF('invulblad opdrachtnemer'!D65="","",'invulblad opdrachtnemer'!D65)</f>
        <v/>
      </c>
      <c r="E65" s="173" t="str">
        <f>IF('invulblad opdrachtnemer'!E65="","",'invulblad opdrachtnemer'!E65)</f>
        <v/>
      </c>
      <c r="F65" s="57" t="str">
        <f>IF('invulblad opdrachtnemer'!F65="","",'invulblad opdrachtnemer'!F65)</f>
        <v/>
      </c>
      <c r="G65" s="185"/>
      <c r="H65" s="186"/>
      <c r="I65" s="186"/>
      <c r="J65" s="186"/>
      <c r="K65" s="88"/>
      <c r="L65" s="66">
        <f t="shared" si="2"/>
        <v>0</v>
      </c>
      <c r="M65" s="22"/>
      <c r="N65" s="23"/>
      <c r="O65" s="47"/>
      <c r="P65" s="43"/>
      <c r="Q65" s="24"/>
      <c r="R65" s="47"/>
      <c r="S65" s="45"/>
      <c r="T65" s="24"/>
      <c r="U65" s="47"/>
      <c r="V65" s="45"/>
      <c r="W65" s="24"/>
      <c r="X65" s="25"/>
      <c r="Y65" s="22"/>
      <c r="Z65" s="23"/>
      <c r="AA65" s="47"/>
      <c r="AB65" s="43"/>
      <c r="AC65" s="24"/>
      <c r="AD65" s="47"/>
      <c r="AE65" s="45"/>
      <c r="AF65" s="24"/>
      <c r="AG65" s="47"/>
      <c r="AH65" s="45"/>
      <c r="AI65" s="24"/>
      <c r="AJ65" s="25"/>
      <c r="AK65" s="22"/>
      <c r="AL65" s="23"/>
      <c r="AM65" s="47"/>
      <c r="AN65" s="43"/>
      <c r="AO65" s="24"/>
      <c r="AP65" s="47"/>
      <c r="AQ65" s="45"/>
      <c r="AR65" s="24"/>
      <c r="AS65" s="47"/>
      <c r="AT65" s="45"/>
      <c r="AU65" s="24"/>
      <c r="AV65" s="25"/>
      <c r="AW65" s="22"/>
      <c r="AX65" s="23"/>
      <c r="AY65" s="47"/>
      <c r="AZ65" s="43"/>
      <c r="BA65" s="24"/>
      <c r="BB65" s="47"/>
      <c r="BC65" s="45"/>
      <c r="BD65" s="24"/>
      <c r="BE65" s="47"/>
      <c r="BF65" s="45"/>
      <c r="BG65" s="24"/>
      <c r="BH65" s="25"/>
    </row>
    <row r="66" spans="1:60" ht="15" customHeight="1">
      <c r="A66" s="311"/>
      <c r="B66" s="3">
        <v>11</v>
      </c>
      <c r="C66" s="17" t="str">
        <f>IF('invulblad opdrachtnemer'!C66="","",'invulblad opdrachtnemer'!C66)</f>
        <v/>
      </c>
      <c r="D66" s="57" t="str">
        <f>IF('invulblad opdrachtnemer'!D66="","",'invulblad opdrachtnemer'!D66)</f>
        <v/>
      </c>
      <c r="E66" s="173" t="str">
        <f>IF('invulblad opdrachtnemer'!E66="","",'invulblad opdrachtnemer'!E66)</f>
        <v/>
      </c>
      <c r="F66" s="57" t="str">
        <f>IF('invulblad opdrachtnemer'!F66="","",'invulblad opdrachtnemer'!F66)</f>
        <v/>
      </c>
      <c r="G66" s="185"/>
      <c r="H66" s="186"/>
      <c r="I66" s="186"/>
      <c r="J66" s="186"/>
      <c r="K66" s="88"/>
      <c r="L66" s="66">
        <f t="shared" si="2"/>
        <v>0</v>
      </c>
      <c r="M66" s="22"/>
      <c r="N66" s="23"/>
      <c r="O66" s="47"/>
      <c r="P66" s="43"/>
      <c r="Q66" s="24"/>
      <c r="R66" s="47"/>
      <c r="S66" s="45"/>
      <c r="T66" s="24"/>
      <c r="U66" s="47"/>
      <c r="V66" s="45"/>
      <c r="W66" s="24"/>
      <c r="X66" s="25"/>
      <c r="Y66" s="22"/>
      <c r="Z66" s="23"/>
      <c r="AA66" s="47"/>
      <c r="AB66" s="43"/>
      <c r="AC66" s="24"/>
      <c r="AD66" s="47"/>
      <c r="AE66" s="45"/>
      <c r="AF66" s="24"/>
      <c r="AG66" s="47"/>
      <c r="AH66" s="45"/>
      <c r="AI66" s="24"/>
      <c r="AJ66" s="25"/>
      <c r="AK66" s="22"/>
      <c r="AL66" s="23"/>
      <c r="AM66" s="47"/>
      <c r="AN66" s="43"/>
      <c r="AO66" s="24"/>
      <c r="AP66" s="47"/>
      <c r="AQ66" s="45"/>
      <c r="AR66" s="24"/>
      <c r="AS66" s="47"/>
      <c r="AT66" s="45"/>
      <c r="AU66" s="24"/>
      <c r="AV66" s="25"/>
      <c r="AW66" s="22"/>
      <c r="AX66" s="23"/>
      <c r="AY66" s="47"/>
      <c r="AZ66" s="43"/>
      <c r="BA66" s="24"/>
      <c r="BB66" s="47"/>
      <c r="BC66" s="45"/>
      <c r="BD66" s="24"/>
      <c r="BE66" s="47"/>
      <c r="BF66" s="45"/>
      <c r="BG66" s="24"/>
      <c r="BH66" s="25"/>
    </row>
    <row r="67" spans="1:60" ht="15" customHeight="1">
      <c r="A67" s="311"/>
      <c r="B67" s="3">
        <v>12</v>
      </c>
      <c r="C67" s="17" t="str">
        <f>IF('invulblad opdrachtnemer'!C67="","",'invulblad opdrachtnemer'!C67)</f>
        <v/>
      </c>
      <c r="D67" s="57" t="str">
        <f>IF('invulblad opdrachtnemer'!D67="","",'invulblad opdrachtnemer'!D67)</f>
        <v/>
      </c>
      <c r="E67" s="173" t="str">
        <f>IF('invulblad opdrachtnemer'!E67="","",'invulblad opdrachtnemer'!E67)</f>
        <v/>
      </c>
      <c r="F67" s="57" t="str">
        <f>IF('invulblad opdrachtnemer'!F67="","",'invulblad opdrachtnemer'!F67)</f>
        <v/>
      </c>
      <c r="G67" s="185"/>
      <c r="H67" s="186"/>
      <c r="I67" s="186"/>
      <c r="J67" s="186"/>
      <c r="K67" s="88"/>
      <c r="L67" s="66">
        <f t="shared" si="2"/>
        <v>0</v>
      </c>
      <c r="M67" s="22"/>
      <c r="N67" s="23"/>
      <c r="O67" s="47"/>
      <c r="P67" s="43"/>
      <c r="Q67" s="24"/>
      <c r="R67" s="47"/>
      <c r="S67" s="45"/>
      <c r="T67" s="24"/>
      <c r="U67" s="47"/>
      <c r="V67" s="45"/>
      <c r="W67" s="24"/>
      <c r="X67" s="25"/>
      <c r="Y67" s="22"/>
      <c r="Z67" s="23"/>
      <c r="AA67" s="47"/>
      <c r="AB67" s="43"/>
      <c r="AC67" s="24"/>
      <c r="AD67" s="47"/>
      <c r="AE67" s="45"/>
      <c r="AF67" s="24"/>
      <c r="AG67" s="47"/>
      <c r="AH67" s="45"/>
      <c r="AI67" s="24"/>
      <c r="AJ67" s="25"/>
      <c r="AK67" s="22"/>
      <c r="AL67" s="23"/>
      <c r="AM67" s="47"/>
      <c r="AN67" s="43"/>
      <c r="AO67" s="24"/>
      <c r="AP67" s="47"/>
      <c r="AQ67" s="45"/>
      <c r="AR67" s="24"/>
      <c r="AS67" s="47"/>
      <c r="AT67" s="45"/>
      <c r="AU67" s="24"/>
      <c r="AV67" s="25"/>
      <c r="AW67" s="22"/>
      <c r="AX67" s="23"/>
      <c r="AY67" s="47"/>
      <c r="AZ67" s="43"/>
      <c r="BA67" s="24"/>
      <c r="BB67" s="47"/>
      <c r="BC67" s="45"/>
      <c r="BD67" s="24"/>
      <c r="BE67" s="47"/>
      <c r="BF67" s="45"/>
      <c r="BG67" s="24"/>
      <c r="BH67" s="25"/>
    </row>
    <row r="68" spans="1:60" ht="15" customHeight="1">
      <c r="A68" s="311"/>
      <c r="B68" s="3">
        <v>13</v>
      </c>
      <c r="C68" s="17" t="str">
        <f>IF('invulblad opdrachtnemer'!C68="","",'invulblad opdrachtnemer'!C68)</f>
        <v/>
      </c>
      <c r="D68" s="57" t="str">
        <f>IF('invulblad opdrachtnemer'!D68="","",'invulblad opdrachtnemer'!D68)</f>
        <v/>
      </c>
      <c r="E68" s="173" t="str">
        <f>IF('invulblad opdrachtnemer'!E68="","",'invulblad opdrachtnemer'!E68)</f>
        <v/>
      </c>
      <c r="F68" s="57" t="str">
        <f>IF('invulblad opdrachtnemer'!F68="","",'invulblad opdrachtnemer'!F68)</f>
        <v/>
      </c>
      <c r="G68" s="185"/>
      <c r="H68" s="186"/>
      <c r="I68" s="186"/>
      <c r="J68" s="186"/>
      <c r="K68" s="88"/>
      <c r="L68" s="66">
        <f t="shared" si="2"/>
        <v>0</v>
      </c>
      <c r="M68" s="22"/>
      <c r="N68" s="23"/>
      <c r="O68" s="47"/>
      <c r="P68" s="43"/>
      <c r="Q68" s="24"/>
      <c r="R68" s="47"/>
      <c r="S68" s="45"/>
      <c r="T68" s="24"/>
      <c r="U68" s="47"/>
      <c r="V68" s="45"/>
      <c r="W68" s="24"/>
      <c r="X68" s="25"/>
      <c r="Y68" s="22"/>
      <c r="Z68" s="23"/>
      <c r="AA68" s="47"/>
      <c r="AB68" s="43"/>
      <c r="AC68" s="24"/>
      <c r="AD68" s="47"/>
      <c r="AE68" s="45"/>
      <c r="AF68" s="24"/>
      <c r="AG68" s="47"/>
      <c r="AH68" s="45"/>
      <c r="AI68" s="24"/>
      <c r="AJ68" s="25"/>
      <c r="AK68" s="22"/>
      <c r="AL68" s="23"/>
      <c r="AM68" s="47"/>
      <c r="AN68" s="43"/>
      <c r="AO68" s="24"/>
      <c r="AP68" s="47"/>
      <c r="AQ68" s="45"/>
      <c r="AR68" s="24"/>
      <c r="AS68" s="47"/>
      <c r="AT68" s="45"/>
      <c r="AU68" s="24"/>
      <c r="AV68" s="25"/>
      <c r="AW68" s="22"/>
      <c r="AX68" s="23"/>
      <c r="AY68" s="47"/>
      <c r="AZ68" s="43"/>
      <c r="BA68" s="24"/>
      <c r="BB68" s="47"/>
      <c r="BC68" s="45"/>
      <c r="BD68" s="24"/>
      <c r="BE68" s="47"/>
      <c r="BF68" s="45"/>
      <c r="BG68" s="24"/>
      <c r="BH68" s="25"/>
    </row>
    <row r="69" spans="1:60" ht="15" customHeight="1">
      <c r="A69" s="311"/>
      <c r="B69" s="3">
        <v>14</v>
      </c>
      <c r="C69" s="17" t="str">
        <f>IF('invulblad opdrachtnemer'!C69="","",'invulblad opdrachtnemer'!C69)</f>
        <v/>
      </c>
      <c r="D69" s="57" t="str">
        <f>IF('invulblad opdrachtnemer'!D69="","",'invulblad opdrachtnemer'!D69)</f>
        <v/>
      </c>
      <c r="E69" s="173" t="str">
        <f>IF('invulblad opdrachtnemer'!E69="","",'invulblad opdrachtnemer'!E69)</f>
        <v/>
      </c>
      <c r="F69" s="57" t="str">
        <f>IF('invulblad opdrachtnemer'!F69="","",'invulblad opdrachtnemer'!F69)</f>
        <v/>
      </c>
      <c r="G69" s="185"/>
      <c r="H69" s="186"/>
      <c r="I69" s="186"/>
      <c r="J69" s="186"/>
      <c r="K69" s="88"/>
      <c r="L69" s="66">
        <f t="shared" si="2"/>
        <v>0</v>
      </c>
      <c r="M69" s="22"/>
      <c r="N69" s="23"/>
      <c r="O69" s="47"/>
      <c r="P69" s="43"/>
      <c r="Q69" s="24"/>
      <c r="R69" s="47"/>
      <c r="S69" s="45"/>
      <c r="T69" s="24"/>
      <c r="U69" s="47"/>
      <c r="V69" s="45"/>
      <c r="W69" s="24"/>
      <c r="X69" s="25"/>
      <c r="Y69" s="22"/>
      <c r="Z69" s="23"/>
      <c r="AA69" s="47"/>
      <c r="AB69" s="43"/>
      <c r="AC69" s="24"/>
      <c r="AD69" s="47"/>
      <c r="AE69" s="45"/>
      <c r="AF69" s="24"/>
      <c r="AG69" s="47"/>
      <c r="AH69" s="45"/>
      <c r="AI69" s="24"/>
      <c r="AJ69" s="25"/>
      <c r="AK69" s="22"/>
      <c r="AL69" s="23"/>
      <c r="AM69" s="47"/>
      <c r="AN69" s="43"/>
      <c r="AO69" s="24"/>
      <c r="AP69" s="47"/>
      <c r="AQ69" s="45"/>
      <c r="AR69" s="24"/>
      <c r="AS69" s="47"/>
      <c r="AT69" s="45"/>
      <c r="AU69" s="24"/>
      <c r="AV69" s="25"/>
      <c r="AW69" s="22"/>
      <c r="AX69" s="23"/>
      <c r="AY69" s="47"/>
      <c r="AZ69" s="43"/>
      <c r="BA69" s="24"/>
      <c r="BB69" s="47"/>
      <c r="BC69" s="45"/>
      <c r="BD69" s="24"/>
      <c r="BE69" s="47"/>
      <c r="BF69" s="45"/>
      <c r="BG69" s="24"/>
      <c r="BH69" s="25"/>
    </row>
    <row r="70" spans="1:60" ht="15" customHeight="1">
      <c r="A70" s="311"/>
      <c r="B70" s="3">
        <v>15</v>
      </c>
      <c r="C70" s="17" t="str">
        <f>IF('invulblad opdrachtnemer'!C70="","",'invulblad opdrachtnemer'!C70)</f>
        <v/>
      </c>
      <c r="D70" s="57" t="str">
        <f>IF('invulblad opdrachtnemer'!D70="","",'invulblad opdrachtnemer'!D70)</f>
        <v/>
      </c>
      <c r="E70" s="173" t="str">
        <f>IF('invulblad opdrachtnemer'!E70="","",'invulblad opdrachtnemer'!E70)</f>
        <v/>
      </c>
      <c r="F70" s="57" t="str">
        <f>IF('invulblad opdrachtnemer'!F70="","",'invulblad opdrachtnemer'!F70)</f>
        <v/>
      </c>
      <c r="G70" s="185"/>
      <c r="H70" s="186"/>
      <c r="I70" s="186"/>
      <c r="J70" s="186"/>
      <c r="K70" s="88"/>
      <c r="L70" s="66">
        <f t="shared" si="2"/>
        <v>0</v>
      </c>
      <c r="M70" s="22"/>
      <c r="N70" s="23"/>
      <c r="O70" s="47"/>
      <c r="P70" s="43"/>
      <c r="Q70" s="24"/>
      <c r="R70" s="47"/>
      <c r="S70" s="45"/>
      <c r="T70" s="24"/>
      <c r="U70" s="47"/>
      <c r="V70" s="45"/>
      <c r="W70" s="24"/>
      <c r="X70" s="25"/>
      <c r="Y70" s="22"/>
      <c r="Z70" s="23"/>
      <c r="AA70" s="47"/>
      <c r="AB70" s="43"/>
      <c r="AC70" s="24"/>
      <c r="AD70" s="47"/>
      <c r="AE70" s="45"/>
      <c r="AF70" s="24"/>
      <c r="AG70" s="47"/>
      <c r="AH70" s="45"/>
      <c r="AI70" s="24"/>
      <c r="AJ70" s="25"/>
      <c r="AK70" s="22"/>
      <c r="AL70" s="23"/>
      <c r="AM70" s="47"/>
      <c r="AN70" s="43"/>
      <c r="AO70" s="24"/>
      <c r="AP70" s="47"/>
      <c r="AQ70" s="45"/>
      <c r="AR70" s="24"/>
      <c r="AS70" s="47"/>
      <c r="AT70" s="45"/>
      <c r="AU70" s="24"/>
      <c r="AV70" s="25"/>
      <c r="AW70" s="22"/>
      <c r="AX70" s="23"/>
      <c r="AY70" s="47"/>
      <c r="AZ70" s="43"/>
      <c r="BA70" s="24"/>
      <c r="BB70" s="47"/>
      <c r="BC70" s="45"/>
      <c r="BD70" s="24"/>
      <c r="BE70" s="47"/>
      <c r="BF70" s="45"/>
      <c r="BG70" s="24"/>
      <c r="BH70" s="25"/>
    </row>
    <row r="71" spans="1:60" ht="15" customHeight="1">
      <c r="A71" s="311"/>
      <c r="B71" s="3">
        <v>16</v>
      </c>
      <c r="C71" s="17" t="str">
        <f>IF('invulblad opdrachtnemer'!C71="","",'invulblad opdrachtnemer'!C71)</f>
        <v/>
      </c>
      <c r="D71" s="57" t="str">
        <f>IF('invulblad opdrachtnemer'!D71="","",'invulblad opdrachtnemer'!D71)</f>
        <v/>
      </c>
      <c r="E71" s="173" t="str">
        <f>IF('invulblad opdrachtnemer'!E71="","",'invulblad opdrachtnemer'!E71)</f>
        <v/>
      </c>
      <c r="F71" s="57" t="str">
        <f>IF('invulblad opdrachtnemer'!F71="","",'invulblad opdrachtnemer'!F71)</f>
        <v/>
      </c>
      <c r="G71" s="185"/>
      <c r="H71" s="186"/>
      <c r="I71" s="186"/>
      <c r="J71" s="186"/>
      <c r="K71" s="88"/>
      <c r="L71" s="66">
        <f t="shared" si="2"/>
        <v>0</v>
      </c>
      <c r="M71" s="22"/>
      <c r="N71" s="23"/>
      <c r="O71" s="47"/>
      <c r="P71" s="43"/>
      <c r="Q71" s="24"/>
      <c r="R71" s="47"/>
      <c r="S71" s="45"/>
      <c r="T71" s="24"/>
      <c r="U71" s="47"/>
      <c r="V71" s="45"/>
      <c r="W71" s="24"/>
      <c r="X71" s="25"/>
      <c r="Y71" s="22"/>
      <c r="Z71" s="23"/>
      <c r="AA71" s="47"/>
      <c r="AB71" s="43"/>
      <c r="AC71" s="24"/>
      <c r="AD71" s="47"/>
      <c r="AE71" s="45"/>
      <c r="AF71" s="24"/>
      <c r="AG71" s="47"/>
      <c r="AH71" s="45"/>
      <c r="AI71" s="24"/>
      <c r="AJ71" s="25"/>
      <c r="AK71" s="22"/>
      <c r="AL71" s="23"/>
      <c r="AM71" s="47"/>
      <c r="AN71" s="43"/>
      <c r="AO71" s="24"/>
      <c r="AP71" s="47"/>
      <c r="AQ71" s="45"/>
      <c r="AR71" s="24"/>
      <c r="AS71" s="47"/>
      <c r="AT71" s="45"/>
      <c r="AU71" s="24"/>
      <c r="AV71" s="25"/>
      <c r="AW71" s="22"/>
      <c r="AX71" s="23"/>
      <c r="AY71" s="47"/>
      <c r="AZ71" s="43"/>
      <c r="BA71" s="24"/>
      <c r="BB71" s="47"/>
      <c r="BC71" s="45"/>
      <c r="BD71" s="24"/>
      <c r="BE71" s="47"/>
      <c r="BF71" s="45"/>
      <c r="BG71" s="24"/>
      <c r="BH71" s="25"/>
    </row>
    <row r="72" spans="1:60" ht="15" customHeight="1">
      <c r="A72" s="311"/>
      <c r="B72" s="3">
        <v>17</v>
      </c>
      <c r="C72" s="17" t="str">
        <f>IF('invulblad opdrachtnemer'!C72="","",'invulblad opdrachtnemer'!C72)</f>
        <v/>
      </c>
      <c r="D72" s="57" t="str">
        <f>IF('invulblad opdrachtnemer'!D72="","",'invulblad opdrachtnemer'!D72)</f>
        <v/>
      </c>
      <c r="E72" s="173" t="str">
        <f>IF('invulblad opdrachtnemer'!E72="","",'invulblad opdrachtnemer'!E72)</f>
        <v/>
      </c>
      <c r="F72" s="57" t="str">
        <f>IF('invulblad opdrachtnemer'!F72="","",'invulblad opdrachtnemer'!F72)</f>
        <v/>
      </c>
      <c r="G72" s="185"/>
      <c r="H72" s="186"/>
      <c r="I72" s="186"/>
      <c r="J72" s="186"/>
      <c r="K72" s="88"/>
      <c r="L72" s="66">
        <f t="shared" si="2"/>
        <v>0</v>
      </c>
      <c r="M72" s="22"/>
      <c r="N72" s="23"/>
      <c r="O72" s="47"/>
      <c r="P72" s="43"/>
      <c r="Q72" s="24"/>
      <c r="R72" s="47"/>
      <c r="S72" s="45"/>
      <c r="T72" s="24"/>
      <c r="U72" s="47"/>
      <c r="V72" s="45"/>
      <c r="W72" s="24"/>
      <c r="X72" s="25"/>
      <c r="Y72" s="22"/>
      <c r="Z72" s="23"/>
      <c r="AA72" s="47"/>
      <c r="AB72" s="43"/>
      <c r="AC72" s="24"/>
      <c r="AD72" s="47"/>
      <c r="AE72" s="45"/>
      <c r="AF72" s="24"/>
      <c r="AG72" s="47"/>
      <c r="AH72" s="45"/>
      <c r="AI72" s="24"/>
      <c r="AJ72" s="25"/>
      <c r="AK72" s="22"/>
      <c r="AL72" s="23"/>
      <c r="AM72" s="47"/>
      <c r="AN72" s="43"/>
      <c r="AO72" s="24"/>
      <c r="AP72" s="47"/>
      <c r="AQ72" s="45"/>
      <c r="AR72" s="24"/>
      <c r="AS72" s="47"/>
      <c r="AT72" s="45"/>
      <c r="AU72" s="24"/>
      <c r="AV72" s="25"/>
      <c r="AW72" s="22"/>
      <c r="AX72" s="23"/>
      <c r="AY72" s="47"/>
      <c r="AZ72" s="43"/>
      <c r="BA72" s="24"/>
      <c r="BB72" s="47"/>
      <c r="BC72" s="45"/>
      <c r="BD72" s="24"/>
      <c r="BE72" s="47"/>
      <c r="BF72" s="45"/>
      <c r="BG72" s="24"/>
      <c r="BH72" s="25"/>
    </row>
    <row r="73" spans="1:60" ht="15" customHeight="1">
      <c r="A73" s="311"/>
      <c r="B73" s="3">
        <v>18</v>
      </c>
      <c r="C73" s="17" t="str">
        <f>IF('invulblad opdrachtnemer'!C73="","",'invulblad opdrachtnemer'!C73)</f>
        <v/>
      </c>
      <c r="D73" s="57" t="str">
        <f>IF('invulblad opdrachtnemer'!D73="","",'invulblad opdrachtnemer'!D73)</f>
        <v/>
      </c>
      <c r="E73" s="173" t="str">
        <f>IF('invulblad opdrachtnemer'!E73="","",'invulblad opdrachtnemer'!E73)</f>
        <v/>
      </c>
      <c r="F73" s="57" t="str">
        <f>IF('invulblad opdrachtnemer'!F73="","",'invulblad opdrachtnemer'!F73)</f>
        <v/>
      </c>
      <c r="G73" s="185"/>
      <c r="H73" s="186"/>
      <c r="I73" s="186"/>
      <c r="J73" s="186"/>
      <c r="K73" s="88"/>
      <c r="L73" s="66">
        <f t="shared" si="2"/>
        <v>0</v>
      </c>
      <c r="M73" s="22"/>
      <c r="N73" s="23"/>
      <c r="O73" s="47"/>
      <c r="P73" s="43"/>
      <c r="Q73" s="24"/>
      <c r="R73" s="47"/>
      <c r="S73" s="45"/>
      <c r="T73" s="24"/>
      <c r="U73" s="47"/>
      <c r="V73" s="45"/>
      <c r="W73" s="24"/>
      <c r="X73" s="25"/>
      <c r="Y73" s="22"/>
      <c r="Z73" s="23"/>
      <c r="AA73" s="47"/>
      <c r="AB73" s="43"/>
      <c r="AC73" s="24"/>
      <c r="AD73" s="47"/>
      <c r="AE73" s="45"/>
      <c r="AF73" s="24"/>
      <c r="AG73" s="47"/>
      <c r="AH73" s="45"/>
      <c r="AI73" s="24"/>
      <c r="AJ73" s="25"/>
      <c r="AK73" s="22"/>
      <c r="AL73" s="23"/>
      <c r="AM73" s="47"/>
      <c r="AN73" s="43"/>
      <c r="AO73" s="24"/>
      <c r="AP73" s="47"/>
      <c r="AQ73" s="45"/>
      <c r="AR73" s="24"/>
      <c r="AS73" s="47"/>
      <c r="AT73" s="45"/>
      <c r="AU73" s="24"/>
      <c r="AV73" s="25"/>
      <c r="AW73" s="22"/>
      <c r="AX73" s="23"/>
      <c r="AY73" s="47"/>
      <c r="AZ73" s="43"/>
      <c r="BA73" s="24"/>
      <c r="BB73" s="47"/>
      <c r="BC73" s="45"/>
      <c r="BD73" s="24"/>
      <c r="BE73" s="47"/>
      <c r="BF73" s="45"/>
      <c r="BG73" s="24"/>
      <c r="BH73" s="25"/>
    </row>
    <row r="74" spans="1:60" ht="15" customHeight="1">
      <c r="A74" s="311"/>
      <c r="B74" s="3">
        <v>19</v>
      </c>
      <c r="C74" s="17" t="str">
        <f>IF('invulblad opdrachtnemer'!C74="","",'invulblad opdrachtnemer'!C74)</f>
        <v/>
      </c>
      <c r="D74" s="57" t="str">
        <f>IF('invulblad opdrachtnemer'!D74="","",'invulblad opdrachtnemer'!D74)</f>
        <v/>
      </c>
      <c r="E74" s="173" t="str">
        <f>IF('invulblad opdrachtnemer'!E74="","",'invulblad opdrachtnemer'!E74)</f>
        <v/>
      </c>
      <c r="F74" s="57" t="str">
        <f>IF('invulblad opdrachtnemer'!F74="","",'invulblad opdrachtnemer'!F74)</f>
        <v/>
      </c>
      <c r="G74" s="185"/>
      <c r="H74" s="186"/>
      <c r="I74" s="186"/>
      <c r="J74" s="186"/>
      <c r="K74" s="88"/>
      <c r="L74" s="66">
        <f t="shared" si="2"/>
        <v>0</v>
      </c>
      <c r="M74" s="22"/>
      <c r="N74" s="23"/>
      <c r="O74" s="47"/>
      <c r="P74" s="43"/>
      <c r="Q74" s="24"/>
      <c r="R74" s="47"/>
      <c r="S74" s="45"/>
      <c r="T74" s="24"/>
      <c r="U74" s="47"/>
      <c r="V74" s="45"/>
      <c r="W74" s="24"/>
      <c r="X74" s="25"/>
      <c r="Y74" s="22"/>
      <c r="Z74" s="23"/>
      <c r="AA74" s="47"/>
      <c r="AB74" s="43"/>
      <c r="AC74" s="24"/>
      <c r="AD74" s="47"/>
      <c r="AE74" s="45"/>
      <c r="AF74" s="24"/>
      <c r="AG74" s="47"/>
      <c r="AH74" s="45"/>
      <c r="AI74" s="24"/>
      <c r="AJ74" s="25"/>
      <c r="AK74" s="22"/>
      <c r="AL74" s="23"/>
      <c r="AM74" s="47"/>
      <c r="AN74" s="43"/>
      <c r="AO74" s="24"/>
      <c r="AP74" s="47"/>
      <c r="AQ74" s="45"/>
      <c r="AR74" s="24"/>
      <c r="AS74" s="47"/>
      <c r="AT74" s="45"/>
      <c r="AU74" s="24"/>
      <c r="AV74" s="25"/>
      <c r="AW74" s="22"/>
      <c r="AX74" s="23"/>
      <c r="AY74" s="47"/>
      <c r="AZ74" s="43"/>
      <c r="BA74" s="24"/>
      <c r="BB74" s="47"/>
      <c r="BC74" s="45"/>
      <c r="BD74" s="24"/>
      <c r="BE74" s="47"/>
      <c r="BF74" s="45"/>
      <c r="BG74" s="24"/>
      <c r="BH74" s="25"/>
    </row>
    <row r="75" spans="1:60" ht="15" customHeight="1" thickBot="1">
      <c r="A75" s="311"/>
      <c r="B75" s="3">
        <v>20</v>
      </c>
      <c r="C75" s="40" t="str">
        <f>IF('invulblad opdrachtnemer'!C75="","",'invulblad opdrachtnemer'!C75)</f>
        <v/>
      </c>
      <c r="D75" s="59" t="str">
        <f>IF('invulblad opdrachtnemer'!D75="","",'invulblad opdrachtnemer'!D75)</f>
        <v/>
      </c>
      <c r="E75" s="175" t="str">
        <f>IF('invulblad opdrachtnemer'!E75="","",'invulblad opdrachtnemer'!E75)</f>
        <v/>
      </c>
      <c r="F75" s="59" t="str">
        <f>IF('invulblad opdrachtnemer'!F75="","",'invulblad opdrachtnemer'!F75)</f>
        <v/>
      </c>
      <c r="G75" s="191"/>
      <c r="H75" s="192"/>
      <c r="I75" s="192"/>
      <c r="J75" s="192"/>
      <c r="K75" s="312"/>
      <c r="L75" s="67">
        <f t="shared" si="2"/>
        <v>0</v>
      </c>
      <c r="M75" s="313"/>
      <c r="N75" s="314"/>
      <c r="O75" s="315"/>
      <c r="P75" s="316"/>
      <c r="Q75" s="317"/>
      <c r="R75" s="315"/>
      <c r="S75" s="318"/>
      <c r="T75" s="317"/>
      <c r="U75" s="315"/>
      <c r="V75" s="318"/>
      <c r="W75" s="317"/>
      <c r="X75" s="41"/>
      <c r="Y75" s="313"/>
      <c r="Z75" s="314"/>
      <c r="AA75" s="315"/>
      <c r="AB75" s="316"/>
      <c r="AC75" s="317"/>
      <c r="AD75" s="315"/>
      <c r="AE75" s="318"/>
      <c r="AF75" s="317"/>
      <c r="AG75" s="315"/>
      <c r="AH75" s="318"/>
      <c r="AI75" s="317"/>
      <c r="AJ75" s="41"/>
      <c r="AK75" s="313"/>
      <c r="AL75" s="314"/>
      <c r="AM75" s="315"/>
      <c r="AN75" s="316"/>
      <c r="AO75" s="317"/>
      <c r="AP75" s="315"/>
      <c r="AQ75" s="318"/>
      <c r="AR75" s="317"/>
      <c r="AS75" s="315"/>
      <c r="AT75" s="318"/>
      <c r="AU75" s="317"/>
      <c r="AV75" s="41"/>
      <c r="AW75" s="313"/>
      <c r="AX75" s="314"/>
      <c r="AY75" s="315"/>
      <c r="AZ75" s="316"/>
      <c r="BA75" s="317"/>
      <c r="BB75" s="315"/>
      <c r="BC75" s="318"/>
      <c r="BD75" s="317"/>
      <c r="BE75" s="315"/>
      <c r="BF75" s="318"/>
      <c r="BG75" s="317"/>
      <c r="BH75" s="41"/>
    </row>
  </sheetData>
  <sheetProtection formatCells="0" formatColumns="0" formatRows="0" insertColumns="0" insertRows="0" insertHyperlinks="0" sort="0" autoFilter="0" pivotTables="0"/>
  <mergeCells count="4">
    <mergeCell ref="E1:F2"/>
    <mergeCell ref="R8:X8"/>
    <mergeCell ref="R31:X31"/>
    <mergeCell ref="R54:X54"/>
  </mergeCells>
  <dataValidations disablePrompts="1" count="1">
    <dataValidation type="list" allowBlank="1" showInputMessage="1" showErrorMessage="1" sqref="J33:J52 J10:J29 J56:J75" xr:uid="{1B39A12B-B70F-4B88-8E48-CCFD2C042AC6}">
      <formula1>"ja,nee"</formula1>
    </dataValidation>
  </dataValidations>
  <pageMargins left="0.25" right="0.25" top="0.75" bottom="0.75" header="0.3" footer="0.3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7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7" width="16.54296875" style="6" customWidth="1"/>
    <col min="8" max="9" width="16.54296875" customWidth="1"/>
    <col min="10" max="10" width="2.54296875" customWidth="1"/>
    <col min="11" max="13" width="16.54296875" customWidth="1"/>
    <col min="14" max="15" width="16.54296875" style="142" customWidth="1"/>
  </cols>
  <sheetData>
    <row r="1" spans="1:16" s="1" customFormat="1" ht="20.149999999999999" customHeight="1" thickBot="1">
      <c r="C1" s="93" t="str">
        <f>'gunningscriterium SEB'!C1</f>
        <v>Onderhoud kunstgras sportvelden</v>
      </c>
      <c r="E1" s="384"/>
      <c r="F1" s="384"/>
      <c r="K1" s="193" t="s">
        <v>141</v>
      </c>
      <c r="L1" s="113" t="s">
        <v>150</v>
      </c>
      <c r="M1" s="194" t="s">
        <v>136</v>
      </c>
    </row>
    <row r="2" spans="1:16" s="3" customFormat="1" ht="15" customHeight="1">
      <c r="C2" s="2" t="s">
        <v>161</v>
      </c>
      <c r="D2" s="2"/>
      <c r="E2" s="384"/>
      <c r="F2" s="384"/>
      <c r="G2" s="10"/>
      <c r="J2" s="1"/>
      <c r="K2" s="195"/>
      <c r="L2" s="195" t="s">
        <v>143</v>
      </c>
      <c r="M2" s="196">
        <v>0</v>
      </c>
      <c r="N2" s="4"/>
      <c r="O2" s="4"/>
      <c r="P2" s="4"/>
    </row>
    <row r="3" spans="1:16" s="3" customFormat="1" ht="15" customHeight="1">
      <c r="C3" s="14" t="s">
        <v>12</v>
      </c>
      <c r="D3" s="147" t="s">
        <v>167</v>
      </c>
      <c r="E3" s="141"/>
      <c r="F3" s="141"/>
      <c r="G3" s="141"/>
      <c r="H3" s="141"/>
      <c r="I3" s="141"/>
      <c r="K3" s="197" t="s">
        <v>151</v>
      </c>
      <c r="L3" s="198" t="s">
        <v>148</v>
      </c>
      <c r="M3" s="199">
        <v>25</v>
      </c>
      <c r="N3" s="4"/>
      <c r="O3" s="4"/>
      <c r="P3" s="4"/>
    </row>
    <row r="4" spans="1:16" s="3" customFormat="1" ht="15" customHeight="1" thickBot="1">
      <c r="D4" s="200" t="s">
        <v>156</v>
      </c>
      <c r="E4" t="s">
        <v>157</v>
      </c>
      <c r="F4" t="s">
        <v>158</v>
      </c>
      <c r="G4" s="3" t="s">
        <v>160</v>
      </c>
      <c r="H4" t="s">
        <v>147</v>
      </c>
      <c r="I4" s="3" t="s">
        <v>137</v>
      </c>
      <c r="K4" s="201" t="s">
        <v>152</v>
      </c>
      <c r="L4" s="202" t="s">
        <v>144</v>
      </c>
      <c r="M4" s="203">
        <v>45</v>
      </c>
      <c r="N4" s="4"/>
      <c r="O4" s="4"/>
      <c r="P4" s="4"/>
    </row>
    <row r="5" spans="1:16" s="3" customFormat="1" ht="15" customHeight="1" thickBot="1">
      <c r="D5" s="72"/>
      <c r="E5" s="73"/>
      <c r="F5" s="73"/>
      <c r="G5" s="72"/>
      <c r="H5" s="204" t="str">
        <f>IF('invulblad opdrachtnemer'!D79="","",'invulblad opdrachtnemer'!D79)</f>
        <v/>
      </c>
      <c r="I5" s="205">
        <f>SUM(H10:H29)+SUM(H33:H52)+SUM(H56:H75)</f>
        <v>0</v>
      </c>
      <c r="K5" s="206" t="s">
        <v>153</v>
      </c>
      <c r="L5" s="207" t="s">
        <v>155</v>
      </c>
      <c r="M5" s="208">
        <v>200</v>
      </c>
      <c r="N5" s="4"/>
      <c r="O5" s="4"/>
      <c r="P5" s="4"/>
    </row>
    <row r="6" spans="1:16" s="3" customFormat="1" ht="15" customHeight="1" thickBot="1">
      <c r="C6" s="14" t="s">
        <v>6</v>
      </c>
      <c r="D6" s="3" t="str">
        <f>IF('invulblad opdrachtnemer'!D77="","",'invulblad opdrachtnemer'!D77)</f>
        <v/>
      </c>
      <c r="K6" s="209" t="s">
        <v>154</v>
      </c>
      <c r="L6" s="210" t="s">
        <v>149</v>
      </c>
      <c r="M6" s="211">
        <v>375</v>
      </c>
      <c r="N6" s="4"/>
      <c r="O6" s="4"/>
      <c r="P6" s="4"/>
    </row>
    <row r="7" spans="1:16" s="3" customFormat="1" ht="15" customHeight="1" thickBot="1">
      <c r="C7" s="385" t="s">
        <v>138</v>
      </c>
      <c r="D7" s="385"/>
      <c r="K7" s="200" t="s">
        <v>178</v>
      </c>
      <c r="L7" s="212"/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361" t="s">
        <v>218</v>
      </c>
      <c r="L8" s="361"/>
      <c r="M8" s="361"/>
    </row>
    <row r="9" spans="1:16" s="3" customFormat="1" ht="32.15" customHeight="1" thickBot="1">
      <c r="A9" s="34"/>
      <c r="B9" s="5"/>
      <c r="C9" s="35" t="s">
        <v>30</v>
      </c>
      <c r="D9" s="36" t="s">
        <v>13</v>
      </c>
      <c r="E9" s="213" t="s">
        <v>31</v>
      </c>
      <c r="F9" s="213" t="s">
        <v>33</v>
      </c>
      <c r="G9" s="35" t="s">
        <v>139</v>
      </c>
      <c r="H9" s="36" t="s">
        <v>140</v>
      </c>
      <c r="I9" s="285" t="s">
        <v>159</v>
      </c>
      <c r="J9" s="5"/>
    </row>
    <row r="10" spans="1:16" s="5" customFormat="1" ht="15" hidden="1" customHeight="1">
      <c r="A10" s="68"/>
      <c r="B10" s="3">
        <v>1</v>
      </c>
      <c r="C10" s="214" t="str">
        <f>IF('invulblad opdrachtnemer'!C10="","",'invulblad opdrachtnemer'!C10)</f>
        <v/>
      </c>
      <c r="D10" s="215" t="str">
        <f>IF('invulblad opdrachtnemer'!D10="","",'invulblad opdrachtnemer'!D10)</f>
        <v/>
      </c>
      <c r="E10" s="215" t="str">
        <f>IF('invulblad opdrachtnemer'!E10="","",'invulblad opdrachtnemer'!E10)</f>
        <v/>
      </c>
      <c r="F10" s="216" t="str">
        <f>IF('invulblad opdrachtnemer'!F10="","",'invulblad opdrachtnemer'!F10)</f>
        <v/>
      </c>
      <c r="G10" s="217" t="str">
        <f t="shared" ref="G10:G29" si="0">IFERROR(IF(AND(COUNTIF(machinelijst,C10),D10="elektromotor",NOT(F10=$L$2)),"Ja","Nee"),"")</f>
        <v>Nee</v>
      </c>
      <c r="H10" s="218">
        <f t="shared" ref="H10:H29" si="1">IF(AND(COUNTIF(machinelijst,C10),D10="elektromotor",G10="ja"),_xlfn.XLOOKUP(F10,$L$2:$L$6,$M$2:$M$6)*I10,)</f>
        <v>0</v>
      </c>
      <c r="I10" s="324" t="str">
        <f>IF(G10="ja",(SUM('invulblad opdrachtnemer'!G10:J10)),"")</f>
        <v/>
      </c>
      <c r="J10" s="3"/>
    </row>
    <row r="11" spans="1:16" s="3" customFormat="1" ht="15" hidden="1" customHeight="1">
      <c r="A11" s="311"/>
      <c r="B11" s="3">
        <v>2</v>
      </c>
      <c r="C11" s="219" t="str">
        <f>IF('invulblad opdrachtnemer'!C11="","",'invulblad opdrachtnemer'!C11)</f>
        <v/>
      </c>
      <c r="D11" s="220" t="str">
        <f>IF('invulblad opdrachtnemer'!D11="","",'invulblad opdrachtnemer'!D11)</f>
        <v/>
      </c>
      <c r="E11" s="220" t="str">
        <f>IF('invulblad opdrachtnemer'!E11="","",'invulblad opdrachtnemer'!E11)</f>
        <v/>
      </c>
      <c r="F11" s="221" t="str">
        <f>IF('invulblad opdrachtnemer'!F11="","",'invulblad opdrachtnemer'!F11)</f>
        <v/>
      </c>
      <c r="G11" s="222" t="str">
        <f t="shared" si="0"/>
        <v>Nee</v>
      </c>
      <c r="H11" s="223">
        <f t="shared" si="1"/>
        <v>0</v>
      </c>
      <c r="I11" s="325" t="str">
        <f>IF(G11="ja",(SUM('invulblad opdrachtnemer'!G11:J11)),"")</f>
        <v/>
      </c>
    </row>
    <row r="12" spans="1:16" s="3" customFormat="1" ht="15" hidden="1" customHeight="1">
      <c r="A12" s="68"/>
      <c r="B12" s="3">
        <v>3</v>
      </c>
      <c r="C12" s="219" t="str">
        <f>IF('invulblad opdrachtnemer'!C12="","",'invulblad opdrachtnemer'!C12)</f>
        <v/>
      </c>
      <c r="D12" s="220" t="str">
        <f>IF('invulblad opdrachtnemer'!D12="","",'invulblad opdrachtnemer'!D12)</f>
        <v/>
      </c>
      <c r="E12" s="220" t="str">
        <f>IF('invulblad opdrachtnemer'!E12="","",'invulblad opdrachtnemer'!E12)</f>
        <v/>
      </c>
      <c r="F12" s="221" t="str">
        <f>IF('invulblad opdrachtnemer'!F12="","",'invulblad opdrachtnemer'!F12)</f>
        <v/>
      </c>
      <c r="G12" s="222" t="str">
        <f t="shared" si="0"/>
        <v>Nee</v>
      </c>
      <c r="H12" s="223">
        <f t="shared" si="1"/>
        <v>0</v>
      </c>
      <c r="I12" s="325" t="str">
        <f>IF(G12="ja",(SUM('invulblad opdrachtnemer'!G12:J12)),"")</f>
        <v/>
      </c>
    </row>
    <row r="13" spans="1:16" s="3" customFormat="1" ht="15" hidden="1" customHeight="1">
      <c r="A13" s="311"/>
      <c r="B13" s="3">
        <v>4</v>
      </c>
      <c r="C13" s="219" t="str">
        <f>IF('invulblad opdrachtnemer'!C13="","",'invulblad opdrachtnemer'!C13)</f>
        <v/>
      </c>
      <c r="D13" s="220" t="str">
        <f>IF('invulblad opdrachtnemer'!D13="","",'invulblad opdrachtnemer'!D13)</f>
        <v/>
      </c>
      <c r="E13" s="220" t="str">
        <f>IF('invulblad opdrachtnemer'!E13="","",'invulblad opdrachtnemer'!E13)</f>
        <v/>
      </c>
      <c r="F13" s="221" t="str">
        <f>IF('invulblad opdrachtnemer'!F13="","",'invulblad opdrachtnemer'!F13)</f>
        <v/>
      </c>
      <c r="G13" s="222" t="str">
        <f t="shared" si="0"/>
        <v>Nee</v>
      </c>
      <c r="H13" s="223">
        <f t="shared" si="1"/>
        <v>0</v>
      </c>
      <c r="I13" s="325" t="str">
        <f>IF(G13="ja",(SUM('invulblad opdrachtnemer'!G13:J13)),"")</f>
        <v/>
      </c>
    </row>
    <row r="14" spans="1:16" s="3" customFormat="1" ht="15" hidden="1" customHeight="1">
      <c r="A14" s="68"/>
      <c r="B14" s="3">
        <v>5</v>
      </c>
      <c r="C14" s="219" t="str">
        <f>IF('invulblad opdrachtnemer'!C14="","",'invulblad opdrachtnemer'!C14)</f>
        <v/>
      </c>
      <c r="D14" s="220" t="str">
        <f>IF('invulblad opdrachtnemer'!D14="","",'invulblad opdrachtnemer'!D14)</f>
        <v/>
      </c>
      <c r="E14" s="220" t="str">
        <f>IF('invulblad opdrachtnemer'!E14="","",'invulblad opdrachtnemer'!E14)</f>
        <v/>
      </c>
      <c r="F14" s="322" t="str">
        <f>IF('invulblad opdrachtnemer'!F14="","",'invulblad opdrachtnemer'!F14)</f>
        <v/>
      </c>
      <c r="G14" s="222" t="str">
        <f t="shared" si="0"/>
        <v>Nee</v>
      </c>
      <c r="H14" s="223">
        <f t="shared" si="1"/>
        <v>0</v>
      </c>
      <c r="I14" s="325" t="str">
        <f>IF(G14="ja",(SUM('invulblad opdrachtnemer'!G14:J14)),"")</f>
        <v/>
      </c>
    </row>
    <row r="15" spans="1:16" s="3" customFormat="1" ht="15" hidden="1" customHeight="1">
      <c r="A15" s="311"/>
      <c r="B15" s="3">
        <v>6</v>
      </c>
      <c r="C15" s="219" t="str">
        <f>IF('invulblad opdrachtnemer'!C15="","",'invulblad opdrachtnemer'!C15)</f>
        <v/>
      </c>
      <c r="D15" s="220" t="str">
        <f>IF('invulblad opdrachtnemer'!D15="","",'invulblad opdrachtnemer'!D15)</f>
        <v/>
      </c>
      <c r="E15" s="220" t="str">
        <f>IF('invulblad opdrachtnemer'!E15="","",'invulblad opdrachtnemer'!E15)</f>
        <v/>
      </c>
      <c r="F15" s="322" t="str">
        <f>IF('invulblad opdrachtnemer'!F15="","",'invulblad opdrachtnemer'!F15)</f>
        <v/>
      </c>
      <c r="G15" s="222" t="str">
        <f t="shared" si="0"/>
        <v>Nee</v>
      </c>
      <c r="H15" s="223">
        <f t="shared" si="1"/>
        <v>0</v>
      </c>
      <c r="I15" s="325" t="str">
        <f>IF(G15="ja",(SUM('invulblad opdrachtnemer'!G15:J15)),"")</f>
        <v/>
      </c>
    </row>
    <row r="16" spans="1:16" s="3" customFormat="1" ht="15" hidden="1" customHeight="1">
      <c r="A16" s="68"/>
      <c r="B16" s="3">
        <v>7</v>
      </c>
      <c r="C16" s="219" t="str">
        <f>IF('invulblad opdrachtnemer'!C16="","",'invulblad opdrachtnemer'!C16)</f>
        <v/>
      </c>
      <c r="D16" s="220" t="str">
        <f>IF('invulblad opdrachtnemer'!D16="","",'invulblad opdrachtnemer'!D16)</f>
        <v/>
      </c>
      <c r="E16" s="220" t="str">
        <f>IF('invulblad opdrachtnemer'!E16="","",'invulblad opdrachtnemer'!E16)</f>
        <v/>
      </c>
      <c r="F16" s="322" t="str">
        <f>IF('invulblad opdrachtnemer'!F16="","",'invulblad opdrachtnemer'!F16)</f>
        <v/>
      </c>
      <c r="G16" s="222" t="str">
        <f t="shared" si="0"/>
        <v>Nee</v>
      </c>
      <c r="H16" s="223">
        <f t="shared" si="1"/>
        <v>0</v>
      </c>
      <c r="I16" s="325" t="str">
        <f>IF(G16="ja",(SUM('invulblad opdrachtnemer'!G16:J16)),"")</f>
        <v/>
      </c>
    </row>
    <row r="17" spans="1:10" s="3" customFormat="1" ht="15" hidden="1" customHeight="1">
      <c r="A17" s="311"/>
      <c r="B17" s="3">
        <v>8</v>
      </c>
      <c r="C17" s="219" t="str">
        <f>IF('invulblad opdrachtnemer'!C17="","",'invulblad opdrachtnemer'!C17)</f>
        <v/>
      </c>
      <c r="D17" s="220" t="str">
        <f>IF('invulblad opdrachtnemer'!D17="","",'invulblad opdrachtnemer'!D17)</f>
        <v/>
      </c>
      <c r="E17" s="220" t="str">
        <f>IF('invulblad opdrachtnemer'!E17="","",'invulblad opdrachtnemer'!E17)</f>
        <v/>
      </c>
      <c r="F17" s="322" t="str">
        <f>IF('invulblad opdrachtnemer'!F17="","",'invulblad opdrachtnemer'!F17)</f>
        <v/>
      </c>
      <c r="G17" s="222" t="str">
        <f t="shared" si="0"/>
        <v>Nee</v>
      </c>
      <c r="H17" s="223">
        <f t="shared" si="1"/>
        <v>0</v>
      </c>
      <c r="I17" s="325" t="str">
        <f>IF(G17="ja",(SUM('invulblad opdrachtnemer'!G17:J17)),"")</f>
        <v/>
      </c>
    </row>
    <row r="18" spans="1:10" s="3" customFormat="1" ht="15" hidden="1" customHeight="1">
      <c r="A18" s="68"/>
      <c r="B18" s="3">
        <v>9</v>
      </c>
      <c r="C18" s="219" t="str">
        <f>IF('invulblad opdrachtnemer'!C18="","",'invulblad opdrachtnemer'!C18)</f>
        <v/>
      </c>
      <c r="D18" s="220" t="str">
        <f>IF('invulblad opdrachtnemer'!D18="","",'invulblad opdrachtnemer'!D18)</f>
        <v/>
      </c>
      <c r="E18" s="220" t="str">
        <f>IF('invulblad opdrachtnemer'!E18="","",'invulblad opdrachtnemer'!E18)</f>
        <v/>
      </c>
      <c r="F18" s="322" t="str">
        <f>IF('invulblad opdrachtnemer'!F18="","",'invulblad opdrachtnemer'!F18)</f>
        <v/>
      </c>
      <c r="G18" s="222" t="str">
        <f t="shared" si="0"/>
        <v>Nee</v>
      </c>
      <c r="H18" s="223">
        <f t="shared" si="1"/>
        <v>0</v>
      </c>
      <c r="I18" s="325" t="str">
        <f>IF(G18="ja",(SUM('invulblad opdrachtnemer'!G18:J18)),"")</f>
        <v/>
      </c>
      <c r="J18" s="10"/>
    </row>
    <row r="19" spans="1:10" s="10" customFormat="1" ht="15" hidden="1" customHeight="1">
      <c r="A19" s="311"/>
      <c r="B19" s="3">
        <v>10</v>
      </c>
      <c r="C19" s="219" t="str">
        <f>IF('invulblad opdrachtnemer'!C19="","",'invulblad opdrachtnemer'!C19)</f>
        <v/>
      </c>
      <c r="D19" s="220" t="str">
        <f>IF('invulblad opdrachtnemer'!D19="","",'invulblad opdrachtnemer'!D19)</f>
        <v/>
      </c>
      <c r="E19" s="220" t="str">
        <f>IF('invulblad opdrachtnemer'!E19="","",'invulblad opdrachtnemer'!E19)</f>
        <v/>
      </c>
      <c r="F19" s="322" t="str">
        <f>IF('invulblad opdrachtnemer'!F19="","",'invulblad opdrachtnemer'!F19)</f>
        <v/>
      </c>
      <c r="G19" s="222" t="str">
        <f t="shared" si="0"/>
        <v>Nee</v>
      </c>
      <c r="H19" s="223">
        <f t="shared" si="1"/>
        <v>0</v>
      </c>
      <c r="I19" s="325" t="str">
        <f>IF(G19="ja",(SUM('invulblad opdrachtnemer'!G19:J19)),"")</f>
        <v/>
      </c>
    </row>
    <row r="20" spans="1:10" s="10" customFormat="1" ht="15" hidden="1" customHeight="1">
      <c r="A20" s="68"/>
      <c r="B20" s="3">
        <v>11</v>
      </c>
      <c r="C20" s="219" t="str">
        <f>IF('invulblad opdrachtnemer'!C20="","",'invulblad opdrachtnemer'!C20)</f>
        <v/>
      </c>
      <c r="D20" s="220" t="str">
        <f>IF('invulblad opdrachtnemer'!D20="","",'invulblad opdrachtnemer'!D20)</f>
        <v/>
      </c>
      <c r="E20" s="220" t="str">
        <f>IF('invulblad opdrachtnemer'!E20="","",'invulblad opdrachtnemer'!E20)</f>
        <v/>
      </c>
      <c r="F20" s="322" t="str">
        <f>IF('invulblad opdrachtnemer'!F20="","",'invulblad opdrachtnemer'!F20)</f>
        <v/>
      </c>
      <c r="G20" s="222" t="str">
        <f t="shared" si="0"/>
        <v>Nee</v>
      </c>
      <c r="H20" s="223">
        <f t="shared" si="1"/>
        <v>0</v>
      </c>
      <c r="I20" s="325" t="str">
        <f>IF(G20="ja",(SUM('invulblad opdrachtnemer'!G20:J20)),"")</f>
        <v/>
      </c>
    </row>
    <row r="21" spans="1:10" s="10" customFormat="1" ht="15" hidden="1" customHeight="1">
      <c r="A21" s="311"/>
      <c r="B21" s="3">
        <v>12</v>
      </c>
      <c r="C21" s="219" t="str">
        <f>IF('invulblad opdrachtnemer'!C21="","",'invulblad opdrachtnemer'!C21)</f>
        <v/>
      </c>
      <c r="D21" s="220" t="str">
        <f>IF('invulblad opdrachtnemer'!D21="","",'invulblad opdrachtnemer'!D21)</f>
        <v/>
      </c>
      <c r="E21" s="220" t="str">
        <f>IF('invulblad opdrachtnemer'!E21="","",'invulblad opdrachtnemer'!E21)</f>
        <v/>
      </c>
      <c r="F21" s="322" t="str">
        <f>IF('invulblad opdrachtnemer'!F21="","",'invulblad opdrachtnemer'!F21)</f>
        <v/>
      </c>
      <c r="G21" s="222" t="str">
        <f t="shared" si="0"/>
        <v>Nee</v>
      </c>
      <c r="H21" s="223">
        <f t="shared" si="1"/>
        <v>0</v>
      </c>
      <c r="I21" s="325" t="str">
        <f>IF(G21="ja",(SUM('invulblad opdrachtnemer'!G21:J21)),"")</f>
        <v/>
      </c>
    </row>
    <row r="22" spans="1:10" s="10" customFormat="1" ht="15" hidden="1" customHeight="1">
      <c r="A22" s="68"/>
      <c r="B22" s="3">
        <v>13</v>
      </c>
      <c r="C22" s="219" t="str">
        <f>IF('invulblad opdrachtnemer'!C22="","",'invulblad opdrachtnemer'!C22)</f>
        <v/>
      </c>
      <c r="D22" s="220" t="str">
        <f>IF('invulblad opdrachtnemer'!D22="","",'invulblad opdrachtnemer'!D22)</f>
        <v/>
      </c>
      <c r="E22" s="220" t="str">
        <f>IF('invulblad opdrachtnemer'!E22="","",'invulblad opdrachtnemer'!E22)</f>
        <v/>
      </c>
      <c r="F22" s="322" t="str">
        <f>IF('invulblad opdrachtnemer'!F22="","",'invulblad opdrachtnemer'!F22)</f>
        <v/>
      </c>
      <c r="G22" s="222" t="str">
        <f t="shared" si="0"/>
        <v>Nee</v>
      </c>
      <c r="H22" s="223">
        <f t="shared" si="1"/>
        <v>0</v>
      </c>
      <c r="I22" s="325" t="str">
        <f>IF(G22="ja",(SUM('invulblad opdrachtnemer'!G22:J22)),"")</f>
        <v/>
      </c>
    </row>
    <row r="23" spans="1:10" s="10" customFormat="1" ht="15" hidden="1" customHeight="1">
      <c r="A23" s="311"/>
      <c r="B23" s="3">
        <v>14</v>
      </c>
      <c r="C23" s="219" t="str">
        <f>IF('invulblad opdrachtnemer'!C23="","",'invulblad opdrachtnemer'!C23)</f>
        <v/>
      </c>
      <c r="D23" s="220" t="str">
        <f>IF('invulblad opdrachtnemer'!D23="","",'invulblad opdrachtnemer'!D23)</f>
        <v/>
      </c>
      <c r="E23" s="220" t="str">
        <f>IF('invulblad opdrachtnemer'!E23="","",'invulblad opdrachtnemer'!E23)</f>
        <v/>
      </c>
      <c r="F23" s="322" t="str">
        <f>IF('invulblad opdrachtnemer'!F23="","",'invulblad opdrachtnemer'!F23)</f>
        <v/>
      </c>
      <c r="G23" s="222" t="str">
        <f t="shared" si="0"/>
        <v>Nee</v>
      </c>
      <c r="H23" s="223">
        <f t="shared" si="1"/>
        <v>0</v>
      </c>
      <c r="I23" s="325" t="str">
        <f>IF(G23="ja",(SUM('invulblad opdrachtnemer'!G23:J23)),"")</f>
        <v/>
      </c>
    </row>
    <row r="24" spans="1:10" s="10" customFormat="1" ht="15" hidden="1" customHeight="1">
      <c r="A24" s="68"/>
      <c r="B24" s="3">
        <v>15</v>
      </c>
      <c r="C24" s="219" t="str">
        <f>IF('invulblad opdrachtnemer'!C24="","",'invulblad opdrachtnemer'!C24)</f>
        <v/>
      </c>
      <c r="D24" s="220" t="str">
        <f>IF('invulblad opdrachtnemer'!D24="","",'invulblad opdrachtnemer'!D24)</f>
        <v/>
      </c>
      <c r="E24" s="220" t="str">
        <f>IF('invulblad opdrachtnemer'!E24="","",'invulblad opdrachtnemer'!E24)</f>
        <v/>
      </c>
      <c r="F24" s="322" t="str">
        <f>IF('invulblad opdrachtnemer'!F24="","",'invulblad opdrachtnemer'!F24)</f>
        <v/>
      </c>
      <c r="G24" s="222" t="str">
        <f t="shared" si="0"/>
        <v>Nee</v>
      </c>
      <c r="H24" s="223">
        <f t="shared" si="1"/>
        <v>0</v>
      </c>
      <c r="I24" s="325" t="str">
        <f>IF(G24="ja",(SUM('invulblad opdrachtnemer'!G24:J24)),"")</f>
        <v/>
      </c>
    </row>
    <row r="25" spans="1:10" s="10" customFormat="1" ht="15" hidden="1" customHeight="1">
      <c r="A25" s="311"/>
      <c r="B25" s="3">
        <v>16</v>
      </c>
      <c r="C25" s="219" t="str">
        <f>IF('invulblad opdrachtnemer'!C25="","",'invulblad opdrachtnemer'!C25)</f>
        <v/>
      </c>
      <c r="D25" s="220" t="str">
        <f>IF('invulblad opdrachtnemer'!D25="","",'invulblad opdrachtnemer'!D25)</f>
        <v/>
      </c>
      <c r="E25" s="220" t="str">
        <f>IF('invulblad opdrachtnemer'!E25="","",'invulblad opdrachtnemer'!E25)</f>
        <v/>
      </c>
      <c r="F25" s="322" t="str">
        <f>IF('invulblad opdrachtnemer'!F25="","",'invulblad opdrachtnemer'!F25)</f>
        <v/>
      </c>
      <c r="G25" s="222" t="str">
        <f t="shared" si="0"/>
        <v>Nee</v>
      </c>
      <c r="H25" s="223">
        <f t="shared" si="1"/>
        <v>0</v>
      </c>
      <c r="I25" s="325" t="str">
        <f>IF(G25="ja",(SUM('invulblad opdrachtnemer'!G25:J25)),"")</f>
        <v/>
      </c>
    </row>
    <row r="26" spans="1:10" s="10" customFormat="1" ht="15" hidden="1" customHeight="1">
      <c r="A26" s="68"/>
      <c r="B26" s="3">
        <v>17</v>
      </c>
      <c r="C26" s="219" t="str">
        <f>IF('invulblad opdrachtnemer'!C26="","",'invulblad opdrachtnemer'!C26)</f>
        <v/>
      </c>
      <c r="D26" s="220" t="str">
        <f>IF('invulblad opdrachtnemer'!D26="","",'invulblad opdrachtnemer'!D26)</f>
        <v/>
      </c>
      <c r="E26" s="220" t="str">
        <f>IF('invulblad opdrachtnemer'!E26="","",'invulblad opdrachtnemer'!E26)</f>
        <v/>
      </c>
      <c r="F26" s="322" t="str">
        <f>IF('invulblad opdrachtnemer'!F26="","",'invulblad opdrachtnemer'!F26)</f>
        <v/>
      </c>
      <c r="G26" s="222" t="str">
        <f t="shared" si="0"/>
        <v>Nee</v>
      </c>
      <c r="H26" s="223">
        <f t="shared" si="1"/>
        <v>0</v>
      </c>
      <c r="I26" s="325" t="str">
        <f>IF(G26="ja",(SUM('invulblad opdrachtnemer'!G26:J26)),"")</f>
        <v/>
      </c>
    </row>
    <row r="27" spans="1:10" s="10" customFormat="1" ht="15" hidden="1" customHeight="1">
      <c r="A27" s="311"/>
      <c r="B27" s="3">
        <v>18</v>
      </c>
      <c r="C27" s="219" t="str">
        <f>IF('invulblad opdrachtnemer'!C27="","",'invulblad opdrachtnemer'!C27)</f>
        <v/>
      </c>
      <c r="D27" s="220" t="str">
        <f>IF('invulblad opdrachtnemer'!D27="","",'invulblad opdrachtnemer'!D27)</f>
        <v/>
      </c>
      <c r="E27" s="220" t="str">
        <f>IF('invulblad opdrachtnemer'!E27="","",'invulblad opdrachtnemer'!E27)</f>
        <v/>
      </c>
      <c r="F27" s="322" t="str">
        <f>IF('invulblad opdrachtnemer'!F27="","",'invulblad opdrachtnemer'!F27)</f>
        <v/>
      </c>
      <c r="G27" s="222" t="str">
        <f t="shared" si="0"/>
        <v>Nee</v>
      </c>
      <c r="H27" s="223">
        <f t="shared" si="1"/>
        <v>0</v>
      </c>
      <c r="I27" s="325" t="str">
        <f>IF(G27="ja",(SUM('invulblad opdrachtnemer'!G27:J27)),"")</f>
        <v/>
      </c>
    </row>
    <row r="28" spans="1:10" s="10" customFormat="1" ht="15" hidden="1" customHeight="1">
      <c r="A28" s="68"/>
      <c r="B28" s="3">
        <v>19</v>
      </c>
      <c r="C28" s="219" t="str">
        <f>IF('invulblad opdrachtnemer'!C28="","",'invulblad opdrachtnemer'!C28)</f>
        <v/>
      </c>
      <c r="D28" s="220" t="str">
        <f>IF('invulblad opdrachtnemer'!D28="","",'invulblad opdrachtnemer'!D28)</f>
        <v/>
      </c>
      <c r="E28" s="220" t="str">
        <f>IF('invulblad opdrachtnemer'!E28="","",'invulblad opdrachtnemer'!E28)</f>
        <v/>
      </c>
      <c r="F28" s="322" t="str">
        <f>IF('invulblad opdrachtnemer'!F28="","",'invulblad opdrachtnemer'!F28)</f>
        <v/>
      </c>
      <c r="G28" s="222" t="str">
        <f t="shared" si="0"/>
        <v>Nee</v>
      </c>
      <c r="H28" s="223">
        <f t="shared" si="1"/>
        <v>0</v>
      </c>
      <c r="I28" s="325" t="str">
        <f>IF(G28="ja",(SUM('invulblad opdrachtnemer'!G28:J28)),"")</f>
        <v/>
      </c>
    </row>
    <row r="29" spans="1:10" s="10" customFormat="1" ht="15" hidden="1" customHeight="1" thickBot="1">
      <c r="A29" s="311"/>
      <c r="B29" s="3">
        <v>20</v>
      </c>
      <c r="C29" s="224" t="str">
        <f>IF('invulblad opdrachtnemer'!C29="","",'invulblad opdrachtnemer'!C29)</f>
        <v/>
      </c>
      <c r="D29" s="225" t="str">
        <f>IF('invulblad opdrachtnemer'!D29="","",'invulblad opdrachtnemer'!D29)</f>
        <v/>
      </c>
      <c r="E29" s="225" t="str">
        <f>IF('invulblad opdrachtnemer'!E29="","",'invulblad opdrachtnemer'!E29)</f>
        <v/>
      </c>
      <c r="F29" s="323" t="str">
        <f>IF('invulblad opdrachtnemer'!F29="","",'invulblad opdrachtnemer'!F29)</f>
        <v/>
      </c>
      <c r="G29" s="226" t="str">
        <f t="shared" si="0"/>
        <v>Nee</v>
      </c>
      <c r="H29" s="227">
        <f t="shared" si="1"/>
        <v>0</v>
      </c>
      <c r="I29" s="326" t="str">
        <f>IF(G29="ja",(SUM('invulblad opdrachtnemer'!G29:J29)),"")</f>
        <v/>
      </c>
      <c r="J29" s="3"/>
    </row>
    <row r="30" spans="1:10" s="3" customFormat="1" ht="15" customHeight="1" thickBot="1">
      <c r="A30" s="62"/>
    </row>
    <row r="31" spans="1:10" s="3" customFormat="1" ht="32.15" customHeight="1" thickBot="1">
      <c r="A31" s="5"/>
      <c r="B31" s="5"/>
      <c r="C31" s="12" t="str">
        <f>'gunningscriterium SEB'!C21</f>
        <v>TRANSPORTMIDDELEN (N1, N2 en N3)</v>
      </c>
      <c r="D31" s="13"/>
      <c r="E31" s="13"/>
      <c r="F31" s="13"/>
      <c r="G31" s="30"/>
      <c r="H31" s="30"/>
      <c r="I31" s="30"/>
      <c r="J31" s="5"/>
    </row>
    <row r="32" spans="1:10" s="5" customFormat="1" ht="32.15" customHeight="1" thickBot="1">
      <c r="A32" s="37"/>
      <c r="B32" s="3"/>
      <c r="C32" s="35" t="s">
        <v>30</v>
      </c>
      <c r="D32" s="36" t="s">
        <v>13</v>
      </c>
      <c r="E32" s="213" t="s">
        <v>31</v>
      </c>
      <c r="F32" s="213" t="s">
        <v>33</v>
      </c>
      <c r="G32" s="35" t="s">
        <v>139</v>
      </c>
      <c r="H32" s="36" t="s">
        <v>140</v>
      </c>
      <c r="I32" s="285" t="s">
        <v>159</v>
      </c>
      <c r="J32" s="3"/>
    </row>
    <row r="33" spans="1:9" s="3" customFormat="1" ht="15" hidden="1" customHeight="1">
      <c r="A33" s="68"/>
      <c r="B33" s="3">
        <v>1</v>
      </c>
      <c r="C33" s="214" t="str">
        <f>IF('invulblad opdrachtnemer'!C33="","",'invulblad opdrachtnemer'!C33)</f>
        <v/>
      </c>
      <c r="D33" s="215" t="str">
        <f>IF('invulblad opdrachtnemer'!D33="","",'invulblad opdrachtnemer'!D33)</f>
        <v/>
      </c>
      <c r="E33" s="215" t="str">
        <f>IF('invulblad opdrachtnemer'!E33="","",'invulblad opdrachtnemer'!E33)</f>
        <v/>
      </c>
      <c r="F33" s="215" t="str">
        <f>IF('invulblad opdrachtnemer'!F33="","",'invulblad opdrachtnemer'!F33)</f>
        <v/>
      </c>
      <c r="G33" s="217" t="str">
        <f t="shared" ref="G33:G37" si="2">IFERROR(IF(AND(COUNTIF(machinelijst,C33),D33="elektromotor",NOT(F33=$L$2)),"Ja","Nee"),"")</f>
        <v>Nee</v>
      </c>
      <c r="H33" s="218">
        <f t="shared" ref="H33:H37" si="3">IF(AND(COUNTIF(machinelijst,C33),D33="elektromotor",G33="ja"),_xlfn.XLOOKUP(F33,$L$2:$L$6,$M$2:$M$6)*I33,)</f>
        <v>0</v>
      </c>
      <c r="I33" s="324" t="str">
        <f>IF(G33="ja",(SUM('invulblad opdrachtnemer'!G33:J33)),"")</f>
        <v/>
      </c>
    </row>
    <row r="34" spans="1:9" s="3" customFormat="1" ht="15" hidden="1" customHeight="1">
      <c r="A34" s="311"/>
      <c r="B34" s="3">
        <v>2</v>
      </c>
      <c r="C34" s="219" t="str">
        <f>IF('invulblad opdrachtnemer'!C34="","",'invulblad opdrachtnemer'!C34)</f>
        <v/>
      </c>
      <c r="D34" s="220" t="str">
        <f>IF('invulblad opdrachtnemer'!D34="","",'invulblad opdrachtnemer'!D34)</f>
        <v/>
      </c>
      <c r="E34" s="220" t="str">
        <f>IF('invulblad opdrachtnemer'!E34="","",'invulblad opdrachtnemer'!E34)</f>
        <v/>
      </c>
      <c r="F34" s="220" t="str">
        <f>IF('invulblad opdrachtnemer'!F34="","",'invulblad opdrachtnemer'!F34)</f>
        <v/>
      </c>
      <c r="G34" s="222" t="str">
        <f t="shared" si="2"/>
        <v>Nee</v>
      </c>
      <c r="H34" s="223">
        <f t="shared" si="3"/>
        <v>0</v>
      </c>
      <c r="I34" s="325" t="str">
        <f>IF(G34="ja",(SUM('invulblad opdrachtnemer'!G34:J34)),"")</f>
        <v/>
      </c>
    </row>
    <row r="35" spans="1:9" s="3" customFormat="1" ht="15" hidden="1" customHeight="1">
      <c r="A35" s="68"/>
      <c r="B35" s="3">
        <v>3</v>
      </c>
      <c r="C35" s="219" t="str">
        <f>IF('invulblad opdrachtnemer'!C35="","",'invulblad opdrachtnemer'!C35)</f>
        <v/>
      </c>
      <c r="D35" s="220" t="str">
        <f>IF('invulblad opdrachtnemer'!D35="","",'invulblad opdrachtnemer'!D35)</f>
        <v/>
      </c>
      <c r="E35" s="220" t="str">
        <f>IF('invulblad opdrachtnemer'!E35="","",'invulblad opdrachtnemer'!E35)</f>
        <v/>
      </c>
      <c r="F35" s="220" t="str">
        <f>IF('invulblad opdrachtnemer'!F35="","",'invulblad opdrachtnemer'!F35)</f>
        <v/>
      </c>
      <c r="G35" s="222" t="str">
        <f t="shared" si="2"/>
        <v>Nee</v>
      </c>
      <c r="H35" s="223">
        <f t="shared" si="3"/>
        <v>0</v>
      </c>
      <c r="I35" s="325" t="str">
        <f>IF(G35="ja",(SUM('invulblad opdrachtnemer'!G35:J35)),"")</f>
        <v/>
      </c>
    </row>
    <row r="36" spans="1:9" s="3" customFormat="1" ht="15" hidden="1" customHeight="1">
      <c r="A36" s="311"/>
      <c r="B36" s="3">
        <v>4</v>
      </c>
      <c r="C36" s="219" t="str">
        <f>IF('invulblad opdrachtnemer'!C36="","",'invulblad opdrachtnemer'!C36)</f>
        <v/>
      </c>
      <c r="D36" s="220" t="str">
        <f>IF('invulblad opdrachtnemer'!D36="","",'invulblad opdrachtnemer'!D36)</f>
        <v/>
      </c>
      <c r="E36" s="220" t="str">
        <f>IF('invulblad opdrachtnemer'!E36="","",'invulblad opdrachtnemer'!E36)</f>
        <v/>
      </c>
      <c r="F36" s="220" t="str">
        <f>IF('invulblad opdrachtnemer'!F36="","",'invulblad opdrachtnemer'!F36)</f>
        <v/>
      </c>
      <c r="G36" s="222" t="str">
        <f t="shared" si="2"/>
        <v>Nee</v>
      </c>
      <c r="H36" s="223">
        <f t="shared" si="3"/>
        <v>0</v>
      </c>
      <c r="I36" s="325" t="str">
        <f>IF(G36="ja",(SUM('invulblad opdrachtnemer'!G36:J36)),"")</f>
        <v/>
      </c>
    </row>
    <row r="37" spans="1:9" s="3" customFormat="1" ht="15" hidden="1" customHeight="1">
      <c r="A37" s="68"/>
      <c r="B37" s="3">
        <v>5</v>
      </c>
      <c r="C37" s="219" t="str">
        <f>IF('invulblad opdrachtnemer'!C37="","",'invulblad opdrachtnemer'!C37)</f>
        <v/>
      </c>
      <c r="D37" s="220" t="str">
        <f>IF('invulblad opdrachtnemer'!D37="","",'invulblad opdrachtnemer'!D37)</f>
        <v/>
      </c>
      <c r="E37" s="220" t="str">
        <f>IF('invulblad opdrachtnemer'!E37="","",'invulblad opdrachtnemer'!E37)</f>
        <v/>
      </c>
      <c r="F37" s="220" t="str">
        <f>IF('invulblad opdrachtnemer'!F37="","",'invulblad opdrachtnemer'!F37)</f>
        <v/>
      </c>
      <c r="G37" s="222" t="str">
        <f t="shared" si="2"/>
        <v>Nee</v>
      </c>
      <c r="H37" s="223">
        <f t="shared" si="3"/>
        <v>0</v>
      </c>
      <c r="I37" s="325" t="str">
        <f>IF(G37="ja",(SUM('invulblad opdrachtnemer'!G37:J37)),"")</f>
        <v/>
      </c>
    </row>
    <row r="38" spans="1:9" s="3" customFormat="1" ht="15" hidden="1" customHeight="1">
      <c r="A38" s="311"/>
      <c r="B38" s="3">
        <v>6</v>
      </c>
      <c r="C38" s="219" t="str">
        <f>IF('invulblad opdrachtnemer'!C38="","",'invulblad opdrachtnemer'!C38)</f>
        <v/>
      </c>
      <c r="D38" s="220" t="str">
        <f>IF('invulblad opdrachtnemer'!D38="","",'invulblad opdrachtnemer'!D38)</f>
        <v/>
      </c>
      <c r="E38" s="220" t="str">
        <f>IF('invulblad opdrachtnemer'!E38="","",'invulblad opdrachtnemer'!E38)</f>
        <v/>
      </c>
      <c r="F38" s="220" t="str">
        <f>IF('invulblad opdrachtnemer'!F38="","",'invulblad opdrachtnemer'!F38)</f>
        <v/>
      </c>
      <c r="G38" s="222" t="str">
        <f t="shared" ref="G38:G52" si="4">IFERROR(IF(AND(COUNTIF(machinelijst,C38),D38="elektromotor",NOT(F38=$L$2)),"Ja","Nee"),"")</f>
        <v>Nee</v>
      </c>
      <c r="H38" s="223">
        <f t="shared" ref="H38:H52" si="5">IF(AND(COUNTIF(machinelijst,C38),D38="elektromotor",G38="ja"),_xlfn.XLOOKUP(F38,$L$2:$L$6,$M$2:$M$6)*I38,)</f>
        <v>0</v>
      </c>
      <c r="I38" s="325" t="str">
        <f>IF(G38="ja",(SUM('invulblad opdrachtnemer'!G38:J38)),"")</f>
        <v/>
      </c>
    </row>
    <row r="39" spans="1:9" s="3" customFormat="1" ht="15" hidden="1" customHeight="1">
      <c r="A39" s="68"/>
      <c r="B39" s="3">
        <v>7</v>
      </c>
      <c r="C39" s="219" t="str">
        <f>IF('invulblad opdrachtnemer'!C39="","",'invulblad opdrachtnemer'!C39)</f>
        <v/>
      </c>
      <c r="D39" s="220" t="str">
        <f>IF('invulblad opdrachtnemer'!D39="","",'invulblad opdrachtnemer'!D39)</f>
        <v/>
      </c>
      <c r="E39" s="220" t="str">
        <f>IF('invulblad opdrachtnemer'!E39="","",'invulblad opdrachtnemer'!E39)</f>
        <v/>
      </c>
      <c r="F39" s="220" t="str">
        <f>IF('invulblad opdrachtnemer'!F39="","",'invulblad opdrachtnemer'!F39)</f>
        <v/>
      </c>
      <c r="G39" s="222" t="str">
        <f t="shared" si="4"/>
        <v>Nee</v>
      </c>
      <c r="H39" s="223">
        <f t="shared" si="5"/>
        <v>0</v>
      </c>
      <c r="I39" s="325" t="str">
        <f>IF(G39="ja",(SUM('invulblad opdrachtnemer'!G39:J39)),"")</f>
        <v/>
      </c>
    </row>
    <row r="40" spans="1:9" s="3" customFormat="1" ht="15" hidden="1" customHeight="1">
      <c r="A40" s="311"/>
      <c r="B40" s="3">
        <v>8</v>
      </c>
      <c r="C40" s="219" t="str">
        <f>IF('invulblad opdrachtnemer'!C40="","",'invulblad opdrachtnemer'!C40)</f>
        <v/>
      </c>
      <c r="D40" s="220" t="str">
        <f>IF('invulblad opdrachtnemer'!D40="","",'invulblad opdrachtnemer'!D40)</f>
        <v/>
      </c>
      <c r="E40" s="220" t="str">
        <f>IF('invulblad opdrachtnemer'!E40="","",'invulblad opdrachtnemer'!E40)</f>
        <v/>
      </c>
      <c r="F40" s="220" t="str">
        <f>IF('invulblad opdrachtnemer'!F40="","",'invulblad opdrachtnemer'!F40)</f>
        <v/>
      </c>
      <c r="G40" s="222" t="str">
        <f t="shared" si="4"/>
        <v>Nee</v>
      </c>
      <c r="H40" s="223">
        <f t="shared" si="5"/>
        <v>0</v>
      </c>
      <c r="I40" s="325" t="str">
        <f>IF(G40="ja",(SUM('invulblad opdrachtnemer'!G40:J40)),"")</f>
        <v/>
      </c>
    </row>
    <row r="41" spans="1:9" s="3" customFormat="1" ht="15" hidden="1" customHeight="1">
      <c r="A41" s="68"/>
      <c r="B41" s="3">
        <v>9</v>
      </c>
      <c r="C41" s="219" t="str">
        <f>IF('invulblad opdrachtnemer'!C41="","",'invulblad opdrachtnemer'!C41)</f>
        <v/>
      </c>
      <c r="D41" s="220" t="str">
        <f>IF('invulblad opdrachtnemer'!D41="","",'invulblad opdrachtnemer'!D41)</f>
        <v/>
      </c>
      <c r="E41" s="220" t="str">
        <f>IF('invulblad opdrachtnemer'!E41="","",'invulblad opdrachtnemer'!E41)</f>
        <v/>
      </c>
      <c r="F41" s="220" t="str">
        <f>IF('invulblad opdrachtnemer'!F41="","",'invulblad opdrachtnemer'!F41)</f>
        <v/>
      </c>
      <c r="G41" s="222" t="str">
        <f t="shared" si="4"/>
        <v>Nee</v>
      </c>
      <c r="H41" s="223">
        <f t="shared" si="5"/>
        <v>0</v>
      </c>
      <c r="I41" s="325" t="str">
        <f>IF(G41="ja",(SUM('invulblad opdrachtnemer'!G41:J41)),"")</f>
        <v/>
      </c>
    </row>
    <row r="42" spans="1:9" s="3" customFormat="1" ht="15" hidden="1" customHeight="1">
      <c r="A42" s="311"/>
      <c r="B42" s="3">
        <v>10</v>
      </c>
      <c r="C42" s="219" t="str">
        <f>IF('invulblad opdrachtnemer'!C42="","",'invulblad opdrachtnemer'!C42)</f>
        <v/>
      </c>
      <c r="D42" s="220" t="str">
        <f>IF('invulblad opdrachtnemer'!D42="","",'invulblad opdrachtnemer'!D42)</f>
        <v/>
      </c>
      <c r="E42" s="220" t="str">
        <f>IF('invulblad opdrachtnemer'!E42="","",'invulblad opdrachtnemer'!E42)</f>
        <v/>
      </c>
      <c r="F42" s="220" t="str">
        <f>IF('invulblad opdrachtnemer'!F42="","",'invulblad opdrachtnemer'!F42)</f>
        <v/>
      </c>
      <c r="G42" s="222" t="str">
        <f t="shared" si="4"/>
        <v>Nee</v>
      </c>
      <c r="H42" s="223">
        <f t="shared" si="5"/>
        <v>0</v>
      </c>
      <c r="I42" s="325" t="str">
        <f>IF(G42="ja",(SUM('invulblad opdrachtnemer'!G42:J42)),"")</f>
        <v/>
      </c>
    </row>
    <row r="43" spans="1:9" s="3" customFormat="1" ht="15" hidden="1" customHeight="1">
      <c r="A43" s="68"/>
      <c r="B43" s="3">
        <v>11</v>
      </c>
      <c r="C43" s="219" t="str">
        <f>IF('invulblad opdrachtnemer'!C43="","",'invulblad opdrachtnemer'!C43)</f>
        <v/>
      </c>
      <c r="D43" s="220" t="str">
        <f>IF('invulblad opdrachtnemer'!D43="","",'invulblad opdrachtnemer'!D43)</f>
        <v/>
      </c>
      <c r="E43" s="220" t="str">
        <f>IF('invulblad opdrachtnemer'!E43="","",'invulblad opdrachtnemer'!E43)</f>
        <v/>
      </c>
      <c r="F43" s="220" t="str">
        <f>IF('invulblad opdrachtnemer'!F43="","",'invulblad opdrachtnemer'!F43)</f>
        <v/>
      </c>
      <c r="G43" s="222" t="str">
        <f t="shared" si="4"/>
        <v>Nee</v>
      </c>
      <c r="H43" s="223">
        <f t="shared" si="5"/>
        <v>0</v>
      </c>
      <c r="I43" s="325" t="str">
        <f>IF(G43="ja",(SUM('invulblad opdrachtnemer'!G43:J43)),"")</f>
        <v/>
      </c>
    </row>
    <row r="44" spans="1:9" s="3" customFormat="1" ht="15" hidden="1" customHeight="1">
      <c r="A44" s="311"/>
      <c r="B44" s="3">
        <v>12</v>
      </c>
      <c r="C44" s="219" t="str">
        <f>IF('invulblad opdrachtnemer'!C44="","",'invulblad opdrachtnemer'!C44)</f>
        <v/>
      </c>
      <c r="D44" s="220" t="str">
        <f>IF('invulblad opdrachtnemer'!D44="","",'invulblad opdrachtnemer'!D44)</f>
        <v/>
      </c>
      <c r="E44" s="220" t="str">
        <f>IF('invulblad opdrachtnemer'!E44="","",'invulblad opdrachtnemer'!E44)</f>
        <v/>
      </c>
      <c r="F44" s="220" t="str">
        <f>IF('invulblad opdrachtnemer'!F44="","",'invulblad opdrachtnemer'!F44)</f>
        <v/>
      </c>
      <c r="G44" s="222" t="str">
        <f t="shared" si="4"/>
        <v>Nee</v>
      </c>
      <c r="H44" s="223">
        <f t="shared" si="5"/>
        <v>0</v>
      </c>
      <c r="I44" s="325" t="str">
        <f>IF(G44="ja",(SUM('invulblad opdrachtnemer'!G44:J44)),"")</f>
        <v/>
      </c>
    </row>
    <row r="45" spans="1:9" s="3" customFormat="1" ht="15" hidden="1" customHeight="1">
      <c r="A45" s="68"/>
      <c r="B45" s="3">
        <v>13</v>
      </c>
      <c r="C45" s="219" t="str">
        <f>IF('invulblad opdrachtnemer'!C45="","",'invulblad opdrachtnemer'!C45)</f>
        <v/>
      </c>
      <c r="D45" s="220" t="str">
        <f>IF('invulblad opdrachtnemer'!D45="","",'invulblad opdrachtnemer'!D45)</f>
        <v/>
      </c>
      <c r="E45" s="220" t="str">
        <f>IF('invulblad opdrachtnemer'!E45="","",'invulblad opdrachtnemer'!E45)</f>
        <v/>
      </c>
      <c r="F45" s="220" t="str">
        <f>IF('invulblad opdrachtnemer'!F45="","",'invulblad opdrachtnemer'!F45)</f>
        <v/>
      </c>
      <c r="G45" s="222" t="str">
        <f t="shared" si="4"/>
        <v>Nee</v>
      </c>
      <c r="H45" s="223">
        <f t="shared" si="5"/>
        <v>0</v>
      </c>
      <c r="I45" s="325" t="str">
        <f>IF(G45="ja",(SUM('invulblad opdrachtnemer'!G45:J45)),"")</f>
        <v/>
      </c>
    </row>
    <row r="46" spans="1:9" s="3" customFormat="1" ht="15" hidden="1" customHeight="1">
      <c r="A46" s="311"/>
      <c r="B46" s="3">
        <v>14</v>
      </c>
      <c r="C46" s="219" t="str">
        <f>IF('invulblad opdrachtnemer'!C46="","",'invulblad opdrachtnemer'!C46)</f>
        <v/>
      </c>
      <c r="D46" s="220" t="str">
        <f>IF('invulblad opdrachtnemer'!D46="","",'invulblad opdrachtnemer'!D46)</f>
        <v/>
      </c>
      <c r="E46" s="220" t="str">
        <f>IF('invulblad opdrachtnemer'!E46="","",'invulblad opdrachtnemer'!E46)</f>
        <v/>
      </c>
      <c r="F46" s="220" t="str">
        <f>IF('invulblad opdrachtnemer'!F46="","",'invulblad opdrachtnemer'!F46)</f>
        <v/>
      </c>
      <c r="G46" s="222" t="str">
        <f t="shared" si="4"/>
        <v>Nee</v>
      </c>
      <c r="H46" s="223">
        <f t="shared" si="5"/>
        <v>0</v>
      </c>
      <c r="I46" s="325" t="str">
        <f>IF(G46="ja",(SUM('invulblad opdrachtnemer'!G46:J46)),"")</f>
        <v/>
      </c>
    </row>
    <row r="47" spans="1:9" s="3" customFormat="1" ht="15" hidden="1" customHeight="1">
      <c r="A47" s="68"/>
      <c r="B47" s="3">
        <v>15</v>
      </c>
      <c r="C47" s="219" t="str">
        <f>IF('invulblad opdrachtnemer'!C47="","",'invulblad opdrachtnemer'!C47)</f>
        <v/>
      </c>
      <c r="D47" s="220" t="str">
        <f>IF('invulblad opdrachtnemer'!D47="","",'invulblad opdrachtnemer'!D47)</f>
        <v/>
      </c>
      <c r="E47" s="220" t="str">
        <f>IF('invulblad opdrachtnemer'!E47="","",'invulblad opdrachtnemer'!E47)</f>
        <v/>
      </c>
      <c r="F47" s="220" t="str">
        <f>IF('invulblad opdrachtnemer'!F47="","",'invulblad opdrachtnemer'!F47)</f>
        <v/>
      </c>
      <c r="G47" s="222" t="str">
        <f t="shared" si="4"/>
        <v>Nee</v>
      </c>
      <c r="H47" s="223">
        <f t="shared" si="5"/>
        <v>0</v>
      </c>
      <c r="I47" s="325" t="str">
        <f>IF(G47="ja",(SUM('invulblad opdrachtnemer'!G47:J47)),"")</f>
        <v/>
      </c>
    </row>
    <row r="48" spans="1:9" s="3" customFormat="1" ht="15" hidden="1" customHeight="1">
      <c r="A48" s="311"/>
      <c r="B48" s="3">
        <v>16</v>
      </c>
      <c r="C48" s="219" t="str">
        <f>IF('invulblad opdrachtnemer'!C48="","",'invulblad opdrachtnemer'!C48)</f>
        <v/>
      </c>
      <c r="D48" s="220" t="str">
        <f>IF('invulblad opdrachtnemer'!D48="","",'invulblad opdrachtnemer'!D48)</f>
        <v/>
      </c>
      <c r="E48" s="220" t="str">
        <f>IF('invulblad opdrachtnemer'!E48="","",'invulblad opdrachtnemer'!E48)</f>
        <v/>
      </c>
      <c r="F48" s="220" t="str">
        <f>IF('invulblad opdrachtnemer'!F48="","",'invulblad opdrachtnemer'!F48)</f>
        <v/>
      </c>
      <c r="G48" s="222" t="str">
        <f t="shared" si="4"/>
        <v>Nee</v>
      </c>
      <c r="H48" s="223">
        <f t="shared" si="5"/>
        <v>0</v>
      </c>
      <c r="I48" s="325" t="str">
        <f>IF(G48="ja",(SUM('invulblad opdrachtnemer'!G48:J48)),"")</f>
        <v/>
      </c>
    </row>
    <row r="49" spans="1:15" s="3" customFormat="1" ht="15" hidden="1" customHeight="1">
      <c r="A49" s="68"/>
      <c r="B49" s="3">
        <v>17</v>
      </c>
      <c r="C49" s="219" t="str">
        <f>IF('invulblad opdrachtnemer'!C49="","",'invulblad opdrachtnemer'!C49)</f>
        <v/>
      </c>
      <c r="D49" s="220" t="str">
        <f>IF('invulblad opdrachtnemer'!D49="","",'invulblad opdrachtnemer'!D49)</f>
        <v/>
      </c>
      <c r="E49" s="220" t="str">
        <f>IF('invulblad opdrachtnemer'!E49="","",'invulblad opdrachtnemer'!E49)</f>
        <v/>
      </c>
      <c r="F49" s="220" t="str">
        <f>IF('invulblad opdrachtnemer'!F49="","",'invulblad opdrachtnemer'!F49)</f>
        <v/>
      </c>
      <c r="G49" s="222" t="str">
        <f t="shared" si="4"/>
        <v>Nee</v>
      </c>
      <c r="H49" s="223">
        <f t="shared" si="5"/>
        <v>0</v>
      </c>
      <c r="I49" s="325" t="str">
        <f>IF(G49="ja",(SUM('invulblad opdrachtnemer'!G49:J49)),"")</f>
        <v/>
      </c>
    </row>
    <row r="50" spans="1:15" s="3" customFormat="1" ht="15" hidden="1" customHeight="1">
      <c r="A50" s="311"/>
      <c r="B50" s="3">
        <v>18</v>
      </c>
      <c r="C50" s="219" t="str">
        <f>IF('invulblad opdrachtnemer'!C50="","",'invulblad opdrachtnemer'!C50)</f>
        <v/>
      </c>
      <c r="D50" s="220" t="str">
        <f>IF('invulblad opdrachtnemer'!D50="","",'invulblad opdrachtnemer'!D50)</f>
        <v/>
      </c>
      <c r="E50" s="220" t="str">
        <f>IF('invulblad opdrachtnemer'!E50="","",'invulblad opdrachtnemer'!E50)</f>
        <v/>
      </c>
      <c r="F50" s="220" t="str">
        <f>IF('invulblad opdrachtnemer'!F50="","",'invulblad opdrachtnemer'!F50)</f>
        <v/>
      </c>
      <c r="G50" s="222" t="str">
        <f t="shared" si="4"/>
        <v>Nee</v>
      </c>
      <c r="H50" s="223">
        <f t="shared" si="5"/>
        <v>0</v>
      </c>
      <c r="I50" s="325" t="str">
        <f>IF(G50="ja",(SUM('invulblad opdrachtnemer'!G50:J50)),"")</f>
        <v/>
      </c>
    </row>
    <row r="51" spans="1:15" s="3" customFormat="1" ht="15" hidden="1" customHeight="1">
      <c r="A51" s="68"/>
      <c r="B51" s="3">
        <v>19</v>
      </c>
      <c r="C51" s="219" t="str">
        <f>IF('invulblad opdrachtnemer'!C51="","",'invulblad opdrachtnemer'!C51)</f>
        <v/>
      </c>
      <c r="D51" s="220" t="str">
        <f>IF('invulblad opdrachtnemer'!D51="","",'invulblad opdrachtnemer'!D51)</f>
        <v/>
      </c>
      <c r="E51" s="220" t="str">
        <f>IF('invulblad opdrachtnemer'!E51="","",'invulblad opdrachtnemer'!E51)</f>
        <v/>
      </c>
      <c r="F51" s="220" t="str">
        <f>IF('invulblad opdrachtnemer'!F51="","",'invulblad opdrachtnemer'!F51)</f>
        <v/>
      </c>
      <c r="G51" s="222" t="str">
        <f t="shared" si="4"/>
        <v>Nee</v>
      </c>
      <c r="H51" s="223">
        <f t="shared" si="5"/>
        <v>0</v>
      </c>
      <c r="I51" s="325" t="str">
        <f>IF(G51="ja",(SUM('invulblad opdrachtnemer'!G51:J51)),"")</f>
        <v/>
      </c>
    </row>
    <row r="52" spans="1:15" s="3" customFormat="1" ht="15" hidden="1" customHeight="1" thickBot="1">
      <c r="A52" s="311"/>
      <c r="B52" s="3">
        <v>20</v>
      </c>
      <c r="C52" s="224" t="str">
        <f>IF('invulblad opdrachtnemer'!C52="","",'invulblad opdrachtnemer'!C52)</f>
        <v/>
      </c>
      <c r="D52" s="225" t="str">
        <f>IF('invulblad opdrachtnemer'!D52="","",'invulblad opdrachtnemer'!D52)</f>
        <v/>
      </c>
      <c r="E52" s="225" t="str">
        <f>IF('invulblad opdrachtnemer'!E52="","",'invulblad opdrachtnemer'!E52)</f>
        <v/>
      </c>
      <c r="F52" s="225" t="str">
        <f>IF('invulblad opdrachtnemer'!F52="","",'invulblad opdrachtnemer'!F52)</f>
        <v/>
      </c>
      <c r="G52" s="226" t="str">
        <f t="shared" si="4"/>
        <v>Nee</v>
      </c>
      <c r="H52" s="227">
        <f t="shared" si="5"/>
        <v>0</v>
      </c>
      <c r="I52" s="326" t="str">
        <f>IF(G52="ja",(SUM('invulblad opdrachtnemer'!G52:J52)),"")</f>
        <v/>
      </c>
    </row>
    <row r="53" spans="1:15" s="3" customFormat="1" ht="15" customHeight="1" thickBot="1">
      <c r="A53" s="10"/>
      <c r="B53" s="10"/>
      <c r="J53" s="10"/>
    </row>
    <row r="54" spans="1:15" s="10" customFormat="1" ht="32.15" customHeight="1" thickBot="1">
      <c r="B54" s="5"/>
      <c r="C54" s="12" t="str">
        <f>'gunningscriterium SEB'!C38</f>
        <v>GEREEDSCHAPPEN</v>
      </c>
      <c r="D54" s="13"/>
      <c r="E54" s="13"/>
      <c r="F54" s="13"/>
      <c r="G54" s="30"/>
      <c r="H54" s="30"/>
      <c r="I54" s="15"/>
      <c r="J54"/>
    </row>
    <row r="55" spans="1:15" ht="32.15" customHeight="1" thickBot="1">
      <c r="A55" s="38"/>
      <c r="B55" s="3"/>
      <c r="C55" s="35" t="s">
        <v>30</v>
      </c>
      <c r="D55" s="36" t="s">
        <v>13</v>
      </c>
      <c r="E55" s="213" t="s">
        <v>31</v>
      </c>
      <c r="F55" s="213" t="s">
        <v>33</v>
      </c>
      <c r="G55" s="35" t="s">
        <v>139</v>
      </c>
      <c r="H55" s="36" t="s">
        <v>140</v>
      </c>
      <c r="I55" s="285" t="s">
        <v>159</v>
      </c>
      <c r="N55"/>
      <c r="O55"/>
    </row>
    <row r="56" spans="1:15" ht="15" hidden="1" customHeight="1">
      <c r="A56" s="68"/>
      <c r="B56" s="3">
        <v>1</v>
      </c>
      <c r="C56" s="214" t="str">
        <f>IF('invulblad opdrachtnemer'!C56="","",'invulblad opdrachtnemer'!C56)</f>
        <v/>
      </c>
      <c r="D56" s="215" t="str">
        <f>IF('invulblad opdrachtnemer'!D56="","",'invulblad opdrachtnemer'!D56)</f>
        <v/>
      </c>
      <c r="E56" s="215" t="str">
        <f>IF('invulblad opdrachtnemer'!E56="","",'invulblad opdrachtnemer'!E56)</f>
        <v/>
      </c>
      <c r="F56" s="327" t="str">
        <f>IF('invulblad opdrachtnemer'!F56="","",'invulblad opdrachtnemer'!F56)</f>
        <v/>
      </c>
      <c r="G56" s="217" t="str">
        <f t="shared" ref="G56" si="6">IFERROR(IF(AND(COUNTIF(machinelijst,C56),D56="elektromotor",NOT(F56=$L$2)),"Ja","Nee"),"")</f>
        <v>Nee</v>
      </c>
      <c r="H56" s="218">
        <f t="shared" ref="H56" si="7">IF(AND(COUNTIF(machinelijst,C56),D56="elektromotor",G56="ja"),_xlfn.XLOOKUP(F56,$L$2:$L$6,$M$2:$M$6)*I56,)</f>
        <v>0</v>
      </c>
      <c r="I56" s="324" t="str">
        <f>IF(G56="ja",(SUM('invulblad opdrachtnemer'!G56:J56)),"")</f>
        <v/>
      </c>
      <c r="N56"/>
      <c r="O56"/>
    </row>
    <row r="57" spans="1:15" ht="15" hidden="1" customHeight="1">
      <c r="A57" s="311"/>
      <c r="B57" s="3">
        <v>2</v>
      </c>
      <c r="C57" s="219" t="str">
        <f>IF('invulblad opdrachtnemer'!C57="","",'invulblad opdrachtnemer'!C57)</f>
        <v/>
      </c>
      <c r="D57" s="220" t="str">
        <f>IF('invulblad opdrachtnemer'!D57="","",'invulblad opdrachtnemer'!D57)</f>
        <v/>
      </c>
      <c r="E57" s="220" t="str">
        <f>IF('invulblad opdrachtnemer'!E57="","",'invulblad opdrachtnemer'!E57)</f>
        <v/>
      </c>
      <c r="F57" s="322" t="str">
        <f>IF('invulblad opdrachtnemer'!F57="","",'invulblad opdrachtnemer'!F57)</f>
        <v/>
      </c>
      <c r="G57" s="222" t="str">
        <f t="shared" ref="G57:G75" si="8">IFERROR(IF(AND(COUNTIF(machinelijst,C57),D57="elektromotor",NOT(F57=$L$2)),"Ja","Nee"),"")</f>
        <v>Nee</v>
      </c>
      <c r="H57" s="223">
        <f t="shared" ref="H57:H75" si="9">IF(AND(COUNTIF(machinelijst,C57),D57="elektromotor",G57="ja"),_xlfn.XLOOKUP(F57,$L$2:$L$6,$M$2:$M$6)*I57,)</f>
        <v>0</v>
      </c>
      <c r="I57" s="325" t="str">
        <f>IF(G57="ja",(SUM('invulblad opdrachtnemer'!G57:J57)),"")</f>
        <v/>
      </c>
      <c r="N57"/>
      <c r="O57"/>
    </row>
    <row r="58" spans="1:15" ht="15" hidden="1" customHeight="1">
      <c r="A58" s="68"/>
      <c r="B58" s="3">
        <v>3</v>
      </c>
      <c r="C58" s="219" t="str">
        <f>IF('invulblad opdrachtnemer'!C58="","",'invulblad opdrachtnemer'!C58)</f>
        <v/>
      </c>
      <c r="D58" s="220" t="str">
        <f>IF('invulblad opdrachtnemer'!D58="","",'invulblad opdrachtnemer'!D58)</f>
        <v/>
      </c>
      <c r="E58" s="220" t="str">
        <f>IF('invulblad opdrachtnemer'!E58="","",'invulblad opdrachtnemer'!E58)</f>
        <v/>
      </c>
      <c r="F58" s="322" t="str">
        <f>IF('invulblad opdrachtnemer'!F58="","",'invulblad opdrachtnemer'!F58)</f>
        <v/>
      </c>
      <c r="G58" s="222" t="str">
        <f t="shared" si="8"/>
        <v>Nee</v>
      </c>
      <c r="H58" s="223">
        <f t="shared" si="9"/>
        <v>0</v>
      </c>
      <c r="I58" s="325" t="str">
        <f>IF(G58="ja",(SUM('invulblad opdrachtnemer'!G58:J58)),"")</f>
        <v/>
      </c>
      <c r="N58"/>
      <c r="O58"/>
    </row>
    <row r="59" spans="1:15" ht="15" hidden="1" customHeight="1">
      <c r="A59" s="311"/>
      <c r="B59" s="3">
        <v>4</v>
      </c>
      <c r="C59" s="219" t="str">
        <f>IF('invulblad opdrachtnemer'!C59="","",'invulblad opdrachtnemer'!C59)</f>
        <v/>
      </c>
      <c r="D59" s="220" t="str">
        <f>IF('invulblad opdrachtnemer'!D59="","",'invulblad opdrachtnemer'!D59)</f>
        <v/>
      </c>
      <c r="E59" s="220" t="str">
        <f>IF('invulblad opdrachtnemer'!E59="","",'invulblad opdrachtnemer'!E59)</f>
        <v/>
      </c>
      <c r="F59" s="322" t="str">
        <f>IF('invulblad opdrachtnemer'!F59="","",'invulblad opdrachtnemer'!F59)</f>
        <v/>
      </c>
      <c r="G59" s="222" t="str">
        <f t="shared" si="8"/>
        <v>Nee</v>
      </c>
      <c r="H59" s="223">
        <f t="shared" si="9"/>
        <v>0</v>
      </c>
      <c r="I59" s="325" t="str">
        <f>IF(G59="ja",(SUM('invulblad opdrachtnemer'!G59:J59)),"")</f>
        <v/>
      </c>
      <c r="N59"/>
      <c r="O59"/>
    </row>
    <row r="60" spans="1:15" ht="15" hidden="1" customHeight="1">
      <c r="A60" s="68"/>
      <c r="B60" s="3">
        <v>5</v>
      </c>
      <c r="C60" s="219" t="str">
        <f>IF('invulblad opdrachtnemer'!C60="","",'invulblad opdrachtnemer'!C60)</f>
        <v/>
      </c>
      <c r="D60" s="220" t="str">
        <f>IF('invulblad opdrachtnemer'!D60="","",'invulblad opdrachtnemer'!D60)</f>
        <v/>
      </c>
      <c r="E60" s="220" t="str">
        <f>IF('invulblad opdrachtnemer'!E60="","",'invulblad opdrachtnemer'!E60)</f>
        <v/>
      </c>
      <c r="F60" s="322" t="str">
        <f>IF('invulblad opdrachtnemer'!F60="","",'invulblad opdrachtnemer'!F60)</f>
        <v/>
      </c>
      <c r="G60" s="222" t="str">
        <f t="shared" si="8"/>
        <v>Nee</v>
      </c>
      <c r="H60" s="223">
        <f t="shared" si="9"/>
        <v>0</v>
      </c>
      <c r="I60" s="325" t="str">
        <f>IF(G60="ja",(SUM('invulblad opdrachtnemer'!G60:J60)),"")</f>
        <v/>
      </c>
      <c r="N60"/>
      <c r="O60"/>
    </row>
    <row r="61" spans="1:15" ht="15" hidden="1" customHeight="1">
      <c r="A61" s="311"/>
      <c r="B61" s="3">
        <v>6</v>
      </c>
      <c r="C61" s="219" t="str">
        <f>IF('invulblad opdrachtnemer'!C61="","",'invulblad opdrachtnemer'!C61)</f>
        <v/>
      </c>
      <c r="D61" s="220" t="str">
        <f>IF('invulblad opdrachtnemer'!D61="","",'invulblad opdrachtnemer'!D61)</f>
        <v/>
      </c>
      <c r="E61" s="220" t="str">
        <f>IF('invulblad opdrachtnemer'!E61="","",'invulblad opdrachtnemer'!E61)</f>
        <v/>
      </c>
      <c r="F61" s="322" t="str">
        <f>IF('invulblad opdrachtnemer'!F61="","",'invulblad opdrachtnemer'!F61)</f>
        <v/>
      </c>
      <c r="G61" s="222" t="str">
        <f t="shared" si="8"/>
        <v>Nee</v>
      </c>
      <c r="H61" s="223">
        <f t="shared" si="9"/>
        <v>0</v>
      </c>
      <c r="I61" s="325" t="str">
        <f>IF(G61="ja",(SUM('invulblad opdrachtnemer'!G61:J61)),"")</f>
        <v/>
      </c>
      <c r="N61"/>
      <c r="O61"/>
    </row>
    <row r="62" spans="1:15" ht="15" hidden="1" customHeight="1">
      <c r="A62" s="68"/>
      <c r="B62" s="3">
        <v>7</v>
      </c>
      <c r="C62" s="219" t="str">
        <f>IF('invulblad opdrachtnemer'!C62="","",'invulblad opdrachtnemer'!C62)</f>
        <v/>
      </c>
      <c r="D62" s="220" t="str">
        <f>IF('invulblad opdrachtnemer'!D62="","",'invulblad opdrachtnemer'!D62)</f>
        <v/>
      </c>
      <c r="E62" s="220" t="str">
        <f>IF('invulblad opdrachtnemer'!E62="","",'invulblad opdrachtnemer'!E62)</f>
        <v/>
      </c>
      <c r="F62" s="322" t="str">
        <f>IF('invulblad opdrachtnemer'!F62="","",'invulblad opdrachtnemer'!F62)</f>
        <v/>
      </c>
      <c r="G62" s="222" t="str">
        <f t="shared" si="8"/>
        <v>Nee</v>
      </c>
      <c r="H62" s="223">
        <f t="shared" si="9"/>
        <v>0</v>
      </c>
      <c r="I62" s="325" t="str">
        <f>IF(G62="ja",(SUM('invulblad opdrachtnemer'!G62:J62)),"")</f>
        <v/>
      </c>
      <c r="N62"/>
      <c r="O62"/>
    </row>
    <row r="63" spans="1:15" ht="15" hidden="1" customHeight="1">
      <c r="A63" s="311"/>
      <c r="B63" s="3">
        <v>8</v>
      </c>
      <c r="C63" s="219" t="str">
        <f>IF('invulblad opdrachtnemer'!C63="","",'invulblad opdrachtnemer'!C63)</f>
        <v/>
      </c>
      <c r="D63" s="220" t="str">
        <f>IF('invulblad opdrachtnemer'!D63="","",'invulblad opdrachtnemer'!D63)</f>
        <v/>
      </c>
      <c r="E63" s="220" t="str">
        <f>IF('invulblad opdrachtnemer'!E63="","",'invulblad opdrachtnemer'!E63)</f>
        <v/>
      </c>
      <c r="F63" s="322" t="str">
        <f>IF('invulblad opdrachtnemer'!F63="","",'invulblad opdrachtnemer'!F63)</f>
        <v/>
      </c>
      <c r="G63" s="222" t="str">
        <f t="shared" si="8"/>
        <v>Nee</v>
      </c>
      <c r="H63" s="223">
        <f t="shared" si="9"/>
        <v>0</v>
      </c>
      <c r="I63" s="325" t="str">
        <f>IF(G63="ja",(SUM('invulblad opdrachtnemer'!G63:J63)),"")</f>
        <v/>
      </c>
      <c r="N63"/>
      <c r="O63"/>
    </row>
    <row r="64" spans="1:15" ht="15" hidden="1" customHeight="1">
      <c r="A64" s="68"/>
      <c r="B64" s="3">
        <v>9</v>
      </c>
      <c r="C64" s="219" t="str">
        <f>IF('invulblad opdrachtnemer'!C64="","",'invulblad opdrachtnemer'!C64)</f>
        <v/>
      </c>
      <c r="D64" s="220" t="str">
        <f>IF('invulblad opdrachtnemer'!D64="","",'invulblad opdrachtnemer'!D64)</f>
        <v/>
      </c>
      <c r="E64" s="220" t="str">
        <f>IF('invulblad opdrachtnemer'!E64="","",'invulblad opdrachtnemer'!E64)</f>
        <v/>
      </c>
      <c r="F64" s="322" t="str">
        <f>IF('invulblad opdrachtnemer'!F64="","",'invulblad opdrachtnemer'!F64)</f>
        <v/>
      </c>
      <c r="G64" s="222" t="str">
        <f t="shared" si="8"/>
        <v>Nee</v>
      </c>
      <c r="H64" s="223">
        <f t="shared" si="9"/>
        <v>0</v>
      </c>
      <c r="I64" s="325" t="str">
        <f>IF(G64="ja",(SUM('invulblad opdrachtnemer'!G64:J64)),"")</f>
        <v/>
      </c>
      <c r="N64"/>
      <c r="O64"/>
    </row>
    <row r="65" spans="1:15" ht="15" hidden="1" customHeight="1">
      <c r="A65" s="311"/>
      <c r="B65" s="3">
        <v>10</v>
      </c>
      <c r="C65" s="219" t="str">
        <f>IF('invulblad opdrachtnemer'!C65="","",'invulblad opdrachtnemer'!C65)</f>
        <v/>
      </c>
      <c r="D65" s="220" t="str">
        <f>IF('invulblad opdrachtnemer'!D65="","",'invulblad opdrachtnemer'!D65)</f>
        <v/>
      </c>
      <c r="E65" s="220" t="str">
        <f>IF('invulblad opdrachtnemer'!E65="","",'invulblad opdrachtnemer'!E65)</f>
        <v/>
      </c>
      <c r="F65" s="322" t="str">
        <f>IF('invulblad opdrachtnemer'!F65="","",'invulblad opdrachtnemer'!F65)</f>
        <v/>
      </c>
      <c r="G65" s="222" t="str">
        <f t="shared" si="8"/>
        <v>Nee</v>
      </c>
      <c r="H65" s="223">
        <f t="shared" si="9"/>
        <v>0</v>
      </c>
      <c r="I65" s="325" t="str">
        <f>IF(G65="ja",(SUM('invulblad opdrachtnemer'!G65:J65)),"")</f>
        <v/>
      </c>
      <c r="N65"/>
      <c r="O65"/>
    </row>
    <row r="66" spans="1:15" ht="15" hidden="1" customHeight="1">
      <c r="A66" s="68"/>
      <c r="B66" s="3">
        <v>11</v>
      </c>
      <c r="C66" s="219" t="str">
        <f>IF('invulblad opdrachtnemer'!C66="","",'invulblad opdrachtnemer'!C66)</f>
        <v/>
      </c>
      <c r="D66" s="220" t="str">
        <f>IF('invulblad opdrachtnemer'!D66="","",'invulblad opdrachtnemer'!D66)</f>
        <v/>
      </c>
      <c r="E66" s="220" t="str">
        <f>IF('invulblad opdrachtnemer'!E66="","",'invulblad opdrachtnemer'!E66)</f>
        <v/>
      </c>
      <c r="F66" s="322" t="str">
        <f>IF('invulblad opdrachtnemer'!F66="","",'invulblad opdrachtnemer'!F66)</f>
        <v/>
      </c>
      <c r="G66" s="222" t="str">
        <f t="shared" si="8"/>
        <v>Nee</v>
      </c>
      <c r="H66" s="223">
        <f t="shared" si="9"/>
        <v>0</v>
      </c>
      <c r="I66" s="325" t="str">
        <f>IF(G66="ja",(SUM('invulblad opdrachtnemer'!G66:J66)),"")</f>
        <v/>
      </c>
      <c r="N66"/>
      <c r="O66"/>
    </row>
    <row r="67" spans="1:15" ht="15" hidden="1" customHeight="1">
      <c r="A67" s="311"/>
      <c r="B67" s="3">
        <v>12</v>
      </c>
      <c r="C67" s="219" t="str">
        <f>IF('invulblad opdrachtnemer'!C67="","",'invulblad opdrachtnemer'!C67)</f>
        <v/>
      </c>
      <c r="D67" s="220" t="str">
        <f>IF('invulblad opdrachtnemer'!D67="","",'invulblad opdrachtnemer'!D67)</f>
        <v/>
      </c>
      <c r="E67" s="220" t="str">
        <f>IF('invulblad opdrachtnemer'!E67="","",'invulblad opdrachtnemer'!E67)</f>
        <v/>
      </c>
      <c r="F67" s="322" t="str">
        <f>IF('invulblad opdrachtnemer'!F67="","",'invulblad opdrachtnemer'!F67)</f>
        <v/>
      </c>
      <c r="G67" s="222" t="str">
        <f t="shared" si="8"/>
        <v>Nee</v>
      </c>
      <c r="H67" s="223">
        <f t="shared" si="9"/>
        <v>0</v>
      </c>
      <c r="I67" s="325" t="str">
        <f>IF(G67="ja",(SUM('invulblad opdrachtnemer'!G67:J67)),"")</f>
        <v/>
      </c>
      <c r="N67"/>
      <c r="O67"/>
    </row>
    <row r="68" spans="1:15" ht="15" hidden="1" customHeight="1">
      <c r="A68" s="68"/>
      <c r="B68" s="3">
        <v>13</v>
      </c>
      <c r="C68" s="219" t="str">
        <f>IF('invulblad opdrachtnemer'!C68="","",'invulblad opdrachtnemer'!C68)</f>
        <v/>
      </c>
      <c r="D68" s="220" t="str">
        <f>IF('invulblad opdrachtnemer'!D68="","",'invulblad opdrachtnemer'!D68)</f>
        <v/>
      </c>
      <c r="E68" s="220" t="str">
        <f>IF('invulblad opdrachtnemer'!E68="","",'invulblad opdrachtnemer'!E68)</f>
        <v/>
      </c>
      <c r="F68" s="322" t="str">
        <f>IF('invulblad opdrachtnemer'!F68="","",'invulblad opdrachtnemer'!F68)</f>
        <v/>
      </c>
      <c r="G68" s="222" t="str">
        <f t="shared" si="8"/>
        <v>Nee</v>
      </c>
      <c r="H68" s="223">
        <f t="shared" si="9"/>
        <v>0</v>
      </c>
      <c r="I68" s="325" t="str">
        <f>IF(G68="ja",(SUM('invulblad opdrachtnemer'!G68:J68)),"")</f>
        <v/>
      </c>
      <c r="N68"/>
      <c r="O68"/>
    </row>
    <row r="69" spans="1:15" ht="15" hidden="1" customHeight="1">
      <c r="A69" s="311"/>
      <c r="B69" s="3">
        <v>14</v>
      </c>
      <c r="C69" s="219" t="str">
        <f>IF('invulblad opdrachtnemer'!C69="","",'invulblad opdrachtnemer'!C69)</f>
        <v/>
      </c>
      <c r="D69" s="220" t="str">
        <f>IF('invulblad opdrachtnemer'!D69="","",'invulblad opdrachtnemer'!D69)</f>
        <v/>
      </c>
      <c r="E69" s="220" t="str">
        <f>IF('invulblad opdrachtnemer'!E69="","",'invulblad opdrachtnemer'!E69)</f>
        <v/>
      </c>
      <c r="F69" s="322" t="str">
        <f>IF('invulblad opdrachtnemer'!F69="","",'invulblad opdrachtnemer'!F69)</f>
        <v/>
      </c>
      <c r="G69" s="222" t="str">
        <f t="shared" si="8"/>
        <v>Nee</v>
      </c>
      <c r="H69" s="223">
        <f t="shared" si="9"/>
        <v>0</v>
      </c>
      <c r="I69" s="325" t="str">
        <f>IF(G69="ja",(SUM('invulblad opdrachtnemer'!G69:J69)),"")</f>
        <v/>
      </c>
      <c r="N69"/>
      <c r="O69"/>
    </row>
    <row r="70" spans="1:15" ht="15" hidden="1" customHeight="1">
      <c r="A70" s="68"/>
      <c r="B70" s="3">
        <v>15</v>
      </c>
      <c r="C70" s="219" t="str">
        <f>IF('invulblad opdrachtnemer'!C70="","",'invulblad opdrachtnemer'!C70)</f>
        <v/>
      </c>
      <c r="D70" s="220" t="str">
        <f>IF('invulblad opdrachtnemer'!D70="","",'invulblad opdrachtnemer'!D70)</f>
        <v/>
      </c>
      <c r="E70" s="220" t="str">
        <f>IF('invulblad opdrachtnemer'!E70="","",'invulblad opdrachtnemer'!E70)</f>
        <v/>
      </c>
      <c r="F70" s="322" t="str">
        <f>IF('invulblad opdrachtnemer'!F70="","",'invulblad opdrachtnemer'!F70)</f>
        <v/>
      </c>
      <c r="G70" s="222" t="str">
        <f t="shared" si="8"/>
        <v>Nee</v>
      </c>
      <c r="H70" s="223">
        <f t="shared" si="9"/>
        <v>0</v>
      </c>
      <c r="I70" s="325" t="str">
        <f>IF(G70="ja",(SUM('invulblad opdrachtnemer'!G70:J70)),"")</f>
        <v/>
      </c>
      <c r="N70"/>
      <c r="O70"/>
    </row>
    <row r="71" spans="1:15" ht="15" hidden="1" customHeight="1">
      <c r="A71" s="311"/>
      <c r="B71" s="3">
        <v>16</v>
      </c>
      <c r="C71" s="219" t="str">
        <f>IF('invulblad opdrachtnemer'!C71="","",'invulblad opdrachtnemer'!C71)</f>
        <v/>
      </c>
      <c r="D71" s="220" t="str">
        <f>IF('invulblad opdrachtnemer'!D71="","",'invulblad opdrachtnemer'!D71)</f>
        <v/>
      </c>
      <c r="E71" s="220" t="str">
        <f>IF('invulblad opdrachtnemer'!E71="","",'invulblad opdrachtnemer'!E71)</f>
        <v/>
      </c>
      <c r="F71" s="322" t="str">
        <f>IF('invulblad opdrachtnemer'!F71="","",'invulblad opdrachtnemer'!F71)</f>
        <v/>
      </c>
      <c r="G71" s="222" t="str">
        <f t="shared" si="8"/>
        <v>Nee</v>
      </c>
      <c r="H71" s="223">
        <f t="shared" si="9"/>
        <v>0</v>
      </c>
      <c r="I71" s="325" t="str">
        <f>IF(G71="ja",(SUM('invulblad opdrachtnemer'!G71:J71)),"")</f>
        <v/>
      </c>
      <c r="N71"/>
      <c r="O71"/>
    </row>
    <row r="72" spans="1:15" ht="15" hidden="1" customHeight="1">
      <c r="A72" s="68"/>
      <c r="B72" s="3">
        <v>17</v>
      </c>
      <c r="C72" s="219" t="str">
        <f>IF('invulblad opdrachtnemer'!C72="","",'invulblad opdrachtnemer'!C72)</f>
        <v/>
      </c>
      <c r="D72" s="220" t="str">
        <f>IF('invulblad opdrachtnemer'!D72="","",'invulblad opdrachtnemer'!D72)</f>
        <v/>
      </c>
      <c r="E72" s="220" t="str">
        <f>IF('invulblad opdrachtnemer'!E72="","",'invulblad opdrachtnemer'!E72)</f>
        <v/>
      </c>
      <c r="F72" s="322" t="str">
        <f>IF('invulblad opdrachtnemer'!F72="","",'invulblad opdrachtnemer'!F72)</f>
        <v/>
      </c>
      <c r="G72" s="222" t="str">
        <f t="shared" si="8"/>
        <v>Nee</v>
      </c>
      <c r="H72" s="223">
        <f t="shared" si="9"/>
        <v>0</v>
      </c>
      <c r="I72" s="325" t="str">
        <f>IF(G72="ja",(SUM('invulblad opdrachtnemer'!G72:J72)),"")</f>
        <v/>
      </c>
      <c r="N72"/>
      <c r="O72"/>
    </row>
    <row r="73" spans="1:15" ht="15" hidden="1" customHeight="1">
      <c r="A73" s="311"/>
      <c r="B73" s="3">
        <v>18</v>
      </c>
      <c r="C73" s="219" t="str">
        <f>IF('invulblad opdrachtnemer'!C73="","",'invulblad opdrachtnemer'!C73)</f>
        <v/>
      </c>
      <c r="D73" s="220" t="str">
        <f>IF('invulblad opdrachtnemer'!D73="","",'invulblad opdrachtnemer'!D73)</f>
        <v/>
      </c>
      <c r="E73" s="220" t="str">
        <f>IF('invulblad opdrachtnemer'!E73="","",'invulblad opdrachtnemer'!E73)</f>
        <v/>
      </c>
      <c r="F73" s="322" t="str">
        <f>IF('invulblad opdrachtnemer'!F73="","",'invulblad opdrachtnemer'!F73)</f>
        <v/>
      </c>
      <c r="G73" s="222" t="str">
        <f t="shared" si="8"/>
        <v>Nee</v>
      </c>
      <c r="H73" s="223">
        <f t="shared" si="9"/>
        <v>0</v>
      </c>
      <c r="I73" s="325" t="str">
        <f>IF(G73="ja",(SUM('invulblad opdrachtnemer'!G73:J73)),"")</f>
        <v/>
      </c>
      <c r="N73"/>
      <c r="O73"/>
    </row>
    <row r="74" spans="1:15" ht="15" hidden="1" customHeight="1">
      <c r="A74" s="68"/>
      <c r="B74" s="3">
        <v>19</v>
      </c>
      <c r="C74" s="219" t="str">
        <f>IF('invulblad opdrachtnemer'!C74="","",'invulblad opdrachtnemer'!C74)</f>
        <v/>
      </c>
      <c r="D74" s="220" t="str">
        <f>IF('invulblad opdrachtnemer'!D74="","",'invulblad opdrachtnemer'!D74)</f>
        <v/>
      </c>
      <c r="E74" s="220" t="str">
        <f>IF('invulblad opdrachtnemer'!E74="","",'invulblad opdrachtnemer'!E74)</f>
        <v/>
      </c>
      <c r="F74" s="322" t="str">
        <f>IF('invulblad opdrachtnemer'!F74="","",'invulblad opdrachtnemer'!F74)</f>
        <v/>
      </c>
      <c r="G74" s="222" t="str">
        <f t="shared" si="8"/>
        <v>Nee</v>
      </c>
      <c r="H74" s="223">
        <f t="shared" si="9"/>
        <v>0</v>
      </c>
      <c r="I74" s="325" t="str">
        <f>IF(G74="ja",(SUM('invulblad opdrachtnemer'!G74:J74)),"")</f>
        <v/>
      </c>
      <c r="N74"/>
      <c r="O74"/>
    </row>
    <row r="75" spans="1:15" ht="15" hidden="1" customHeight="1" thickBot="1">
      <c r="A75" s="311"/>
      <c r="B75" s="3">
        <v>20</v>
      </c>
      <c r="C75" s="224" t="str">
        <f>IF('invulblad opdrachtnemer'!C75="","",'invulblad opdrachtnemer'!C75)</f>
        <v/>
      </c>
      <c r="D75" s="225" t="str">
        <f>IF('invulblad opdrachtnemer'!D75="","",'invulblad opdrachtnemer'!D75)</f>
        <v/>
      </c>
      <c r="E75" s="225" t="str">
        <f>IF('invulblad opdrachtnemer'!E75="","",'invulblad opdrachtnemer'!E75)</f>
        <v/>
      </c>
      <c r="F75" s="323" t="str">
        <f>IF('invulblad opdrachtnemer'!F75="","",'invulblad opdrachtnemer'!F75)</f>
        <v/>
      </c>
      <c r="G75" s="226" t="str">
        <f t="shared" si="8"/>
        <v>Nee</v>
      </c>
      <c r="H75" s="227">
        <f t="shared" si="9"/>
        <v>0</v>
      </c>
      <c r="I75" s="326" t="str">
        <f>IF(G75="ja",(SUM('invulblad opdrachtnemer'!G75:J75)),"")</f>
        <v/>
      </c>
      <c r="N75"/>
      <c r="O75"/>
    </row>
    <row r="76" spans="1:15">
      <c r="G76" s="286" t="s">
        <v>179</v>
      </c>
      <c r="N76"/>
      <c r="O76"/>
    </row>
  </sheetData>
  <sheetProtection formatCells="0" formatColumns="0" formatRows="0" insertColumns="0" insertRows="0" insertHyperlinks="0" sort="0" autoFilter="0" pivotTables="0"/>
  <autoFilter ref="G9:G76" xr:uid="{B68D21A2-68F0-4557-B718-B499D1B44852}">
    <filterColumn colId="0">
      <filters blank="1">
        <filter val="Ja"/>
        <filter val="Krijgen we subsidie?"/>
      </filters>
    </filterColumn>
  </autoFilter>
  <mergeCells count="2">
    <mergeCell ref="E1:F2"/>
    <mergeCell ref="C7:D7"/>
  </mergeCells>
  <hyperlinks>
    <hyperlink ref="D4" r:id="rId1" xr:uid="{F2EAA966-6A6D-4E36-87E0-244ADDF0FF33}"/>
    <hyperlink ref="K7" r:id="rId2" location="voorwaarden-2024" xr:uid="{2EB536A4-866D-48DF-9B4A-2E234BA442CF}"/>
  </hyperlinks>
  <pageMargins left="0.25" right="0.25" top="0.75" bottom="0.75" header="0.3" footer="0.3"/>
  <pageSetup paperSize="9" scale="48" orientation="portrait" r:id="rId3"/>
  <ignoredErrors>
    <ignoredError sqref="I5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6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29" customWidth="1"/>
    <col min="6" max="6" width="22.81640625" customWidth="1"/>
    <col min="7" max="7" width="2.54296875" style="229" customWidth="1"/>
    <col min="8" max="8" width="22.81640625" customWidth="1"/>
    <col min="9" max="9" width="2.54296875" style="229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30" customFormat="1" ht="20.149999999999999" customHeight="1">
      <c r="C1" s="331" t="str">
        <f>'gunningscriterium SEB'!C1</f>
        <v>Onderhoud kunstgras sportvelden</v>
      </c>
      <c r="D1" s="332"/>
      <c r="E1" s="333"/>
      <c r="G1" s="333"/>
      <c r="I1" s="333"/>
    </row>
    <row r="2" spans="1:14" s="3" customFormat="1" ht="15" customHeight="1">
      <c r="C2" s="228" t="s">
        <v>168</v>
      </c>
      <c r="D2" s="230"/>
      <c r="E2" s="230"/>
      <c r="G2" s="231"/>
    </row>
    <row r="3" spans="1:14" s="3" customFormat="1" ht="15" customHeight="1" thickBot="1">
      <c r="C3" s="228"/>
      <c r="D3" s="230"/>
      <c r="E3" s="230"/>
      <c r="F3" s="231"/>
      <c r="G3" s="231"/>
      <c r="H3" s="231"/>
      <c r="I3" s="231"/>
      <c r="J3" s="231"/>
      <c r="K3" s="232"/>
      <c r="L3" s="232"/>
      <c r="M3" s="232"/>
      <c r="N3" s="232"/>
    </row>
    <row r="4" spans="1:14" s="37" customFormat="1" ht="25" customHeight="1">
      <c r="C4" s="233" t="s">
        <v>166</v>
      </c>
      <c r="D4" s="89"/>
      <c r="E4" s="234"/>
      <c r="F4" s="235" t="s">
        <v>171</v>
      </c>
      <c r="G4" s="236"/>
      <c r="H4" s="235" t="s">
        <v>172</v>
      </c>
      <c r="I4" s="231"/>
      <c r="J4" s="235" t="s">
        <v>173</v>
      </c>
      <c r="K4" s="232"/>
      <c r="L4" s="235" t="s">
        <v>174</v>
      </c>
      <c r="M4" s="232"/>
      <c r="N4" s="235" t="s">
        <v>175</v>
      </c>
    </row>
    <row r="5" spans="1:14" s="237" customFormat="1" ht="10" customHeight="1">
      <c r="E5" s="234"/>
      <c r="F5" s="236"/>
      <c r="G5" s="231"/>
      <c r="H5" s="236"/>
      <c r="I5" s="231"/>
      <c r="J5" s="236"/>
      <c r="K5" s="231"/>
      <c r="L5" s="236"/>
      <c r="M5" s="231"/>
      <c r="N5" s="236"/>
    </row>
    <row r="6" spans="1:14" s="37" customFormat="1" ht="25" customHeight="1" thickBot="1">
      <c r="C6" s="37" t="s">
        <v>162</v>
      </c>
      <c r="D6" s="91"/>
      <c r="E6" s="234"/>
      <c r="F6" s="270" t="s">
        <v>170</v>
      </c>
      <c r="G6" s="231"/>
      <c r="H6" s="270" t="s">
        <v>170</v>
      </c>
      <c r="I6" s="231"/>
      <c r="J6" s="270" t="s">
        <v>170</v>
      </c>
      <c r="K6" s="232"/>
      <c r="L6" s="270" t="s">
        <v>170</v>
      </c>
      <c r="M6" s="232"/>
      <c r="N6" s="270" t="s">
        <v>170</v>
      </c>
    </row>
    <row r="7" spans="1:14" s="238" customFormat="1" ht="10" customHeight="1">
      <c r="C7" s="228"/>
      <c r="E7" s="230"/>
      <c r="F7" s="239"/>
      <c r="G7" s="240"/>
      <c r="H7" s="239"/>
      <c r="I7" s="240"/>
      <c r="J7" s="239"/>
      <c r="K7" s="240"/>
      <c r="L7" s="239"/>
      <c r="M7" s="240"/>
      <c r="N7" s="239"/>
    </row>
    <row r="8" spans="1:14" s="138" customFormat="1" ht="25" customHeight="1">
      <c r="C8" s="241" t="s">
        <v>213</v>
      </c>
      <c r="D8" s="230" t="str">
        <f>'gunningscriterium SEB'!C12</f>
        <v>WERKTUIGEN</v>
      </c>
      <c r="E8" s="242"/>
      <c r="F8" s="271"/>
      <c r="G8" s="242"/>
      <c r="H8" s="271">
        <v>0</v>
      </c>
      <c r="I8" s="242"/>
      <c r="J8" s="271">
        <v>0</v>
      </c>
      <c r="K8" s="242"/>
      <c r="L8" s="271">
        <v>0</v>
      </c>
      <c r="M8" s="242"/>
      <c r="N8" s="271">
        <v>0</v>
      </c>
    </row>
    <row r="9" spans="1:14" s="238" customFormat="1" ht="10" customHeight="1">
      <c r="A9" s="243"/>
      <c r="B9" s="243"/>
      <c r="C9" s="244"/>
      <c r="D9" s="244"/>
      <c r="E9" s="245"/>
      <c r="F9" s="246"/>
      <c r="G9" s="247"/>
      <c r="H9" s="247"/>
      <c r="I9" s="247"/>
      <c r="J9" s="247"/>
      <c r="K9" s="247"/>
      <c r="L9" s="247"/>
      <c r="M9" s="247"/>
      <c r="N9" s="247"/>
    </row>
    <row r="10" spans="1:14" s="138" customFormat="1" ht="25" customHeight="1">
      <c r="A10" s="248"/>
      <c r="B10" s="248"/>
      <c r="C10" s="249" t="s">
        <v>214</v>
      </c>
      <c r="D10" s="250" t="str">
        <f>'gunningscriterium SEB'!C21</f>
        <v>TRANSPORTMIDDELEN (N1, N2 en N3)</v>
      </c>
      <c r="E10" s="250"/>
      <c r="F10" s="271"/>
      <c r="G10" s="242"/>
      <c r="H10" s="271">
        <v>0</v>
      </c>
      <c r="I10" s="242"/>
      <c r="J10" s="271">
        <v>0</v>
      </c>
      <c r="K10" s="242"/>
      <c r="L10" s="271">
        <v>0</v>
      </c>
      <c r="M10" s="242"/>
      <c r="N10" s="271">
        <v>0</v>
      </c>
    </row>
    <row r="11" spans="1:14" s="238" customFormat="1" ht="10" customHeight="1">
      <c r="A11" s="243"/>
      <c r="B11" s="243"/>
      <c r="C11" s="244"/>
      <c r="D11" s="244"/>
      <c r="E11" s="230"/>
      <c r="F11" s="246"/>
      <c r="G11" s="247"/>
      <c r="H11" s="247"/>
      <c r="I11" s="247"/>
      <c r="J11" s="251"/>
      <c r="K11" s="247"/>
      <c r="L11" s="247"/>
      <c r="M11" s="247"/>
      <c r="N11" s="247"/>
    </row>
    <row r="12" spans="1:14" s="138" customFormat="1" ht="25" customHeight="1">
      <c r="A12" s="248"/>
      <c r="B12" s="248"/>
      <c r="C12" s="249" t="s">
        <v>214</v>
      </c>
      <c r="D12" s="250" t="str">
        <f>'gunningscriterium SEB'!C38</f>
        <v>GEREEDSCHAPPEN</v>
      </c>
      <c r="E12" s="250"/>
      <c r="F12" s="359" t="s">
        <v>217</v>
      </c>
      <c r="G12" s="360"/>
      <c r="H12" s="359" t="s">
        <v>217</v>
      </c>
      <c r="I12" s="360"/>
      <c r="J12" s="359" t="s">
        <v>217</v>
      </c>
      <c r="K12" s="360"/>
      <c r="L12" s="359" t="s">
        <v>217</v>
      </c>
      <c r="M12" s="360"/>
      <c r="N12" s="359" t="s">
        <v>217</v>
      </c>
    </row>
    <row r="13" spans="1:14" s="238" customFormat="1" ht="10" customHeight="1">
      <c r="A13" s="243"/>
      <c r="B13" s="243"/>
      <c r="C13" s="244"/>
      <c r="D13" s="244"/>
      <c r="E13" s="245"/>
      <c r="F13" s="246"/>
      <c r="G13" s="252"/>
      <c r="H13" s="247"/>
      <c r="I13" s="252"/>
      <c r="J13" s="247"/>
      <c r="K13" s="252"/>
      <c r="L13" s="247"/>
      <c r="M13" s="252"/>
      <c r="N13" s="247"/>
    </row>
    <row r="14" spans="1:14" s="139" customFormat="1" ht="40" customHeight="1">
      <c r="A14" s="253"/>
      <c r="B14" s="253"/>
      <c r="C14" s="249" t="s">
        <v>214</v>
      </c>
      <c r="D14" s="250" t="str">
        <f>'gunningscriterium SEB'!D2</f>
        <v>Schoon- en Emissieloos Bouwen</v>
      </c>
      <c r="E14" s="254"/>
      <c r="F14" s="255">
        <f>SUM(F8:F12)</f>
        <v>0</v>
      </c>
      <c r="G14" s="242"/>
      <c r="H14" s="255">
        <f>SUM(H8:H12)</f>
        <v>0</v>
      </c>
      <c r="I14" s="256"/>
      <c r="J14" s="255">
        <f>SUM(J8:J12)</f>
        <v>0</v>
      </c>
      <c r="K14" s="242"/>
      <c r="L14" s="255">
        <f>SUM(L8:L12)</f>
        <v>0</v>
      </c>
      <c r="M14" s="242"/>
      <c r="N14" s="255">
        <f>SUM(N8:N12)</f>
        <v>0</v>
      </c>
    </row>
    <row r="15" spans="1:14" s="3" customFormat="1" ht="10" customHeight="1">
      <c r="A15" s="243"/>
      <c r="B15" s="243"/>
      <c r="C15" s="244"/>
      <c r="D15" s="244"/>
      <c r="E15" s="245"/>
      <c r="F15" s="257"/>
      <c r="G15" s="252"/>
      <c r="H15" s="258"/>
      <c r="I15" s="252"/>
      <c r="J15" s="258"/>
      <c r="K15" s="259"/>
      <c r="L15" s="258"/>
      <c r="M15" s="259"/>
      <c r="N15" s="258"/>
    </row>
    <row r="16" spans="1:14" ht="40" customHeight="1">
      <c r="A16" s="260"/>
      <c r="B16" s="260"/>
      <c r="C16" s="249" t="s">
        <v>163</v>
      </c>
      <c r="D16" s="261"/>
      <c r="F16" s="272">
        <v>0</v>
      </c>
      <c r="G16" s="242"/>
      <c r="H16" s="272">
        <v>0</v>
      </c>
      <c r="I16" s="242"/>
      <c r="J16" s="272">
        <v>0</v>
      </c>
      <c r="K16" s="242"/>
      <c r="L16" s="272">
        <v>0</v>
      </c>
      <c r="M16" s="242"/>
      <c r="N16" s="272">
        <v>0</v>
      </c>
    </row>
    <row r="17" spans="1:14" s="229" customFormat="1" ht="10" customHeight="1" thickBot="1">
      <c r="A17" s="243"/>
      <c r="B17" s="243"/>
      <c r="C17" s="244"/>
      <c r="D17" s="244"/>
      <c r="E17" s="245"/>
      <c r="F17" s="92"/>
      <c r="G17" s="90"/>
      <c r="H17" s="90"/>
      <c r="I17" s="90"/>
      <c r="J17" s="90"/>
      <c r="K17" s="90"/>
      <c r="L17" s="90"/>
      <c r="M17" s="90"/>
      <c r="N17" s="90"/>
    </row>
    <row r="18" spans="1:14" s="229" customFormat="1" ht="40" customHeight="1" thickBot="1">
      <c r="C18" s="262" t="s">
        <v>164</v>
      </c>
      <c r="D18" s="263"/>
      <c r="F18" s="264">
        <f>F16-F14</f>
        <v>0</v>
      </c>
      <c r="G18" s="90"/>
      <c r="H18" s="264">
        <f>H16-H14</f>
        <v>0</v>
      </c>
      <c r="I18" s="90"/>
      <c r="J18" s="264">
        <f>J16-J14</f>
        <v>0</v>
      </c>
      <c r="K18" s="90"/>
      <c r="L18" s="264">
        <f>L16-L14</f>
        <v>0</v>
      </c>
      <c r="M18" s="90"/>
      <c r="N18" s="264">
        <f>N16-N14</f>
        <v>0</v>
      </c>
    </row>
    <row r="19" spans="1:14" ht="10" customHeight="1" thickBot="1"/>
    <row r="20" spans="1:14" s="229" customFormat="1" ht="40" customHeight="1" thickBot="1">
      <c r="C20" s="233" t="s">
        <v>169</v>
      </c>
      <c r="D20" s="265"/>
      <c r="F20" s="266" t="str">
        <f>IF($D$4=1,1,IF($D$4=2,RANK(F18,$F$18:$H$18,1),(IF($D$4=3,RANK(F18,$F$18:$J$18,1),IF($D$4=4,RANK(F18,$F$18:$L$18,1),IF($D$4=5,RANK(F18,$F$18:$N$18,1),""))))))</f>
        <v/>
      </c>
      <c r="G20" s="267"/>
      <c r="H20" s="266" t="str">
        <f>IF($D$4=2,RANK(H18,$F$18:$H$18,1),(IF($D$4=3,RANK(H18,$F$18:$J$18,1),IF($D$4=4,RANK(H18,$F$18:$L$18,1),IF($D$4=5,RANK(H18,$F$18:$N$18,1),"")))))</f>
        <v/>
      </c>
      <c r="I20" s="267"/>
      <c r="J20" s="266" t="str">
        <f>IF($D$4=2,"",IF($D$4=3,RANK(J18,$F$18:$J$18,1),IF($D$4=4,RANK(J18,$F$18:$L$18,1),IF($D$4=5,RANK(J18,$F$18:$N$18,1),""))))</f>
        <v/>
      </c>
      <c r="K20" s="267"/>
      <c r="L20" s="266" t="str">
        <f>IF($D$4=2,"",IF($D$4=3,"",IF($D$4=4,RANK(L18,$F$18:$L$18,1),IF($D$4=5,RANK(L18,$F$18:$N$18,1),""))))</f>
        <v/>
      </c>
      <c r="M20" s="267"/>
      <c r="N20" s="266" t="str">
        <f>IF($D$4=2,"",IF($D$4=3,"",IF($D$4=4,"",IF($D$4=5,RANK(N18,$F$18:$N$18,1),""))))</f>
        <v/>
      </c>
    </row>
    <row r="21" spans="1:14" s="229" customFormat="1" ht="10" customHeight="1">
      <c r="C21" s="233"/>
      <c r="D21" s="265"/>
      <c r="F21" s="268"/>
      <c r="G21" s="267"/>
      <c r="H21" s="268"/>
      <c r="I21" s="267"/>
      <c r="J21" s="268"/>
      <c r="K21" s="267"/>
      <c r="L21" s="268"/>
      <c r="M21" s="267"/>
      <c r="N21" s="268"/>
    </row>
    <row r="22" spans="1:14" s="229" customFormat="1" ht="54" customHeight="1">
      <c r="C22" s="241" t="s">
        <v>177</v>
      </c>
      <c r="D22" s="265"/>
      <c r="F22" s="273"/>
      <c r="G22" s="267"/>
      <c r="H22" s="273"/>
      <c r="I22" s="267"/>
      <c r="J22" s="273"/>
      <c r="K22" s="267"/>
      <c r="L22" s="273"/>
      <c r="M22" s="267"/>
      <c r="N22" s="273"/>
    </row>
    <row r="24" spans="1:14" ht="54" customHeight="1">
      <c r="C24" t="s">
        <v>7</v>
      </c>
      <c r="D24" s="274"/>
      <c r="E24" s="269"/>
      <c r="F24" s="269"/>
      <c r="G24" s="269"/>
    </row>
    <row r="26" spans="1:14" ht="15" customHeight="1">
      <c r="C26" t="s">
        <v>176</v>
      </c>
      <c r="D26" s="275"/>
      <c r="E26"/>
    </row>
  </sheetData>
  <sheetProtection formatCells="0" formatColumns="0" formatRows="0" insertColumns="0" insertRows="0" insertHyperlinks="0" sort="0" autoFilter="0" pivotTables="0"/>
  <conditionalFormatting sqref="A20:N21 O20:XFD22 A22:E22 G22 I22 K22 M22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5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77" customWidth="1"/>
    <col min="2" max="2" width="8.7265625" style="277"/>
    <col min="3" max="3" width="141.54296875" style="277" bestFit="1" customWidth="1"/>
    <col min="4" max="4" width="18" style="277" hidden="1" customWidth="1"/>
    <col min="5" max="5" width="8.453125" style="277" hidden="1" customWidth="1"/>
    <col min="6" max="7" width="8.7265625" style="277" customWidth="1"/>
    <col min="8" max="16384" width="8.7265625" style="277"/>
  </cols>
  <sheetData>
    <row r="1" spans="1:7" ht="21.75" customHeight="1">
      <c r="A1" s="276" t="s">
        <v>118</v>
      </c>
      <c r="B1" s="276"/>
      <c r="D1" s="278"/>
      <c r="E1" s="278"/>
      <c r="F1" s="278"/>
      <c r="G1" s="278"/>
    </row>
    <row r="3" spans="1:7" ht="21.75" customHeight="1">
      <c r="B3" s="279"/>
    </row>
    <row r="4" spans="1:7" ht="21.75" customHeight="1">
      <c r="A4" s="279" t="s">
        <v>120</v>
      </c>
      <c r="B4" s="280" t="s">
        <v>121</v>
      </c>
      <c r="C4" s="281"/>
    </row>
    <row r="5" spans="1:7" ht="21.75" customHeight="1">
      <c r="C5" s="281" t="s">
        <v>126</v>
      </c>
      <c r="D5" s="282" t="s">
        <v>45</v>
      </c>
      <c r="E5" s="282" t="s">
        <v>45</v>
      </c>
    </row>
    <row r="6" spans="1:7" ht="21.75" customHeight="1">
      <c r="C6" s="281" t="s">
        <v>46</v>
      </c>
      <c r="D6" s="282" t="s">
        <v>45</v>
      </c>
      <c r="E6" s="282" t="s">
        <v>45</v>
      </c>
    </row>
    <row r="7" spans="1:7" ht="21.75" customHeight="1">
      <c r="C7" s="281" t="s">
        <v>47</v>
      </c>
      <c r="D7" s="282" t="s">
        <v>45</v>
      </c>
      <c r="E7" s="282" t="s">
        <v>45</v>
      </c>
    </row>
    <row r="8" spans="1:7" ht="21.75" customHeight="1">
      <c r="C8" s="281" t="s">
        <v>48</v>
      </c>
      <c r="D8" s="282" t="s">
        <v>45</v>
      </c>
      <c r="E8" s="282" t="s">
        <v>45</v>
      </c>
      <c r="F8" s="282"/>
    </row>
    <row r="9" spans="1:7" ht="21.75" customHeight="1">
      <c r="C9" s="281" t="s">
        <v>49</v>
      </c>
      <c r="D9" s="282" t="s">
        <v>45</v>
      </c>
      <c r="E9" s="282" t="s">
        <v>45</v>
      </c>
      <c r="F9" s="282"/>
    </row>
    <row r="10" spans="1:7" ht="21.75" customHeight="1">
      <c r="C10" s="281" t="s">
        <v>127</v>
      </c>
      <c r="D10" s="282" t="s">
        <v>45</v>
      </c>
      <c r="E10" s="282" t="s">
        <v>45</v>
      </c>
      <c r="F10" s="282"/>
    </row>
    <row r="11" spans="1:7" ht="21.75" customHeight="1">
      <c r="C11" s="281" t="s">
        <v>50</v>
      </c>
      <c r="D11" s="282" t="s">
        <v>45</v>
      </c>
      <c r="E11" s="282" t="s">
        <v>45</v>
      </c>
      <c r="F11" s="282"/>
    </row>
    <row r="12" spans="1:7" ht="21.75" customHeight="1">
      <c r="C12" s="281" t="s">
        <v>51</v>
      </c>
      <c r="D12" s="282" t="s">
        <v>45</v>
      </c>
      <c r="E12" s="282" t="s">
        <v>45</v>
      </c>
      <c r="F12" s="282"/>
    </row>
    <row r="13" spans="1:7" ht="21.75" customHeight="1">
      <c r="C13" s="281" t="s">
        <v>52</v>
      </c>
      <c r="D13" s="282" t="s">
        <v>45</v>
      </c>
      <c r="E13" s="282" t="s">
        <v>45</v>
      </c>
      <c r="F13" s="282"/>
    </row>
    <row r="14" spans="1:7" ht="21.75" customHeight="1">
      <c r="C14" s="281" t="s">
        <v>53</v>
      </c>
      <c r="D14" s="282" t="s">
        <v>45</v>
      </c>
      <c r="E14" s="282" t="s">
        <v>45</v>
      </c>
      <c r="F14" s="282"/>
    </row>
    <row r="15" spans="1:7" ht="21.75" customHeight="1">
      <c r="C15" s="281" t="s">
        <v>54</v>
      </c>
      <c r="D15" s="282" t="s">
        <v>45</v>
      </c>
      <c r="E15" s="282" t="s">
        <v>45</v>
      </c>
      <c r="F15" s="282"/>
    </row>
    <row r="16" spans="1:7" ht="21.75" customHeight="1">
      <c r="C16" s="281" t="s">
        <v>128</v>
      </c>
      <c r="D16" s="282" t="s">
        <v>45</v>
      </c>
      <c r="E16" s="282" t="s">
        <v>45</v>
      </c>
      <c r="F16" s="282"/>
    </row>
    <row r="17" spans="3:6" ht="21.75" customHeight="1">
      <c r="C17" s="281" t="s">
        <v>55</v>
      </c>
      <c r="D17" s="282" t="s">
        <v>45</v>
      </c>
      <c r="E17" s="282" t="s">
        <v>45</v>
      </c>
      <c r="F17" s="282"/>
    </row>
    <row r="18" spans="3:6" ht="21.75" customHeight="1">
      <c r="C18" s="281" t="s">
        <v>56</v>
      </c>
      <c r="D18" s="282" t="s">
        <v>45</v>
      </c>
      <c r="E18" s="282" t="s">
        <v>45</v>
      </c>
      <c r="F18" s="282"/>
    </row>
    <row r="19" spans="3:6" ht="21.75" customHeight="1">
      <c r="C19" s="281" t="s">
        <v>57</v>
      </c>
      <c r="D19" s="282" t="s">
        <v>45</v>
      </c>
      <c r="E19" s="282" t="s">
        <v>45</v>
      </c>
      <c r="F19" s="282"/>
    </row>
    <row r="20" spans="3:6" ht="21.75" customHeight="1">
      <c r="C20" s="281" t="s">
        <v>58</v>
      </c>
      <c r="D20" s="282" t="s">
        <v>45</v>
      </c>
      <c r="E20" s="282" t="s">
        <v>45</v>
      </c>
      <c r="F20" s="282"/>
    </row>
    <row r="21" spans="3:6" ht="21.75" customHeight="1">
      <c r="C21" s="281" t="s">
        <v>59</v>
      </c>
      <c r="D21" s="282" t="s">
        <v>45</v>
      </c>
      <c r="E21" s="282" t="s">
        <v>60</v>
      </c>
      <c r="F21" s="282"/>
    </row>
    <row r="22" spans="3:6" ht="21.75" customHeight="1">
      <c r="C22" s="281" t="s">
        <v>61</v>
      </c>
      <c r="D22" s="282" t="s">
        <v>45</v>
      </c>
      <c r="E22" s="282" t="s">
        <v>45</v>
      </c>
      <c r="F22" s="282"/>
    </row>
    <row r="23" spans="3:6" ht="21.75" customHeight="1">
      <c r="C23" s="281" t="s">
        <v>129</v>
      </c>
      <c r="D23" s="282" t="s">
        <v>45</v>
      </c>
      <c r="E23" s="282" t="s">
        <v>45</v>
      </c>
      <c r="F23" s="282"/>
    </row>
    <row r="24" spans="3:6" ht="21.75" customHeight="1">
      <c r="C24" s="281" t="s">
        <v>62</v>
      </c>
      <c r="D24" s="282" t="s">
        <v>45</v>
      </c>
      <c r="E24" s="282" t="s">
        <v>45</v>
      </c>
      <c r="F24" s="282"/>
    </row>
    <row r="25" spans="3:6" ht="21.75" customHeight="1">
      <c r="C25" s="281" t="s">
        <v>63</v>
      </c>
      <c r="D25" s="282" t="s">
        <v>45</v>
      </c>
      <c r="E25" s="282" t="s">
        <v>45</v>
      </c>
      <c r="F25" s="282"/>
    </row>
    <row r="26" spans="3:6" ht="21.75" customHeight="1">
      <c r="C26" s="281" t="s">
        <v>64</v>
      </c>
      <c r="D26" s="282" t="s">
        <v>45</v>
      </c>
      <c r="E26" s="282" t="s">
        <v>45</v>
      </c>
      <c r="F26" s="282"/>
    </row>
    <row r="27" spans="3:6" ht="21.75" customHeight="1">
      <c r="C27" s="281" t="s">
        <v>65</v>
      </c>
      <c r="D27" s="282" t="s">
        <v>45</v>
      </c>
      <c r="E27" s="282" t="s">
        <v>45</v>
      </c>
      <c r="F27" s="282"/>
    </row>
    <row r="28" spans="3:6" ht="21.75" customHeight="1">
      <c r="C28" s="281" t="s">
        <v>66</v>
      </c>
      <c r="D28" s="282" t="s">
        <v>45</v>
      </c>
      <c r="E28" s="282" t="s">
        <v>45</v>
      </c>
      <c r="F28" s="282"/>
    </row>
    <row r="29" spans="3:6" ht="21.75" customHeight="1">
      <c r="C29" s="281" t="s">
        <v>130</v>
      </c>
      <c r="D29" s="282" t="s">
        <v>45</v>
      </c>
      <c r="E29" s="282" t="s">
        <v>45</v>
      </c>
      <c r="F29" s="282"/>
    </row>
    <row r="30" spans="3:6" ht="21.75" customHeight="1">
      <c r="C30" s="281" t="s">
        <v>67</v>
      </c>
      <c r="D30" s="282" t="s">
        <v>45</v>
      </c>
      <c r="E30" s="282" t="s">
        <v>60</v>
      </c>
      <c r="F30" s="282"/>
    </row>
    <row r="31" spans="3:6" ht="21.75" customHeight="1">
      <c r="C31" s="281" t="s">
        <v>68</v>
      </c>
      <c r="D31" s="282" t="s">
        <v>45</v>
      </c>
      <c r="E31" s="282" t="s">
        <v>45</v>
      </c>
      <c r="F31" s="282"/>
    </row>
    <row r="32" spans="3:6" ht="21.75" customHeight="1">
      <c r="C32" s="281" t="s">
        <v>69</v>
      </c>
      <c r="D32" s="282" t="s">
        <v>45</v>
      </c>
      <c r="E32" s="282" t="s">
        <v>45</v>
      </c>
      <c r="F32" s="282"/>
    </row>
    <row r="33" spans="3:6" ht="21.75" customHeight="1">
      <c r="C33" s="281" t="s">
        <v>70</v>
      </c>
      <c r="D33" s="282" t="s">
        <v>45</v>
      </c>
      <c r="E33" s="282" t="s">
        <v>45</v>
      </c>
      <c r="F33" s="282"/>
    </row>
    <row r="34" spans="3:6" ht="21.75" customHeight="1">
      <c r="C34" s="281" t="s">
        <v>71</v>
      </c>
      <c r="D34" s="282" t="s">
        <v>45</v>
      </c>
      <c r="E34" s="282" t="s">
        <v>45</v>
      </c>
      <c r="F34" s="282"/>
    </row>
    <row r="35" spans="3:6" ht="21.75" customHeight="1">
      <c r="C35" s="281" t="s">
        <v>72</v>
      </c>
      <c r="D35" s="282" t="s">
        <v>45</v>
      </c>
      <c r="E35" s="282" t="s">
        <v>45</v>
      </c>
      <c r="F35" s="282"/>
    </row>
    <row r="36" spans="3:6" ht="21.75" customHeight="1">
      <c r="C36" s="281" t="s">
        <v>73</v>
      </c>
      <c r="D36" s="282" t="s">
        <v>45</v>
      </c>
      <c r="E36" s="282" t="s">
        <v>45</v>
      </c>
      <c r="F36" s="282"/>
    </row>
    <row r="37" spans="3:6" ht="21.75" customHeight="1">
      <c r="C37" s="281" t="s">
        <v>74</v>
      </c>
      <c r="D37" s="282" t="s">
        <v>45</v>
      </c>
      <c r="E37" s="282" t="s">
        <v>45</v>
      </c>
      <c r="F37" s="282"/>
    </row>
    <row r="38" spans="3:6" ht="21.75" customHeight="1">
      <c r="C38" s="281" t="s">
        <v>75</v>
      </c>
      <c r="D38" s="282" t="s">
        <v>45</v>
      </c>
      <c r="E38" s="282" t="s">
        <v>45</v>
      </c>
      <c r="F38" s="282"/>
    </row>
    <row r="39" spans="3:6" ht="21.75" customHeight="1">
      <c r="C39" s="281" t="s">
        <v>131</v>
      </c>
      <c r="D39" s="282" t="s">
        <v>45</v>
      </c>
      <c r="E39" s="282" t="s">
        <v>45</v>
      </c>
      <c r="F39" s="282"/>
    </row>
    <row r="40" spans="3:6" ht="21.75" customHeight="1">
      <c r="C40" s="281" t="s">
        <v>76</v>
      </c>
      <c r="D40" s="282" t="s">
        <v>45</v>
      </c>
      <c r="E40" s="282" t="s">
        <v>45</v>
      </c>
      <c r="F40" s="282"/>
    </row>
    <row r="41" spans="3:6" ht="21.75" customHeight="1">
      <c r="C41" s="281" t="s">
        <v>77</v>
      </c>
      <c r="D41" s="282" t="s">
        <v>45</v>
      </c>
      <c r="E41" s="282" t="s">
        <v>45</v>
      </c>
      <c r="F41" s="282"/>
    </row>
    <row r="42" spans="3:6" ht="21.75" customHeight="1">
      <c r="C42" s="281" t="s">
        <v>78</v>
      </c>
      <c r="D42" s="282" t="s">
        <v>45</v>
      </c>
      <c r="E42" s="282" t="s">
        <v>45</v>
      </c>
      <c r="F42" s="282"/>
    </row>
    <row r="43" spans="3:6" ht="21.75" customHeight="1">
      <c r="C43" s="281" t="s">
        <v>79</v>
      </c>
      <c r="D43" s="282" t="s">
        <v>45</v>
      </c>
      <c r="E43" s="282" t="s">
        <v>45</v>
      </c>
      <c r="F43" s="282"/>
    </row>
    <row r="44" spans="3:6" ht="21.75" customHeight="1">
      <c r="C44" s="281" t="s">
        <v>80</v>
      </c>
      <c r="D44" s="282" t="s">
        <v>45</v>
      </c>
      <c r="E44" s="282" t="s">
        <v>45</v>
      </c>
      <c r="F44" s="282"/>
    </row>
    <row r="45" spans="3:6" ht="21.75" customHeight="1">
      <c r="C45" s="281" t="s">
        <v>81</v>
      </c>
      <c r="D45" s="282" t="s">
        <v>45</v>
      </c>
      <c r="E45" s="282" t="s">
        <v>45</v>
      </c>
      <c r="F45" s="282"/>
    </row>
    <row r="46" spans="3:6" ht="21.75" customHeight="1">
      <c r="C46" s="281" t="s">
        <v>82</v>
      </c>
      <c r="D46" s="282" t="s">
        <v>45</v>
      </c>
      <c r="E46" s="282" t="s">
        <v>45</v>
      </c>
      <c r="F46" s="282"/>
    </row>
    <row r="47" spans="3:6" ht="21.75" customHeight="1">
      <c r="C47" s="281" t="s">
        <v>83</v>
      </c>
      <c r="D47" s="282" t="s">
        <v>45</v>
      </c>
      <c r="E47" s="282" t="s">
        <v>45</v>
      </c>
      <c r="F47" s="282"/>
    </row>
    <row r="48" spans="3:6" ht="21.75" customHeight="1">
      <c r="C48" s="281" t="s">
        <v>84</v>
      </c>
      <c r="D48" s="282" t="s">
        <v>45</v>
      </c>
      <c r="E48" s="282" t="s">
        <v>45</v>
      </c>
    </row>
    <row r="49" spans="1:6" ht="21.75" customHeight="1">
      <c r="B49" s="283" t="s">
        <v>122</v>
      </c>
      <c r="C49" s="281"/>
      <c r="D49" s="282"/>
      <c r="E49" s="282"/>
      <c r="F49" s="143" t="s">
        <v>119</v>
      </c>
    </row>
    <row r="50" spans="1:6" ht="21.75" customHeight="1">
      <c r="C50" s="281" t="s">
        <v>85</v>
      </c>
      <c r="D50" s="282" t="s">
        <v>60</v>
      </c>
      <c r="E50" s="282" t="s">
        <v>45</v>
      </c>
      <c r="F50" s="282"/>
    </row>
    <row r="51" spans="1:6" ht="21.75" customHeight="1">
      <c r="C51" s="281" t="s">
        <v>86</v>
      </c>
      <c r="D51" s="282" t="s">
        <v>45</v>
      </c>
      <c r="E51" s="282" t="s">
        <v>60</v>
      </c>
      <c r="F51" s="282"/>
    </row>
    <row r="52" spans="1:6" ht="21.75" customHeight="1">
      <c r="C52" s="281" t="s">
        <v>87</v>
      </c>
      <c r="D52" s="282" t="s">
        <v>45</v>
      </c>
      <c r="E52" s="282" t="s">
        <v>60</v>
      </c>
      <c r="F52" s="282"/>
    </row>
    <row r="53" spans="1:6" ht="21.75" customHeight="1">
      <c r="C53" s="281" t="s">
        <v>88</v>
      </c>
      <c r="D53" s="282" t="s">
        <v>45</v>
      </c>
      <c r="E53" s="282" t="s">
        <v>45</v>
      </c>
      <c r="F53" s="282"/>
    </row>
    <row r="54" spans="1:6" ht="21.75" customHeight="1">
      <c r="C54" s="281" t="s">
        <v>89</v>
      </c>
      <c r="D54" s="282" t="s">
        <v>45</v>
      </c>
      <c r="E54" s="282" t="s">
        <v>60</v>
      </c>
      <c r="F54" s="282"/>
    </row>
    <row r="55" spans="1:6" ht="21.75" customHeight="1">
      <c r="C55" s="281" t="s">
        <v>132</v>
      </c>
      <c r="D55" s="282" t="s">
        <v>45</v>
      </c>
      <c r="E55" s="282" t="s">
        <v>60</v>
      </c>
      <c r="F55" s="282"/>
    </row>
    <row r="56" spans="1:6" ht="21.75" customHeight="1">
      <c r="C56" s="281" t="s">
        <v>90</v>
      </c>
      <c r="D56" s="282" t="s">
        <v>45</v>
      </c>
      <c r="E56" s="282" t="s">
        <v>60</v>
      </c>
      <c r="F56" s="282"/>
    </row>
    <row r="57" spans="1:6" ht="21.75" customHeight="1">
      <c r="C57" s="281" t="s">
        <v>91</v>
      </c>
      <c r="D57" s="282" t="s">
        <v>45</v>
      </c>
      <c r="E57" s="282" t="s">
        <v>60</v>
      </c>
      <c r="F57" s="282"/>
    </row>
    <row r="58" spans="1:6" ht="21.75" customHeight="1">
      <c r="C58" s="281" t="s">
        <v>92</v>
      </c>
      <c r="D58" s="282" t="s">
        <v>45</v>
      </c>
      <c r="E58" s="282" t="s">
        <v>60</v>
      </c>
      <c r="F58" s="282"/>
    </row>
    <row r="59" spans="1:6" ht="21.75" customHeight="1">
      <c r="C59" s="281" t="s">
        <v>93</v>
      </c>
      <c r="D59" s="282" t="s">
        <v>45</v>
      </c>
      <c r="E59" s="282" t="s">
        <v>60</v>
      </c>
      <c r="F59" s="282"/>
    </row>
    <row r="60" spans="1:6" ht="21.75" customHeight="1">
      <c r="C60" s="281" t="s">
        <v>94</v>
      </c>
      <c r="D60" s="282" t="s">
        <v>45</v>
      </c>
      <c r="E60" s="284" t="s">
        <v>95</v>
      </c>
      <c r="F60" s="284"/>
    </row>
    <row r="61" spans="1:6" ht="21.75" customHeight="1">
      <c r="C61" s="281" t="s">
        <v>96</v>
      </c>
      <c r="D61" s="282" t="s">
        <v>45</v>
      </c>
      <c r="E61" s="282" t="s">
        <v>60</v>
      </c>
      <c r="F61" s="282"/>
    </row>
    <row r="62" spans="1:6" ht="21.75" customHeight="1">
      <c r="A62" s="279" t="s">
        <v>123</v>
      </c>
      <c r="B62" s="280" t="s">
        <v>124</v>
      </c>
      <c r="C62" s="281"/>
      <c r="D62" s="282"/>
      <c r="E62" s="282"/>
      <c r="F62" s="282"/>
    </row>
    <row r="63" spans="1:6" ht="21.75" customHeight="1">
      <c r="C63" s="281" t="s">
        <v>97</v>
      </c>
      <c r="D63" s="282" t="s">
        <v>45</v>
      </c>
      <c r="E63" s="282" t="s">
        <v>45</v>
      </c>
      <c r="F63" s="282"/>
    </row>
    <row r="64" spans="1:6" ht="21.75" customHeight="1">
      <c r="C64" s="281" t="s">
        <v>98</v>
      </c>
      <c r="D64" s="282" t="s">
        <v>45</v>
      </c>
      <c r="E64" s="282" t="s">
        <v>45</v>
      </c>
      <c r="F64" s="282"/>
    </row>
    <row r="65" spans="1:6" ht="21.75" customHeight="1">
      <c r="C65" s="281" t="s">
        <v>99</v>
      </c>
      <c r="D65" s="282" t="s">
        <v>45</v>
      </c>
      <c r="E65" s="282" t="s">
        <v>45</v>
      </c>
      <c r="F65" s="282"/>
    </row>
    <row r="66" spans="1:6" ht="21.75" customHeight="1">
      <c r="C66" s="281" t="s">
        <v>100</v>
      </c>
      <c r="D66" s="282" t="s">
        <v>45</v>
      </c>
      <c r="E66" s="282" t="s">
        <v>45</v>
      </c>
      <c r="F66" s="282"/>
    </row>
    <row r="67" spans="1:6" ht="21.75" customHeight="1">
      <c r="C67" s="281" t="s">
        <v>101</v>
      </c>
      <c r="D67" s="282" t="s">
        <v>45</v>
      </c>
      <c r="E67" s="282" t="s">
        <v>45</v>
      </c>
      <c r="F67" s="282"/>
    </row>
    <row r="68" spans="1:6" ht="21.75" customHeight="1">
      <c r="C68" s="281" t="s">
        <v>102</v>
      </c>
      <c r="D68" s="282" t="s">
        <v>45</v>
      </c>
      <c r="E68" s="282" t="s">
        <v>45</v>
      </c>
      <c r="F68" s="282"/>
    </row>
    <row r="69" spans="1:6" ht="21.75" customHeight="1">
      <c r="C69" s="281" t="s">
        <v>103</v>
      </c>
      <c r="D69" s="282" t="s">
        <v>45</v>
      </c>
      <c r="E69" s="282" t="s">
        <v>45</v>
      </c>
      <c r="F69" s="282"/>
    </row>
    <row r="70" spans="1:6" ht="21.75" customHeight="1">
      <c r="C70" s="281" t="s">
        <v>104</v>
      </c>
      <c r="D70" s="282" t="s">
        <v>45</v>
      </c>
      <c r="E70" s="282" t="s">
        <v>45</v>
      </c>
      <c r="F70" s="282"/>
    </row>
    <row r="71" spans="1:6" ht="21.75" customHeight="1">
      <c r="C71" s="281" t="s">
        <v>105</v>
      </c>
      <c r="D71" s="282" t="s">
        <v>45</v>
      </c>
      <c r="E71" s="282" t="s">
        <v>45</v>
      </c>
      <c r="F71" s="282"/>
    </row>
    <row r="72" spans="1:6" ht="21.75" customHeight="1">
      <c r="C72" s="281" t="s">
        <v>106</v>
      </c>
      <c r="D72" s="282" t="s">
        <v>45</v>
      </c>
      <c r="E72" s="282" t="s">
        <v>45</v>
      </c>
      <c r="F72" s="282"/>
    </row>
    <row r="73" spans="1:6" ht="21.75" customHeight="1">
      <c r="C73" s="281" t="s">
        <v>107</v>
      </c>
      <c r="D73" s="282" t="s">
        <v>45</v>
      </c>
      <c r="E73" s="282" t="s">
        <v>45</v>
      </c>
      <c r="F73" s="282"/>
    </row>
    <row r="74" spans="1:6" ht="21.75" customHeight="1">
      <c r="B74" s="280" t="s">
        <v>125</v>
      </c>
      <c r="D74" s="282" t="s">
        <v>45</v>
      </c>
      <c r="E74" s="282" t="s">
        <v>45</v>
      </c>
      <c r="F74" s="282"/>
    </row>
    <row r="75" spans="1:6" ht="21.75" customHeight="1">
      <c r="C75" s="281" t="s">
        <v>108</v>
      </c>
      <c r="D75" s="282" t="s">
        <v>45</v>
      </c>
      <c r="E75" s="282" t="s">
        <v>45</v>
      </c>
      <c r="F75" s="282"/>
    </row>
    <row r="76" spans="1:6" ht="21.75" customHeight="1">
      <c r="C76" s="281" t="s">
        <v>109</v>
      </c>
      <c r="D76" s="282" t="s">
        <v>45</v>
      </c>
      <c r="E76" s="282" t="s">
        <v>60</v>
      </c>
      <c r="F76" s="282"/>
    </row>
    <row r="77" spans="1:6" ht="21.75" customHeight="1">
      <c r="C77" s="281" t="s">
        <v>110</v>
      </c>
      <c r="D77" s="282" t="s">
        <v>45</v>
      </c>
      <c r="E77" s="282" t="s">
        <v>45</v>
      </c>
      <c r="F77" s="282"/>
    </row>
    <row r="78" spans="1:6" ht="21.75" customHeight="1">
      <c r="A78" s="279" t="s">
        <v>134</v>
      </c>
      <c r="C78" s="281"/>
      <c r="D78" s="282"/>
      <c r="E78" s="282"/>
      <c r="F78" s="282"/>
    </row>
    <row r="79" spans="1:6" ht="21.75" customHeight="1">
      <c r="C79" s="281" t="s">
        <v>111</v>
      </c>
      <c r="D79" s="282" t="s">
        <v>45</v>
      </c>
      <c r="E79" s="282" t="s">
        <v>45</v>
      </c>
      <c r="F79" s="282"/>
    </row>
    <row r="80" spans="1:6" ht="21.75" customHeight="1">
      <c r="C80" s="281" t="s">
        <v>112</v>
      </c>
      <c r="D80" s="282" t="s">
        <v>45</v>
      </c>
      <c r="E80" s="282" t="s">
        <v>45</v>
      </c>
      <c r="F80" s="282"/>
    </row>
    <row r="81" spans="3:5" ht="21.75" customHeight="1">
      <c r="C81" s="281" t="s">
        <v>113</v>
      </c>
      <c r="D81" s="282"/>
      <c r="E81" s="282"/>
    </row>
    <row r="82" spans="3:5" ht="21.75" customHeight="1">
      <c r="C82" s="281" t="s">
        <v>114</v>
      </c>
      <c r="D82" s="282"/>
      <c r="E82" s="282"/>
    </row>
    <row r="83" spans="3:5" ht="21.75" customHeight="1">
      <c r="C83" s="281" t="s">
        <v>115</v>
      </c>
      <c r="D83" s="282"/>
      <c r="E83" s="282"/>
    </row>
    <row r="84" spans="3:5" ht="21.75" customHeight="1">
      <c r="C84" s="281" t="s">
        <v>116</v>
      </c>
      <c r="D84" s="282"/>
      <c r="E84" s="282"/>
    </row>
    <row r="85" spans="3:5" ht="21.75" customHeight="1">
      <c r="C85" s="281" t="s">
        <v>117</v>
      </c>
      <c r="D85" s="282"/>
      <c r="E85" s="282"/>
    </row>
    <row r="86" spans="3:5" ht="21.75" customHeight="1">
      <c r="C86" s="281"/>
      <c r="D86" s="282"/>
      <c r="E86" s="282"/>
    </row>
    <row r="87" spans="3:5" ht="21.75" customHeight="1">
      <c r="D87" s="282"/>
      <c r="E87" s="282"/>
    </row>
    <row r="88" spans="3:5" ht="21.75" customHeight="1">
      <c r="D88" s="282"/>
      <c r="E88" s="282"/>
    </row>
    <row r="89" spans="3:5" ht="21.75" customHeight="1">
      <c r="D89" s="282"/>
      <c r="E89" s="282"/>
    </row>
    <row r="90" spans="3:5" ht="21.75" customHeight="1">
      <c r="D90" s="282"/>
      <c r="E90" s="282"/>
    </row>
    <row r="91" spans="3:5" ht="21.75" customHeight="1">
      <c r="D91" s="282"/>
      <c r="E91" s="282"/>
    </row>
    <row r="92" spans="3:5" ht="21.75" customHeight="1">
      <c r="D92" s="282"/>
      <c r="E92" s="282"/>
    </row>
    <row r="93" spans="3:5" ht="21.75" customHeight="1">
      <c r="D93" s="282"/>
      <c r="E93" s="282"/>
    </row>
    <row r="94" spans="3:5" ht="21.75" customHeight="1">
      <c r="D94" s="282"/>
      <c r="E94" s="282"/>
    </row>
    <row r="95" spans="3:5" ht="21.75" customHeight="1">
      <c r="D95" s="282"/>
      <c r="E95" s="282"/>
    </row>
    <row r="96" spans="3:5" ht="21.75" customHeight="1">
      <c r="D96" s="282"/>
      <c r="E96" s="282"/>
    </row>
    <row r="97" spans="4:5" ht="21.75" customHeight="1">
      <c r="D97" s="282"/>
      <c r="E97" s="282"/>
    </row>
    <row r="98" spans="4:5" ht="21.75" customHeight="1">
      <c r="D98" s="282"/>
      <c r="E98" s="282"/>
    </row>
    <row r="99" spans="4:5" ht="21.75" customHeight="1">
      <c r="D99" s="282"/>
      <c r="E99" s="282"/>
    </row>
    <row r="100" spans="4:5" ht="21.75" customHeight="1">
      <c r="D100" s="282"/>
      <c r="E100" s="282"/>
    </row>
    <row r="101" spans="4:5" ht="21.75" customHeight="1">
      <c r="D101" s="282"/>
      <c r="E101" s="282"/>
    </row>
    <row r="102" spans="4:5" ht="21.75" customHeight="1">
      <c r="D102" s="282"/>
      <c r="E102" s="282"/>
    </row>
    <row r="103" spans="4:5" ht="21.75" customHeight="1">
      <c r="D103" s="282"/>
      <c r="E103" s="282"/>
    </row>
    <row r="104" spans="4:5" ht="21.75" customHeight="1">
      <c r="D104" s="282"/>
      <c r="E104" s="282"/>
    </row>
    <row r="105" spans="4:5" ht="21.75" customHeight="1">
      <c r="D105" s="282"/>
      <c r="E105" s="282"/>
    </row>
  </sheetData>
  <sheetProtection sheet="1" objects="1" scenarios="1" formatCells="0" formatColumns="0" formatRows="0" insertColumns="0" insertRows="0" insertHyperlink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3caa92a-fb89-4e47-bb28-69eff7395f9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2024-11-28T14:23:35Z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