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uwvnl.sharepoint.com/sites/FBInkuitv1Lopendetraject/Gedeelde documenten/General/0631 Tolkdiensten/Nota van Inlichtingen 2/"/>
    </mc:Choice>
  </mc:AlternateContent>
  <xr:revisionPtr revIDLastSave="4" documentId="8_{A6001EF3-7BA4-4093-B68E-4A4F12FE5748}" xr6:coauthVersionLast="47" xr6:coauthVersionMax="47" xr10:uidLastSave="{88648FB3-72D7-484F-9356-7E42C052B902}"/>
  <bookViews>
    <workbookView xWindow="-108" yWindow="-108" windowWidth="23256" windowHeight="12576" firstSheet="1" activeTab="1" xr2:uid="{00000000-000D-0000-FFFF-FFFF00000000}"/>
  </bookViews>
  <sheets>
    <sheet name="Bijlage 6 P2 Nidos RvdK SGM VWN" sheetId="14" state="hidden" r:id="rId1"/>
    <sheet name="Prijzenblad" sheetId="15" r:id="rId2"/>
    <sheet name="Data" sheetId="8" state="hidden" r:id="rId3"/>
  </sheets>
  <definedNames>
    <definedName name="A">#REF!</definedName>
    <definedName name="_xlnm.Print_Area" localSheetId="2">Data!$A:$P</definedName>
    <definedName name="_xlnm.Print_Area" localSheetId="1">Prijzenblad!$A$1:$L$31</definedName>
    <definedName name="B">#REF!</definedName>
    <definedName name="Exponent">#REF!</definedName>
    <definedName name="Pmax">#REF!</definedName>
    <definedName name="Pref">#REF!</definedName>
    <definedName name="Qmax">#REF!</definedName>
    <definedName name="Qmin">#REF!</definedName>
    <definedName name="Qref">#REF!</definedName>
    <definedName name="Qwensen">#REF!</definedName>
    <definedName name="SOLVERWAARD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5" l="1"/>
  <c r="I18" i="15"/>
  <c r="I17" i="15"/>
  <c r="I16" i="15"/>
  <c r="I20" i="15" l="1"/>
  <c r="D33" i="15" l="1"/>
  <c r="E33" i="15" s="1"/>
  <c r="K44" i="14"/>
  <c r="K43" i="14"/>
  <c r="K31" i="14" l="1"/>
  <c r="K42" i="14" l="1"/>
  <c r="K41" i="14"/>
  <c r="K40" i="14"/>
  <c r="K39" i="14"/>
  <c r="K30" i="14" l="1"/>
  <c r="K29" i="14"/>
  <c r="K28" i="14"/>
  <c r="K27" i="14"/>
  <c r="K26" i="14"/>
  <c r="K25" i="14"/>
  <c r="K24" i="14"/>
  <c r="K23" i="14"/>
  <c r="K22" i="14"/>
  <c r="K21" i="14"/>
  <c r="K20" i="14"/>
  <c r="K19" i="14"/>
  <c r="K18" i="14"/>
  <c r="K17" i="14"/>
  <c r="K16" i="14"/>
  <c r="K15" i="14"/>
  <c r="K14" i="14"/>
  <c r="K13" i="14"/>
  <c r="K12" i="14"/>
  <c r="K38" i="14" l="1"/>
  <c r="K11" i="14" l="1"/>
  <c r="E33" i="14" l="1"/>
  <c r="E54" i="14" l="1"/>
  <c r="K33" i="14"/>
  <c r="K46" i="14"/>
  <c r="G52" i="14" l="1"/>
  <c r="K52" i="14" s="1"/>
  <c r="G51" i="14"/>
  <c r="K51" i="14" s="1"/>
  <c r="C6" i="8"/>
  <c r="D6" i="8"/>
  <c r="K54" i="14" l="1"/>
  <c r="L57" i="14" s="1"/>
  <c r="E6" i="8"/>
</calcChain>
</file>

<file path=xl/sharedStrings.xml><?xml version="1.0" encoding="utf-8"?>
<sst xmlns="http://schemas.openxmlformats.org/spreadsheetml/2006/main" count="257" uniqueCount="144">
  <si>
    <t>Bijlage 6 Prijsopgavetabel ministerie van Volksgezondheid, Welzijn en Sport</t>
  </si>
  <si>
    <t xml:space="preserve">Vertaaldiensten: Documenten in veelsoortige talen Perceel 2: Nidos, Raad voor de Kinderbescherming, Schadefonds Geweldsmisdrijven en VluchtelingenWerk Nederland | 2278504 | </t>
  </si>
  <si>
    <t>Tabel 1</t>
  </si>
  <si>
    <t>Woordtarieven gebaseerd op § 5.1 Uitgangspunten van het Programma van Eisen (ex btw)</t>
  </si>
  <si>
    <t>Taalgroepen</t>
  </si>
  <si>
    <t>Tariefseenheid tot 250 woorden</t>
  </si>
  <si>
    <t xml:space="preserve">Fictieve jaarlijkse raming aantal woorden in vreemde taal </t>
  </si>
  <si>
    <t>Vermenigvuldig</t>
  </si>
  <si>
    <t xml:space="preserve"> Tarief geldig gedurende looptijd van de Overeenkomst 
</t>
  </si>
  <si>
    <t>=</t>
  </si>
  <si>
    <t>Fictieve opdrachtwaarde eerste jaar</t>
  </si>
  <si>
    <t>Arabisch (standaard)</t>
  </si>
  <si>
    <r>
      <t>per woord</t>
    </r>
    <r>
      <rPr>
        <b/>
        <sz val="8"/>
        <color indexed="23"/>
        <rFont val="Calibri"/>
        <family val="2"/>
      </rPr>
      <t xml:space="preserve"> (ex btw)</t>
    </r>
  </si>
  <si>
    <t>x</t>
  </si>
  <si>
    <t>Trigrinya</t>
  </si>
  <si>
    <t>Engels</t>
  </si>
  <si>
    <t>Perzisch</t>
  </si>
  <si>
    <t>Hebreeuws</t>
  </si>
  <si>
    <t>Duits</t>
  </si>
  <si>
    <t>Dari</t>
  </si>
  <si>
    <t>Turks</t>
  </si>
  <si>
    <t>Spaans</t>
  </si>
  <si>
    <t>Pools</t>
  </si>
  <si>
    <t>Frans</t>
  </si>
  <si>
    <t>Pashto</t>
  </si>
  <si>
    <t>Somalisch</t>
  </si>
  <si>
    <t>Bulgaars</t>
  </si>
  <si>
    <t>Grieks</t>
  </si>
  <si>
    <t>Portugees</t>
  </si>
  <si>
    <t>Amhaars</t>
  </si>
  <si>
    <t>Russisch</t>
  </si>
  <si>
    <t>Italiaans</t>
  </si>
  <si>
    <t>Chinees (Mandarijn)</t>
  </si>
  <si>
    <t>Overige talen</t>
  </si>
  <si>
    <t>Fictief totaal aantal woorden per jaar--&gt;</t>
  </si>
  <si>
    <t>Totaal fictieve opdrachtwaarde tabel 1 --&gt;</t>
  </si>
  <si>
    <t>Tabel 2</t>
  </si>
  <si>
    <t>Tarieven voor overige diensten (ex btw)</t>
  </si>
  <si>
    <t>Type dienst</t>
  </si>
  <si>
    <t>Tariefseenheid</t>
  </si>
  <si>
    <t>Fictieve jaarlijkse raming</t>
  </si>
  <si>
    <t xml:space="preserve"> Tarief geldig gedurende looptijd van de Overeenkomst </t>
  </si>
  <si>
    <t>Review</t>
  </si>
  <si>
    <r>
      <t xml:space="preserve">per woord </t>
    </r>
    <r>
      <rPr>
        <b/>
        <sz val="8"/>
        <color indexed="23"/>
        <rFont val="Calibri"/>
        <family val="2"/>
      </rPr>
      <t>(ex btw)</t>
    </r>
  </si>
  <si>
    <t>Proeflezen</t>
  </si>
  <si>
    <r>
      <t xml:space="preserve">per pagina </t>
    </r>
    <r>
      <rPr>
        <b/>
        <sz val="8"/>
        <color indexed="23"/>
        <rFont val="Calibri"/>
        <family val="2"/>
      </rPr>
      <t>(ex btw)</t>
    </r>
  </si>
  <si>
    <t>Projectmanagement</t>
  </si>
  <si>
    <r>
      <t>per half uur</t>
    </r>
    <r>
      <rPr>
        <b/>
        <sz val="8"/>
        <color indexed="23"/>
        <rFont val="Calibri"/>
        <family val="2"/>
      </rPr>
      <t xml:space="preserve"> (ex btw)</t>
    </r>
  </si>
  <si>
    <t>Redigeren</t>
  </si>
  <si>
    <t>Transcreëren</t>
  </si>
  <si>
    <r>
      <t xml:space="preserve">per half uur </t>
    </r>
    <r>
      <rPr>
        <b/>
        <sz val="8"/>
        <color indexed="23"/>
        <rFont val="Calibri"/>
        <family val="2"/>
      </rPr>
      <t>(ex btw)</t>
    </r>
  </si>
  <si>
    <t>Voor- en nabewerking</t>
  </si>
  <si>
    <t>Beëdigen/Waarmerken vertaling</t>
  </si>
  <si>
    <r>
      <t xml:space="preserve">per aanvraag </t>
    </r>
    <r>
      <rPr>
        <b/>
        <sz val="8"/>
        <color indexed="23"/>
        <rFont val="Calibri"/>
        <family val="2"/>
      </rPr>
      <t>(ex btw)</t>
    </r>
  </si>
  <si>
    <t>Een tarief tussen € 10,- en € 15,-</t>
  </si>
  <si>
    <t>Totaal fictieve opdrachtwaarde tabel 2 --&gt;</t>
  </si>
  <si>
    <t>Tabel 3</t>
  </si>
  <si>
    <t>Spoedtarief gebaseerd op § 5.1 Uitgangspunten van het Programma van Eisen (ex btw)</t>
  </si>
  <si>
    <t>Spoedperiode</t>
  </si>
  <si>
    <t>Fictieve jaarlijkse raming percentage aantal woorden in vreemde taal van totaal van tabel 1*</t>
  </si>
  <si>
    <t>Totale fictieve opdrachtwaarde tabel 1</t>
  </si>
  <si>
    <t>Toeslag spoedtarief gedurende looptijd van de Overeenkomst</t>
  </si>
  <si>
    <t>Fictieve opdrachtwaarde eerste jaar op basis van gewogen gemiddelde</t>
  </si>
  <si>
    <t>Weekdag, avond en nacht en zaterdag</t>
  </si>
  <si>
    <t>Zon- en feestdagen</t>
  </si>
  <si>
    <t>Totaal fictieve opdrachtwaarde tabel 3 --&gt;</t>
  </si>
  <si>
    <t>Raming totale fictieve opdrachtwaarde eerste jaar van de Overeenkomst en prijs die voor het gunningcriterium prijs wordt gehanteerd:</t>
  </si>
  <si>
    <t>* De in deze tabellen onder fictieve jaarlijkse raming opgenomen aantallen zijn indicatief. Inschrijver kan geen rechten ontlenen aan deze indicaties.</t>
  </si>
  <si>
    <t>Bijlage 3A Prijsopgaveformulier EA Tolkdiensten UWV PERCEEL 1: REGULIER</t>
  </si>
  <si>
    <t>Naam/namen Leverancier(s):</t>
  </si>
  <si>
    <t>Inschrijver:</t>
  </si>
  <si>
    <t>&lt;vul in naam/namen&gt;</t>
  </si>
  <si>
    <r>
      <t xml:space="preserve">Kenmerk: </t>
    </r>
    <r>
      <rPr>
        <b/>
        <sz val="11"/>
        <color rgb="FF0070C0"/>
        <rFont val="Verdana"/>
        <family val="2"/>
      </rPr>
      <t>&lt;referentienummer&gt;</t>
    </r>
  </si>
  <si>
    <t>MCA.043.2024.631</t>
  </si>
  <si>
    <t xml:space="preserve">Datum: </t>
  </si>
  <si>
    <t>&lt;vul in datum&gt;</t>
  </si>
  <si>
    <t>Omschrijving tarief</t>
  </si>
  <si>
    <t>Eenheid</t>
  </si>
  <si>
    <t>Geschat aantal aanvragen in 4 jaar</t>
  </si>
  <si>
    <t>Vermenigvuldiging</t>
  </si>
  <si>
    <t>Aangeboden tarief per eenheid</t>
  </si>
  <si>
    <t xml:space="preserve">Fictieve opdrachtwaarde </t>
  </si>
  <si>
    <t xml:space="preserve">Bemiddelingstarief </t>
  </si>
  <si>
    <t>Per aanvraag</t>
  </si>
  <si>
    <t>Geschat aantal tolkuren in 4 jaar</t>
  </si>
  <si>
    <t>Per uur</t>
  </si>
  <si>
    <t>De bijbehorende formule tussen elk van de punten in de tabel hieronder is steeds</t>
  </si>
  <si>
    <t xml:space="preserve">Totaal fictieve opdrachtwaarde </t>
  </si>
  <si>
    <t>Score = Maximum punten - (</t>
  </si>
  <si>
    <t>inschrijfprijs-minimumprijs</t>
  </si>
  <si>
    <t>X (maximum punten -minimum punten))</t>
  </si>
  <si>
    <t>maximumprijs-minimumprijs</t>
  </si>
  <si>
    <t>Omschrijving</t>
  </si>
  <si>
    <t>Fictieve prijs per jaar</t>
  </si>
  <si>
    <t>Score</t>
  </si>
  <si>
    <t>Maximum prijs / laagste score</t>
  </si>
  <si>
    <t>Omslagpunt 1</t>
  </si>
  <si>
    <t>Omslagpunt 2</t>
  </si>
  <si>
    <t>Omslagpunt 3</t>
  </si>
  <si>
    <t>Omslagpunt 4</t>
  </si>
  <si>
    <t>Minimum prijs / hoogste score</t>
  </si>
  <si>
    <t>Totaal aantal punten:</t>
  </si>
  <si>
    <t xml:space="preserve">Score Gunningscriterium Prijs </t>
  </si>
  <si>
    <t xml:space="preserve">      Hulpdata EMVI-Superformule</t>
  </si>
  <si>
    <t>Hulpvelden</t>
  </si>
  <si>
    <t>Uw inschrijving</t>
  </si>
  <si>
    <t>LET OP  !!!</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</si>
  <si>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</si>
  <si>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</si>
  <si>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</si>
  <si>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</si>
  <si>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</si>
  <si>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</si>
  <si>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</si>
  <si>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</si>
  <si>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</si>
  <si>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</si>
  <si>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</si>
  <si>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</si>
  <si>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</si>
  <si>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</si>
  <si>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</si>
  <si>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</si>
  <si>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 xml:space="preserve"> </t>
  </si>
  <si>
    <t>Q berekend bij P=0 en EMVI=0,7</t>
  </si>
  <si>
    <t>P berekend uit Q en EMVI=0,7</t>
  </si>
  <si>
    <t>Q berekend bij P=0 en EMVI=0,6</t>
  </si>
  <si>
    <t>P berekend uit Q en EMVI=0,6</t>
  </si>
  <si>
    <t>Q berekend bij P=0 en EMVI=0,5</t>
  </si>
  <si>
    <t>P berekend uit Q en EMVI=0,5</t>
  </si>
  <si>
    <t>Exponent</t>
  </si>
  <si>
    <t>Pref</t>
  </si>
  <si>
    <t>Qref</t>
  </si>
  <si>
    <t>Qmax</t>
  </si>
  <si>
    <t>Qmin</t>
  </si>
  <si>
    <t>Punten wensen</t>
  </si>
  <si>
    <t>P</t>
  </si>
  <si>
    <t>Ref lijn</t>
  </si>
  <si>
    <t>Q_KnockOut</t>
  </si>
  <si>
    <t xml:space="preserve">Telefonische Tolkdiensten: Gereserveerd en/of Ad Hoc;
Conference call Tolkdiensten: Gereserveerd en/of spoed </t>
  </si>
  <si>
    <t>Video Tolkdiensten: Gereserveerd en/of spoed</t>
  </si>
  <si>
    <r>
      <rPr>
        <b/>
        <u/>
        <sz val="10"/>
        <color rgb="FF000000"/>
        <rFont val="Verdana"/>
        <family val="2"/>
      </rPr>
      <t>Instructie</t>
    </r>
    <r>
      <rPr>
        <u/>
        <sz val="10"/>
        <color rgb="FF000000"/>
        <rFont val="Verdana"/>
        <family val="2"/>
      </rPr>
      <t>:</t>
    </r>
    <r>
      <rPr>
        <sz val="10"/>
        <color rgb="FF000000"/>
        <rFont val="Verdana"/>
        <family val="2"/>
      </rPr>
      <t xml:space="preserve"> Inschrijver dient de prijzen in volgens instructies in paragraaf </t>
    </r>
    <r>
      <rPr>
        <sz val="10"/>
        <color theme="1"/>
        <rFont val="Verdana"/>
        <family val="2"/>
      </rPr>
      <t>4.2.2</t>
    </r>
    <r>
      <rPr>
        <sz val="10"/>
        <color rgb="FF000000"/>
        <rFont val="Verdana"/>
        <family val="2"/>
      </rPr>
      <t xml:space="preserve"> van Beschrijvend document. 
De in dit prijsopgaveformulier genoemde aantallen aanvragen en getolkte uren, zijn indicatief. Inschrijver kan geen rechten ontlenen aan deze indicaties.
Vul in de gele cellen de gevraagde gegevens in. 
De fictieve opdrachtwaarde zal na invullen van de gevraagde tarieven berekend worden in groene cel (I20). Op basis van dit totaal bedrag wordt uw score voor de sub-gunningscriterium Prijs doorberekend (in cel E33). 
Aangeboden tarieven zijn exclusief standaard reiskostenvergoeding voor tolken à € 0,23 per kilometer en de kosten voor annulering door UWV à 3x aangeboden bemiddelingstarief door Inschrijver.</t>
    </r>
  </si>
  <si>
    <t>Tolkdiensten op locatie: UWV locatie en/of externe locatie aangewezen door UWV, gereserveerd en/of spoed</t>
  </si>
  <si>
    <r>
      <rPr>
        <b/>
        <u/>
        <sz val="10"/>
        <color rgb="FF000000"/>
        <rFont val="Verdana"/>
        <family val="2"/>
      </rPr>
      <t xml:space="preserve">Voorwaarden
</t>
    </r>
    <r>
      <rPr>
        <b/>
        <sz val="10"/>
        <color rgb="FF000000"/>
        <rFont val="Verdana"/>
        <family val="2"/>
      </rPr>
      <t>De Inschrijving komt niet voor gunning in aanmerking en zal terzijde worden gelegd in de volgende gevallen:</t>
    </r>
    <r>
      <rPr>
        <sz val="10"/>
        <color rgb="FF000000"/>
        <rFont val="Verdana"/>
        <family val="2"/>
      </rPr>
      <t xml:space="preserve">  
• Vult u 0 in of geen waarde of een negatieve waarde op het prijsopgaveformulier? Dan is uw Inschrijving ongeldig en sluiten we u uit van verdere deelname aan de Aanbesteding.
• De aangeboden tolktarieven mogen niet lager zijn dan het minimumuurtarief voor</t>
    </r>
    <r>
      <rPr>
        <sz val="10"/>
        <color rgb="FFFF0000"/>
        <rFont val="Verdana"/>
        <family val="2"/>
      </rPr>
      <t xml:space="preserve"> </t>
    </r>
    <r>
      <rPr>
        <b/>
        <sz val="10"/>
        <color rgb="FF00B050"/>
        <rFont val="Verdana"/>
        <family val="2"/>
      </rPr>
      <t>be</t>
    </r>
    <r>
      <rPr>
        <b/>
        <sz val="12"/>
        <color rgb="FF00B050"/>
        <rFont val="Aptos Narrow"/>
        <family val="2"/>
      </rPr>
      <t>ё</t>
    </r>
    <r>
      <rPr>
        <b/>
        <sz val="10"/>
        <color rgb="FF00B050"/>
        <rFont val="Verdana"/>
        <family val="2"/>
      </rPr>
      <t>digde</t>
    </r>
    <r>
      <rPr>
        <sz val="10"/>
        <color rgb="FFFF0000"/>
        <rFont val="Verdana"/>
        <family val="2"/>
      </rPr>
      <t xml:space="preserve"> </t>
    </r>
    <r>
      <rPr>
        <sz val="10"/>
        <color rgb="FF000000"/>
        <rFont val="Verdana"/>
        <family val="2"/>
      </rPr>
      <t xml:space="preserve">tolken (per 1 januari 2025), namelijk €62,66 per uur. </t>
    </r>
    <r>
      <rPr>
        <sz val="10"/>
        <color rgb="FF00B050"/>
        <rFont val="Verdana"/>
        <family val="2"/>
      </rPr>
      <t>Jaarlijks, voor het eerst op 1 januari 2026, wordt het vastgestelde minimumuurtarief voor be</t>
    </r>
    <r>
      <rPr>
        <sz val="10"/>
        <color rgb="FF00B050"/>
        <rFont val="Aptos Narrow"/>
        <family val="2"/>
      </rPr>
      <t>ё</t>
    </r>
    <r>
      <rPr>
        <sz val="10"/>
        <color rgb="FF00B050"/>
        <rFont val="Verdana"/>
        <family val="2"/>
      </rPr>
      <t xml:space="preserve">digde tolken geïndexeerd en opnieuw vastgesteld conform de in Btis opgenomen wijze. Opdrachtgever indexeert het vastgestelde minimumuurtarief niet zelf. </t>
    </r>
    <r>
      <rPr>
        <sz val="10"/>
        <color rgb="FF000000"/>
        <rFont val="Verdana"/>
        <family val="2"/>
      </rPr>
      <t xml:space="preserve">
• Indien een totale fictieve opdrachtwaarde lager dan het minimum </t>
    </r>
    <r>
      <rPr>
        <b/>
        <sz val="10"/>
        <color rgb="FFFF0000"/>
        <rFont val="Verdana"/>
        <family val="2"/>
      </rPr>
      <t>€4.900.000</t>
    </r>
    <r>
      <rPr>
        <b/>
        <sz val="10"/>
        <color rgb="FF000000"/>
        <rFont val="Verdana"/>
        <family val="2"/>
      </rPr>
      <t xml:space="preserve"> </t>
    </r>
    <r>
      <rPr>
        <sz val="10"/>
        <color rgb="FF000000"/>
        <rFont val="Verdana"/>
        <family val="2"/>
      </rPr>
      <t>of hoger dan het maximum</t>
    </r>
    <r>
      <rPr>
        <sz val="10"/>
        <color rgb="FFFF0000"/>
        <rFont val="Verdana"/>
        <family val="2"/>
      </rPr>
      <t xml:space="preserve"> </t>
    </r>
    <r>
      <rPr>
        <b/>
        <sz val="10"/>
        <color rgb="FFFF0000"/>
        <rFont val="Verdana"/>
        <family val="2"/>
      </rPr>
      <t xml:space="preserve">€6.350.000, </t>
    </r>
    <r>
      <rPr>
        <sz val="10"/>
        <color rgb="FF000000"/>
        <rFont val="Verdana"/>
        <family val="2"/>
      </rPr>
      <t xml:space="preserve">wordt aangeboden.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</si>
</sst>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7" formatCode="&quot;€&quot;\ #,##0.00;&quot;€&quot;\ \-#,##0.00"/>
    <numFmt numFmtId="44" formatCode="_ &quot;€&quot;\ * #,##0.00_ ;_ &quot;€&quot;\ * \-#,##0.00_ ;_ &quot;€&quot;\ * &quot;-&quot;??_ ;_ @_ "/>
    <numFmt numFmtId="43" formatCode="_ * #,##0.00_ ;_ * \-#,##0.00_ ;_ * &quot;-&quot;??_ ;_ @_ "/>
    <numFmt numFmtId="164" formatCode="0.000"/>
    <numFmt numFmtId="165" formatCode="&quot;€&quot;\ #,##0.00"/>
    <numFmt numFmtId="166" formatCode="&quot;€&quot;\ #,##0.000;&quot;€&quot;\ \-#,##0.000"/>
    <numFmt numFmtId="167" formatCode="0.0"/>
    <numFmt numFmtId="168" formatCode="_-* #,##0.00_-;_-* #,##0.00\-;_-* &quot;-&quot;??_-;_-@_-"/>
    <numFmt numFmtId="169" formatCode="_-* #,##0_-;_-* #,##0\-;_-* &quot;-&quot;??_-;_-@_-"/>
    <numFmt numFmtId="170" formatCode="_-&quot;€&quot;\ * #,##0.00_-;_-&quot;€&quot;\ * #,##0.00\-;_-&quot;€&quot;\ * &quot;-&quot;??_-;_-@_-"/>
    <numFmt numFmtId="171" formatCode="&quot;€&quot;\ #,##0.00_-"/>
    <numFmt numFmtId="172" formatCode="&quot;€&quot;\ #,##0.000"/>
    <numFmt numFmtId="173" formatCode="0.0%"/>
    <numFmt numFmtId="174" formatCode="0_ ;[Red]\-0\ "/>
    <numFmt numFmtId="175" formatCode="_-&quot;€&quot;\ * #,##0_-;_-&quot;€&quot;\ * #,##0\-;_-&quot;€&quot;\ * &quot;-&quot;??_-;_-@_-"/>
    <numFmt numFmtId="176" formatCode="_ &quot;€&quot;\ * #,##0_ ;_ &quot;€&quot;\ * \-#,##0_ ;_ &quot;€&quot;\ * &quot;-&quot;??_ ;_ @_ "/>
    <numFmt numFmtId="177" formatCode="_ &quot;€&quot;\ * #,##0.00_ ;_ &quot;€&quot;\ * \-#,##0.00_ ;_ &quot;€&quot;\ * &quot;-&quot;_ ;_ @_ "/>
  </numFmts>
  <fonts count="101" x14ac:knownFonts="1">
    <font>
      <sz val="11"/>
      <color theme="1"/>
      <name val="Calibri"/>
      <family val="2"/>
      <scheme val="minor"/>
    </font>
    <font>
      <sz val="9"/>
      <color theme="1"/>
      <name val="Verdana"/>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0"/>
      <name val="Verdana"/>
      <family val="2"/>
    </font>
    <font>
      <sz val="24"/>
      <color theme="0"/>
      <name val="Verdana"/>
      <family val="2"/>
    </font>
    <font>
      <i/>
      <sz val="11"/>
      <color theme="0"/>
      <name val="Verdana"/>
      <family val="2"/>
    </font>
    <font>
      <sz val="12"/>
      <color theme="0"/>
      <name val="Verdana"/>
      <family val="2"/>
    </font>
    <font>
      <sz val="10"/>
      <name val="Arial"/>
      <family val="2"/>
    </font>
    <font>
      <b/>
      <sz val="14"/>
      <color indexed="9"/>
      <name val="Calibri"/>
      <family val="2"/>
    </font>
    <font>
      <b/>
      <sz val="11"/>
      <color indexed="9"/>
      <name val="Calibri"/>
      <family val="2"/>
    </font>
    <font>
      <b/>
      <u val="singleAccounting"/>
      <sz val="11"/>
      <color indexed="9"/>
      <name val="Calibri"/>
      <family val="2"/>
    </font>
    <font>
      <sz val="10"/>
      <name val="Arial"/>
      <family val="2"/>
    </font>
    <font>
      <sz val="11"/>
      <color indexed="8"/>
      <name val="Calibri"/>
      <family val="2"/>
    </font>
    <font>
      <b/>
      <sz val="11"/>
      <color indexed="8"/>
      <name val="Calibri"/>
      <family val="2"/>
    </font>
    <font>
      <sz val="11"/>
      <color indexed="23"/>
      <name val="Calibri"/>
      <family val="2"/>
    </font>
    <font>
      <sz val="11"/>
      <name val="Calibri"/>
      <family val="2"/>
    </font>
    <font>
      <b/>
      <sz val="11"/>
      <color indexed="23"/>
      <name val="Calibri"/>
      <family val="2"/>
    </font>
    <font>
      <b/>
      <sz val="11"/>
      <name val="Calibri"/>
      <family val="2"/>
    </font>
    <font>
      <sz val="11"/>
      <color indexed="55"/>
      <name val="Calibri"/>
      <family val="2"/>
    </font>
    <font>
      <sz val="9"/>
      <color indexed="8"/>
      <name val="Calibri"/>
      <family val="2"/>
    </font>
    <font>
      <b/>
      <sz val="15"/>
      <color indexed="9"/>
      <name val="Calibri"/>
      <family val="2"/>
    </font>
    <font>
      <i/>
      <sz val="11"/>
      <color indexed="8"/>
      <name val="Calibri"/>
      <family val="2"/>
    </font>
    <font>
      <sz val="10"/>
      <color indexed="8"/>
      <name val="Calibri"/>
      <family val="2"/>
    </font>
    <font>
      <sz val="11"/>
      <color theme="0"/>
      <name val="Verdana"/>
      <family val="2"/>
    </font>
    <font>
      <b/>
      <sz val="12"/>
      <color theme="0"/>
      <name val="Verdana"/>
      <family val="2"/>
    </font>
    <font>
      <i/>
      <sz val="12"/>
      <color theme="0"/>
      <name val="Verdana"/>
      <family val="2"/>
    </font>
    <font>
      <sz val="11"/>
      <color theme="0"/>
      <name val="Calibri"/>
      <family val="2"/>
      <scheme val="minor"/>
    </font>
    <font>
      <sz val="11"/>
      <color indexed="9"/>
      <name val="Calibri"/>
      <family val="2"/>
    </font>
    <font>
      <b/>
      <sz val="8"/>
      <color indexed="23"/>
      <name val="Calibri"/>
      <family val="2"/>
    </font>
    <font>
      <b/>
      <sz val="20"/>
      <color indexed="9"/>
      <name val="Calibri"/>
      <family val="2"/>
    </font>
    <font>
      <sz val="9"/>
      <name val="Calibri"/>
      <family val="2"/>
    </font>
    <font>
      <i/>
      <sz val="10"/>
      <color indexed="8"/>
      <name val="Calibri"/>
      <family val="2"/>
    </font>
    <font>
      <sz val="11"/>
      <color theme="0" tint="-0.499984740745262"/>
      <name val="Calibri"/>
      <family val="2"/>
    </font>
    <font>
      <b/>
      <sz val="14"/>
      <color indexed="8"/>
      <name val="Calibri"/>
      <family val="2"/>
    </font>
    <font>
      <b/>
      <sz val="11"/>
      <color rgb="FFFF0000"/>
      <name val="Calibri"/>
      <family val="2"/>
    </font>
    <font>
      <sz val="11"/>
      <color theme="0" tint="-0.34998626667073579"/>
      <name val="Calibri"/>
      <family val="2"/>
    </font>
    <font>
      <b/>
      <sz val="11"/>
      <color theme="0" tint="-0.34998626667073579"/>
      <name val="Calibri"/>
      <family val="2"/>
    </font>
    <font>
      <sz val="11"/>
      <color rgb="FFFF0000"/>
      <name val="Calibri"/>
      <family val="2"/>
    </font>
    <font>
      <b/>
      <sz val="12"/>
      <color indexed="9"/>
      <name val="Calibri"/>
      <family val="2"/>
    </font>
    <font>
      <sz val="12"/>
      <name val="Calibri"/>
      <family val="2"/>
    </font>
    <font>
      <sz val="10"/>
      <color rgb="FF006100"/>
      <name val="Arial"/>
      <family val="2"/>
    </font>
    <font>
      <sz val="10"/>
      <color rgb="FF9C0006"/>
      <name val="Arial"/>
      <family val="2"/>
    </font>
    <font>
      <sz val="10"/>
      <color rgb="FF3F3F76"/>
      <name val="Arial"/>
      <family val="2"/>
    </font>
    <font>
      <sz val="10"/>
      <color theme="0"/>
      <name val="Arial"/>
      <family val="2"/>
    </font>
    <font>
      <sz val="11"/>
      <color indexed="8"/>
      <name val="Verdana"/>
      <family val="2"/>
    </font>
    <font>
      <sz val="11"/>
      <color theme="1"/>
      <name val="Verdana"/>
      <family val="2"/>
    </font>
    <font>
      <b/>
      <sz val="11"/>
      <color theme="1"/>
      <name val="Verdana"/>
      <family val="2"/>
    </font>
    <font>
      <b/>
      <sz val="11"/>
      <name val="Verdana"/>
      <family val="2"/>
    </font>
    <font>
      <sz val="9"/>
      <name val="Verdana"/>
      <family val="2"/>
    </font>
    <font>
      <sz val="11"/>
      <name val="Verdana"/>
      <family val="2"/>
    </font>
    <font>
      <sz val="10"/>
      <color theme="1"/>
      <name val="Verdana"/>
      <family val="2"/>
    </font>
    <font>
      <sz val="10"/>
      <color indexed="8"/>
      <name val="Verdana"/>
      <family val="2"/>
    </font>
    <font>
      <sz val="9"/>
      <color indexed="8"/>
      <name val="Verdana"/>
      <family val="2"/>
    </font>
    <font>
      <b/>
      <sz val="9"/>
      <color theme="1"/>
      <name val="Verdana"/>
      <family val="2"/>
    </font>
    <font>
      <b/>
      <sz val="9"/>
      <color indexed="9"/>
      <name val="Verdana"/>
      <family val="2"/>
    </font>
    <font>
      <b/>
      <sz val="9"/>
      <color indexed="8"/>
      <name val="Verdana"/>
      <family val="2"/>
    </font>
    <font>
      <b/>
      <sz val="9"/>
      <name val="Verdana"/>
      <family val="2"/>
    </font>
    <font>
      <sz val="9"/>
      <color indexed="55"/>
      <name val="Verdana"/>
      <family val="2"/>
    </font>
    <font>
      <sz val="9"/>
      <color theme="0"/>
      <name val="Verdana"/>
      <family val="2"/>
    </font>
    <font>
      <b/>
      <sz val="9"/>
      <color theme="0" tint="-0.34998626667073579"/>
      <name val="Verdana"/>
      <family val="2"/>
    </font>
    <font>
      <sz val="9"/>
      <color theme="0" tint="-0.499984740745262"/>
      <name val="Verdana"/>
      <family val="2"/>
    </font>
    <font>
      <sz val="11"/>
      <color indexed="22"/>
      <name val="Verdana"/>
      <family val="2"/>
    </font>
    <font>
      <sz val="11"/>
      <color indexed="9"/>
      <name val="Verdana"/>
      <family val="2"/>
    </font>
    <font>
      <sz val="9"/>
      <color indexed="22"/>
      <name val="Verdana"/>
      <family val="2"/>
    </font>
    <font>
      <b/>
      <sz val="9"/>
      <color rgb="FF3F3F76"/>
      <name val="Verdana"/>
      <family val="2"/>
    </font>
    <font>
      <i/>
      <sz val="11"/>
      <color theme="1"/>
      <name val="Calibri"/>
      <family val="2"/>
      <scheme val="minor"/>
    </font>
    <font>
      <b/>
      <sz val="9"/>
      <color theme="0"/>
      <name val="Verdana"/>
      <family val="2"/>
    </font>
    <font>
      <i/>
      <sz val="9"/>
      <name val="Verdana"/>
      <family val="2"/>
    </font>
    <font>
      <b/>
      <sz val="11"/>
      <color rgb="FF0070C0"/>
      <name val="Verdana"/>
      <family val="2"/>
    </font>
    <font>
      <b/>
      <sz val="11"/>
      <color rgb="FFFF0000"/>
      <name val="Verdana"/>
      <family val="2"/>
    </font>
    <font>
      <sz val="9"/>
      <color rgb="FF000000"/>
      <name val="Verdana"/>
      <family val="2"/>
    </font>
    <font>
      <sz val="10"/>
      <name val="Verdana"/>
      <family val="2"/>
    </font>
    <font>
      <sz val="10"/>
      <color rgb="FF3F3F76"/>
      <name val="Verdana"/>
      <family val="2"/>
    </font>
    <font>
      <b/>
      <sz val="10"/>
      <name val="Verdana"/>
      <family val="2"/>
    </font>
    <font>
      <b/>
      <sz val="11"/>
      <color theme="1"/>
      <name val="Calibri"/>
      <family val="2"/>
      <scheme val="minor"/>
    </font>
    <font>
      <b/>
      <i/>
      <sz val="11"/>
      <color rgb="FFFF0000"/>
      <name val="Verdana"/>
      <family val="2"/>
    </font>
    <font>
      <b/>
      <sz val="9"/>
      <color rgb="FF006100"/>
      <name val="Verdana"/>
      <family val="2"/>
    </font>
    <font>
      <b/>
      <sz val="9"/>
      <color rgb="FF9C0006"/>
      <name val="Verdana"/>
      <family val="2"/>
    </font>
    <font>
      <b/>
      <sz val="9"/>
      <color rgb="FFFF0000"/>
      <name val="Verdana"/>
      <family val="2"/>
    </font>
    <font>
      <b/>
      <i/>
      <sz val="9"/>
      <color theme="1"/>
      <name val="Verdana"/>
      <family val="2"/>
    </font>
    <font>
      <i/>
      <sz val="9"/>
      <color theme="1"/>
      <name val="Verdana"/>
      <family val="2"/>
    </font>
    <font>
      <b/>
      <i/>
      <sz val="11"/>
      <name val="Verdana"/>
      <family val="2"/>
    </font>
    <font>
      <i/>
      <sz val="11"/>
      <color indexed="22"/>
      <name val="Verdana"/>
      <family val="2"/>
    </font>
    <font>
      <i/>
      <sz val="11"/>
      <color indexed="9"/>
      <name val="Verdana"/>
      <family val="2"/>
    </font>
    <font>
      <i/>
      <sz val="11"/>
      <color theme="1"/>
      <name val="Verdana"/>
      <family val="2"/>
    </font>
    <font>
      <b/>
      <i/>
      <sz val="10"/>
      <name val="Verdana"/>
      <family val="2"/>
    </font>
    <font>
      <b/>
      <sz val="12"/>
      <color rgb="FF0066FF"/>
      <name val="Verdana"/>
      <family val="2"/>
    </font>
    <font>
      <b/>
      <sz val="10"/>
      <color rgb="FF000000"/>
      <name val="Verdana"/>
      <family val="2"/>
    </font>
    <font>
      <sz val="10"/>
      <color rgb="FF000000"/>
      <name val="Verdana"/>
      <family val="2"/>
    </font>
    <font>
      <b/>
      <sz val="10"/>
      <color rgb="FFFF0000"/>
      <name val="Verdana"/>
      <family val="2"/>
    </font>
    <font>
      <sz val="10"/>
      <color rgb="FFFF0000"/>
      <name val="Verdana"/>
      <family val="2"/>
    </font>
    <font>
      <b/>
      <u/>
      <sz val="10"/>
      <color rgb="FF000000"/>
      <name val="Verdana"/>
      <family val="2"/>
    </font>
    <font>
      <u/>
      <sz val="10"/>
      <color rgb="FF000000"/>
      <name val="Verdana"/>
      <family val="2"/>
    </font>
    <font>
      <sz val="10"/>
      <color rgb="FF00B050"/>
      <name val="Verdana"/>
      <family val="2"/>
    </font>
    <font>
      <b/>
      <sz val="10"/>
      <color rgb="FF00B050"/>
      <name val="Verdana"/>
      <family val="2"/>
    </font>
    <font>
      <sz val="10"/>
      <color rgb="FF00B050"/>
      <name val="Aptos Narrow"/>
      <family val="2"/>
    </font>
    <font>
      <b/>
      <sz val="12"/>
      <color rgb="FF00B050"/>
      <name val="Aptos Narrow"/>
      <family val="2"/>
    </font>
  </fonts>
  <fills count="24">
    <fill>
      <patternFill patternType="none"/>
    </fill>
    <fill>
      <patternFill patternType="gray125"/>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42"/>
        <bgColor indexed="64"/>
      </patternFill>
    </fill>
    <fill>
      <patternFill patternType="solid">
        <fgColor indexed="17"/>
        <bgColor indexed="64"/>
      </patternFill>
    </fill>
    <fill>
      <patternFill patternType="solid">
        <fgColor theme="0"/>
        <bgColor indexed="64"/>
      </patternFill>
    </fill>
    <fill>
      <patternFill patternType="solid">
        <fgColor indexed="8"/>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3" tint="0.39997558519241921"/>
        <bgColor indexed="64"/>
      </patternFill>
    </fill>
    <fill>
      <patternFill patternType="solid">
        <fgColor rgb="FF33CC33"/>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FFF99"/>
        <bgColor indexed="64"/>
      </patternFill>
    </fill>
    <fill>
      <patternFill patternType="solid">
        <fgColor theme="3"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64"/>
      </right>
      <top style="thin">
        <color indexed="64"/>
      </top>
      <bottom style="thin">
        <color indexed="2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style="thin">
        <color theme="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theme="4"/>
      </bottom>
      <diagonal/>
    </border>
    <border>
      <left style="medium">
        <color indexed="64"/>
      </left>
      <right/>
      <top style="thin">
        <color theme="4"/>
      </top>
      <bottom/>
      <diagonal/>
    </border>
    <border>
      <left style="medium">
        <color indexed="64"/>
      </left>
      <right/>
      <top style="thin">
        <color rgb="FFB2B2B2"/>
      </top>
      <bottom style="thin">
        <color rgb="FFB2B2B2"/>
      </bottom>
      <diagonal/>
    </border>
    <border>
      <left style="medium">
        <color indexed="64"/>
      </left>
      <right/>
      <top style="thin">
        <color theme="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thin">
        <color theme="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s>
  <cellStyleXfs count="40">
    <xf numFmtId="0" fontId="0"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168" fontId="11" fillId="0" borderId="0" applyFont="0" applyFill="0" applyBorder="0" applyAlignment="0" applyProtection="0"/>
    <xf numFmtId="0" fontId="15" fillId="0" borderId="0"/>
    <xf numFmtId="170" fontId="11" fillId="0" borderId="0" applyFont="0" applyFill="0" applyBorder="0" applyAlignment="0" applyProtection="0"/>
    <xf numFmtId="9" fontId="11" fillId="0" borderId="0" applyFont="0" applyFill="0" applyBorder="0" applyAlignment="0" applyProtection="0"/>
    <xf numFmtId="0" fontId="11"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44" fillId="11" borderId="0" applyNumberFormat="0" applyBorder="0" applyAlignment="0" applyProtection="0"/>
    <xf numFmtId="0" fontId="45" fillId="12" borderId="0" applyNumberFormat="0" applyBorder="0" applyAlignment="0" applyProtection="0"/>
    <xf numFmtId="0" fontId="46" fillId="13" borderId="14" applyNumberFormat="0" applyAlignment="0" applyProtection="0"/>
    <xf numFmtId="0" fontId="6" fillId="14" borderId="15" applyNumberFormat="0" applyFont="0" applyAlignment="0" applyProtection="0"/>
    <xf numFmtId="0" fontId="47" fillId="15" borderId="0" applyNumberFormat="0" applyBorder="0" applyAlignment="0" applyProtection="0"/>
    <xf numFmtId="0" fontId="2" fillId="16" borderId="0" applyNumberFormat="0" applyBorder="0" applyAlignment="0" applyProtection="0"/>
  </cellStyleXfs>
  <cellXfs count="317">
    <xf numFmtId="0" fontId="0" fillId="0" borderId="0" xfId="0"/>
    <xf numFmtId="0" fontId="16" fillId="0" borderId="0" xfId="5" applyFont="1"/>
    <xf numFmtId="0" fontId="13" fillId="3" borderId="2" xfId="5" applyFont="1" applyFill="1" applyBorder="1" applyAlignment="1">
      <alignment horizontal="center" vertical="top" wrapText="1"/>
    </xf>
    <xf numFmtId="0" fontId="13" fillId="3" borderId="4" xfId="5" applyFont="1" applyFill="1" applyBorder="1" applyAlignment="1">
      <alignment horizontal="center" vertical="top" wrapText="1"/>
    </xf>
    <xf numFmtId="0" fontId="16" fillId="0" borderId="0" xfId="5" applyFont="1" applyAlignment="1">
      <alignment vertical="top" wrapText="1"/>
    </xf>
    <xf numFmtId="0" fontId="17" fillId="0" borderId="1" xfId="5" applyFont="1" applyBorder="1" applyAlignment="1">
      <alignment horizontal="center"/>
    </xf>
    <xf numFmtId="0" fontId="17" fillId="0" borderId="1" xfId="5" applyFont="1" applyBorder="1" applyAlignment="1">
      <alignment horizontal="left"/>
    </xf>
    <xf numFmtId="0" fontId="20" fillId="0" borderId="1" xfId="5" applyFont="1" applyBorder="1" applyAlignment="1">
      <alignment horizontal="left" wrapText="1"/>
    </xf>
    <xf numFmtId="10" fontId="16" fillId="0" borderId="0" xfId="5" applyNumberFormat="1" applyFont="1"/>
    <xf numFmtId="10" fontId="23" fillId="0" borderId="0" xfId="5" applyNumberFormat="1" applyFont="1"/>
    <xf numFmtId="9" fontId="22" fillId="0" borderId="0" xfId="5" applyNumberFormat="1" applyFont="1" applyAlignment="1">
      <alignment horizontal="center"/>
    </xf>
    <xf numFmtId="169" fontId="12" fillId="8" borderId="0" xfId="4" applyNumberFormat="1" applyFont="1" applyFill="1" applyBorder="1" applyAlignment="1" applyProtection="1">
      <alignment horizontal="left" vertical="top"/>
    </xf>
    <xf numFmtId="169" fontId="24" fillId="8" borderId="0" xfId="4" applyNumberFormat="1" applyFont="1" applyFill="1" applyBorder="1" applyAlignment="1" applyProtection="1">
      <alignment horizontal="center" vertical="top" wrapText="1"/>
    </xf>
    <xf numFmtId="169" fontId="13" fillId="8" borderId="0" xfId="4" applyNumberFormat="1" applyFont="1" applyFill="1" applyBorder="1" applyAlignment="1" applyProtection="1">
      <alignment horizontal="center" vertical="top" wrapText="1"/>
    </xf>
    <xf numFmtId="169" fontId="13" fillId="4" borderId="0" xfId="4" applyNumberFormat="1" applyFont="1" applyFill="1" applyBorder="1" applyAlignment="1" applyProtection="1">
      <alignment horizontal="left" vertical="top"/>
    </xf>
    <xf numFmtId="169" fontId="13" fillId="4" borderId="0" xfId="4" applyNumberFormat="1" applyFont="1" applyFill="1" applyBorder="1" applyAlignment="1" applyProtection="1">
      <alignment horizontal="center" vertical="top" wrapText="1"/>
    </xf>
    <xf numFmtId="0" fontId="16" fillId="4" borderId="0" xfId="5" applyFont="1" applyFill="1"/>
    <xf numFmtId="10" fontId="25" fillId="0" borderId="0" xfId="5" applyNumberFormat="1" applyFont="1"/>
    <xf numFmtId="0" fontId="26" fillId="0" borderId="0" xfId="5" applyFont="1"/>
    <xf numFmtId="10" fontId="26" fillId="0" borderId="0" xfId="5" applyNumberFormat="1" applyFont="1"/>
    <xf numFmtId="0" fontId="26" fillId="0" borderId="0" xfId="5" quotePrefix="1" applyFont="1"/>
    <xf numFmtId="0" fontId="7" fillId="0" borderId="0" xfId="0" applyFont="1" applyAlignment="1" applyProtection="1">
      <alignment horizontal="left" vertical="center"/>
      <protection locked="0"/>
    </xf>
    <xf numFmtId="0" fontId="27" fillId="0" borderId="0" xfId="0" applyFont="1" applyProtection="1">
      <protection locked="0"/>
    </xf>
    <xf numFmtId="0" fontId="27" fillId="0" borderId="0" xfId="0" applyFont="1" applyAlignment="1" applyProtection="1">
      <alignment wrapText="1"/>
      <protection locked="0"/>
    </xf>
    <xf numFmtId="0" fontId="27" fillId="0" borderId="0" xfId="0" applyFont="1" applyAlignment="1" applyProtection="1">
      <alignment horizontal="center" vertical="center"/>
      <protection locked="0"/>
    </xf>
    <xf numFmtId="44" fontId="27" fillId="0" borderId="0" xfId="2" applyFont="1" applyFill="1" applyBorder="1" applyAlignment="1" applyProtection="1">
      <alignment horizontal="right" vertical="center" wrapText="1"/>
      <protection locked="0"/>
    </xf>
    <xf numFmtId="167" fontId="27" fillId="0" borderId="0" xfId="0" applyNumberFormat="1" applyFont="1" applyAlignment="1" applyProtection="1">
      <alignment horizontal="right" vertical="center" wrapText="1"/>
      <protection locked="0"/>
    </xf>
    <xf numFmtId="164" fontId="9" fillId="0" borderId="0" xfId="0" applyNumberFormat="1" applyFont="1" applyAlignment="1" applyProtection="1">
      <alignment horizontal="right" vertical="center"/>
      <protection locked="0"/>
    </xf>
    <xf numFmtId="0" fontId="27" fillId="0" borderId="0" xfId="0" applyFont="1" applyAlignment="1" applyProtection="1">
      <alignment vertical="center"/>
      <protection locked="0"/>
    </xf>
    <xf numFmtId="0" fontId="28" fillId="0" borderId="0" xfId="0" applyFont="1" applyAlignment="1" applyProtection="1">
      <alignment vertical="center"/>
      <protection locked="0"/>
    </xf>
    <xf numFmtId="0" fontId="10" fillId="0" borderId="0" xfId="0" applyFont="1" applyAlignment="1" applyProtection="1">
      <alignment vertical="center"/>
      <protection locked="0"/>
    </xf>
    <xf numFmtId="0" fontId="7"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7" fontId="9" fillId="0" borderId="0" xfId="2" applyNumberFormat="1" applyFont="1" applyFill="1" applyBorder="1" applyAlignment="1" applyProtection="1">
      <alignment horizontal="right" vertical="center"/>
      <protection locked="0"/>
    </xf>
    <xf numFmtId="167" fontId="9" fillId="0" borderId="0" xfId="0" applyNumberFormat="1" applyFont="1" applyAlignment="1" applyProtection="1">
      <alignment horizontal="right" vertical="center"/>
      <protection locked="0"/>
    </xf>
    <xf numFmtId="0" fontId="7" fillId="0" borderId="0" xfId="0" applyFont="1" applyAlignment="1" applyProtection="1">
      <alignment vertical="center"/>
      <protection locked="0"/>
    </xf>
    <xf numFmtId="0" fontId="27" fillId="0" borderId="0" xfId="0" applyFont="1" applyAlignment="1" applyProtection="1">
      <alignment vertical="center" wrapText="1"/>
      <protection locked="0"/>
    </xf>
    <xf numFmtId="43" fontId="27" fillId="0" borderId="0" xfId="1" applyFont="1" applyFill="1" applyBorder="1" applyAlignment="1" applyProtection="1">
      <alignment vertical="center"/>
      <protection locked="0"/>
    </xf>
    <xf numFmtId="166" fontId="27" fillId="0" borderId="0" xfId="1" applyNumberFormat="1" applyFont="1" applyFill="1" applyBorder="1" applyAlignment="1" applyProtection="1">
      <alignment vertical="center"/>
      <protection locked="0"/>
    </xf>
    <xf numFmtId="0" fontId="27" fillId="0" borderId="0" xfId="0" applyFont="1" applyAlignment="1" applyProtection="1">
      <alignment horizontal="center"/>
      <protection locked="0"/>
    </xf>
    <xf numFmtId="2" fontId="27" fillId="0" borderId="0" xfId="0" applyNumberFormat="1" applyFont="1" applyProtection="1">
      <protection locked="0"/>
    </xf>
    <xf numFmtId="43" fontId="27" fillId="0" borderId="0" xfId="1" applyFont="1" applyFill="1" applyBorder="1" applyAlignment="1" applyProtection="1">
      <alignment horizontal="right"/>
      <protection locked="0"/>
    </xf>
    <xf numFmtId="0" fontId="30" fillId="0" borderId="0" xfId="0" applyFont="1"/>
    <xf numFmtId="165" fontId="27" fillId="0" borderId="0" xfId="0" applyNumberFormat="1" applyFont="1" applyAlignment="1" applyProtection="1">
      <alignment horizontal="center" vertical="center"/>
      <protection locked="0"/>
    </xf>
    <xf numFmtId="7" fontId="27" fillId="0" borderId="0" xfId="0" applyNumberFormat="1" applyFont="1" applyAlignment="1" applyProtection="1">
      <alignment horizontal="center" vertical="center"/>
      <protection locked="0"/>
    </xf>
    <xf numFmtId="1" fontId="27" fillId="0" borderId="0" xfId="0" applyNumberFormat="1" applyFont="1" applyAlignment="1" applyProtection="1">
      <alignment horizontal="center" vertical="center"/>
      <protection locked="0"/>
    </xf>
    <xf numFmtId="169" fontId="31" fillId="6" borderId="1" xfId="5" applyNumberFormat="1" applyFont="1" applyFill="1" applyBorder="1" applyAlignment="1">
      <alignment horizontal="left" indent="3"/>
    </xf>
    <xf numFmtId="165" fontId="19" fillId="0" borderId="0" xfId="6" applyNumberFormat="1" applyFont="1" applyFill="1" applyBorder="1" applyProtection="1"/>
    <xf numFmtId="169" fontId="12" fillId="2" borderId="0" xfId="4" applyNumberFormat="1" applyFont="1" applyFill="1" applyBorder="1" applyAlignment="1" applyProtection="1">
      <alignment horizontal="left" vertical="top"/>
    </xf>
    <xf numFmtId="169" fontId="13" fillId="2" borderId="0" xfId="4" applyNumberFormat="1" applyFont="1" applyFill="1" applyBorder="1" applyAlignment="1" applyProtection="1">
      <alignment horizontal="center" vertical="top" wrapText="1"/>
    </xf>
    <xf numFmtId="165" fontId="22" fillId="4" borderId="6" xfId="6" applyNumberFormat="1" applyFont="1" applyFill="1" applyBorder="1" applyProtection="1"/>
    <xf numFmtId="0" fontId="16" fillId="0" borderId="0" xfId="8" applyFont="1"/>
    <xf numFmtId="0" fontId="17" fillId="0" borderId="1" xfId="8" applyFont="1" applyBorder="1" applyAlignment="1">
      <alignment horizontal="center"/>
    </xf>
    <xf numFmtId="10" fontId="23" fillId="0" borderId="0" xfId="8" applyNumberFormat="1" applyFont="1"/>
    <xf numFmtId="169" fontId="14" fillId="2" borderId="0" xfId="4" applyNumberFormat="1" applyFont="1" applyFill="1" applyBorder="1" applyAlignment="1" applyProtection="1">
      <alignment horizontal="center" vertical="top" wrapText="1"/>
    </xf>
    <xf numFmtId="169" fontId="14" fillId="8" borderId="0" xfId="4" applyNumberFormat="1" applyFont="1" applyFill="1" applyBorder="1" applyAlignment="1" applyProtection="1">
      <alignment horizontal="center" vertical="top" wrapText="1"/>
    </xf>
    <xf numFmtId="169" fontId="14" fillId="4" borderId="0" xfId="4" applyNumberFormat="1" applyFont="1" applyFill="1" applyBorder="1" applyAlignment="1" applyProtection="1">
      <alignment horizontal="center" vertical="top" wrapText="1"/>
    </xf>
    <xf numFmtId="9" fontId="22" fillId="0" borderId="3" xfId="8" applyNumberFormat="1" applyFont="1" applyBorder="1" applyAlignment="1">
      <alignment horizontal="center"/>
    </xf>
    <xf numFmtId="0" fontId="16" fillId="9" borderId="0" xfId="8" applyFont="1" applyFill="1"/>
    <xf numFmtId="169" fontId="31" fillId="0" borderId="0" xfId="5" applyNumberFormat="1" applyFont="1" applyAlignment="1">
      <alignment horizontal="left" indent="3"/>
    </xf>
    <xf numFmtId="9" fontId="22" fillId="0" borderId="0" xfId="5" applyNumberFormat="1" applyFont="1"/>
    <xf numFmtId="9" fontId="34" fillId="0" borderId="0" xfId="5" applyNumberFormat="1" applyFont="1"/>
    <xf numFmtId="0" fontId="36" fillId="0" borderId="1" xfId="8" applyFont="1" applyBorder="1" applyAlignment="1">
      <alignment horizontal="center"/>
    </xf>
    <xf numFmtId="2" fontId="18" fillId="0" borderId="1" xfId="4" applyNumberFormat="1" applyFont="1" applyBorder="1" applyProtection="1"/>
    <xf numFmtId="171" fontId="19" fillId="0" borderId="0" xfId="6" applyNumberFormat="1" applyFont="1" applyFill="1" applyBorder="1" applyProtection="1"/>
    <xf numFmtId="0" fontId="13" fillId="3" borderId="2" xfId="8" applyFont="1" applyFill="1" applyBorder="1" applyAlignment="1">
      <alignment horizontal="center" vertical="top" wrapText="1"/>
    </xf>
    <xf numFmtId="0" fontId="13" fillId="3" borderId="4" xfId="8" applyFont="1" applyFill="1" applyBorder="1" applyAlignment="1">
      <alignment horizontal="center" vertical="top" wrapText="1"/>
    </xf>
    <xf numFmtId="169" fontId="13" fillId="3" borderId="5" xfId="4" applyNumberFormat="1" applyFont="1" applyFill="1" applyBorder="1" applyAlignment="1" applyProtection="1">
      <alignment horizontal="center" vertical="top" wrapText="1"/>
    </xf>
    <xf numFmtId="170" fontId="13" fillId="3" borderId="1" xfId="6" applyFont="1" applyFill="1" applyBorder="1" applyAlignment="1" applyProtection="1">
      <alignment horizontal="center" vertical="top" wrapText="1"/>
    </xf>
    <xf numFmtId="169" fontId="14" fillId="0" borderId="0" xfId="4" applyNumberFormat="1" applyFont="1" applyFill="1" applyBorder="1" applyAlignment="1" applyProtection="1">
      <alignment horizontal="center" vertical="top" wrapText="1"/>
    </xf>
    <xf numFmtId="170" fontId="13" fillId="0" borderId="0" xfId="6" applyFont="1" applyFill="1" applyBorder="1" applyAlignment="1" applyProtection="1">
      <alignment horizontal="center" vertical="top" wrapText="1"/>
    </xf>
    <xf numFmtId="165" fontId="22" fillId="0" borderId="0" xfId="6" applyNumberFormat="1" applyFont="1" applyFill="1" applyBorder="1" applyProtection="1"/>
    <xf numFmtId="169" fontId="31" fillId="0" borderId="0" xfId="8" applyNumberFormat="1" applyFont="1" applyAlignment="1">
      <alignment horizontal="left" indent="3"/>
    </xf>
    <xf numFmtId="165" fontId="21" fillId="0" borderId="1" xfId="4" applyNumberFormat="1" applyFont="1" applyBorder="1" applyProtection="1"/>
    <xf numFmtId="9" fontId="22" fillId="0" borderId="0" xfId="8" applyNumberFormat="1" applyFont="1"/>
    <xf numFmtId="165" fontId="33" fillId="8" borderId="9" xfId="6" applyNumberFormat="1" applyFont="1" applyFill="1" applyBorder="1" applyAlignment="1" applyProtection="1"/>
    <xf numFmtId="10" fontId="25" fillId="0" borderId="0" xfId="8" applyNumberFormat="1" applyFont="1"/>
    <xf numFmtId="0" fontId="26" fillId="0" borderId="0" xfId="8" quotePrefix="1" applyFont="1" applyAlignment="1">
      <alignment horizontal="center"/>
    </xf>
    <xf numFmtId="165" fontId="33" fillId="0" borderId="0" xfId="6" applyNumberFormat="1" applyFont="1" applyFill="1" applyBorder="1" applyAlignment="1" applyProtection="1"/>
    <xf numFmtId="10" fontId="35" fillId="0" borderId="0" xfId="8" applyNumberFormat="1" applyFont="1"/>
    <xf numFmtId="170" fontId="13" fillId="3" borderId="1" xfId="6" quotePrefix="1" applyFont="1" applyFill="1" applyBorder="1" applyAlignment="1" applyProtection="1">
      <alignment horizontal="center" vertical="center" wrapText="1"/>
    </xf>
    <xf numFmtId="169" fontId="13" fillId="3" borderId="1" xfId="4" quotePrefix="1" applyNumberFormat="1" applyFont="1" applyFill="1" applyBorder="1" applyAlignment="1" applyProtection="1">
      <alignment horizontal="center" vertical="center" wrapText="1"/>
    </xf>
    <xf numFmtId="0" fontId="17" fillId="9" borderId="0" xfId="8" applyFont="1" applyFill="1"/>
    <xf numFmtId="0" fontId="17" fillId="0" borderId="1" xfId="8" applyFont="1" applyBorder="1" applyAlignment="1">
      <alignment horizontal="left"/>
    </xf>
    <xf numFmtId="169" fontId="18" fillId="0" borderId="1" xfId="4" applyNumberFormat="1" applyFont="1" applyBorder="1" applyProtection="1"/>
    <xf numFmtId="0" fontId="37" fillId="0" borderId="0" xfId="5" applyFont="1"/>
    <xf numFmtId="165" fontId="22" fillId="4" borderId="1" xfId="6" applyNumberFormat="1" applyFont="1" applyFill="1" applyBorder="1" applyProtection="1"/>
    <xf numFmtId="0" fontId="20" fillId="0" borderId="1" xfId="8" applyFont="1" applyBorder="1" applyAlignment="1">
      <alignment horizontal="left" wrapText="1"/>
    </xf>
    <xf numFmtId="165" fontId="38" fillId="0" borderId="0" xfId="6" applyNumberFormat="1" applyFont="1" applyFill="1" applyBorder="1" applyProtection="1"/>
    <xf numFmtId="165" fontId="21" fillId="5" borderId="1" xfId="6" applyNumberFormat="1" applyFont="1" applyFill="1" applyBorder="1" applyProtection="1"/>
    <xf numFmtId="165" fontId="21" fillId="0" borderId="10" xfId="6" applyNumberFormat="1" applyFont="1" applyFill="1" applyBorder="1" applyAlignment="1" applyProtection="1">
      <alignment horizontal="center"/>
    </xf>
    <xf numFmtId="0" fontId="15" fillId="0" borderId="0" xfId="5"/>
    <xf numFmtId="165" fontId="21" fillId="0" borderId="1" xfId="6" applyNumberFormat="1" applyFont="1" applyFill="1" applyBorder="1" applyAlignment="1" applyProtection="1">
      <alignment horizontal="center"/>
    </xf>
    <xf numFmtId="9" fontId="21" fillId="0" borderId="1" xfId="9" applyFont="1" applyFill="1" applyBorder="1" applyProtection="1"/>
    <xf numFmtId="9" fontId="21" fillId="0" borderId="10" xfId="9" applyFont="1" applyFill="1" applyBorder="1" applyAlignment="1" applyProtection="1">
      <alignment horizontal="center"/>
    </xf>
    <xf numFmtId="9" fontId="21" fillId="0" borderId="1" xfId="9" applyFont="1" applyFill="1" applyBorder="1" applyAlignment="1" applyProtection="1">
      <alignment horizontal="center"/>
    </xf>
    <xf numFmtId="0" fontId="40" fillId="5" borderId="0" xfId="8" applyFont="1" applyFill="1" applyProtection="1">
      <protection locked="0"/>
    </xf>
    <xf numFmtId="0" fontId="39" fillId="5" borderId="0" xfId="8" applyFont="1" applyFill="1" applyProtection="1">
      <protection locked="0"/>
    </xf>
    <xf numFmtId="0" fontId="16" fillId="4" borderId="0" xfId="8" applyFont="1" applyFill="1"/>
    <xf numFmtId="0" fontId="26" fillId="0" borderId="0" xfId="8" applyFont="1"/>
    <xf numFmtId="0" fontId="3" fillId="0" borderId="0" xfId="26"/>
    <xf numFmtId="0" fontId="16" fillId="0" borderId="0" xfId="8" applyFont="1" applyAlignment="1">
      <alignment vertical="top" wrapText="1"/>
    </xf>
    <xf numFmtId="0" fontId="16" fillId="9" borderId="0" xfId="8" applyFont="1" applyFill="1" applyAlignment="1">
      <alignment vertical="top" wrapText="1"/>
    </xf>
    <xf numFmtId="0" fontId="26" fillId="9" borderId="0" xfId="8" applyFont="1" applyFill="1"/>
    <xf numFmtId="165" fontId="16" fillId="9" borderId="0" xfId="8" applyNumberFormat="1" applyFont="1" applyFill="1"/>
    <xf numFmtId="0" fontId="11" fillId="9" borderId="0" xfId="8" applyFill="1"/>
    <xf numFmtId="0" fontId="13" fillId="10" borderId="2" xfId="8" applyFont="1" applyFill="1" applyBorder="1" applyAlignment="1">
      <alignment horizontal="center"/>
    </xf>
    <xf numFmtId="0" fontId="13" fillId="10" borderId="8" xfId="8" applyFont="1" applyFill="1" applyBorder="1" applyAlignment="1">
      <alignment horizontal="center"/>
    </xf>
    <xf numFmtId="0" fontId="16" fillId="9" borderId="0" xfId="8" applyFont="1" applyFill="1" applyAlignment="1">
      <alignment horizontal="right" vertical="top" wrapText="1"/>
    </xf>
    <xf numFmtId="0" fontId="19" fillId="5" borderId="0" xfId="8" applyFont="1" applyFill="1" applyProtection="1">
      <protection locked="0"/>
    </xf>
    <xf numFmtId="0" fontId="16" fillId="9" borderId="0" xfId="8" applyFont="1" applyFill="1" applyAlignment="1">
      <alignment horizontal="right"/>
    </xf>
    <xf numFmtId="0" fontId="19" fillId="9" borderId="0" xfId="8" applyFont="1" applyFill="1" applyProtection="1">
      <protection locked="0"/>
    </xf>
    <xf numFmtId="0" fontId="21" fillId="9" borderId="0" xfId="8" applyFont="1" applyFill="1" applyProtection="1">
      <protection locked="0"/>
    </xf>
    <xf numFmtId="0" fontId="16" fillId="0" borderId="0" xfId="8" applyFont="1" applyAlignment="1">
      <alignment horizontal="right"/>
    </xf>
    <xf numFmtId="0" fontId="19" fillId="0" borderId="0" xfId="8" applyFont="1" applyProtection="1">
      <protection locked="0"/>
    </xf>
    <xf numFmtId="169" fontId="41" fillId="0" borderId="1" xfId="4" applyNumberFormat="1" applyFont="1" applyBorder="1" applyProtection="1"/>
    <xf numFmtId="0" fontId="41" fillId="9" borderId="0" xfId="8" applyFont="1" applyFill="1"/>
    <xf numFmtId="0" fontId="42" fillId="3" borderId="4" xfId="5" applyFont="1" applyFill="1" applyBorder="1" applyAlignment="1">
      <alignment horizontal="center" vertical="top" wrapText="1"/>
    </xf>
    <xf numFmtId="165" fontId="60" fillId="0" borderId="1" xfId="6" applyNumberFormat="1" applyFont="1" applyFill="1" applyBorder="1" applyAlignment="1" applyProtection="1">
      <alignment horizontal="center"/>
    </xf>
    <xf numFmtId="0" fontId="55" fillId="9" borderId="20" xfId="8" applyFont="1" applyFill="1" applyBorder="1"/>
    <xf numFmtId="0" fontId="48" fillId="9" borderId="20" xfId="8" applyFont="1" applyFill="1" applyBorder="1"/>
    <xf numFmtId="0" fontId="54" fillId="0" borderId="0" xfId="0" applyFont="1"/>
    <xf numFmtId="165" fontId="61" fillId="9" borderId="0" xfId="6" applyNumberFormat="1" applyFont="1" applyFill="1" applyBorder="1" applyProtection="1"/>
    <xf numFmtId="0" fontId="0" fillId="9" borderId="17" xfId="0" applyFill="1" applyBorder="1"/>
    <xf numFmtId="0" fontId="0" fillId="9" borderId="19" xfId="0" applyFill="1" applyBorder="1"/>
    <xf numFmtId="0" fontId="0" fillId="9" borderId="20" xfId="0" applyFill="1" applyBorder="1"/>
    <xf numFmtId="0" fontId="0" fillId="9" borderId="21" xfId="0" applyFill="1" applyBorder="1"/>
    <xf numFmtId="0" fontId="0" fillId="0" borderId="21" xfId="0" applyBorder="1"/>
    <xf numFmtId="0" fontId="54" fillId="9" borderId="20" xfId="0" applyFont="1" applyFill="1" applyBorder="1"/>
    <xf numFmtId="165" fontId="60" fillId="9" borderId="0" xfId="6" applyNumberFormat="1" applyFont="1" applyFill="1" applyBorder="1" applyProtection="1"/>
    <xf numFmtId="0" fontId="53" fillId="4" borderId="20" xfId="0" applyFont="1" applyFill="1" applyBorder="1" applyAlignment="1">
      <alignment horizontal="left"/>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xf numFmtId="169" fontId="64" fillId="0" borderId="1" xfId="4" applyNumberFormat="1" applyFont="1" applyBorder="1" applyAlignment="1" applyProtection="1">
      <alignment horizontal="center" vertical="center"/>
    </xf>
    <xf numFmtId="175" fontId="54" fillId="0" borderId="0" xfId="0" applyNumberFormat="1" applyFont="1"/>
    <xf numFmtId="2" fontId="68" fillId="0" borderId="0" xfId="36" applyNumberFormat="1" applyFont="1" applyFill="1" applyBorder="1" applyProtection="1"/>
    <xf numFmtId="1" fontId="68" fillId="0" borderId="0" xfId="36" applyNumberFormat="1" applyFont="1" applyFill="1" applyBorder="1" applyProtection="1"/>
    <xf numFmtId="1" fontId="54" fillId="0" borderId="0" xfId="0" applyNumberFormat="1" applyFont="1" applyAlignment="1">
      <alignment horizontal="center" vertical="center"/>
    </xf>
    <xf numFmtId="175" fontId="75" fillId="0" borderId="0" xfId="0" applyNumberFormat="1" applyFont="1"/>
    <xf numFmtId="176" fontId="0" fillId="0" borderId="0" xfId="2" applyNumberFormat="1" applyFont="1" applyFill="1" applyBorder="1" applyAlignment="1">
      <alignment wrapText="1"/>
    </xf>
    <xf numFmtId="175" fontId="76" fillId="0" borderId="0" xfId="36" applyNumberFormat="1" applyFont="1" applyFill="1" applyBorder="1" applyAlignment="1" applyProtection="1">
      <alignment horizontal="center" vertical="center"/>
    </xf>
    <xf numFmtId="0" fontId="1" fillId="0" borderId="1" xfId="0" applyFont="1" applyBorder="1" applyAlignment="1">
      <alignment vertical="center" wrapText="1"/>
    </xf>
    <xf numFmtId="169" fontId="58" fillId="17" borderId="1" xfId="4" applyNumberFormat="1" applyFont="1" applyFill="1" applyBorder="1" applyAlignment="1" applyProtection="1">
      <alignment horizontal="center" vertical="center" wrapText="1"/>
    </xf>
    <xf numFmtId="169" fontId="58" fillId="17" borderId="1" xfId="4" applyNumberFormat="1" applyFont="1" applyFill="1" applyBorder="1" applyAlignment="1" applyProtection="1">
      <alignment horizontal="center" vertical="top" wrapText="1"/>
    </xf>
    <xf numFmtId="170" fontId="70" fillId="17" borderId="1" xfId="6" applyFont="1" applyFill="1" applyBorder="1" applyAlignment="1" applyProtection="1">
      <alignment horizontal="center" vertical="top" wrapText="1"/>
    </xf>
    <xf numFmtId="170" fontId="58" fillId="17" borderId="1" xfId="6" quotePrefix="1" applyFont="1" applyFill="1" applyBorder="1" applyAlignment="1" applyProtection="1">
      <alignment horizontal="center" vertical="center" wrapText="1"/>
    </xf>
    <xf numFmtId="0" fontId="58" fillId="17" borderId="1" xfId="5" applyFont="1" applyFill="1" applyBorder="1" applyAlignment="1">
      <alignment horizontal="left" vertical="center" wrapText="1"/>
    </xf>
    <xf numFmtId="0" fontId="52" fillId="0" borderId="1" xfId="4" applyNumberFormat="1" applyFont="1" applyFill="1" applyBorder="1" applyAlignment="1" applyProtection="1">
      <alignment horizontal="center" vertical="center"/>
    </xf>
    <xf numFmtId="0" fontId="52" fillId="0" borderId="1" xfId="4" applyNumberFormat="1" applyFont="1" applyFill="1" applyBorder="1" applyAlignment="1" applyProtection="1">
      <alignment horizontal="center" vertical="center" wrapText="1"/>
    </xf>
    <xf numFmtId="0" fontId="1" fillId="0" borderId="1" xfId="4" applyNumberFormat="1" applyFont="1" applyFill="1" applyBorder="1" applyAlignment="1" applyProtection="1">
      <alignment horizontal="center" vertical="center" wrapText="1"/>
    </xf>
    <xf numFmtId="169" fontId="64" fillId="17" borderId="1" xfId="4" applyNumberFormat="1" applyFont="1" applyFill="1" applyBorder="1" applyAlignment="1" applyProtection="1">
      <alignment horizontal="center" vertical="center"/>
    </xf>
    <xf numFmtId="165" fontId="60" fillId="17" borderId="1" xfId="6" applyNumberFormat="1" applyFont="1" applyFill="1" applyBorder="1" applyAlignment="1" applyProtection="1">
      <alignment horizontal="center"/>
    </xf>
    <xf numFmtId="169" fontId="70" fillId="17" borderId="1" xfId="4" applyNumberFormat="1" applyFont="1" applyFill="1" applyBorder="1" applyAlignment="1" applyProtection="1">
      <alignment horizontal="center" vertical="center" wrapText="1"/>
    </xf>
    <xf numFmtId="169" fontId="1" fillId="0" borderId="1" xfId="4" applyNumberFormat="1" applyFont="1" applyBorder="1" applyAlignment="1" applyProtection="1">
      <alignment horizontal="center" vertical="center" wrapText="1"/>
    </xf>
    <xf numFmtId="0" fontId="0" fillId="9" borderId="0" xfId="0" applyFill="1"/>
    <xf numFmtId="0" fontId="59" fillId="17" borderId="25" xfId="5" applyFont="1" applyFill="1" applyBorder="1" applyAlignment="1">
      <alignment horizontal="center"/>
    </xf>
    <xf numFmtId="0" fontId="59" fillId="0" borderId="25" xfId="5" applyFont="1" applyBorder="1" applyAlignment="1">
      <alignment horizontal="center" vertical="center"/>
    </xf>
    <xf numFmtId="0" fontId="59" fillId="17" borderId="25" xfId="5" applyFont="1" applyFill="1" applyBorder="1" applyAlignment="1">
      <alignment horizontal="center" vertical="center"/>
    </xf>
    <xf numFmtId="165" fontId="62" fillId="9" borderId="0" xfId="0" applyNumberFormat="1" applyFont="1" applyFill="1"/>
    <xf numFmtId="165" fontId="30" fillId="9" borderId="0" xfId="0" applyNumberFormat="1" applyFont="1" applyFill="1"/>
    <xf numFmtId="0" fontId="66" fillId="4" borderId="0" xfId="0" applyFont="1" applyFill="1" applyAlignment="1">
      <alignment wrapText="1"/>
    </xf>
    <xf numFmtId="0" fontId="66" fillId="4" borderId="0" xfId="0" applyFont="1" applyFill="1" applyAlignment="1">
      <alignment horizontal="center" vertical="center"/>
    </xf>
    <xf numFmtId="0" fontId="51" fillId="4" borderId="0" xfId="0" applyFont="1" applyFill="1"/>
    <xf numFmtId="0" fontId="51" fillId="4" borderId="0" xfId="0" applyFont="1" applyFill="1" applyAlignment="1">
      <alignment horizontal="center"/>
    </xf>
    <xf numFmtId="0" fontId="54" fillId="4" borderId="0" xfId="0" applyFont="1" applyFill="1" applyAlignment="1">
      <alignment horizontal="center"/>
    </xf>
    <xf numFmtId="0" fontId="54" fillId="4" borderId="0" xfId="0" applyFont="1" applyFill="1"/>
    <xf numFmtId="0" fontId="63" fillId="9" borderId="0" xfId="8" applyFont="1" applyFill="1"/>
    <xf numFmtId="173" fontId="66" fillId="4" borderId="0" xfId="0" applyNumberFormat="1" applyFont="1" applyFill="1"/>
    <xf numFmtId="168" fontId="66" fillId="4" borderId="0" xfId="0" applyNumberFormat="1" applyFont="1" applyFill="1"/>
    <xf numFmtId="0" fontId="54" fillId="4" borderId="0" xfId="0" applyFont="1" applyFill="1" applyAlignment="1">
      <alignment wrapText="1"/>
    </xf>
    <xf numFmtId="0" fontId="54" fillId="4" borderId="0" xfId="0" applyFont="1" applyFill="1" applyAlignment="1">
      <alignment horizontal="center" vertical="center"/>
    </xf>
    <xf numFmtId="1" fontId="51" fillId="4" borderId="0" xfId="0" applyNumberFormat="1" applyFont="1" applyFill="1"/>
    <xf numFmtId="0" fontId="1" fillId="9" borderId="0" xfId="0" applyFont="1" applyFill="1"/>
    <xf numFmtId="0" fontId="77" fillId="4" borderId="0" xfId="0" applyFont="1" applyFill="1"/>
    <xf numFmtId="0" fontId="53" fillId="4" borderId="0" xfId="0" applyFont="1" applyFill="1" applyAlignment="1">
      <alignment horizontal="left"/>
    </xf>
    <xf numFmtId="0" fontId="53" fillId="4" borderId="22" xfId="0" applyFont="1" applyFill="1" applyBorder="1" applyAlignment="1">
      <alignment horizontal="left"/>
    </xf>
    <xf numFmtId="0" fontId="53" fillId="4" borderId="23" xfId="0" applyFont="1" applyFill="1" applyBorder="1" applyAlignment="1">
      <alignment horizontal="left"/>
    </xf>
    <xf numFmtId="0" fontId="54" fillId="4" borderId="23" xfId="0" applyFont="1" applyFill="1" applyBorder="1" applyAlignment="1">
      <alignment wrapText="1"/>
    </xf>
    <xf numFmtId="0" fontId="54" fillId="4" borderId="23" xfId="0" applyFont="1" applyFill="1" applyBorder="1" applyAlignment="1">
      <alignment horizontal="center" vertical="center"/>
    </xf>
    <xf numFmtId="1" fontId="51" fillId="4" borderId="23" xfId="0" applyNumberFormat="1" applyFont="1" applyFill="1" applyBorder="1"/>
    <xf numFmtId="0" fontId="51" fillId="4" borderId="23" xfId="0" applyFont="1" applyFill="1" applyBorder="1" applyAlignment="1">
      <alignment horizontal="center"/>
    </xf>
    <xf numFmtId="0" fontId="51" fillId="4" borderId="23" xfId="0" applyFont="1" applyFill="1" applyBorder="1"/>
    <xf numFmtId="0" fontId="0" fillId="9" borderId="23" xfId="0" applyFill="1" applyBorder="1"/>
    <xf numFmtId="0" fontId="0" fillId="9" borderId="24" xfId="0" applyFill="1" applyBorder="1"/>
    <xf numFmtId="44" fontId="81" fillId="12" borderId="16" xfId="35" applyNumberFormat="1" applyFont="1" applyBorder="1" applyAlignment="1" applyProtection="1">
      <alignment horizontal="left" wrapText="1"/>
    </xf>
    <xf numFmtId="0" fontId="69" fillId="9" borderId="17" xfId="0" applyFont="1" applyFill="1" applyBorder="1"/>
    <xf numFmtId="0" fontId="74" fillId="9" borderId="18" xfId="0" applyFont="1" applyFill="1" applyBorder="1" applyAlignment="1">
      <alignment horizontal="left" vertical="center" wrapText="1" indent="1"/>
    </xf>
    <xf numFmtId="1" fontId="74" fillId="9" borderId="18" xfId="0" applyNumberFormat="1" applyFont="1" applyFill="1" applyBorder="1" applyAlignment="1">
      <alignment horizontal="center" vertical="center"/>
    </xf>
    <xf numFmtId="0" fontId="74" fillId="9" borderId="18" xfId="0" applyFont="1" applyFill="1" applyBorder="1" applyAlignment="1">
      <alignment horizontal="center" vertical="center"/>
    </xf>
    <xf numFmtId="169" fontId="64" fillId="9" borderId="18" xfId="4" applyNumberFormat="1" applyFont="1" applyFill="1" applyBorder="1" applyAlignment="1" applyProtection="1">
      <alignment horizontal="center"/>
    </xf>
    <xf numFmtId="172" fontId="60" fillId="9" borderId="18" xfId="2" applyNumberFormat="1" applyFont="1" applyFill="1" applyBorder="1" applyAlignment="1" applyProtection="1">
      <alignment horizontal="center"/>
      <protection locked="0"/>
    </xf>
    <xf numFmtId="165" fontId="60" fillId="9" borderId="18" xfId="6" applyNumberFormat="1" applyFont="1" applyFill="1" applyBorder="1" applyAlignment="1" applyProtection="1">
      <alignment horizontal="center"/>
    </xf>
    <xf numFmtId="165" fontId="61" fillId="9" borderId="19" xfId="6" applyNumberFormat="1" applyFont="1" applyFill="1" applyBorder="1" applyProtection="1"/>
    <xf numFmtId="170" fontId="58" fillId="17" borderId="26" xfId="6" applyFont="1" applyFill="1" applyBorder="1" applyAlignment="1" applyProtection="1">
      <alignment horizontal="center" vertical="top" wrapText="1"/>
    </xf>
    <xf numFmtId="165" fontId="60" fillId="4" borderId="26" xfId="6" applyNumberFormat="1" applyFont="1" applyFill="1" applyBorder="1" applyAlignment="1" applyProtection="1">
      <alignment horizontal="center" vertical="center"/>
    </xf>
    <xf numFmtId="165" fontId="60" fillId="17" borderId="26" xfId="6" applyNumberFormat="1" applyFont="1" applyFill="1" applyBorder="1" applyAlignment="1" applyProtection="1">
      <alignment horizontal="center" vertical="center"/>
    </xf>
    <xf numFmtId="165" fontId="60" fillId="0" borderId="26" xfId="6" applyNumberFormat="1" applyFont="1" applyFill="1" applyBorder="1" applyAlignment="1" applyProtection="1">
      <alignment horizontal="center" vertical="center"/>
    </xf>
    <xf numFmtId="0" fontId="59" fillId="0" borderId="27" xfId="5" applyFont="1" applyBorder="1" applyAlignment="1">
      <alignment horizontal="center" vertical="center"/>
    </xf>
    <xf numFmtId="0" fontId="1" fillId="0" borderId="28" xfId="4" applyNumberFormat="1" applyFont="1" applyFill="1" applyBorder="1" applyAlignment="1" applyProtection="1">
      <alignment horizontal="center" vertical="center" wrapText="1"/>
    </xf>
    <xf numFmtId="169" fontId="1" fillId="0" borderId="28" xfId="4" applyNumberFormat="1" applyFont="1" applyBorder="1" applyAlignment="1" applyProtection="1">
      <alignment horizontal="center" vertical="center" wrapText="1"/>
    </xf>
    <xf numFmtId="169" fontId="64" fillId="0" borderId="28" xfId="4" applyNumberFormat="1" applyFont="1" applyBorder="1" applyAlignment="1" applyProtection="1">
      <alignment horizontal="center" vertical="center"/>
    </xf>
    <xf numFmtId="165" fontId="60" fillId="0" borderId="28" xfId="6" applyNumberFormat="1" applyFont="1" applyFill="1" applyBorder="1" applyAlignment="1" applyProtection="1">
      <alignment horizontal="center"/>
    </xf>
    <xf numFmtId="165" fontId="60" fillId="0" borderId="29" xfId="6" applyNumberFormat="1" applyFont="1" applyFill="1" applyBorder="1" applyAlignment="1" applyProtection="1">
      <alignment horizontal="center" vertical="center"/>
    </xf>
    <xf numFmtId="0" fontId="54" fillId="9" borderId="0" xfId="0" applyFont="1" applyFill="1"/>
    <xf numFmtId="0" fontId="65" fillId="9" borderId="0" xfId="0" applyFont="1" applyFill="1"/>
    <xf numFmtId="0" fontId="67" fillId="9" borderId="0" xfId="0" applyFont="1" applyFill="1" applyAlignment="1">
      <alignment horizontal="center"/>
    </xf>
    <xf numFmtId="0" fontId="62" fillId="9" borderId="0" xfId="38" applyNumberFormat="1" applyFont="1" applyFill="1" applyBorder="1" applyAlignment="1" applyProtection="1">
      <alignment vertical="center" textRotation="90"/>
    </xf>
    <xf numFmtId="0" fontId="62" fillId="15" borderId="30" xfId="38" applyNumberFormat="1" applyFont="1" applyBorder="1" applyAlignment="1" applyProtection="1">
      <alignment horizontal="center" vertical="top" wrapText="1"/>
    </xf>
    <xf numFmtId="0" fontId="62" fillId="15" borderId="18" xfId="38" applyNumberFormat="1" applyFont="1" applyBorder="1" applyAlignment="1" applyProtection="1">
      <alignment horizontal="center" vertical="center"/>
    </xf>
    <xf numFmtId="0" fontId="62" fillId="15" borderId="19" xfId="38" applyNumberFormat="1" applyFont="1" applyBorder="1" applyAlignment="1" applyProtection="1">
      <alignment horizontal="center"/>
    </xf>
    <xf numFmtId="0" fontId="81" fillId="12" borderId="31" xfId="35" applyNumberFormat="1" applyFont="1" applyBorder="1" applyAlignment="1" applyProtection="1">
      <alignment horizontal="left" wrapText="1"/>
    </xf>
    <xf numFmtId="167" fontId="57" fillId="18" borderId="33" xfId="39" applyNumberFormat="1" applyFont="1" applyFill="1" applyBorder="1" applyAlignment="1" applyProtection="1">
      <alignment wrapText="1"/>
    </xf>
    <xf numFmtId="170" fontId="68" fillId="18" borderId="34" xfId="36" applyNumberFormat="1" applyFont="1" applyFill="1" applyBorder="1" applyAlignment="1" applyProtection="1">
      <alignment horizontal="center" vertical="center"/>
    </xf>
    <xf numFmtId="0" fontId="57" fillId="9" borderId="36" xfId="0" applyFont="1" applyFill="1" applyBorder="1" applyAlignment="1">
      <alignment horizontal="right" vertical="center"/>
    </xf>
    <xf numFmtId="0" fontId="78" fillId="9" borderId="0" xfId="0" applyFont="1" applyFill="1"/>
    <xf numFmtId="165" fontId="82" fillId="9" borderId="0" xfId="0" applyNumberFormat="1" applyFont="1" applyFill="1"/>
    <xf numFmtId="165" fontId="57" fillId="18" borderId="9" xfId="0" applyNumberFormat="1" applyFont="1" applyFill="1" applyBorder="1"/>
    <xf numFmtId="165" fontId="60" fillId="5" borderId="1" xfId="2" applyNumberFormat="1" applyFont="1" applyFill="1" applyBorder="1" applyAlignment="1" applyProtection="1">
      <alignment horizontal="center" vertical="center"/>
      <protection locked="0"/>
    </xf>
    <xf numFmtId="165" fontId="60" fillId="17" borderId="1" xfId="2" applyNumberFormat="1" applyFont="1" applyFill="1" applyBorder="1" applyAlignment="1" applyProtection="1">
      <alignment horizontal="center" vertical="center"/>
      <protection locked="0"/>
    </xf>
    <xf numFmtId="0" fontId="52" fillId="19" borderId="32" xfId="37" applyNumberFormat="1" applyFont="1" applyFill="1" applyBorder="1" applyAlignment="1" applyProtection="1">
      <alignment horizontal="left" wrapText="1"/>
    </xf>
    <xf numFmtId="170" fontId="68" fillId="19" borderId="1" xfId="36" applyNumberFormat="1" applyFont="1" applyFill="1" applyBorder="1" applyAlignment="1" applyProtection="1">
      <alignment horizontal="left"/>
    </xf>
    <xf numFmtId="0" fontId="1" fillId="19" borderId="20" xfId="0" applyFont="1" applyFill="1" applyBorder="1" applyAlignment="1">
      <alignment wrapText="1"/>
    </xf>
    <xf numFmtId="0" fontId="1" fillId="19" borderId="0" xfId="0" applyFont="1" applyFill="1" applyAlignment="1">
      <alignment horizontal="center" vertical="center"/>
    </xf>
    <xf numFmtId="1" fontId="68" fillId="19" borderId="26" xfId="36" applyNumberFormat="1" applyFont="1" applyFill="1" applyBorder="1" applyAlignment="1" applyProtection="1">
      <alignment horizontal="center"/>
    </xf>
    <xf numFmtId="1" fontId="68" fillId="21" borderId="26" xfId="36" applyNumberFormat="1" applyFont="1" applyFill="1" applyBorder="1" applyAlignment="1" applyProtection="1">
      <alignment horizontal="center" vertical="center"/>
    </xf>
    <xf numFmtId="170" fontId="68" fillId="19" borderId="37" xfId="37" applyNumberFormat="1" applyFont="1" applyFill="1" applyBorder="1" applyAlignment="1" applyProtection="1">
      <alignment horizontal="center" wrapText="1"/>
    </xf>
    <xf numFmtId="174" fontId="80" fillId="20" borderId="22" xfId="34" applyNumberFormat="1" applyFont="1" applyFill="1" applyBorder="1" applyAlignment="1" applyProtection="1">
      <alignment horizontal="left" wrapText="1"/>
    </xf>
    <xf numFmtId="177" fontId="80" fillId="20" borderId="38" xfId="34" applyNumberFormat="1" applyFont="1" applyFill="1" applyBorder="1" applyAlignment="1" applyProtection="1">
      <alignment horizontal="left" wrapText="1"/>
    </xf>
    <xf numFmtId="1" fontId="68" fillId="20" borderId="29" xfId="36" applyNumberFormat="1" applyFont="1" applyFill="1" applyBorder="1" applyAlignment="1" applyProtection="1">
      <alignment horizontal="center"/>
    </xf>
    <xf numFmtId="0" fontId="1" fillId="4" borderId="0" xfId="0" applyFont="1" applyFill="1"/>
    <xf numFmtId="0" fontId="83" fillId="0" borderId="0" xfId="0" applyFont="1"/>
    <xf numFmtId="0" fontId="83" fillId="9" borderId="0" xfId="0" applyFont="1" applyFill="1" applyAlignment="1">
      <alignment wrapText="1"/>
    </xf>
    <xf numFmtId="0" fontId="83" fillId="9" borderId="0" xfId="0" applyFont="1" applyFill="1" applyAlignment="1">
      <alignment horizontal="center" vertical="center"/>
    </xf>
    <xf numFmtId="0" fontId="84" fillId="4" borderId="0" xfId="0" applyFont="1" applyFill="1" applyAlignment="1">
      <alignment horizontal="right" wrapText="1"/>
    </xf>
    <xf numFmtId="0" fontId="84" fillId="4" borderId="23" xfId="0" applyFont="1" applyFill="1" applyBorder="1" applyAlignment="1">
      <alignment horizontal="left" vertical="center"/>
    </xf>
    <xf numFmtId="0" fontId="84" fillId="4" borderId="0" xfId="0" applyFont="1" applyFill="1" applyAlignment="1">
      <alignment horizontal="left" vertical="center"/>
    </xf>
    <xf numFmtId="0" fontId="85" fillId="4" borderId="0" xfId="0" applyFont="1" applyFill="1"/>
    <xf numFmtId="0" fontId="85" fillId="4" borderId="0" xfId="0" applyFont="1" applyFill="1" applyAlignment="1">
      <alignment horizontal="center"/>
    </xf>
    <xf numFmtId="0" fontId="84" fillId="9" borderId="0" xfId="0" applyFont="1" applyFill="1" applyAlignment="1">
      <alignment wrapText="1"/>
    </xf>
    <xf numFmtId="0" fontId="84" fillId="9" borderId="0" xfId="0" applyFont="1" applyFill="1" applyAlignment="1">
      <alignment horizontal="center" vertical="center"/>
    </xf>
    <xf numFmtId="0" fontId="69" fillId="0" borderId="0" xfId="0" applyFont="1" applyAlignment="1">
      <alignment horizontal="left" vertical="center"/>
    </xf>
    <xf numFmtId="0" fontId="84" fillId="9" borderId="0" xfId="0" applyFont="1" applyFill="1"/>
    <xf numFmtId="0" fontId="84" fillId="9" borderId="0" xfId="0" applyFont="1" applyFill="1" applyAlignment="1">
      <alignment horizontal="center"/>
    </xf>
    <xf numFmtId="0" fontId="86" fillId="4" borderId="0" xfId="0" applyFont="1" applyFill="1" applyAlignment="1">
      <alignment wrapText="1"/>
    </xf>
    <xf numFmtId="0" fontId="87" fillId="4" borderId="0" xfId="0" applyFont="1" applyFill="1" applyAlignment="1">
      <alignment horizontal="center" vertical="center"/>
    </xf>
    <xf numFmtId="0" fontId="88" fillId="4" borderId="0" xfId="0" applyFont="1" applyFill="1" applyAlignment="1">
      <alignment horizontal="left" vertical="center"/>
    </xf>
    <xf numFmtId="0" fontId="87" fillId="4" borderId="0" xfId="0" applyFont="1" applyFill="1"/>
    <xf numFmtId="0" fontId="89" fillId="4" borderId="0" xfId="0" applyFont="1" applyFill="1" applyAlignment="1">
      <alignment horizontal="center"/>
    </xf>
    <xf numFmtId="0" fontId="79" fillId="22" borderId="23" xfId="0" applyFont="1" applyFill="1" applyBorder="1"/>
    <xf numFmtId="0" fontId="50" fillId="22" borderId="39" xfId="0" applyFont="1" applyFill="1" applyBorder="1" applyAlignment="1">
      <alignment horizontal="left" vertical="center"/>
    </xf>
    <xf numFmtId="0" fontId="50" fillId="22" borderId="9" xfId="0" applyFont="1" applyFill="1" applyBorder="1" applyAlignment="1">
      <alignment horizontal="left" wrapText="1"/>
    </xf>
    <xf numFmtId="0" fontId="50" fillId="23" borderId="20" xfId="0" applyFont="1" applyFill="1" applyBorder="1"/>
    <xf numFmtId="0" fontId="49" fillId="23" borderId="0" xfId="0" applyFont="1" applyFill="1" applyAlignment="1">
      <alignment wrapText="1"/>
    </xf>
    <xf numFmtId="0" fontId="56" fillId="23" borderId="18" xfId="8" applyFont="1" applyFill="1" applyBorder="1"/>
    <xf numFmtId="0" fontId="0" fillId="23" borderId="18" xfId="0" applyFill="1" applyBorder="1"/>
    <xf numFmtId="0" fontId="0" fillId="23" borderId="19" xfId="0" applyFill="1" applyBorder="1"/>
    <xf numFmtId="0" fontId="56" fillId="23" borderId="0" xfId="8" applyFont="1" applyFill="1" applyAlignment="1">
      <alignment horizontal="center" vertical="center"/>
    </xf>
    <xf numFmtId="0" fontId="56" fillId="23" borderId="0" xfId="8" applyFont="1" applyFill="1"/>
    <xf numFmtId="0" fontId="0" fillId="23" borderId="0" xfId="0" applyFill="1"/>
    <xf numFmtId="0" fontId="0" fillId="23" borderId="21" xfId="0" applyFill="1" applyBorder="1"/>
    <xf numFmtId="0" fontId="71" fillId="23" borderId="0" xfId="0" applyFont="1" applyFill="1" applyAlignment="1">
      <alignment vertical="center"/>
    </xf>
    <xf numFmtId="0" fontId="71" fillId="23" borderId="0" xfId="0" applyFont="1" applyFill="1" applyAlignment="1">
      <alignment horizontal="center" vertical="center"/>
    </xf>
    <xf numFmtId="0" fontId="51" fillId="23" borderId="0" xfId="0" applyFont="1" applyFill="1" applyAlignment="1">
      <alignment wrapText="1"/>
    </xf>
    <xf numFmtId="0" fontId="51" fillId="23" borderId="21" xfId="0" applyFont="1" applyFill="1" applyBorder="1" applyAlignment="1">
      <alignment wrapText="1"/>
    </xf>
    <xf numFmtId="0" fontId="1" fillId="23" borderId="18" xfId="0" applyFont="1" applyFill="1" applyBorder="1" applyAlignment="1">
      <alignment horizontal="center"/>
    </xf>
    <xf numFmtId="0" fontId="1" fillId="23" borderId="18" xfId="0" applyFont="1" applyFill="1" applyBorder="1"/>
    <xf numFmtId="0" fontId="1" fillId="23" borderId="0" xfId="0" applyFont="1" applyFill="1" applyAlignment="1">
      <alignment wrapText="1"/>
    </xf>
    <xf numFmtId="0" fontId="1" fillId="23" borderId="0" xfId="0" applyFont="1" applyFill="1" applyAlignment="1">
      <alignment horizontal="center"/>
    </xf>
    <xf numFmtId="0" fontId="1" fillId="23" borderId="0" xfId="0" applyFont="1" applyFill="1"/>
    <xf numFmtId="0" fontId="1" fillId="22" borderId="23" xfId="0" applyFont="1" applyFill="1" applyBorder="1" applyAlignment="1">
      <alignment horizontal="center"/>
    </xf>
    <xf numFmtId="0" fontId="1" fillId="22" borderId="23" xfId="0" applyFont="1" applyFill="1" applyBorder="1"/>
    <xf numFmtId="0" fontId="1" fillId="22" borderId="24" xfId="0" applyFont="1" applyFill="1" applyBorder="1"/>
    <xf numFmtId="0" fontId="1" fillId="9" borderId="0" xfId="0" applyFont="1" applyFill="1" applyAlignment="1">
      <alignment horizontal="center"/>
    </xf>
    <xf numFmtId="0" fontId="1" fillId="9" borderId="0" xfId="0" applyFont="1" applyFill="1" applyAlignment="1">
      <alignment wrapText="1"/>
    </xf>
    <xf numFmtId="0" fontId="1" fillId="9" borderId="0" xfId="0" applyFont="1" applyFill="1" applyAlignment="1">
      <alignment horizontal="center" vertical="center"/>
    </xf>
    <xf numFmtId="0" fontId="1" fillId="9" borderId="35" xfId="0" applyFont="1" applyFill="1" applyBorder="1" applyAlignment="1">
      <alignment horizontal="center" vertical="center"/>
    </xf>
    <xf numFmtId="0" fontId="1" fillId="0" borderId="41" xfId="0" applyFont="1" applyBorder="1"/>
    <xf numFmtId="0" fontId="1" fillId="0" borderId="1" xfId="0" applyFont="1" applyBorder="1" applyAlignment="1">
      <alignment horizontal="left" vertical="center" wrapText="1"/>
    </xf>
    <xf numFmtId="2" fontId="82" fillId="18" borderId="40" xfId="39" applyNumberFormat="1" applyFont="1" applyFill="1" applyBorder="1" applyAlignment="1" applyProtection="1">
      <alignment horizontal="center" vertical="center"/>
    </xf>
    <xf numFmtId="169" fontId="18" fillId="0" borderId="2" xfId="4" applyNumberFormat="1" applyFont="1" applyBorder="1" applyAlignment="1" applyProtection="1">
      <alignment horizontal="center"/>
    </xf>
    <xf numFmtId="169" fontId="18" fillId="0" borderId="7" xfId="4" applyNumberFormat="1" applyFont="1" applyBorder="1" applyAlignment="1" applyProtection="1">
      <alignment horizontal="center"/>
    </xf>
    <xf numFmtId="169" fontId="18" fillId="0" borderId="8" xfId="4" applyNumberFormat="1" applyFont="1" applyBorder="1" applyAlignment="1" applyProtection="1">
      <alignment horizontal="center"/>
    </xf>
    <xf numFmtId="169" fontId="13" fillId="3" borderId="2" xfId="4" applyNumberFormat="1" applyFont="1" applyFill="1" applyBorder="1" applyAlignment="1" applyProtection="1">
      <alignment horizontal="center" vertical="center" wrapText="1"/>
    </xf>
    <xf numFmtId="169" fontId="13" fillId="3" borderId="7" xfId="4" applyNumberFormat="1" applyFont="1" applyFill="1" applyBorder="1" applyAlignment="1" applyProtection="1">
      <alignment horizontal="center" vertical="center" wrapText="1"/>
    </xf>
    <xf numFmtId="169" fontId="13" fillId="3" borderId="8" xfId="4" applyNumberFormat="1" applyFont="1" applyFill="1" applyBorder="1" applyAlignment="1" applyProtection="1">
      <alignment horizontal="center" vertical="center" wrapText="1"/>
    </xf>
    <xf numFmtId="0" fontId="16" fillId="0" borderId="12" xfId="8" applyFont="1" applyBorder="1" applyAlignment="1">
      <alignment horizontal="center"/>
    </xf>
    <xf numFmtId="0" fontId="16" fillId="0" borderId="13" xfId="8" applyFont="1" applyBorder="1" applyAlignment="1">
      <alignment horizontal="center"/>
    </xf>
    <xf numFmtId="0" fontId="16" fillId="0" borderId="11" xfId="8" applyFont="1" applyBorder="1" applyAlignment="1">
      <alignment horizontal="center"/>
    </xf>
    <xf numFmtId="165" fontId="19" fillId="7" borderId="2" xfId="6" applyNumberFormat="1" applyFont="1" applyFill="1" applyBorder="1" applyAlignment="1" applyProtection="1">
      <alignment horizontal="right"/>
    </xf>
    <xf numFmtId="165" fontId="19" fillId="7" borderId="8" xfId="6" applyNumberFormat="1" applyFont="1" applyFill="1" applyBorder="1" applyAlignment="1" applyProtection="1">
      <alignment horizontal="right"/>
    </xf>
    <xf numFmtId="170" fontId="13" fillId="3" borderId="2" xfId="6" applyFont="1" applyFill="1" applyBorder="1" applyAlignment="1" applyProtection="1">
      <alignment horizontal="center" vertical="top" wrapText="1"/>
    </xf>
    <xf numFmtId="170" fontId="13" fillId="3" borderId="7" xfId="6" applyFont="1" applyFill="1" applyBorder="1" applyAlignment="1" applyProtection="1">
      <alignment horizontal="center" vertical="top" wrapText="1"/>
    </xf>
    <xf numFmtId="170" fontId="13" fillId="3" borderId="8" xfId="6" applyFont="1" applyFill="1" applyBorder="1" applyAlignment="1" applyProtection="1">
      <alignment horizontal="center" vertical="top" wrapText="1"/>
    </xf>
    <xf numFmtId="165" fontId="43" fillId="7" borderId="2" xfId="6" applyNumberFormat="1" applyFont="1" applyFill="1" applyBorder="1" applyAlignment="1" applyProtection="1">
      <alignment horizontal="right"/>
    </xf>
    <xf numFmtId="165" fontId="43" fillId="7" borderId="8" xfId="6" applyNumberFormat="1" applyFont="1" applyFill="1" applyBorder="1" applyAlignment="1" applyProtection="1">
      <alignment horizontal="right"/>
    </xf>
    <xf numFmtId="0" fontId="90" fillId="23" borderId="17" xfId="0" applyFont="1" applyFill="1" applyBorder="1" applyAlignment="1">
      <alignment horizontal="left" vertical="center"/>
    </xf>
    <xf numFmtId="0" fontId="90" fillId="0" borderId="18" xfId="0" applyFont="1" applyBorder="1" applyAlignment="1">
      <alignment horizontal="left" vertical="center"/>
    </xf>
    <xf numFmtId="0" fontId="90" fillId="0" borderId="20" xfId="0" applyFont="1" applyBorder="1" applyAlignment="1">
      <alignment horizontal="left" vertical="center"/>
    </xf>
    <xf numFmtId="0" fontId="90" fillId="0" borderId="0" xfId="0" applyFont="1" applyAlignment="1">
      <alignment horizontal="left" vertical="center"/>
    </xf>
    <xf numFmtId="0" fontId="52" fillId="9" borderId="0" xfId="8" applyFont="1" applyFill="1" applyAlignment="1">
      <alignment horizontal="center"/>
    </xf>
    <xf numFmtId="0" fontId="54" fillId="9" borderId="20" xfId="0" applyFont="1" applyFill="1" applyBorder="1" applyAlignment="1">
      <alignment horizontal="left" vertical="center" wrapText="1"/>
    </xf>
    <xf numFmtId="0" fontId="54" fillId="9" borderId="0" xfId="0" applyFont="1" applyFill="1" applyAlignment="1">
      <alignment horizontal="left" vertical="center" wrapText="1"/>
    </xf>
    <xf numFmtId="0" fontId="54" fillId="9" borderId="22" xfId="0" applyFont="1" applyFill="1" applyBorder="1" applyAlignment="1">
      <alignment horizontal="left" vertical="center" wrapText="1"/>
    </xf>
    <xf numFmtId="0" fontId="54" fillId="9" borderId="23" xfId="0" applyFont="1" applyFill="1" applyBorder="1" applyAlignment="1">
      <alignment horizontal="left" vertical="center" wrapText="1"/>
    </xf>
    <xf numFmtId="0" fontId="63" fillId="9" borderId="0" xfId="8" applyFont="1" applyFill="1" applyAlignment="1">
      <alignment horizontal="center"/>
    </xf>
    <xf numFmtId="0" fontId="63" fillId="9" borderId="21" xfId="8" applyFont="1" applyFill="1" applyBorder="1" applyAlignment="1">
      <alignment horizontal="center"/>
    </xf>
    <xf numFmtId="0" fontId="50" fillId="23" borderId="20" xfId="0" applyFont="1" applyFill="1" applyBorder="1" applyAlignment="1">
      <alignment horizontal="left" wrapText="1"/>
    </xf>
    <xf numFmtId="0" fontId="50" fillId="23" borderId="0" xfId="0" applyFont="1" applyFill="1" applyAlignment="1">
      <alignment horizontal="left" wrapText="1"/>
    </xf>
    <xf numFmtId="0" fontId="92" fillId="9" borderId="17" xfId="0" applyFont="1" applyFill="1" applyBorder="1" applyAlignment="1">
      <alignment horizontal="left" wrapText="1"/>
    </xf>
    <xf numFmtId="0" fontId="49" fillId="9" borderId="18" xfId="0" applyFont="1" applyFill="1" applyBorder="1" applyAlignment="1">
      <alignment horizontal="left" wrapText="1"/>
    </xf>
    <xf numFmtId="0" fontId="62" fillId="9" borderId="0" xfId="38" applyNumberFormat="1" applyFont="1" applyFill="1" applyBorder="1" applyAlignment="1" applyProtection="1">
      <alignment horizontal="center" vertical="center" textRotation="90"/>
    </xf>
    <xf numFmtId="0" fontId="73" fillId="22" borderId="35" xfId="0" applyFont="1" applyFill="1" applyBorder="1" applyAlignment="1">
      <alignment horizontal="left" wrapText="1"/>
    </xf>
    <xf numFmtId="0" fontId="0" fillId="0" borderId="36" xfId="0" applyBorder="1" applyAlignment="1">
      <alignment horizontal="left" wrapText="1"/>
    </xf>
    <xf numFmtId="0" fontId="0" fillId="0" borderId="40" xfId="0" applyBorder="1" applyAlignment="1">
      <alignment horizontal="left" wrapText="1"/>
    </xf>
    <xf numFmtId="0" fontId="8" fillId="0" borderId="0" xfId="0" applyFont="1" applyAlignment="1" applyProtection="1">
      <alignment horizontal="left" vertical="center"/>
      <protection locked="0"/>
    </xf>
    <xf numFmtId="0" fontId="10" fillId="0" borderId="0" xfId="0" applyFont="1" applyAlignment="1" applyProtection="1">
      <alignment horizontal="left" vertical="top" wrapText="1"/>
      <protection locked="0"/>
    </xf>
  </cellXfs>
  <cellStyles count="40">
    <cellStyle name="20% - Accent3" xfId="39" builtinId="38"/>
    <cellStyle name="Accent1" xfId="38" builtinId="29"/>
    <cellStyle name="Goed" xfId="34" builtinId="26"/>
    <cellStyle name="Invoer" xfId="36" builtinId="20"/>
    <cellStyle name="Komma" xfId="1" builtinId="3"/>
    <cellStyle name="Komma 2" xfId="4" xr:uid="{00000000-0005-0000-0000-000005000000}"/>
    <cellStyle name="Komma 3" xfId="13" xr:uid="{00000000-0005-0000-0000-000006000000}"/>
    <cellStyle name="Notitie" xfId="37" builtinId="10"/>
    <cellStyle name="Ongeldig" xfId="35" builtinId="27"/>
    <cellStyle name="Procent" xfId="9" builtinId="5"/>
    <cellStyle name="Procent 2" xfId="7" xr:uid="{00000000-0005-0000-0000-00000A000000}"/>
    <cellStyle name="Procent 3" xfId="11" xr:uid="{00000000-0005-0000-0000-00000B000000}"/>
    <cellStyle name="Procent 3 2" xfId="19" xr:uid="{00000000-0005-0000-0000-00000C000000}"/>
    <cellStyle name="Procent 3 2 2" xfId="33" xr:uid="{00000000-0005-0000-0000-00000D000000}"/>
    <cellStyle name="Procent 3 2 3" xfId="23" xr:uid="{00000000-0005-0000-0000-00000E000000}"/>
    <cellStyle name="Procent 3 3" xfId="29" xr:uid="{00000000-0005-0000-0000-00000F000000}"/>
    <cellStyle name="Procent 3 4" xfId="21" xr:uid="{00000000-0005-0000-0000-000010000000}"/>
    <cellStyle name="Procent 4" xfId="15" xr:uid="{00000000-0005-0000-0000-000011000000}"/>
    <cellStyle name="Procent 5" xfId="17" xr:uid="{00000000-0005-0000-0000-000012000000}"/>
    <cellStyle name="Procent 5 2" xfId="31" xr:uid="{00000000-0005-0000-0000-000013000000}"/>
    <cellStyle name="Procent 5 3" xfId="25" xr:uid="{00000000-0005-0000-0000-000014000000}"/>
    <cellStyle name="Procent 6" xfId="27" xr:uid="{00000000-0005-0000-0000-000015000000}"/>
    <cellStyle name="Standaard" xfId="0" builtinId="0"/>
    <cellStyle name="Standaard 2" xfId="5" xr:uid="{00000000-0005-0000-0000-000017000000}"/>
    <cellStyle name="Standaard 2 2" xfId="8" xr:uid="{00000000-0005-0000-0000-000018000000}"/>
    <cellStyle name="Standaard 3" xfId="3" xr:uid="{00000000-0005-0000-0000-000019000000}"/>
    <cellStyle name="Standaard 4" xfId="10" xr:uid="{00000000-0005-0000-0000-00001A000000}"/>
    <cellStyle name="Standaard 4 2" xfId="18" xr:uid="{00000000-0005-0000-0000-00001B000000}"/>
    <cellStyle name="Standaard 4 2 2" xfId="32" xr:uid="{00000000-0005-0000-0000-00001C000000}"/>
    <cellStyle name="Standaard 4 2 3" xfId="22" xr:uid="{00000000-0005-0000-0000-00001D000000}"/>
    <cellStyle name="Standaard 4 3" xfId="28" xr:uid="{00000000-0005-0000-0000-00001E000000}"/>
    <cellStyle name="Standaard 4 4" xfId="20" xr:uid="{00000000-0005-0000-0000-00001F000000}"/>
    <cellStyle name="Standaard 5" xfId="12" xr:uid="{00000000-0005-0000-0000-000020000000}"/>
    <cellStyle name="Standaard 6" xfId="16" xr:uid="{00000000-0005-0000-0000-000021000000}"/>
    <cellStyle name="Standaard 6 2" xfId="30" xr:uid="{00000000-0005-0000-0000-000022000000}"/>
    <cellStyle name="Standaard 6 3" xfId="24" xr:uid="{00000000-0005-0000-0000-000023000000}"/>
    <cellStyle name="Standaard 7" xfId="26" xr:uid="{00000000-0005-0000-0000-000024000000}"/>
    <cellStyle name="Valuta" xfId="2" builtinId="4"/>
    <cellStyle name="Valuta 2" xfId="6" xr:uid="{00000000-0005-0000-0000-000026000000}"/>
    <cellStyle name="Valuta 3" xfId="14" xr:uid="{00000000-0005-0000-0000-000027000000}"/>
  </cellStyles>
  <dxfs count="6">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9" defaultPivotStyle="PivotStyleLight16"/>
  <colors>
    <mruColors>
      <color rgb="FF33CC33"/>
      <color rgb="FF0066FF"/>
      <color rgb="FFFFFF99"/>
      <color rgb="FFF4F169"/>
      <color rgb="FF1CAC04"/>
      <color rgb="FF8FCAE7"/>
      <color rgb="FF8EB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35130279473494E-3"/>
          <c:y val="2.4168230395099424E-2"/>
          <c:w val="0.93339218700585325"/>
          <c:h val="0.8416746864975212"/>
        </c:manualLayout>
      </c:layout>
      <c:lineChart>
        <c:grouping val="standard"/>
        <c:varyColors val="0"/>
        <c:ser>
          <c:idx val="0"/>
          <c:order val="0"/>
          <c:tx>
            <c:strRef>
              <c:f>Prijzenblad!$E$26:$E$31</c:f>
              <c:strCache>
                <c:ptCount val="6"/>
                <c:pt idx="0">
                  <c:v>0</c:v>
                </c:pt>
                <c:pt idx="1">
                  <c:v>50</c:v>
                </c:pt>
                <c:pt idx="2">
                  <c:v>100</c:v>
                </c:pt>
                <c:pt idx="3">
                  <c:v>225</c:v>
                </c:pt>
                <c:pt idx="4">
                  <c:v>285</c:v>
                </c:pt>
                <c:pt idx="5">
                  <c:v>300</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Prijzenblad!$D$26:$D$31</c:f>
              <c:numCache>
                <c:formatCode>_-"€"\ * #,##0.00_-;_-"€"\ * #,##0.00\-;_-"€"\ * "-"??_-;_-@_-</c:formatCode>
                <c:ptCount val="6"/>
                <c:pt idx="0" formatCode="_(&quot;€&quot;* #,##0.00_);_(&quot;€&quot;* \(#,##0.00\);_(&quot;€&quot;* &quot;-&quot;??_);_(@_)">
                  <c:v>6350000</c:v>
                </c:pt>
                <c:pt idx="1">
                  <c:v>6150000</c:v>
                </c:pt>
                <c:pt idx="2">
                  <c:v>6000000</c:v>
                </c:pt>
                <c:pt idx="3">
                  <c:v>5800000</c:v>
                </c:pt>
                <c:pt idx="4">
                  <c:v>5500000</c:v>
                </c:pt>
                <c:pt idx="5" formatCode="_ &quot;€&quot;\ * #,##0.00_ ;_ &quot;€&quot;\ * \-#,##0.00_ ;_ &quot;€&quot;\ * &quot;-&quot;_ ;_ @_ ">
                  <c:v>4900000</c:v>
                </c:pt>
              </c:numCache>
            </c:numRef>
          </c:cat>
          <c:val>
            <c:numRef>
              <c:f>Prijzenblad!$E$26:$E$31</c:f>
              <c:numCache>
                <c:formatCode>0</c:formatCode>
                <c:ptCount val="6"/>
                <c:pt idx="0">
                  <c:v>0</c:v>
                </c:pt>
                <c:pt idx="1">
                  <c:v>50</c:v>
                </c:pt>
                <c:pt idx="2">
                  <c:v>100</c:v>
                </c:pt>
                <c:pt idx="3">
                  <c:v>225</c:v>
                </c:pt>
                <c:pt idx="4">
                  <c:v>285</c:v>
                </c:pt>
                <c:pt idx="5">
                  <c:v>300</c:v>
                </c:pt>
              </c:numCache>
            </c:numRef>
          </c:val>
          <c:smooth val="0"/>
          <c:extLst>
            <c:ext xmlns:c16="http://schemas.microsoft.com/office/drawing/2014/chart" uri="{C3380CC4-5D6E-409C-BE32-E72D297353CC}">
              <c16:uniqueId val="{00000000-D091-4B6D-8B87-458AA7441441}"/>
            </c:ext>
          </c:extLst>
        </c:ser>
        <c:dLbls>
          <c:dLblPos val="ctr"/>
          <c:showLegendKey val="0"/>
          <c:showVal val="1"/>
          <c:showCatName val="0"/>
          <c:showSerName val="0"/>
          <c:showPercent val="0"/>
          <c:showBubbleSize val="0"/>
        </c:dLbls>
        <c:marker val="1"/>
        <c:smooth val="0"/>
        <c:axId val="848096735"/>
        <c:axId val="848097215"/>
      </c:lineChart>
      <c:catAx>
        <c:axId val="848096735"/>
        <c:scaling>
          <c:orientation val="minMax"/>
        </c:scaling>
        <c:delete val="0"/>
        <c:axPos val="b"/>
        <c:numFmt formatCode="_(&quot;€&quot;* #,##0.00_);_(&quot;€&quot;* \(#,##0.00\);_(&quot;€&quot;* &quot;-&quot;??_);_(@_)"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nl-NL"/>
          </a:p>
        </c:txPr>
        <c:crossAx val="848097215"/>
        <c:crosses val="autoZero"/>
        <c:auto val="1"/>
        <c:lblAlgn val="ctr"/>
        <c:lblOffset val="100"/>
        <c:noMultiLvlLbl val="0"/>
      </c:catAx>
      <c:valAx>
        <c:axId val="848097215"/>
        <c:scaling>
          <c:orientation val="minMax"/>
        </c:scaling>
        <c:delete val="1"/>
        <c:axPos val="l"/>
        <c:numFmt formatCode="0" sourceLinked="1"/>
        <c:majorTickMark val="none"/>
        <c:minorTickMark val="none"/>
        <c:tickLblPos val="nextTo"/>
        <c:crossAx val="848096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515471</xdr:colOff>
      <xdr:row>24</xdr:row>
      <xdr:rowOff>80682</xdr:rowOff>
    </xdr:from>
    <xdr:to>
      <xdr:col>10</xdr:col>
      <xdr:colOff>1613647</xdr:colOff>
      <xdr:row>33</xdr:row>
      <xdr:rowOff>44823</xdr:rowOff>
    </xdr:to>
    <xdr:graphicFrame macro="">
      <xdr:nvGraphicFramePr>
        <xdr:cNvPr id="5" name="Grafiek 4">
          <a:extLst>
            <a:ext uri="{FF2B5EF4-FFF2-40B4-BE49-F238E27FC236}">
              <a16:creationId xmlns:a16="http://schemas.microsoft.com/office/drawing/2014/main" id="{8DD9A828-831B-F03E-D93E-0BDCF0EAB3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73"/>
  <sheetViews>
    <sheetView showGridLines="0" topLeftCell="C40" zoomScaleNormal="100" workbookViewId="0">
      <selection activeCell="C59" sqref="C59"/>
    </sheetView>
  </sheetViews>
  <sheetFormatPr defaultColWidth="9.109375" defaultRowHeight="14.4" x14ac:dyDescent="0.3"/>
  <cols>
    <col min="1" max="1" width="2.88671875" style="1" customWidth="1"/>
    <col min="2" max="2" width="5.33203125" style="1" customWidth="1"/>
    <col min="3" max="3" width="34.5546875" style="1" customWidth="1"/>
    <col min="4" max="4" width="29.6640625" style="1" customWidth="1"/>
    <col min="5" max="5" width="23.88671875" style="1" bestFit="1" customWidth="1"/>
    <col min="6" max="6" width="3.6640625" style="1" customWidth="1"/>
    <col min="7" max="7" width="15.6640625" style="1" customWidth="1"/>
    <col min="8" max="8" width="3.6640625" style="8" customWidth="1"/>
    <col min="9" max="9" width="25" style="1" customWidth="1"/>
    <col min="10" max="10" width="6.6640625" style="1" customWidth="1"/>
    <col min="11" max="11" width="23.44140625" style="1" customWidth="1"/>
    <col min="12" max="12" width="42" style="1" customWidth="1"/>
    <col min="13" max="13" width="3.6640625" style="1" customWidth="1"/>
    <col min="14" max="14" width="15.109375" style="1" bestFit="1" customWidth="1"/>
    <col min="15" max="15" width="39" style="1" bestFit="1" customWidth="1"/>
    <col min="16" max="16384" width="9.109375" style="1"/>
  </cols>
  <sheetData>
    <row r="2" spans="2:16" ht="18" x14ac:dyDescent="0.35">
      <c r="B2" s="85" t="s">
        <v>0</v>
      </c>
      <c r="M2" s="58"/>
      <c r="N2" s="58"/>
      <c r="O2" s="58"/>
      <c r="P2" s="105"/>
    </row>
    <row r="3" spans="2:16" ht="18" x14ac:dyDescent="0.35">
      <c r="B3" s="85" t="s">
        <v>1</v>
      </c>
      <c r="M3" s="58"/>
      <c r="N3" s="58"/>
      <c r="O3" s="58"/>
      <c r="P3" s="105"/>
    </row>
    <row r="4" spans="2:16" x14ac:dyDescent="0.3">
      <c r="M4" s="58"/>
      <c r="N4" s="58"/>
      <c r="O4" s="58"/>
      <c r="P4" s="105"/>
    </row>
    <row r="5" spans="2:16" x14ac:dyDescent="0.3">
      <c r="B5" s="82"/>
      <c r="C5" s="58"/>
      <c r="D5" s="58"/>
      <c r="E5" s="58"/>
      <c r="F5" s="58"/>
      <c r="G5" s="58"/>
      <c r="H5" s="58"/>
      <c r="I5" s="58"/>
      <c r="J5" s="58"/>
      <c r="K5" s="58"/>
      <c r="L5" s="51"/>
      <c r="M5" s="58"/>
      <c r="N5" s="58"/>
      <c r="O5" s="58"/>
      <c r="P5" s="105"/>
    </row>
    <row r="6" spans="2:16" x14ac:dyDescent="0.3">
      <c r="B6" s="58"/>
      <c r="C6" s="116"/>
      <c r="D6" s="58"/>
      <c r="E6" s="58"/>
      <c r="F6" s="58"/>
      <c r="G6" s="58"/>
      <c r="H6" s="58"/>
      <c r="I6" s="58"/>
      <c r="J6" s="58"/>
      <c r="K6" s="58"/>
      <c r="L6" s="51"/>
      <c r="M6" s="58"/>
      <c r="N6" s="58"/>
      <c r="O6" s="58"/>
      <c r="P6" s="105"/>
    </row>
    <row r="7" spans="2:16" x14ac:dyDescent="0.3">
      <c r="M7" s="58"/>
      <c r="N7" s="58"/>
      <c r="O7" s="58"/>
      <c r="P7" s="105"/>
    </row>
    <row r="8" spans="2:16" x14ac:dyDescent="0.3">
      <c r="B8" s="1" t="s">
        <v>2</v>
      </c>
      <c r="M8" s="100"/>
      <c r="N8" s="106"/>
      <c r="O8" s="107"/>
      <c r="P8" s="100"/>
    </row>
    <row r="9" spans="2:16" ht="18" x14ac:dyDescent="0.3">
      <c r="B9" s="48" t="s">
        <v>3</v>
      </c>
      <c r="C9" s="49"/>
      <c r="D9" s="49"/>
      <c r="E9" s="54"/>
      <c r="F9" s="54"/>
      <c r="G9" s="54"/>
      <c r="H9" s="54"/>
      <c r="I9" s="54"/>
      <c r="J9" s="54"/>
      <c r="K9" s="54"/>
      <c r="L9" s="69"/>
      <c r="M9" s="102"/>
      <c r="N9" s="102"/>
      <c r="O9" s="101"/>
      <c r="P9" s="102"/>
    </row>
    <row r="10" spans="2:16" s="4" customFormat="1" ht="45" customHeight="1" x14ac:dyDescent="0.3">
      <c r="B10" s="2"/>
      <c r="C10" s="3" t="s">
        <v>4</v>
      </c>
      <c r="D10" s="117" t="s">
        <v>5</v>
      </c>
      <c r="E10" s="67" t="s">
        <v>6</v>
      </c>
      <c r="F10" s="283" t="s">
        <v>7</v>
      </c>
      <c r="G10" s="284"/>
      <c r="H10" s="285"/>
      <c r="I10" s="68" t="s">
        <v>8</v>
      </c>
      <c r="J10" s="80" t="s">
        <v>9</v>
      </c>
      <c r="K10" s="68" t="s">
        <v>10</v>
      </c>
      <c r="L10" s="70"/>
      <c r="M10" s="100"/>
      <c r="N10" s="108"/>
      <c r="O10" s="97"/>
      <c r="P10" s="100"/>
    </row>
    <row r="11" spans="2:16" x14ac:dyDescent="0.3">
      <c r="B11" s="5">
        <v>1</v>
      </c>
      <c r="C11" s="6" t="s">
        <v>11</v>
      </c>
      <c r="D11" s="87" t="s">
        <v>12</v>
      </c>
      <c r="E11" s="115">
        <v>3250000</v>
      </c>
      <c r="F11" s="280" t="s">
        <v>13</v>
      </c>
      <c r="G11" s="281"/>
      <c r="H11" s="282"/>
      <c r="I11" s="89">
        <v>0</v>
      </c>
      <c r="J11" s="90" t="s">
        <v>9</v>
      </c>
      <c r="K11" s="50">
        <f t="shared" ref="K11:K30" si="0">(E11*I11)</f>
        <v>0</v>
      </c>
      <c r="L11" s="71"/>
      <c r="M11" s="100"/>
      <c r="N11" s="108"/>
      <c r="O11" s="109"/>
      <c r="P11" s="100"/>
    </row>
    <row r="12" spans="2:16" x14ac:dyDescent="0.3">
      <c r="B12" s="5">
        <v>2</v>
      </c>
      <c r="C12" s="6" t="s">
        <v>14</v>
      </c>
      <c r="D12" s="87" t="s">
        <v>12</v>
      </c>
      <c r="E12" s="115">
        <v>400000</v>
      </c>
      <c r="F12" s="280" t="s">
        <v>13</v>
      </c>
      <c r="G12" s="281"/>
      <c r="H12" s="282"/>
      <c r="I12" s="89">
        <v>0</v>
      </c>
      <c r="J12" s="90" t="s">
        <v>9</v>
      </c>
      <c r="K12" s="50">
        <f t="shared" si="0"/>
        <v>0</v>
      </c>
      <c r="L12" s="71"/>
      <c r="M12" s="100"/>
      <c r="N12" s="108"/>
      <c r="O12" s="109"/>
      <c r="P12" s="100"/>
    </row>
    <row r="13" spans="2:16" x14ac:dyDescent="0.3">
      <c r="B13" s="5">
        <v>3</v>
      </c>
      <c r="C13" s="6" t="s">
        <v>15</v>
      </c>
      <c r="D13" s="87" t="s">
        <v>12</v>
      </c>
      <c r="E13" s="115">
        <v>90000</v>
      </c>
      <c r="F13" s="280" t="s">
        <v>13</v>
      </c>
      <c r="G13" s="281"/>
      <c r="H13" s="282"/>
      <c r="I13" s="89">
        <v>0</v>
      </c>
      <c r="J13" s="90" t="s">
        <v>9</v>
      </c>
      <c r="K13" s="50">
        <f t="shared" si="0"/>
        <v>0</v>
      </c>
      <c r="L13" s="71"/>
      <c r="M13" s="100"/>
      <c r="N13" s="58"/>
      <c r="O13" s="100"/>
      <c r="P13" s="100"/>
    </row>
    <row r="14" spans="2:16" x14ac:dyDescent="0.3">
      <c r="B14" s="5">
        <v>4</v>
      </c>
      <c r="C14" s="6" t="s">
        <v>16</v>
      </c>
      <c r="D14" s="87" t="s">
        <v>12</v>
      </c>
      <c r="E14" s="115">
        <v>55000</v>
      </c>
      <c r="F14" s="280" t="s">
        <v>13</v>
      </c>
      <c r="G14" s="281"/>
      <c r="H14" s="282"/>
      <c r="I14" s="89">
        <v>0</v>
      </c>
      <c r="J14" s="90" t="s">
        <v>9</v>
      </c>
      <c r="K14" s="50">
        <f t="shared" si="0"/>
        <v>0</v>
      </c>
      <c r="L14" s="71"/>
      <c r="M14" s="58"/>
      <c r="N14" s="58"/>
      <c r="O14" s="58"/>
      <c r="P14" s="58"/>
    </row>
    <row r="15" spans="2:16" x14ac:dyDescent="0.3">
      <c r="B15" s="5">
        <v>5</v>
      </c>
      <c r="C15" s="6" t="s">
        <v>17</v>
      </c>
      <c r="D15" s="87" t="s">
        <v>12</v>
      </c>
      <c r="E15" s="115">
        <v>45000</v>
      </c>
      <c r="F15" s="280" t="s">
        <v>13</v>
      </c>
      <c r="G15" s="281"/>
      <c r="H15" s="282"/>
      <c r="I15" s="89">
        <v>0</v>
      </c>
      <c r="J15" s="90" t="s">
        <v>9</v>
      </c>
      <c r="K15" s="50">
        <f t="shared" si="0"/>
        <v>0</v>
      </c>
      <c r="L15" s="71"/>
      <c r="M15" s="100"/>
      <c r="N15" s="110"/>
      <c r="O15" s="96"/>
      <c r="P15" s="100"/>
    </row>
    <row r="16" spans="2:16" x14ac:dyDescent="0.3">
      <c r="B16" s="5">
        <v>6</v>
      </c>
      <c r="C16" s="6" t="s">
        <v>18</v>
      </c>
      <c r="D16" s="87" t="s">
        <v>12</v>
      </c>
      <c r="E16" s="115">
        <v>45000</v>
      </c>
      <c r="F16" s="280" t="s">
        <v>13</v>
      </c>
      <c r="G16" s="281"/>
      <c r="H16" s="282"/>
      <c r="I16" s="89">
        <v>0</v>
      </c>
      <c r="J16" s="90" t="s">
        <v>9</v>
      </c>
      <c r="K16" s="50">
        <f t="shared" si="0"/>
        <v>0</v>
      </c>
      <c r="L16" s="71"/>
      <c r="M16" s="58"/>
      <c r="N16" s="58"/>
      <c r="O16" s="105"/>
      <c r="P16" s="105"/>
    </row>
    <row r="17" spans="2:16" x14ac:dyDescent="0.3">
      <c r="B17" s="5">
        <v>7</v>
      </c>
      <c r="C17" s="6" t="s">
        <v>19</v>
      </c>
      <c r="D17" s="87" t="s">
        <v>12</v>
      </c>
      <c r="E17" s="115">
        <v>45000</v>
      </c>
      <c r="F17" s="280" t="s">
        <v>13</v>
      </c>
      <c r="G17" s="281"/>
      <c r="H17" s="282"/>
      <c r="I17" s="89">
        <v>0</v>
      </c>
      <c r="J17" s="90" t="s">
        <v>9</v>
      </c>
      <c r="K17" s="50">
        <f t="shared" si="0"/>
        <v>0</v>
      </c>
      <c r="L17" s="71"/>
      <c r="M17" s="58"/>
      <c r="N17" s="110"/>
      <c r="O17" s="286"/>
      <c r="P17" s="105"/>
    </row>
    <row r="18" spans="2:16" x14ac:dyDescent="0.3">
      <c r="B18" s="5">
        <v>8</v>
      </c>
      <c r="C18" s="6" t="s">
        <v>20</v>
      </c>
      <c r="D18" s="87" t="s">
        <v>12</v>
      </c>
      <c r="E18" s="115">
        <v>45000</v>
      </c>
      <c r="F18" s="280" t="s">
        <v>13</v>
      </c>
      <c r="G18" s="281"/>
      <c r="H18" s="282"/>
      <c r="I18" s="89">
        <v>0</v>
      </c>
      <c r="J18" s="90" t="s">
        <v>9</v>
      </c>
      <c r="K18" s="50">
        <f t="shared" si="0"/>
        <v>0</v>
      </c>
      <c r="L18" s="71"/>
      <c r="M18" s="100"/>
      <c r="N18" s="58"/>
      <c r="O18" s="287"/>
      <c r="P18" s="100"/>
    </row>
    <row r="19" spans="2:16" x14ac:dyDescent="0.3">
      <c r="B19" s="5">
        <v>9</v>
      </c>
      <c r="C19" s="6" t="s">
        <v>21</v>
      </c>
      <c r="D19" s="87" t="s">
        <v>12</v>
      </c>
      <c r="E19" s="115">
        <v>35000</v>
      </c>
      <c r="F19" s="280" t="s">
        <v>13</v>
      </c>
      <c r="G19" s="281"/>
      <c r="H19" s="282"/>
      <c r="I19" s="89">
        <v>0</v>
      </c>
      <c r="J19" s="90" t="s">
        <v>9</v>
      </c>
      <c r="K19" s="50">
        <f t="shared" si="0"/>
        <v>0</v>
      </c>
      <c r="L19" s="71"/>
      <c r="M19" s="100"/>
      <c r="N19" s="58"/>
      <c r="O19" s="287"/>
      <c r="P19" s="100"/>
    </row>
    <row r="20" spans="2:16" x14ac:dyDescent="0.3">
      <c r="B20" s="5">
        <v>10</v>
      </c>
      <c r="C20" s="6" t="s">
        <v>22</v>
      </c>
      <c r="D20" s="87" t="s">
        <v>12</v>
      </c>
      <c r="E20" s="115">
        <v>30000</v>
      </c>
      <c r="F20" s="280" t="s">
        <v>13</v>
      </c>
      <c r="G20" s="281"/>
      <c r="H20" s="282"/>
      <c r="I20" s="89">
        <v>0</v>
      </c>
      <c r="J20" s="90" t="s">
        <v>9</v>
      </c>
      <c r="K20" s="50">
        <f t="shared" si="0"/>
        <v>0</v>
      </c>
      <c r="L20" s="71"/>
      <c r="M20" s="100"/>
      <c r="N20" s="58"/>
      <c r="O20" s="287"/>
      <c r="P20" s="100"/>
    </row>
    <row r="21" spans="2:16" x14ac:dyDescent="0.3">
      <c r="B21" s="5">
        <v>11</v>
      </c>
      <c r="C21" s="6" t="s">
        <v>23</v>
      </c>
      <c r="D21" s="87" t="s">
        <v>12</v>
      </c>
      <c r="E21" s="115">
        <v>20000</v>
      </c>
      <c r="F21" s="280" t="s">
        <v>13</v>
      </c>
      <c r="G21" s="281"/>
      <c r="H21" s="282"/>
      <c r="I21" s="89">
        <v>0</v>
      </c>
      <c r="J21" s="90" t="s">
        <v>9</v>
      </c>
      <c r="K21" s="50">
        <f t="shared" si="0"/>
        <v>0</v>
      </c>
      <c r="L21" s="71"/>
      <c r="M21" s="100"/>
      <c r="N21" s="58"/>
      <c r="O21" s="287"/>
      <c r="P21" s="100"/>
    </row>
    <row r="22" spans="2:16" x14ac:dyDescent="0.3">
      <c r="B22" s="5">
        <v>12</v>
      </c>
      <c r="C22" s="6" t="s">
        <v>24</v>
      </c>
      <c r="D22" s="87" t="s">
        <v>12</v>
      </c>
      <c r="E22" s="115">
        <v>10000</v>
      </c>
      <c r="F22" s="280" t="s">
        <v>13</v>
      </c>
      <c r="G22" s="281"/>
      <c r="H22" s="282"/>
      <c r="I22" s="89">
        <v>0</v>
      </c>
      <c r="J22" s="90" t="s">
        <v>9</v>
      </c>
      <c r="K22" s="50">
        <f t="shared" si="0"/>
        <v>0</v>
      </c>
      <c r="L22" s="71"/>
      <c r="M22" s="100"/>
      <c r="N22" s="58"/>
      <c r="O22" s="287"/>
      <c r="P22" s="100"/>
    </row>
    <row r="23" spans="2:16" x14ac:dyDescent="0.3">
      <c r="B23" s="5">
        <v>13</v>
      </c>
      <c r="C23" s="6" t="s">
        <v>25</v>
      </c>
      <c r="D23" s="87" t="s">
        <v>12</v>
      </c>
      <c r="E23" s="115">
        <v>10000</v>
      </c>
      <c r="F23" s="280" t="s">
        <v>13</v>
      </c>
      <c r="G23" s="281"/>
      <c r="H23" s="282"/>
      <c r="I23" s="89">
        <v>0</v>
      </c>
      <c r="J23" s="90" t="s">
        <v>9</v>
      </c>
      <c r="K23" s="50">
        <f t="shared" si="0"/>
        <v>0</v>
      </c>
      <c r="L23" s="71"/>
      <c r="M23" s="58"/>
      <c r="N23" s="58"/>
      <c r="O23" s="287"/>
      <c r="P23" s="58"/>
    </row>
    <row r="24" spans="2:16" x14ac:dyDescent="0.3">
      <c r="B24" s="5">
        <v>14</v>
      </c>
      <c r="C24" s="6" t="s">
        <v>26</v>
      </c>
      <c r="D24" s="87" t="s">
        <v>12</v>
      </c>
      <c r="E24" s="115">
        <v>8000</v>
      </c>
      <c r="F24" s="280" t="s">
        <v>13</v>
      </c>
      <c r="G24" s="281"/>
      <c r="H24" s="282"/>
      <c r="I24" s="89">
        <v>0</v>
      </c>
      <c r="J24" s="90" t="s">
        <v>9</v>
      </c>
      <c r="K24" s="50">
        <f t="shared" si="0"/>
        <v>0</v>
      </c>
      <c r="L24" s="71"/>
      <c r="M24" s="104"/>
      <c r="N24" s="58"/>
      <c r="O24" s="288"/>
      <c r="P24" s="100"/>
    </row>
    <row r="25" spans="2:16" x14ac:dyDescent="0.3">
      <c r="B25" s="5">
        <v>15</v>
      </c>
      <c r="C25" s="6" t="s">
        <v>27</v>
      </c>
      <c r="D25" s="87" t="s">
        <v>12</v>
      </c>
      <c r="E25" s="115">
        <v>8000</v>
      </c>
      <c r="F25" s="280" t="s">
        <v>13</v>
      </c>
      <c r="G25" s="281"/>
      <c r="H25" s="282"/>
      <c r="I25" s="89">
        <v>0</v>
      </c>
      <c r="J25" s="90" t="s">
        <v>9</v>
      </c>
      <c r="K25" s="50">
        <f t="shared" si="0"/>
        <v>0</v>
      </c>
      <c r="L25" s="71"/>
      <c r="M25" s="58"/>
      <c r="N25" s="58"/>
      <c r="O25" s="105"/>
      <c r="P25" s="105"/>
    </row>
    <row r="26" spans="2:16" x14ac:dyDescent="0.3">
      <c r="B26" s="5">
        <v>16</v>
      </c>
      <c r="C26" s="6" t="s">
        <v>28</v>
      </c>
      <c r="D26" s="87" t="s">
        <v>12</v>
      </c>
      <c r="E26" s="115">
        <v>6000</v>
      </c>
      <c r="F26" s="280" t="s">
        <v>13</v>
      </c>
      <c r="G26" s="281"/>
      <c r="H26" s="282"/>
      <c r="I26" s="89">
        <v>0</v>
      </c>
      <c r="J26" s="90" t="s">
        <v>9</v>
      </c>
      <c r="K26" s="50">
        <f t="shared" si="0"/>
        <v>0</v>
      </c>
      <c r="L26" s="71"/>
      <c r="M26" s="100"/>
      <c r="N26" s="110"/>
      <c r="O26" s="109"/>
      <c r="P26" s="100"/>
    </row>
    <row r="27" spans="2:16" x14ac:dyDescent="0.3">
      <c r="B27" s="5">
        <v>17</v>
      </c>
      <c r="C27" s="6" t="s">
        <v>29</v>
      </c>
      <c r="D27" s="87" t="s">
        <v>12</v>
      </c>
      <c r="E27" s="115">
        <v>5000</v>
      </c>
      <c r="F27" s="280" t="s">
        <v>13</v>
      </c>
      <c r="G27" s="281"/>
      <c r="H27" s="282"/>
      <c r="I27" s="89">
        <v>0</v>
      </c>
      <c r="J27" s="90" t="s">
        <v>9</v>
      </c>
      <c r="K27" s="50">
        <f t="shared" si="0"/>
        <v>0</v>
      </c>
      <c r="L27" s="71"/>
      <c r="M27" s="100"/>
      <c r="N27" s="110"/>
      <c r="O27" s="111"/>
      <c r="P27" s="100"/>
    </row>
    <row r="28" spans="2:16" x14ac:dyDescent="0.3">
      <c r="B28" s="5">
        <v>18</v>
      </c>
      <c r="C28" s="6" t="s">
        <v>30</v>
      </c>
      <c r="D28" s="87" t="s">
        <v>12</v>
      </c>
      <c r="E28" s="115">
        <v>4000</v>
      </c>
      <c r="F28" s="280" t="s">
        <v>13</v>
      </c>
      <c r="G28" s="281"/>
      <c r="H28" s="282"/>
      <c r="I28" s="89">
        <v>0</v>
      </c>
      <c r="J28" s="90" t="s">
        <v>9</v>
      </c>
      <c r="K28" s="50">
        <f t="shared" si="0"/>
        <v>0</v>
      </c>
      <c r="L28" s="71"/>
      <c r="M28" s="100"/>
      <c r="N28" s="110"/>
      <c r="O28" s="111"/>
      <c r="P28" s="100"/>
    </row>
    <row r="29" spans="2:16" x14ac:dyDescent="0.3">
      <c r="B29" s="5">
        <v>19</v>
      </c>
      <c r="C29" s="6" t="s">
        <v>31</v>
      </c>
      <c r="D29" s="87" t="s">
        <v>12</v>
      </c>
      <c r="E29" s="115">
        <v>4000</v>
      </c>
      <c r="F29" s="280" t="s">
        <v>13</v>
      </c>
      <c r="G29" s="281"/>
      <c r="H29" s="282"/>
      <c r="I29" s="89">
        <v>0</v>
      </c>
      <c r="J29" s="90" t="s">
        <v>9</v>
      </c>
      <c r="K29" s="50">
        <f t="shared" si="0"/>
        <v>0</v>
      </c>
      <c r="L29" s="71"/>
      <c r="M29" s="100"/>
      <c r="N29" s="110"/>
      <c r="O29" s="111"/>
      <c r="P29" s="100"/>
    </row>
    <row r="30" spans="2:16" x14ac:dyDescent="0.3">
      <c r="B30" s="5">
        <v>20</v>
      </c>
      <c r="C30" s="6" t="s">
        <v>32</v>
      </c>
      <c r="D30" s="87" t="s">
        <v>12</v>
      </c>
      <c r="E30" s="115">
        <v>4000</v>
      </c>
      <c r="F30" s="280" t="s">
        <v>13</v>
      </c>
      <c r="G30" s="281"/>
      <c r="H30" s="282"/>
      <c r="I30" s="89">
        <v>0</v>
      </c>
      <c r="J30" s="90" t="s">
        <v>9</v>
      </c>
      <c r="K30" s="50">
        <f t="shared" si="0"/>
        <v>0</v>
      </c>
      <c r="L30" s="71"/>
      <c r="M30" s="100"/>
      <c r="N30" s="110"/>
      <c r="O30" s="111"/>
      <c r="P30" s="100"/>
    </row>
    <row r="31" spans="2:16" x14ac:dyDescent="0.3">
      <c r="B31" s="5">
        <v>21</v>
      </c>
      <c r="C31" s="6" t="s">
        <v>33</v>
      </c>
      <c r="D31" s="87" t="s">
        <v>12</v>
      </c>
      <c r="E31" s="115">
        <v>40000</v>
      </c>
      <c r="F31" s="280" t="s">
        <v>13</v>
      </c>
      <c r="G31" s="281"/>
      <c r="H31" s="282"/>
      <c r="I31" s="89">
        <v>0</v>
      </c>
      <c r="J31" s="90" t="s">
        <v>9</v>
      </c>
      <c r="K31" s="86">
        <f>(E31*I31)</f>
        <v>0</v>
      </c>
      <c r="L31" s="71"/>
      <c r="M31" s="58"/>
      <c r="N31" s="58"/>
      <c r="O31" s="58"/>
      <c r="P31" s="58"/>
    </row>
    <row r="32" spans="2:16" ht="9" customHeight="1" x14ac:dyDescent="0.3">
      <c r="H32" s="1"/>
      <c r="I32" s="1">
        <v>1</v>
      </c>
      <c r="M32" s="103"/>
      <c r="N32" s="103"/>
      <c r="O32" s="103"/>
      <c r="P32" s="103"/>
    </row>
    <row r="33" spans="2:16" ht="15.6" x14ac:dyDescent="0.3">
      <c r="C33" s="9" t="s">
        <v>34</v>
      </c>
      <c r="E33" s="46">
        <f>SUM(E11:E31)</f>
        <v>4159000</v>
      </c>
      <c r="F33" s="59"/>
      <c r="G33" s="59"/>
      <c r="H33" s="61" t="s">
        <v>35</v>
      </c>
      <c r="I33" s="60"/>
      <c r="J33" s="10"/>
      <c r="K33" s="294">
        <f>SUM(K11:K31)</f>
        <v>0</v>
      </c>
      <c r="L33" s="295"/>
      <c r="M33" s="103"/>
      <c r="N33" s="103"/>
      <c r="O33" s="103"/>
      <c r="P33" s="103"/>
    </row>
    <row r="34" spans="2:16" x14ac:dyDescent="0.3">
      <c r="D34" s="9"/>
      <c r="E34" s="91"/>
      <c r="F34" s="91"/>
      <c r="G34" s="91"/>
      <c r="H34" s="10"/>
      <c r="I34" s="10"/>
      <c r="J34" s="10"/>
      <c r="K34" s="64"/>
      <c r="L34" s="64"/>
      <c r="M34" s="103"/>
      <c r="N34" s="103"/>
      <c r="O34" s="103"/>
      <c r="P34" s="103"/>
    </row>
    <row r="35" spans="2:16" x14ac:dyDescent="0.3">
      <c r="B35" s="1" t="s">
        <v>36</v>
      </c>
      <c r="D35" s="9"/>
      <c r="E35" s="91"/>
      <c r="F35" s="91"/>
      <c r="G35" s="91"/>
      <c r="H35" s="10"/>
      <c r="I35" s="10"/>
      <c r="J35" s="10"/>
      <c r="K35" s="64"/>
      <c r="L35" s="64"/>
      <c r="M35" s="103"/>
      <c r="N35" s="108"/>
      <c r="O35" s="111"/>
      <c r="P35" s="103"/>
    </row>
    <row r="36" spans="2:16" ht="18" x14ac:dyDescent="0.3">
      <c r="B36" s="48" t="s">
        <v>37</v>
      </c>
      <c r="C36" s="49"/>
      <c r="D36" s="49"/>
      <c r="E36" s="54"/>
      <c r="F36" s="54"/>
      <c r="G36" s="54"/>
      <c r="H36" s="54"/>
      <c r="I36" s="54"/>
      <c r="J36" s="54"/>
      <c r="K36" s="54"/>
      <c r="L36" s="69"/>
      <c r="M36" s="103"/>
      <c r="N36" s="108"/>
      <c r="O36" s="111"/>
      <c r="P36" s="103"/>
    </row>
    <row r="37" spans="2:16" ht="43.2" x14ac:dyDescent="0.3">
      <c r="B37" s="65"/>
      <c r="C37" s="66" t="s">
        <v>38</v>
      </c>
      <c r="D37" s="3" t="s">
        <v>39</v>
      </c>
      <c r="E37" s="67" t="s">
        <v>40</v>
      </c>
      <c r="F37" s="283" t="s">
        <v>7</v>
      </c>
      <c r="G37" s="284"/>
      <c r="H37" s="285"/>
      <c r="I37" s="68" t="s">
        <v>41</v>
      </c>
      <c r="J37" s="80" t="s">
        <v>9</v>
      </c>
      <c r="K37" s="68" t="s">
        <v>10</v>
      </c>
      <c r="L37" s="70"/>
      <c r="M37" s="103"/>
      <c r="N37" s="58"/>
      <c r="O37" s="58"/>
      <c r="P37" s="103"/>
    </row>
    <row r="38" spans="2:16" x14ac:dyDescent="0.3">
      <c r="B38" s="5">
        <v>1</v>
      </c>
      <c r="C38" s="6" t="s">
        <v>42</v>
      </c>
      <c r="D38" s="7" t="s">
        <v>43</v>
      </c>
      <c r="E38" s="84">
        <v>10000</v>
      </c>
      <c r="F38" s="280" t="s">
        <v>13</v>
      </c>
      <c r="G38" s="281"/>
      <c r="H38" s="282"/>
      <c r="I38" s="89">
        <v>0</v>
      </c>
      <c r="J38" s="92" t="s">
        <v>9</v>
      </c>
      <c r="K38" s="86">
        <f t="shared" ref="K38:K42" si="1">(E38*I38)</f>
        <v>0</v>
      </c>
      <c r="L38" s="71"/>
      <c r="M38" s="103"/>
      <c r="N38" s="58"/>
      <c r="O38" s="58"/>
      <c r="P38" s="103"/>
    </row>
    <row r="39" spans="2:16" x14ac:dyDescent="0.3">
      <c r="B39" s="5">
        <v>2</v>
      </c>
      <c r="C39" s="6" t="s">
        <v>44</v>
      </c>
      <c r="D39" s="7" t="s">
        <v>45</v>
      </c>
      <c r="E39" s="84">
        <v>40</v>
      </c>
      <c r="F39" s="280" t="s">
        <v>13</v>
      </c>
      <c r="G39" s="281"/>
      <c r="H39" s="282"/>
      <c r="I39" s="89">
        <v>0</v>
      </c>
      <c r="J39" s="92" t="s">
        <v>9</v>
      </c>
      <c r="K39" s="86">
        <f t="shared" si="1"/>
        <v>0</v>
      </c>
      <c r="L39" s="71"/>
      <c r="M39" s="103"/>
      <c r="N39" s="110"/>
      <c r="O39" s="112"/>
      <c r="P39" s="103"/>
    </row>
    <row r="40" spans="2:16" x14ac:dyDescent="0.3">
      <c r="B40" s="5">
        <v>3</v>
      </c>
      <c r="C40" s="6" t="s">
        <v>46</v>
      </c>
      <c r="D40" s="7" t="s">
        <v>47</v>
      </c>
      <c r="E40" s="84">
        <v>5</v>
      </c>
      <c r="F40" s="280" t="s">
        <v>13</v>
      </c>
      <c r="G40" s="281"/>
      <c r="H40" s="282"/>
      <c r="I40" s="89">
        <v>0</v>
      </c>
      <c r="J40" s="92" t="s">
        <v>9</v>
      </c>
      <c r="K40" s="86">
        <f t="shared" si="1"/>
        <v>0</v>
      </c>
      <c r="L40" s="71"/>
      <c r="M40" s="103"/>
      <c r="N40" s="51"/>
      <c r="O40" s="105"/>
      <c r="P40" s="103"/>
    </row>
    <row r="41" spans="2:16" x14ac:dyDescent="0.3">
      <c r="B41" s="5">
        <v>4</v>
      </c>
      <c r="C41" s="6" t="s">
        <v>48</v>
      </c>
      <c r="D41" s="7" t="s">
        <v>12</v>
      </c>
      <c r="E41" s="84">
        <v>5000</v>
      </c>
      <c r="F41" s="280" t="s">
        <v>13</v>
      </c>
      <c r="G41" s="281"/>
      <c r="H41" s="282"/>
      <c r="I41" s="89">
        <v>0</v>
      </c>
      <c r="J41" s="92" t="s">
        <v>9</v>
      </c>
      <c r="K41" s="86">
        <f t="shared" si="1"/>
        <v>0</v>
      </c>
      <c r="L41" s="71"/>
      <c r="M41" s="103"/>
      <c r="N41" s="113"/>
      <c r="O41" s="51"/>
      <c r="P41" s="103"/>
    </row>
    <row r="42" spans="2:16" x14ac:dyDescent="0.3">
      <c r="B42" s="5">
        <v>5</v>
      </c>
      <c r="C42" s="6" t="s">
        <v>49</v>
      </c>
      <c r="D42" s="7" t="s">
        <v>50</v>
      </c>
      <c r="E42" s="84">
        <v>5</v>
      </c>
      <c r="F42" s="280" t="s">
        <v>13</v>
      </c>
      <c r="G42" s="281"/>
      <c r="H42" s="282"/>
      <c r="I42" s="89">
        <v>0</v>
      </c>
      <c r="J42" s="92" t="s">
        <v>9</v>
      </c>
      <c r="K42" s="86">
        <f t="shared" si="1"/>
        <v>0</v>
      </c>
      <c r="L42" s="71"/>
      <c r="M42" s="103"/>
      <c r="N42" s="51"/>
      <c r="O42" s="51"/>
      <c r="P42" s="103"/>
    </row>
    <row r="43" spans="2:16" x14ac:dyDescent="0.3">
      <c r="B43" s="5">
        <v>6</v>
      </c>
      <c r="C43" s="6" t="s">
        <v>51</v>
      </c>
      <c r="D43" s="7" t="s">
        <v>50</v>
      </c>
      <c r="E43" s="115">
        <v>100</v>
      </c>
      <c r="F43" s="280" t="s">
        <v>13</v>
      </c>
      <c r="G43" s="281"/>
      <c r="H43" s="282"/>
      <c r="I43" s="89">
        <v>0</v>
      </c>
      <c r="J43" s="92" t="s">
        <v>9</v>
      </c>
      <c r="K43" s="86">
        <f>(E43*I43)</f>
        <v>0</v>
      </c>
      <c r="L43" s="71"/>
      <c r="M43" s="103"/>
      <c r="N43" s="51"/>
      <c r="O43" s="51"/>
      <c r="P43" s="103"/>
    </row>
    <row r="44" spans="2:16" x14ac:dyDescent="0.3">
      <c r="B44" s="5">
        <v>7</v>
      </c>
      <c r="C44" s="6" t="s">
        <v>52</v>
      </c>
      <c r="D44" s="7" t="s">
        <v>53</v>
      </c>
      <c r="E44" s="115">
        <v>3500</v>
      </c>
      <c r="F44" s="280" t="s">
        <v>13</v>
      </c>
      <c r="G44" s="281"/>
      <c r="H44" s="282"/>
      <c r="I44" s="89">
        <v>10</v>
      </c>
      <c r="J44" s="92" t="s">
        <v>9</v>
      </c>
      <c r="K44" s="86">
        <f>(E44*I44)</f>
        <v>35000</v>
      </c>
      <c r="L44" s="88" t="s">
        <v>54</v>
      </c>
      <c r="M44" s="100"/>
      <c r="N44" s="51"/>
      <c r="O44" s="51"/>
      <c r="P44" s="100"/>
    </row>
    <row r="45" spans="2:16" ht="9" customHeight="1" x14ac:dyDescent="0.3">
      <c r="H45" s="1"/>
      <c r="M45" s="100"/>
      <c r="N45" s="51"/>
      <c r="O45" s="51"/>
      <c r="P45" s="100"/>
    </row>
    <row r="46" spans="2:16" ht="16.5" customHeight="1" x14ac:dyDescent="0.3">
      <c r="H46" s="61" t="s">
        <v>55</v>
      </c>
      <c r="K46" s="289">
        <f>SUM(K38:K44)</f>
        <v>35000</v>
      </c>
      <c r="L46" s="290"/>
      <c r="M46" s="100"/>
      <c r="N46" s="51"/>
      <c r="O46" s="51"/>
      <c r="P46" s="100"/>
    </row>
    <row r="47" spans="2:16" ht="16.5" customHeight="1" x14ac:dyDescent="0.3">
      <c r="D47" s="7"/>
      <c r="H47" s="1"/>
      <c r="K47" s="47"/>
      <c r="L47" s="47"/>
      <c r="M47" s="100"/>
      <c r="N47" s="51"/>
      <c r="O47" s="51"/>
      <c r="P47" s="100"/>
    </row>
    <row r="48" spans="2:16" ht="16.5" customHeight="1" x14ac:dyDescent="0.3">
      <c r="B48" s="1" t="s">
        <v>56</v>
      </c>
      <c r="H48" s="1"/>
      <c r="K48" s="47"/>
      <c r="L48" s="47"/>
      <c r="M48" s="100"/>
      <c r="N48" s="113"/>
      <c r="O48" s="114"/>
      <c r="P48" s="100"/>
    </row>
    <row r="49" spans="2:13" ht="16.5" customHeight="1" x14ac:dyDescent="0.3">
      <c r="B49" s="48" t="s">
        <v>57</v>
      </c>
      <c r="C49" s="49"/>
      <c r="D49" s="49"/>
      <c r="E49" s="54"/>
      <c r="F49" s="54"/>
      <c r="G49" s="54"/>
      <c r="H49" s="54"/>
      <c r="I49" s="54"/>
      <c r="J49" s="54"/>
      <c r="K49" s="54"/>
      <c r="L49" s="69"/>
      <c r="M49"/>
    </row>
    <row r="50" spans="2:13" ht="57.6" x14ac:dyDescent="0.3">
      <c r="B50" s="65"/>
      <c r="C50" s="66" t="s">
        <v>58</v>
      </c>
      <c r="D50" s="3" t="s">
        <v>39</v>
      </c>
      <c r="E50" s="67" t="s">
        <v>59</v>
      </c>
      <c r="F50" s="291" t="s">
        <v>60</v>
      </c>
      <c r="G50" s="292"/>
      <c r="H50" s="293"/>
      <c r="I50" s="68" t="s">
        <v>61</v>
      </c>
      <c r="J50" s="81" t="s">
        <v>9</v>
      </c>
      <c r="K50" s="68" t="s">
        <v>62</v>
      </c>
      <c r="L50" s="70"/>
      <c r="M50"/>
    </row>
    <row r="51" spans="2:13" ht="16.5" customHeight="1" x14ac:dyDescent="0.3">
      <c r="B51" s="52">
        <v>1</v>
      </c>
      <c r="C51" s="83" t="s">
        <v>63</v>
      </c>
      <c r="D51" s="87" t="s">
        <v>12</v>
      </c>
      <c r="E51" s="63">
        <v>0.02</v>
      </c>
      <c r="F51" s="84" t="s">
        <v>13</v>
      </c>
      <c r="G51" s="73">
        <f>K33</f>
        <v>0</v>
      </c>
      <c r="H51" s="62" t="s">
        <v>13</v>
      </c>
      <c r="I51" s="93">
        <v>2</v>
      </c>
      <c r="J51" s="94" t="s">
        <v>9</v>
      </c>
      <c r="K51" s="50">
        <f>(E51*G51)*I51</f>
        <v>0</v>
      </c>
      <c r="L51" s="71"/>
      <c r="M51"/>
    </row>
    <row r="52" spans="2:13" ht="16.5" customHeight="1" x14ac:dyDescent="0.3">
      <c r="B52" s="52">
        <v>2</v>
      </c>
      <c r="C52" s="83" t="s">
        <v>64</v>
      </c>
      <c r="D52" s="87" t="s">
        <v>12</v>
      </c>
      <c r="E52" s="63">
        <v>0.02</v>
      </c>
      <c r="F52" s="84" t="s">
        <v>13</v>
      </c>
      <c r="G52" s="73">
        <f>K33</f>
        <v>0</v>
      </c>
      <c r="H52" s="62" t="s">
        <v>13</v>
      </c>
      <c r="I52" s="93">
        <v>3</v>
      </c>
      <c r="J52" s="95" t="s">
        <v>9</v>
      </c>
      <c r="K52" s="86">
        <f>(E52*G52)*I52</f>
        <v>0</v>
      </c>
      <c r="L52" s="71"/>
      <c r="M52" s="98"/>
    </row>
    <row r="53" spans="2:13" ht="9" customHeight="1" x14ac:dyDescent="0.3">
      <c r="H53" s="1"/>
      <c r="M53" s="99"/>
    </row>
    <row r="54" spans="2:13" ht="16.5" customHeight="1" x14ac:dyDescent="0.3">
      <c r="B54" s="51"/>
      <c r="C54" s="51"/>
      <c r="D54" s="53"/>
      <c r="E54" s="72">
        <f>SUM(E51:E52)</f>
        <v>0.04</v>
      </c>
      <c r="F54" s="72"/>
      <c r="G54" s="72"/>
      <c r="H54" s="61" t="s">
        <v>65</v>
      </c>
      <c r="I54" s="74"/>
      <c r="J54" s="57"/>
      <c r="K54" s="289">
        <f>SUM(K51:K52)</f>
        <v>0</v>
      </c>
      <c r="L54" s="290"/>
      <c r="M54" s="99"/>
    </row>
    <row r="55" spans="2:13" ht="16.5" customHeight="1" x14ac:dyDescent="0.3">
      <c r="H55" s="1"/>
      <c r="K55" s="47"/>
      <c r="L55" s="47"/>
      <c r="M55" s="99"/>
    </row>
    <row r="56" spans="2:13" ht="15.75" customHeight="1" thickBot="1" x14ac:dyDescent="0.35">
      <c r="H56" s="1"/>
      <c r="M56" s="99"/>
    </row>
    <row r="57" spans="2:13" ht="26.4" thickBot="1" x14ac:dyDescent="0.55000000000000004">
      <c r="B57" s="11" t="s">
        <v>66</v>
      </c>
      <c r="C57" s="12"/>
      <c r="D57" s="13"/>
      <c r="E57" s="55"/>
      <c r="F57" s="55"/>
      <c r="G57" s="55"/>
      <c r="H57" s="55"/>
      <c r="I57" s="55"/>
      <c r="J57" s="55"/>
      <c r="K57" s="55"/>
      <c r="L57" s="75">
        <f>SUM(K33+K46+K54)</f>
        <v>35000</v>
      </c>
      <c r="M57" s="99"/>
    </row>
    <row r="58" spans="2:13" s="16" customFormat="1" ht="8.25" customHeight="1" x14ac:dyDescent="0.3">
      <c r="B58" s="14"/>
      <c r="C58" s="15"/>
      <c r="D58" s="15"/>
      <c r="E58" s="56"/>
      <c r="F58" s="56"/>
      <c r="G58" s="56"/>
      <c r="H58" s="56"/>
      <c r="I58" s="56"/>
      <c r="J58" s="56"/>
      <c r="K58" s="56"/>
      <c r="L58" s="69"/>
      <c r="M58" s="99"/>
    </row>
    <row r="59" spans="2:13" s="18" customFormat="1" ht="13.5" customHeight="1" x14ac:dyDescent="0.5">
      <c r="B59" s="76"/>
      <c r="C59" s="79" t="s">
        <v>67</v>
      </c>
      <c r="D59" s="76"/>
      <c r="E59" s="76"/>
      <c r="F59" s="76"/>
      <c r="G59" s="76"/>
      <c r="H59" s="76"/>
      <c r="I59" s="77"/>
      <c r="J59" s="76"/>
      <c r="K59" s="78"/>
      <c r="L59" s="78"/>
      <c r="M59" s="99"/>
    </row>
    <row r="60" spans="2:13" s="18" customFormat="1" x14ac:dyDescent="0.3">
      <c r="B60" s="17"/>
      <c r="C60" s="17"/>
      <c r="D60" s="17"/>
      <c r="E60" s="17"/>
      <c r="F60" s="17"/>
      <c r="G60" s="17"/>
      <c r="H60" s="17"/>
      <c r="M60" s="99"/>
    </row>
    <row r="61" spans="2:13" s="18" customFormat="1" ht="13.8" x14ac:dyDescent="0.3">
      <c r="C61" s="20"/>
      <c r="D61" s="20"/>
      <c r="H61" s="19"/>
      <c r="M61" s="99"/>
    </row>
    <row r="62" spans="2:13" s="18" customFormat="1" ht="13.8" x14ac:dyDescent="0.3">
      <c r="H62" s="19"/>
      <c r="M62" s="99"/>
    </row>
    <row r="63" spans="2:13" s="18" customFormat="1" ht="13.8" x14ac:dyDescent="0.3">
      <c r="H63" s="19"/>
      <c r="M63" s="99"/>
    </row>
    <row r="64" spans="2:13" s="18" customFormat="1" ht="13.8" x14ac:dyDescent="0.3">
      <c r="H64" s="19"/>
      <c r="M64" s="99"/>
    </row>
    <row r="65" spans="8:8" s="18" customFormat="1" ht="13.8" x14ac:dyDescent="0.3">
      <c r="H65" s="19"/>
    </row>
    <row r="66" spans="8:8" s="18" customFormat="1" ht="13.8" x14ac:dyDescent="0.3">
      <c r="H66" s="19"/>
    </row>
    <row r="67" spans="8:8" s="18" customFormat="1" ht="13.8" x14ac:dyDescent="0.3">
      <c r="H67" s="19"/>
    </row>
    <row r="68" spans="8:8" s="18" customFormat="1" ht="13.8" x14ac:dyDescent="0.3">
      <c r="H68" s="19"/>
    </row>
    <row r="69" spans="8:8" s="18" customFormat="1" ht="13.8" x14ac:dyDescent="0.3">
      <c r="H69" s="19"/>
    </row>
    <row r="70" spans="8:8" s="18" customFormat="1" ht="13.8" x14ac:dyDescent="0.3">
      <c r="H70" s="19"/>
    </row>
    <row r="71" spans="8:8" s="18" customFormat="1" ht="13.8" x14ac:dyDescent="0.3">
      <c r="H71" s="19"/>
    </row>
    <row r="72" spans="8:8" s="18" customFormat="1" ht="13.8" x14ac:dyDescent="0.3">
      <c r="H72" s="19"/>
    </row>
    <row r="73" spans="8:8" s="18" customFormat="1" ht="13.8" x14ac:dyDescent="0.3">
      <c r="H73" s="19"/>
    </row>
  </sheetData>
  <protectedRanges>
    <protectedRange sqref="I11:I31 I38:I44" name="Tarief"/>
  </protectedRanges>
  <mergeCells count="35">
    <mergeCell ref="F15:H15"/>
    <mergeCell ref="F16:H16"/>
    <mergeCell ref="F17:H17"/>
    <mergeCell ref="F18:H18"/>
    <mergeCell ref="F10:H10"/>
    <mergeCell ref="F11:H11"/>
    <mergeCell ref="F12:H12"/>
    <mergeCell ref="F13:H13"/>
    <mergeCell ref="F14:H14"/>
    <mergeCell ref="O17:O24"/>
    <mergeCell ref="K54:L54"/>
    <mergeCell ref="F44:H44"/>
    <mergeCell ref="F50:H50"/>
    <mergeCell ref="K33:L33"/>
    <mergeCell ref="K46:L46"/>
    <mergeCell ref="F38:H38"/>
    <mergeCell ref="F39:H39"/>
    <mergeCell ref="F40:H40"/>
    <mergeCell ref="F41:H41"/>
    <mergeCell ref="F42:H42"/>
    <mergeCell ref="F28:H28"/>
    <mergeCell ref="F29:H29"/>
    <mergeCell ref="F25:H25"/>
    <mergeCell ref="F26:H26"/>
    <mergeCell ref="F27:H27"/>
    <mergeCell ref="F30:H30"/>
    <mergeCell ref="F31:H31"/>
    <mergeCell ref="F43:H43"/>
    <mergeCell ref="F19:H19"/>
    <mergeCell ref="F23:H23"/>
    <mergeCell ref="F24:H24"/>
    <mergeCell ref="F37:H37"/>
    <mergeCell ref="F20:H20"/>
    <mergeCell ref="F21:H21"/>
    <mergeCell ref="F22:H22"/>
  </mergeCells>
  <conditionalFormatting sqref="E33:G35">
    <cfRule type="cellIs" priority="1" stopIfTrue="1" operator="lessThanOrEqual">
      <formula>65</formula>
    </cfRule>
  </conditionalFormatting>
  <dataValidations count="2">
    <dataValidation type="custom" allowBlank="1" showInputMessage="1" showErrorMessage="1" errorTitle="Invoerfout" error="Maximaal 2 decimalen" sqref="I11:J31 J38:J44 I38:I43" xr:uid="{00000000-0002-0000-0000-000000000000}">
      <formula1>OR(IF(ISERROR(FIND(",",$I11)),LEN($I11)&gt;0,LEN(MID($I11,FIND(",",$I11)+1,25))&lt;3))</formula1>
    </dataValidation>
    <dataValidation type="decimal" allowBlank="1" showInputMessage="1" showErrorMessage="1" errorTitle="Invoerfout" error="U dient hier een tarief op te geven tussen € 10,- en € 15,-." sqref="I44" xr:uid="{00000000-0002-0000-0000-000001000000}">
      <formula1>10</formula1>
      <formula2>15</formula2>
    </dataValidation>
  </dataValidations>
  <pageMargins left="1" right="1" top="1" bottom="1" header="0.5" footer="0.5"/>
  <pageSetup paperSize="8" scale="68" orientation="landscape" r:id="rId1"/>
  <headerFooter alignWithMargins="0">
    <oddHeader>&amp;L&amp;"-,Vet"&amp;K0066FFBijlage 6 Prijsopgavetabel Perceel 2 Nidos, RvdK, SGM en VWN
Vertaaldiensten: Documenten in veelsoortige talen | 2278504</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1"/>
  <sheetViews>
    <sheetView tabSelected="1" zoomScale="85" zoomScaleNormal="85" workbookViewId="0">
      <selection activeCell="B7" sqref="B7:K11"/>
    </sheetView>
  </sheetViews>
  <sheetFormatPr defaultRowHeight="14.4" x14ac:dyDescent="0.3"/>
  <cols>
    <col min="1" max="1" width="5.6640625" customWidth="1"/>
    <col min="2" max="2" width="12" customWidth="1"/>
    <col min="3" max="3" width="52.6640625" style="132" bestFit="1" customWidth="1"/>
    <col min="4" max="4" width="24.109375" style="133" customWidth="1"/>
    <col min="5" max="5" width="23.109375" style="133" customWidth="1"/>
    <col min="6" max="6" width="10" customWidth="1"/>
    <col min="7" max="7" width="21.88671875" style="131" customWidth="1"/>
    <col min="8" max="8" width="8.88671875" customWidth="1"/>
    <col min="9" max="9" width="18.44140625" customWidth="1"/>
    <col min="10" max="10" width="15.6640625" customWidth="1"/>
    <col min="11" max="11" width="26.88671875" customWidth="1"/>
    <col min="12" max="12" width="9.44140625" customWidth="1"/>
    <col min="14" max="14" width="15.6640625" hidden="1" customWidth="1"/>
    <col min="15" max="15" width="12.33203125" hidden="1" customWidth="1"/>
    <col min="16" max="16" width="13.88671875" hidden="1" customWidth="1"/>
    <col min="17" max="17" width="20" hidden="1" customWidth="1"/>
    <col min="18" max="18" width="12.44140625" hidden="1" customWidth="1"/>
    <col min="19" max="19" width="21.6640625" hidden="1" customWidth="1"/>
  </cols>
  <sheetData>
    <row r="1" spans="1:12" x14ac:dyDescent="0.3">
      <c r="A1" s="123"/>
      <c r="B1" s="296" t="s">
        <v>68</v>
      </c>
      <c r="C1" s="297"/>
      <c r="D1" s="297"/>
      <c r="E1" s="297"/>
      <c r="F1" s="254"/>
      <c r="G1" s="265"/>
      <c r="H1" s="266"/>
      <c r="I1" s="266"/>
      <c r="J1" s="266"/>
      <c r="K1" s="255"/>
      <c r="L1" s="256"/>
    </row>
    <row r="2" spans="1:12" ht="15" thickBot="1" x14ac:dyDescent="0.35">
      <c r="A2" s="125"/>
      <c r="B2" s="298"/>
      <c r="C2" s="299"/>
      <c r="D2" s="299"/>
      <c r="E2" s="299"/>
      <c r="F2" s="258"/>
      <c r="G2" s="268"/>
      <c r="H2" s="269"/>
      <c r="I2" s="269"/>
      <c r="J2" s="269"/>
      <c r="K2" s="259"/>
      <c r="L2" s="260"/>
    </row>
    <row r="3" spans="1:12" ht="15.75" customHeight="1" thickBot="1" x14ac:dyDescent="0.35">
      <c r="A3" s="125"/>
      <c r="B3" s="307" t="s">
        <v>69</v>
      </c>
      <c r="C3" s="308"/>
      <c r="D3" s="251" t="s">
        <v>70</v>
      </c>
      <c r="E3" s="312" t="s">
        <v>71</v>
      </c>
      <c r="F3" s="313"/>
      <c r="G3" s="313"/>
      <c r="H3" s="313"/>
      <c r="I3" s="313"/>
      <c r="J3" s="314"/>
      <c r="K3" s="263"/>
      <c r="L3" s="264"/>
    </row>
    <row r="4" spans="1:12" ht="15" thickBot="1" x14ac:dyDescent="0.35">
      <c r="A4" s="125"/>
      <c r="B4" s="252" t="s">
        <v>72</v>
      </c>
      <c r="C4" s="253" t="s">
        <v>73</v>
      </c>
      <c r="D4" s="250" t="s">
        <v>74</v>
      </c>
      <c r="E4" s="249" t="s">
        <v>75</v>
      </c>
      <c r="F4" s="249"/>
      <c r="G4" s="270"/>
      <c r="H4" s="271"/>
      <c r="I4" s="271"/>
      <c r="J4" s="272"/>
      <c r="K4" s="259"/>
      <c r="L4" s="260"/>
    </row>
    <row r="5" spans="1:12" ht="15" thickBot="1" x14ac:dyDescent="0.35">
      <c r="A5" s="125"/>
      <c r="B5" s="252"/>
      <c r="C5" s="267"/>
      <c r="D5" s="257"/>
      <c r="E5" s="257"/>
      <c r="F5" s="261"/>
      <c r="G5" s="262"/>
      <c r="H5" s="261"/>
      <c r="I5" s="261"/>
      <c r="J5" s="261"/>
      <c r="K5" s="261"/>
      <c r="L5" s="260"/>
    </row>
    <row r="6" spans="1:12" ht="67.5" customHeight="1" x14ac:dyDescent="0.3">
      <c r="A6" s="125"/>
      <c r="B6" s="309" t="s">
        <v>141</v>
      </c>
      <c r="C6" s="310"/>
      <c r="D6" s="310"/>
      <c r="E6" s="310"/>
      <c r="F6" s="310"/>
      <c r="G6" s="310"/>
      <c r="H6" s="310"/>
      <c r="I6" s="310"/>
      <c r="J6" s="310"/>
      <c r="K6" s="310"/>
      <c r="L6" s="124"/>
    </row>
    <row r="7" spans="1:12" ht="27.75" customHeight="1" x14ac:dyDescent="0.3">
      <c r="A7" s="125"/>
      <c r="B7" s="301" t="s">
        <v>143</v>
      </c>
      <c r="C7" s="302"/>
      <c r="D7" s="302"/>
      <c r="E7" s="302"/>
      <c r="F7" s="302"/>
      <c r="G7" s="302"/>
      <c r="H7" s="302"/>
      <c r="I7" s="302"/>
      <c r="J7" s="302"/>
      <c r="K7" s="302"/>
      <c r="L7" s="126"/>
    </row>
    <row r="8" spans="1:12" ht="12" customHeight="1" x14ac:dyDescent="0.3">
      <c r="A8" s="125"/>
      <c r="B8" s="301"/>
      <c r="C8" s="302"/>
      <c r="D8" s="302"/>
      <c r="E8" s="302"/>
      <c r="F8" s="302"/>
      <c r="G8" s="302"/>
      <c r="H8" s="302"/>
      <c r="I8" s="302"/>
      <c r="J8" s="302"/>
      <c r="K8" s="302"/>
      <c r="L8" s="126"/>
    </row>
    <row r="9" spans="1:12" ht="17.25" customHeight="1" x14ac:dyDescent="0.3">
      <c r="A9" s="125"/>
      <c r="B9" s="301"/>
      <c r="C9" s="302"/>
      <c r="D9" s="302"/>
      <c r="E9" s="302"/>
      <c r="F9" s="302"/>
      <c r="G9" s="302"/>
      <c r="H9" s="302"/>
      <c r="I9" s="302"/>
      <c r="J9" s="302"/>
      <c r="K9" s="302"/>
      <c r="L9" s="126"/>
    </row>
    <row r="10" spans="1:12" ht="12" customHeight="1" x14ac:dyDescent="0.3">
      <c r="A10" s="125"/>
      <c r="B10" s="301"/>
      <c r="C10" s="302"/>
      <c r="D10" s="302"/>
      <c r="E10" s="302"/>
      <c r="F10" s="302"/>
      <c r="G10" s="302"/>
      <c r="H10" s="302"/>
      <c r="I10" s="302"/>
      <c r="J10" s="302"/>
      <c r="K10" s="302"/>
      <c r="L10" s="126"/>
    </row>
    <row r="11" spans="1:12" ht="16.8" customHeight="1" thickBot="1" x14ac:dyDescent="0.35">
      <c r="A11" s="125"/>
      <c r="B11" s="303"/>
      <c r="C11" s="304"/>
      <c r="D11" s="304"/>
      <c r="E11" s="304"/>
      <c r="F11" s="304"/>
      <c r="G11" s="304"/>
      <c r="H11" s="304"/>
      <c r="I11" s="304"/>
      <c r="J11" s="304"/>
      <c r="K11" s="304"/>
      <c r="L11" s="184"/>
    </row>
    <row r="12" spans="1:12" x14ac:dyDescent="0.3">
      <c r="A12" s="125"/>
      <c r="B12" s="186"/>
      <c r="C12" s="187"/>
      <c r="D12" s="188"/>
      <c r="E12" s="189"/>
      <c r="F12" s="190"/>
      <c r="G12" s="191"/>
      <c r="H12" s="192"/>
      <c r="I12" s="193"/>
      <c r="J12" s="122"/>
      <c r="K12" s="122"/>
      <c r="L12" s="127"/>
    </row>
    <row r="13" spans="1:12" ht="34.200000000000003" x14ac:dyDescent="0.3">
      <c r="A13" s="125"/>
      <c r="B13" s="156"/>
      <c r="C13" s="147" t="s">
        <v>76</v>
      </c>
      <c r="D13" s="143" t="s">
        <v>77</v>
      </c>
      <c r="E13" s="143" t="s">
        <v>78</v>
      </c>
      <c r="F13" s="144" t="s">
        <v>79</v>
      </c>
      <c r="G13" s="145" t="s">
        <v>80</v>
      </c>
      <c r="H13" s="146" t="s">
        <v>9</v>
      </c>
      <c r="I13" s="194" t="s">
        <v>81</v>
      </c>
      <c r="J13" s="122"/>
      <c r="K13" s="122"/>
      <c r="L13" s="127"/>
    </row>
    <row r="14" spans="1:12" ht="36.75" customHeight="1" x14ac:dyDescent="0.3">
      <c r="A14" s="125"/>
      <c r="B14" s="157">
        <v>1</v>
      </c>
      <c r="C14" s="142" t="s">
        <v>82</v>
      </c>
      <c r="D14" s="148" t="s">
        <v>83</v>
      </c>
      <c r="E14" s="154">
        <v>68500</v>
      </c>
      <c r="F14" s="134" t="s">
        <v>13</v>
      </c>
      <c r="G14" s="218">
        <v>9.39</v>
      </c>
      <c r="H14" s="118"/>
      <c r="I14" s="195">
        <f>E14*G14</f>
        <v>643215</v>
      </c>
      <c r="J14" s="122"/>
      <c r="K14" s="122"/>
      <c r="L14" s="127"/>
    </row>
    <row r="15" spans="1:12" ht="23.4" customHeight="1" x14ac:dyDescent="0.3">
      <c r="A15" s="125"/>
      <c r="B15" s="158"/>
      <c r="C15" s="147" t="s">
        <v>76</v>
      </c>
      <c r="D15" s="143" t="s">
        <v>77</v>
      </c>
      <c r="E15" s="153" t="s">
        <v>84</v>
      </c>
      <c r="F15" s="151"/>
      <c r="G15" s="219"/>
      <c r="H15" s="152"/>
      <c r="I15" s="196"/>
      <c r="J15" s="122"/>
      <c r="K15" s="122"/>
      <c r="L15" s="127"/>
    </row>
    <row r="16" spans="1:12" ht="22.8" x14ac:dyDescent="0.3">
      <c r="A16" s="125"/>
      <c r="B16" s="157">
        <v>2</v>
      </c>
      <c r="C16" s="142" t="s">
        <v>142</v>
      </c>
      <c r="D16" s="149" t="s">
        <v>85</v>
      </c>
      <c r="E16" s="154">
        <v>42000</v>
      </c>
      <c r="F16" s="134" t="s">
        <v>13</v>
      </c>
      <c r="G16" s="218">
        <v>62.66</v>
      </c>
      <c r="H16" s="118"/>
      <c r="I16" s="197">
        <f>E16*G16</f>
        <v>2631720</v>
      </c>
      <c r="J16" s="122"/>
      <c r="K16" s="122"/>
      <c r="L16" s="127"/>
    </row>
    <row r="17" spans="1:18" ht="22.8" x14ac:dyDescent="0.3">
      <c r="A17" s="125"/>
      <c r="B17" s="157">
        <v>3</v>
      </c>
      <c r="C17" s="278" t="s">
        <v>139</v>
      </c>
      <c r="D17" s="150" t="s">
        <v>85</v>
      </c>
      <c r="E17" s="154">
        <v>25000</v>
      </c>
      <c r="F17" s="134" t="s">
        <v>13</v>
      </c>
      <c r="G17" s="218">
        <v>62.66</v>
      </c>
      <c r="H17" s="118"/>
      <c r="I17" s="197">
        <f>E17*G17</f>
        <v>1566500</v>
      </c>
      <c r="J17" s="122"/>
      <c r="K17" s="122"/>
      <c r="L17" s="127"/>
    </row>
    <row r="18" spans="1:18" ht="18" customHeight="1" thickBot="1" x14ac:dyDescent="0.35">
      <c r="A18" s="125"/>
      <c r="B18" s="198">
        <v>4</v>
      </c>
      <c r="C18" s="277" t="s">
        <v>140</v>
      </c>
      <c r="D18" s="199" t="s">
        <v>85</v>
      </c>
      <c r="E18" s="200">
        <v>1400</v>
      </c>
      <c r="F18" s="201" t="s">
        <v>13</v>
      </c>
      <c r="G18" s="218">
        <v>62.66</v>
      </c>
      <c r="H18" s="202"/>
      <c r="I18" s="203">
        <f>E18*G18</f>
        <v>87724</v>
      </c>
      <c r="J18" s="122"/>
      <c r="K18" s="122"/>
      <c r="L18" s="127"/>
    </row>
    <row r="19" spans="1:18" ht="21.6" customHeight="1" thickBot="1" x14ac:dyDescent="0.35">
      <c r="A19" s="125"/>
      <c r="B19" s="231" t="s">
        <v>86</v>
      </c>
      <c r="C19" s="232"/>
      <c r="D19" s="233"/>
      <c r="E19" s="233"/>
      <c r="F19" s="173"/>
      <c r="G19" s="273"/>
      <c r="H19" s="173"/>
      <c r="I19" s="159"/>
      <c r="J19" s="159"/>
      <c r="K19" s="160"/>
      <c r="L19" s="126"/>
    </row>
    <row r="20" spans="1:18" ht="15" thickBot="1" x14ac:dyDescent="0.35">
      <c r="A20" s="125"/>
      <c r="B20" s="173"/>
      <c r="C20" s="274"/>
      <c r="D20" s="275"/>
      <c r="E20" s="275"/>
      <c r="F20" s="215"/>
      <c r="G20" s="276"/>
      <c r="H20" s="214" t="s">
        <v>87</v>
      </c>
      <c r="I20" s="217">
        <f>SUM(I14+I16+I17+I18)</f>
        <v>4929159</v>
      </c>
      <c r="J20" s="216"/>
      <c r="L20" s="126"/>
    </row>
    <row r="21" spans="1:18" ht="15" customHeight="1" thickBot="1" x14ac:dyDescent="0.35">
      <c r="A21" s="128"/>
      <c r="B21" s="230"/>
      <c r="C21" s="234" t="s">
        <v>88</v>
      </c>
      <c r="D21" s="235" t="s">
        <v>89</v>
      </c>
      <c r="E21" s="236" t="s">
        <v>90</v>
      </c>
      <c r="F21" s="237"/>
      <c r="G21" s="238"/>
      <c r="H21" s="163"/>
      <c r="I21" s="163"/>
      <c r="J21" s="163"/>
      <c r="K21" s="305"/>
      <c r="L21" s="306"/>
      <c r="N21" s="121"/>
      <c r="O21" s="121"/>
      <c r="P21" s="121"/>
      <c r="Q21" s="121"/>
      <c r="R21" s="121"/>
    </row>
    <row r="22" spans="1:18" ht="15" customHeight="1" x14ac:dyDescent="0.3">
      <c r="A22" s="125"/>
      <c r="B22" s="173"/>
      <c r="C22" s="239"/>
      <c r="D22" s="240" t="s">
        <v>91</v>
      </c>
      <c r="E22" s="241"/>
      <c r="F22" s="242"/>
      <c r="G22" s="243"/>
      <c r="H22" s="173"/>
      <c r="I22" s="173"/>
      <c r="J22" s="173"/>
      <c r="K22" s="155"/>
      <c r="L22" s="126"/>
    </row>
    <row r="23" spans="1:18" x14ac:dyDescent="0.3">
      <c r="A23" s="119"/>
      <c r="B23" s="204"/>
      <c r="C23" s="244"/>
      <c r="D23" s="245"/>
      <c r="E23" s="246"/>
      <c r="F23" s="247"/>
      <c r="G23" s="248"/>
      <c r="H23" s="174"/>
      <c r="I23" s="174"/>
      <c r="J23" s="174"/>
      <c r="K23" s="173"/>
      <c r="L23" s="126"/>
    </row>
    <row r="24" spans="1:18" ht="15" customHeight="1" thickBot="1" x14ac:dyDescent="0.35">
      <c r="A24" s="128"/>
      <c r="B24" s="205"/>
      <c r="C24" s="161"/>
      <c r="D24" s="162"/>
      <c r="E24" s="162"/>
      <c r="F24" s="163"/>
      <c r="G24" s="164"/>
      <c r="H24" s="163"/>
      <c r="I24" s="163"/>
      <c r="J24" s="163"/>
      <c r="K24" s="305"/>
      <c r="L24" s="306"/>
    </row>
    <row r="25" spans="1:18" x14ac:dyDescent="0.3">
      <c r="A25" s="119"/>
      <c r="B25" s="206"/>
      <c r="C25" s="208" t="s">
        <v>92</v>
      </c>
      <c r="D25" s="209" t="s">
        <v>93</v>
      </c>
      <c r="E25" s="210" t="s">
        <v>94</v>
      </c>
      <c r="F25" s="165"/>
      <c r="G25" s="166"/>
      <c r="H25" s="166"/>
      <c r="I25" s="166"/>
      <c r="J25" s="129"/>
      <c r="K25" s="155"/>
      <c r="L25" s="126"/>
    </row>
    <row r="26" spans="1:18" ht="22.5" customHeight="1" x14ac:dyDescent="0.3">
      <c r="A26" s="119"/>
      <c r="B26" s="311"/>
      <c r="C26" s="211" t="s">
        <v>95</v>
      </c>
      <c r="D26" s="185">
        <v>6350000</v>
      </c>
      <c r="E26" s="225">
        <v>0</v>
      </c>
      <c r="F26" s="165"/>
      <c r="G26" s="166"/>
      <c r="H26" s="166"/>
      <c r="I26" s="166"/>
      <c r="J26" s="167"/>
      <c r="K26" s="167"/>
      <c r="L26" s="126"/>
    </row>
    <row r="27" spans="1:18" ht="15" customHeight="1" x14ac:dyDescent="0.3">
      <c r="A27" s="119"/>
      <c r="B27" s="311"/>
      <c r="C27" s="220" t="s">
        <v>96</v>
      </c>
      <c r="D27" s="221">
        <v>6150000</v>
      </c>
      <c r="E27" s="224">
        <v>50</v>
      </c>
      <c r="F27" s="165"/>
      <c r="G27" s="166"/>
      <c r="H27" s="166"/>
      <c r="I27" s="166"/>
      <c r="J27" s="167"/>
      <c r="K27" s="167"/>
      <c r="L27" s="126"/>
    </row>
    <row r="28" spans="1:18" ht="15.75" customHeight="1" x14ac:dyDescent="0.3">
      <c r="A28" s="120"/>
      <c r="B28" s="311"/>
      <c r="C28" s="220" t="s">
        <v>97</v>
      </c>
      <c r="D28" s="221">
        <v>6000000</v>
      </c>
      <c r="E28" s="224">
        <v>100</v>
      </c>
      <c r="F28" s="164"/>
      <c r="G28" s="168"/>
      <c r="H28" s="169"/>
      <c r="I28" s="169"/>
      <c r="J28" s="167"/>
      <c r="K28" s="167"/>
      <c r="L28" s="126"/>
    </row>
    <row r="29" spans="1:18" ht="15" customHeight="1" x14ac:dyDescent="0.3">
      <c r="A29" s="120"/>
      <c r="B29" s="311"/>
      <c r="C29" s="220" t="s">
        <v>98</v>
      </c>
      <c r="D29" s="221">
        <v>5800000</v>
      </c>
      <c r="E29" s="224">
        <v>225</v>
      </c>
      <c r="F29" s="164"/>
      <c r="G29" s="168"/>
      <c r="H29" s="169"/>
      <c r="I29" s="169"/>
      <c r="J29" s="167"/>
      <c r="K29" s="167"/>
      <c r="L29" s="126"/>
    </row>
    <row r="30" spans="1:18" ht="16.5" customHeight="1" x14ac:dyDescent="0.3">
      <c r="A30" s="120"/>
      <c r="B30" s="311"/>
      <c r="C30" s="220" t="s">
        <v>99</v>
      </c>
      <c r="D30" s="221">
        <v>5500000</v>
      </c>
      <c r="E30" s="224">
        <v>285</v>
      </c>
      <c r="F30" s="164"/>
      <c r="G30" s="168"/>
      <c r="H30" s="169"/>
      <c r="I30" s="169"/>
      <c r="J30" s="167"/>
      <c r="K30" s="167"/>
      <c r="L30" s="126"/>
    </row>
    <row r="31" spans="1:18" ht="15.75" customHeight="1" thickBot="1" x14ac:dyDescent="0.35">
      <c r="A31" s="120"/>
      <c r="B31" s="311"/>
      <c r="C31" s="227" t="s">
        <v>100</v>
      </c>
      <c r="D31" s="228">
        <v>4900000</v>
      </c>
      <c r="E31" s="229">
        <v>300</v>
      </c>
      <c r="F31" s="164"/>
      <c r="G31" s="168"/>
      <c r="H31" s="169"/>
      <c r="I31" s="169"/>
      <c r="J31" s="167"/>
      <c r="K31" s="167"/>
      <c r="L31" s="126"/>
    </row>
    <row r="32" spans="1:18" ht="27.75" customHeight="1" thickBot="1" x14ac:dyDescent="0.35">
      <c r="A32" s="120"/>
      <c r="B32" s="207"/>
      <c r="C32" s="222"/>
      <c r="D32" s="223"/>
      <c r="E32" s="226" t="s">
        <v>101</v>
      </c>
      <c r="F32" s="164"/>
      <c r="G32" s="163"/>
      <c r="H32" s="163"/>
      <c r="I32" s="163"/>
      <c r="J32" s="155"/>
      <c r="K32" s="155"/>
      <c r="L32" s="126"/>
    </row>
    <row r="33" spans="1:12" ht="15" thickBot="1" x14ac:dyDescent="0.35">
      <c r="A33" s="130"/>
      <c r="B33" s="207"/>
      <c r="C33" s="212" t="s">
        <v>102</v>
      </c>
      <c r="D33" s="213">
        <f>+I20</f>
        <v>4929159</v>
      </c>
      <c r="E33" s="279">
        <f>IF(D33="","",IF(D33&gt;D26,"Ongeldig",IF(D33&gt;D26,(E26-E25)/(D26-D25)*(D33-D25)+E25,IF(D33&gt;D27,(E27-E26)/(D27-D26)*(D33-D26)+E26,IF(D33&gt;D28,(E28-E27)/(D28-D27)*(D33-D27)+E27,IF(D33&gt;D29,(E29-E28)/(D29-D28)*(D33-D28)+E28,IF(D33&gt;=D30,(E30-E29)/(D30-D29)*(D33-D29)+E29,IF(D33&gt;=D31,(E31-E30)/(D31-D30)*(D33-D30)+E30,"Ongeldig"))))))))</f>
        <v>299.27102500000001</v>
      </c>
      <c r="F33" s="164"/>
      <c r="G33" s="163"/>
      <c r="H33" s="163"/>
      <c r="I33" s="163"/>
      <c r="J33" s="300"/>
      <c r="K33" s="300"/>
      <c r="L33" s="126"/>
    </row>
    <row r="34" spans="1:12" x14ac:dyDescent="0.3">
      <c r="A34" s="130"/>
      <c r="B34" s="175"/>
      <c r="C34" s="170"/>
      <c r="D34" s="171"/>
      <c r="E34" s="171"/>
      <c r="F34" s="172"/>
      <c r="G34" s="164"/>
      <c r="H34" s="163"/>
      <c r="I34" s="163"/>
      <c r="J34" s="163"/>
      <c r="K34" s="155"/>
      <c r="L34" s="126"/>
    </row>
    <row r="35" spans="1:12" ht="15" thickBot="1" x14ac:dyDescent="0.35">
      <c r="A35" s="176"/>
      <c r="B35" s="177"/>
      <c r="C35" s="178"/>
      <c r="D35" s="179"/>
      <c r="E35" s="179"/>
      <c r="F35" s="180"/>
      <c r="G35" s="181"/>
      <c r="H35" s="182"/>
      <c r="I35" s="182"/>
      <c r="J35" s="182"/>
      <c r="K35" s="183"/>
      <c r="L35" s="184"/>
    </row>
    <row r="38" spans="1:12" x14ac:dyDescent="0.3">
      <c r="C38" s="140"/>
      <c r="D38" s="136"/>
      <c r="E38" s="138"/>
      <c r="F38" s="137"/>
    </row>
    <row r="39" spans="1:12" x14ac:dyDescent="0.3">
      <c r="C39" s="139"/>
      <c r="D39" s="136"/>
      <c r="E39" s="138"/>
      <c r="F39" s="137"/>
    </row>
    <row r="40" spans="1:12" x14ac:dyDescent="0.3">
      <c r="C40" s="135"/>
    </row>
    <row r="41" spans="1:12" x14ac:dyDescent="0.3">
      <c r="C41" s="141"/>
    </row>
  </sheetData>
  <protectedRanges>
    <protectedRange sqref="G12 G14:G18" name="Tarief"/>
  </protectedRanges>
  <mergeCells count="9">
    <mergeCell ref="B1:E2"/>
    <mergeCell ref="J33:K33"/>
    <mergeCell ref="B7:K11"/>
    <mergeCell ref="K21:L21"/>
    <mergeCell ref="B3:C3"/>
    <mergeCell ref="B6:K6"/>
    <mergeCell ref="K24:L24"/>
    <mergeCell ref="B26:B31"/>
    <mergeCell ref="E3:J3"/>
  </mergeCells>
  <dataValidations count="5">
    <dataValidation type="custom" allowBlank="1" showInputMessage="1" showErrorMessage="1" errorTitle="Invoerfout" error="Maximaal 2 decimalen" sqref="H14:H18 H12" xr:uid="{00000000-0002-0000-0100-000000000000}">
      <formula1>OR(IF(ISERROR(FIND(",",$H12)),LEN($H12)&gt;0,LEN(MID($H12,FIND(",",$H12)+1,25))&lt;3))</formula1>
    </dataValidation>
    <dataValidation type="decimal" operator="lessThanOrEqual" allowBlank="1" showInputMessage="1" showErrorMessage="1" errorTitle="Invoerfout" error="Het geoffreerde woordtarief /opslag mag maximaal €0,30 zijn." sqref="G15" xr:uid="{00000000-0002-0000-0100-000004000000}">
      <formula1>0.3</formula1>
    </dataValidation>
    <dataValidation type="decimal" operator="greaterThanOrEqual" allowBlank="1" showInputMessage="1" showErrorMessage="1" errorTitle="Invoerfout" error="Het geoffreerde woordtarief moet minimaal €0,10 zijn." sqref="G12" xr:uid="{00000000-0002-0000-0100-000001000000}">
      <formula1>0.1</formula1>
    </dataValidation>
    <dataValidation type="decimal" operator="lessThanOrEqual" allowBlank="1" errorTitle="Invoerfout" error="Het geoffreerde woordtarief /opslag mag maximaal €0,30 zijn." sqref="G14" xr:uid="{6AED106B-1D67-4BBD-BCCC-BD7038D99BB6}">
      <formula1>0.3</formula1>
    </dataValidation>
    <dataValidation type="decimal" operator="lessThanOrEqual" allowBlank="1" errorTitle="Invoerfout" error="Het geoffreerde tarief mag niet lager zijn dan €62,66." promptTitle="Minimumtarief" prompt="De op te geven tarief mag niet lager zijn dan € 62,66" sqref="G16:G18" xr:uid="{0848A586-0AF1-4DBC-9DC2-F17D888188DE}">
      <formula1>0.3</formula1>
    </dataValidation>
  </dataValidations>
  <pageMargins left="0.25" right="0.25" top="0.75" bottom="0.75" header="0.3" footer="0.3"/>
  <pageSetup paperSize="8" scale="8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tabColor theme="0" tint="-0.249977111117893"/>
    <pageSetUpPr fitToPage="1"/>
  </sheetPr>
  <dimension ref="A1:AA47"/>
  <sheetViews>
    <sheetView showGridLines="0" zoomScale="85" zoomScaleNormal="85" workbookViewId="0">
      <selection sqref="A1:XFD1048576"/>
    </sheetView>
  </sheetViews>
  <sheetFormatPr defaultColWidth="0" defaultRowHeight="15" customHeight="1" zeroHeight="1" x14ac:dyDescent="0.3"/>
  <cols>
    <col min="1" max="1" width="3.6640625" style="42" customWidth="1"/>
    <col min="2" max="15" width="21.6640625" style="42" customWidth="1"/>
    <col min="16" max="16" width="6.44140625" style="42" customWidth="1"/>
    <col min="17" max="19" width="21.6640625" style="42" hidden="1" customWidth="1"/>
    <col min="20" max="27" width="0" style="42" hidden="1" customWidth="1"/>
    <col min="28" max="16384" width="9.109375" style="42" hidden="1"/>
  </cols>
  <sheetData>
    <row r="1" spans="2:15" s="22" customFormat="1" ht="21" customHeight="1" x14ac:dyDescent="0.25">
      <c r="B1" s="315" t="s">
        <v>103</v>
      </c>
      <c r="C1" s="315"/>
      <c r="D1" s="315"/>
      <c r="E1" s="315"/>
    </row>
    <row r="2" spans="2:15" s="22" customFormat="1" ht="21" customHeight="1" x14ac:dyDescent="0.25">
      <c r="B2" s="315"/>
      <c r="C2" s="315"/>
      <c r="D2" s="315"/>
      <c r="E2" s="315"/>
    </row>
    <row r="3" spans="2:15" s="22" customFormat="1" ht="21" customHeight="1" x14ac:dyDescent="0.25">
      <c r="B3" s="315"/>
      <c r="C3" s="315"/>
      <c r="D3" s="315"/>
      <c r="E3" s="315"/>
    </row>
    <row r="4" spans="2:15" s="22" customFormat="1" ht="14.25" customHeight="1" x14ac:dyDescent="0.25">
      <c r="B4" s="23"/>
    </row>
    <row r="5" spans="2:15" s="22" customFormat="1" ht="27.9" customHeight="1" x14ac:dyDescent="0.25">
      <c r="B5" s="21" t="s">
        <v>104</v>
      </c>
    </row>
    <row r="6" spans="2:15" s="22" customFormat="1" ht="27.9" customHeight="1" x14ac:dyDescent="0.25">
      <c r="B6" s="24" t="s">
        <v>105</v>
      </c>
      <c r="C6" s="25" t="e">
        <f>+#REF!</f>
        <v>#REF!</v>
      </c>
      <c r="D6" s="26" t="e">
        <f>#REF!</f>
        <v>#REF!</v>
      </c>
      <c r="E6" s="27">
        <f>IFERROR((0.5*(C6/G37)^F37+0.5*(2-D6/H37)^F37)^(1/F37),0)</f>
        <v>0</v>
      </c>
    </row>
    <row r="7" spans="2:15" s="22" customFormat="1" ht="27.9" customHeight="1" x14ac:dyDescent="0.25"/>
    <row r="8" spans="2:15" s="28" customFormat="1" ht="27.9" customHeight="1" x14ac:dyDescent="0.3">
      <c r="B8" s="29" t="s">
        <v>106</v>
      </c>
      <c r="C8" s="316" t="s">
        <v>107</v>
      </c>
      <c r="D8" s="316"/>
      <c r="E8" s="316"/>
      <c r="F8" s="316"/>
      <c r="G8" s="316"/>
      <c r="H8" s="316"/>
      <c r="I8" s="316"/>
      <c r="J8" s="316"/>
      <c r="K8" s="30"/>
      <c r="L8" s="30"/>
    </row>
    <row r="9" spans="2:15" s="28" customFormat="1" ht="27.9" customHeight="1" x14ac:dyDescent="0.3">
      <c r="C9" s="316"/>
      <c r="D9" s="316"/>
      <c r="E9" s="316"/>
      <c r="F9" s="316"/>
      <c r="G9" s="316"/>
      <c r="H9" s="316"/>
      <c r="I9" s="316"/>
      <c r="J9" s="316"/>
    </row>
    <row r="10" spans="2:15" s="22" customFormat="1" ht="27.9" customHeight="1" x14ac:dyDescent="0.25">
      <c r="B10" s="21" t="s">
        <v>108</v>
      </c>
      <c r="C10" s="31" t="s">
        <v>109</v>
      </c>
      <c r="D10" s="31" t="s">
        <v>110</v>
      </c>
      <c r="E10" s="31" t="s">
        <v>111</v>
      </c>
    </row>
    <row r="11" spans="2:15" s="22" customFormat="1" ht="27.9" customHeight="1" x14ac:dyDescent="0.25">
      <c r="B11" s="32" t="s">
        <v>112</v>
      </c>
      <c r="C11" s="33">
        <v>150000</v>
      </c>
      <c r="D11" s="34">
        <v>500</v>
      </c>
      <c r="E11" s="27">
        <v>1</v>
      </c>
    </row>
    <row r="12" spans="2:15" s="22" customFormat="1" ht="27.9" customHeight="1" x14ac:dyDescent="0.25">
      <c r="B12" s="32" t="s">
        <v>113</v>
      </c>
      <c r="C12" s="33">
        <v>230550</v>
      </c>
      <c r="D12" s="34">
        <v>1000</v>
      </c>
      <c r="E12" s="27">
        <v>1.0001070018616887</v>
      </c>
    </row>
    <row r="13" spans="2:15" s="22" customFormat="1" ht="27.9" customHeight="1" x14ac:dyDescent="0.25">
      <c r="B13" s="32" t="s">
        <v>114</v>
      </c>
      <c r="C13" s="33">
        <v>0</v>
      </c>
      <c r="D13" s="34">
        <v>231.58222213278657</v>
      </c>
      <c r="E13" s="27">
        <v>0.99999999999999989</v>
      </c>
    </row>
    <row r="14" spans="2:15" s="22" customFormat="1" ht="27.9" customHeight="1" x14ac:dyDescent="0.25"/>
    <row r="15" spans="2:15" s="22" customFormat="1" ht="27.9" customHeight="1" x14ac:dyDescent="0.25">
      <c r="B15" s="35" t="s">
        <v>115</v>
      </c>
    </row>
    <row r="16" spans="2:15" s="22" customFormat="1" ht="27.9" customHeight="1" x14ac:dyDescent="0.25">
      <c r="C16" s="31" t="s">
        <v>116</v>
      </c>
      <c r="D16" s="35">
        <v>0</v>
      </c>
      <c r="E16" s="35">
        <v>0.1</v>
      </c>
      <c r="F16" s="35">
        <v>0.2</v>
      </c>
      <c r="G16" s="35">
        <v>0.3</v>
      </c>
      <c r="H16" s="35">
        <v>0.4</v>
      </c>
      <c r="I16" s="35">
        <v>0.5</v>
      </c>
      <c r="J16" s="35">
        <v>0.6</v>
      </c>
      <c r="K16" s="35">
        <v>0.7</v>
      </c>
      <c r="L16" s="35">
        <v>0.8</v>
      </c>
      <c r="M16" s="35">
        <v>0.9</v>
      </c>
      <c r="N16" s="35">
        <v>1</v>
      </c>
      <c r="O16" s="28"/>
    </row>
    <row r="17" spans="2:15" s="22" customFormat="1" ht="27.9" customHeight="1" x14ac:dyDescent="0.25">
      <c r="B17" s="36" t="s">
        <v>117</v>
      </c>
      <c r="C17" s="37">
        <v>231.58222213278657</v>
      </c>
      <c r="D17" s="37">
        <v>231.58222213278657</v>
      </c>
      <c r="E17" s="37">
        <v>308.42399991950793</v>
      </c>
      <c r="F17" s="37">
        <v>385.2657777062293</v>
      </c>
      <c r="G17" s="37">
        <v>462.10755549295061</v>
      </c>
      <c r="H17" s="37">
        <v>538.94933327967192</v>
      </c>
      <c r="I17" s="37">
        <v>615.79111106639334</v>
      </c>
      <c r="J17" s="37">
        <v>692.63288885311454</v>
      </c>
      <c r="K17" s="37">
        <v>769.47466663983596</v>
      </c>
      <c r="L17" s="37">
        <v>846.31644442655738</v>
      </c>
      <c r="M17" s="37">
        <v>923.15822221327869</v>
      </c>
      <c r="N17" s="37">
        <v>1000</v>
      </c>
      <c r="O17" s="24" t="s">
        <v>111</v>
      </c>
    </row>
    <row r="18" spans="2:15" s="22" customFormat="1" ht="27.9" customHeight="1" x14ac:dyDescent="0.25">
      <c r="B18" s="36" t="s">
        <v>118</v>
      </c>
      <c r="C18" s="37"/>
      <c r="D18" s="37">
        <v>0</v>
      </c>
      <c r="E18" s="38">
        <v>72943.412631804575</v>
      </c>
      <c r="F18" s="38">
        <v>109796.26399703731</v>
      </c>
      <c r="G18" s="38">
        <v>138077.2022456018</v>
      </c>
      <c r="H18" s="38">
        <v>161151.22033104213</v>
      </c>
      <c r="I18" s="38">
        <v>180354.61710734875</v>
      </c>
      <c r="J18" s="38">
        <v>196341.06759067861</v>
      </c>
      <c r="K18" s="38">
        <v>209429.87790771932</v>
      </c>
      <c r="L18" s="38">
        <v>219711.63932265167</v>
      </c>
      <c r="M18" s="38">
        <v>227024.96126546725</v>
      </c>
      <c r="N18" s="38">
        <v>230525.33336016399</v>
      </c>
      <c r="O18" s="24">
        <v>0.99999999999999989</v>
      </c>
    </row>
    <row r="19" spans="2:15" s="22" customFormat="1" ht="27.9" customHeight="1" x14ac:dyDescent="0.25">
      <c r="B19" s="28"/>
      <c r="C19" s="37"/>
      <c r="D19" s="37"/>
      <c r="E19" s="37"/>
      <c r="F19" s="37"/>
      <c r="G19" s="37"/>
      <c r="H19" s="37"/>
      <c r="I19" s="37"/>
      <c r="J19" s="37"/>
      <c r="K19" s="37"/>
      <c r="L19" s="37"/>
      <c r="M19" s="37"/>
      <c r="N19" s="37"/>
      <c r="O19" s="24"/>
    </row>
    <row r="20" spans="2:15" s="22" customFormat="1" ht="27.9" customHeight="1" x14ac:dyDescent="0.25">
      <c r="B20" s="36" t="s">
        <v>119</v>
      </c>
      <c r="C20" s="37">
        <v>308.42399991950799</v>
      </c>
      <c r="D20" s="37">
        <v>308.42399991950799</v>
      </c>
      <c r="E20" s="37">
        <v>377.58159992755719</v>
      </c>
      <c r="F20" s="37">
        <v>446.73919993560639</v>
      </c>
      <c r="G20" s="37">
        <v>515.89679994365565</v>
      </c>
      <c r="H20" s="37">
        <v>585.0543999517048</v>
      </c>
      <c r="I20" s="37">
        <v>654.21199995975394</v>
      </c>
      <c r="J20" s="37">
        <v>723.3695999678032</v>
      </c>
      <c r="K20" s="37">
        <v>792.52719997585234</v>
      </c>
      <c r="L20" s="37">
        <v>861.6847999839016</v>
      </c>
      <c r="M20" s="37">
        <v>930.84239999195086</v>
      </c>
      <c r="N20" s="37">
        <v>1000</v>
      </c>
      <c r="O20" s="24" t="s">
        <v>111</v>
      </c>
    </row>
    <row r="21" spans="2:15" s="22" customFormat="1" ht="27.9" customHeight="1" x14ac:dyDescent="0.25">
      <c r="B21" s="36" t="s">
        <v>120</v>
      </c>
      <c r="C21" s="37"/>
      <c r="D21" s="37">
        <v>0</v>
      </c>
      <c r="E21" s="38">
        <v>65649.071368624122</v>
      </c>
      <c r="F21" s="38">
        <v>98816.637597333611</v>
      </c>
      <c r="G21" s="38">
        <v>124269.48202104167</v>
      </c>
      <c r="H21" s="38">
        <v>145036.09829793795</v>
      </c>
      <c r="I21" s="38">
        <v>162319.15539661387</v>
      </c>
      <c r="J21" s="38">
        <v>176706.96083161078</v>
      </c>
      <c r="K21" s="38">
        <v>188486.89011694738</v>
      </c>
      <c r="L21" s="38">
        <v>197740.47539038651</v>
      </c>
      <c r="M21" s="38">
        <v>204322.46513892055</v>
      </c>
      <c r="N21" s="38">
        <v>207472.80002414761</v>
      </c>
      <c r="O21" s="24">
        <v>0.89999999999999991</v>
      </c>
    </row>
    <row r="22" spans="2:15" s="22" customFormat="1" ht="27.9" customHeight="1" x14ac:dyDescent="0.25">
      <c r="B22" s="28"/>
      <c r="C22" s="37"/>
      <c r="D22" s="37"/>
      <c r="E22" s="37"/>
      <c r="F22" s="37"/>
      <c r="G22" s="37"/>
      <c r="H22" s="37"/>
      <c r="I22" s="37"/>
      <c r="J22" s="37"/>
      <c r="K22" s="37"/>
      <c r="L22" s="37"/>
      <c r="M22" s="37"/>
      <c r="N22" s="37"/>
      <c r="O22" s="24"/>
    </row>
    <row r="23" spans="2:15" s="22" customFormat="1" ht="27.9" customHeight="1" x14ac:dyDescent="0.25">
      <c r="B23" s="36" t="s">
        <v>121</v>
      </c>
      <c r="C23" s="37">
        <v>385.2657777062293</v>
      </c>
      <c r="D23" s="37">
        <v>385.2657777062293</v>
      </c>
      <c r="E23" s="37">
        <v>446.73919993560639</v>
      </c>
      <c r="F23" s="37">
        <v>508.21262216498343</v>
      </c>
      <c r="G23" s="37">
        <v>569.68604439436047</v>
      </c>
      <c r="H23" s="37">
        <v>631.15946662373756</v>
      </c>
      <c r="I23" s="37">
        <v>692.63288885311465</v>
      </c>
      <c r="J23" s="37">
        <v>754.10631108249163</v>
      </c>
      <c r="K23" s="37">
        <v>815.57973331186872</v>
      </c>
      <c r="L23" s="37">
        <v>877.05315554124581</v>
      </c>
      <c r="M23" s="37">
        <v>938.52657777062291</v>
      </c>
      <c r="N23" s="37">
        <v>1000</v>
      </c>
      <c r="O23" s="24" t="s">
        <v>111</v>
      </c>
    </row>
    <row r="24" spans="2:15" s="22" customFormat="1" ht="27.9" customHeight="1" x14ac:dyDescent="0.25">
      <c r="B24" s="36" t="s">
        <v>122</v>
      </c>
      <c r="C24" s="37"/>
      <c r="D24" s="37">
        <v>0</v>
      </c>
      <c r="E24" s="38">
        <v>58354.730105443741</v>
      </c>
      <c r="F24" s="38">
        <v>87837.011197629894</v>
      </c>
      <c r="G24" s="38">
        <v>110461.76179648146</v>
      </c>
      <c r="H24" s="38">
        <v>128920.97626483375</v>
      </c>
      <c r="I24" s="38">
        <v>144283.693685879</v>
      </c>
      <c r="J24" s="38">
        <v>157072.85407254295</v>
      </c>
      <c r="K24" s="38">
        <v>167543.90232617548</v>
      </c>
      <c r="L24" s="38">
        <v>175769.31145812134</v>
      </c>
      <c r="M24" s="38">
        <v>181619.96901237383</v>
      </c>
      <c r="N24" s="38">
        <v>184420.26668813123</v>
      </c>
      <c r="O24" s="24">
        <v>0.79999999999999993</v>
      </c>
    </row>
    <row r="25" spans="2:15" s="22" customFormat="1" ht="27.9" customHeight="1" x14ac:dyDescent="0.25">
      <c r="B25" s="28"/>
      <c r="C25" s="37"/>
      <c r="D25" s="37"/>
      <c r="E25" s="37"/>
      <c r="F25" s="37"/>
      <c r="G25" s="37"/>
      <c r="H25" s="37"/>
      <c r="I25" s="37"/>
      <c r="J25" s="37"/>
      <c r="K25" s="37"/>
      <c r="L25" s="37"/>
      <c r="M25" s="37"/>
      <c r="N25" s="37"/>
      <c r="O25" s="24" t="s">
        <v>123</v>
      </c>
    </row>
    <row r="26" spans="2:15" s="22" customFormat="1" ht="27.9" customHeight="1" x14ac:dyDescent="0.25">
      <c r="B26" s="36" t="s">
        <v>124</v>
      </c>
      <c r="C26" s="37">
        <v>462.10755549295067</v>
      </c>
      <c r="D26" s="37">
        <v>462.10755549295067</v>
      </c>
      <c r="E26" s="37">
        <v>515.89679994365565</v>
      </c>
      <c r="F26" s="37">
        <v>569.68604439436058</v>
      </c>
      <c r="G26" s="37">
        <v>623.47528884506551</v>
      </c>
      <c r="H26" s="37">
        <v>677.26453329577043</v>
      </c>
      <c r="I26" s="37">
        <v>731.05377774647536</v>
      </c>
      <c r="J26" s="37">
        <v>784.84302219718029</v>
      </c>
      <c r="K26" s="37">
        <v>838.63226664788522</v>
      </c>
      <c r="L26" s="37">
        <v>892.42151109859014</v>
      </c>
      <c r="M26" s="37">
        <v>946.21075554929507</v>
      </c>
      <c r="N26" s="37">
        <v>1000</v>
      </c>
      <c r="O26" s="24" t="s">
        <v>111</v>
      </c>
    </row>
    <row r="27" spans="2:15" s="22" customFormat="1" ht="27.9" customHeight="1" x14ac:dyDescent="0.25">
      <c r="B27" s="36" t="s">
        <v>125</v>
      </c>
      <c r="C27" s="37"/>
      <c r="D27" s="37">
        <v>0</v>
      </c>
      <c r="E27" s="38">
        <v>51060.388842263252</v>
      </c>
      <c r="F27" s="38">
        <v>76857.384797926119</v>
      </c>
      <c r="G27" s="38">
        <v>96654.041571921276</v>
      </c>
      <c r="H27" s="38">
        <v>112805.85423172951</v>
      </c>
      <c r="I27" s="38">
        <v>126248.23197514411</v>
      </c>
      <c r="J27" s="38">
        <v>137438.74731347506</v>
      </c>
      <c r="K27" s="38">
        <v>146600.91453540354</v>
      </c>
      <c r="L27" s="38">
        <v>153798.14752585615</v>
      </c>
      <c r="M27" s="38">
        <v>158917.4728858271</v>
      </c>
      <c r="N27" s="38">
        <v>161367.7333521148</v>
      </c>
      <c r="O27" s="24">
        <v>0.69999999999999984</v>
      </c>
    </row>
    <row r="28" spans="2:15" s="22" customFormat="1" ht="27.9" customHeight="1" x14ac:dyDescent="0.25">
      <c r="B28" s="23"/>
      <c r="O28" s="39"/>
    </row>
    <row r="29" spans="2:15" s="22" customFormat="1" ht="27.9" customHeight="1" x14ac:dyDescent="0.25">
      <c r="B29" s="36" t="s">
        <v>126</v>
      </c>
      <c r="C29" s="37">
        <v>538.94933327967203</v>
      </c>
      <c r="D29" s="37">
        <v>538.94933327967203</v>
      </c>
      <c r="E29" s="37">
        <v>585.0543999517048</v>
      </c>
      <c r="F29" s="37">
        <v>631.15946662373767</v>
      </c>
      <c r="G29" s="37">
        <v>677.26453329577043</v>
      </c>
      <c r="H29" s="37">
        <v>723.3695999678032</v>
      </c>
      <c r="I29" s="37">
        <v>769.47466663983596</v>
      </c>
      <c r="J29" s="37">
        <v>815.57973331186872</v>
      </c>
      <c r="K29" s="37">
        <v>861.6847999839016</v>
      </c>
      <c r="L29" s="37">
        <v>907.78986665593447</v>
      </c>
      <c r="M29" s="37">
        <v>953.89493332796724</v>
      </c>
      <c r="N29" s="37">
        <v>1000</v>
      </c>
      <c r="O29" s="24" t="s">
        <v>111</v>
      </c>
    </row>
    <row r="30" spans="2:15" s="22" customFormat="1" ht="27.75" customHeight="1" x14ac:dyDescent="0.25">
      <c r="B30" s="36" t="s">
        <v>127</v>
      </c>
      <c r="C30" s="37"/>
      <c r="D30" s="37">
        <v>0</v>
      </c>
      <c r="E30" s="38">
        <v>43766.047579082733</v>
      </c>
      <c r="F30" s="38">
        <v>65877.758398222402</v>
      </c>
      <c r="G30" s="38">
        <v>82846.321347361067</v>
      </c>
      <c r="H30" s="38">
        <v>96690.73219862525</v>
      </c>
      <c r="I30" s="38">
        <v>108212.77026440921</v>
      </c>
      <c r="J30" s="38">
        <v>117804.64055440716</v>
      </c>
      <c r="K30" s="38">
        <v>125657.92674463156</v>
      </c>
      <c r="L30" s="38">
        <v>131826.98359359099</v>
      </c>
      <c r="M30" s="38">
        <v>136214.97675928034</v>
      </c>
      <c r="N30" s="38">
        <v>138315.20001609839</v>
      </c>
      <c r="O30" s="24">
        <v>0.59999999999999987</v>
      </c>
    </row>
    <row r="31" spans="2:15" s="22" customFormat="1" ht="27.9" customHeight="1" x14ac:dyDescent="0.25">
      <c r="B31" s="28"/>
      <c r="C31" s="37"/>
      <c r="D31" s="37"/>
      <c r="E31" s="37"/>
      <c r="F31" s="37"/>
      <c r="G31" s="37"/>
      <c r="H31" s="37"/>
      <c r="I31" s="37"/>
      <c r="J31" s="37"/>
      <c r="K31" s="37"/>
      <c r="L31" s="37"/>
      <c r="M31" s="37"/>
      <c r="N31" s="37"/>
      <c r="O31" s="24" t="s">
        <v>123</v>
      </c>
    </row>
    <row r="32" spans="2:15" s="22" customFormat="1" ht="27.9" customHeight="1" x14ac:dyDescent="0.25">
      <c r="B32" s="36" t="s">
        <v>128</v>
      </c>
      <c r="C32" s="37">
        <v>615.79111106639334</v>
      </c>
      <c r="D32" s="37">
        <v>615.79111106639334</v>
      </c>
      <c r="E32" s="37">
        <v>654.21199995975405</v>
      </c>
      <c r="F32" s="37">
        <v>692.63288885311465</v>
      </c>
      <c r="G32" s="37">
        <v>731.05377774647536</v>
      </c>
      <c r="H32" s="37">
        <v>769.47466663983596</v>
      </c>
      <c r="I32" s="37">
        <v>807.89555553319667</v>
      </c>
      <c r="J32" s="37">
        <v>846.31644442655738</v>
      </c>
      <c r="K32" s="37">
        <v>884.73733331991798</v>
      </c>
      <c r="L32" s="37">
        <v>923.15822221327869</v>
      </c>
      <c r="M32" s="37">
        <v>961.5791111066394</v>
      </c>
      <c r="N32" s="37">
        <v>1000</v>
      </c>
      <c r="O32" s="24" t="s">
        <v>111</v>
      </c>
    </row>
    <row r="33" spans="2:15" s="22" customFormat="1" ht="27.9" customHeight="1" x14ac:dyDescent="0.25">
      <c r="B33" s="36" t="s">
        <v>129</v>
      </c>
      <c r="C33" s="37"/>
      <c r="D33" s="37">
        <v>0</v>
      </c>
      <c r="E33" s="38">
        <v>36471.70631590236</v>
      </c>
      <c r="F33" s="38">
        <v>54898.131998518693</v>
      </c>
      <c r="G33" s="38">
        <v>69038.601122800916</v>
      </c>
      <c r="H33" s="38">
        <v>80575.61016552108</v>
      </c>
      <c r="I33" s="38">
        <v>90177.308553674375</v>
      </c>
      <c r="J33" s="38">
        <v>98170.533795339346</v>
      </c>
      <c r="K33" s="38">
        <v>104714.93895385966</v>
      </c>
      <c r="L33" s="38">
        <v>109855.81966132583</v>
      </c>
      <c r="M33" s="38">
        <v>113512.48063273363</v>
      </c>
      <c r="N33" s="38">
        <v>115262.66668008201</v>
      </c>
      <c r="O33" s="24">
        <v>0.49999999999999994</v>
      </c>
    </row>
    <row r="34" spans="2:15" s="22" customFormat="1" ht="27.9" customHeight="1" x14ac:dyDescent="0.25">
      <c r="B34" s="23"/>
    </row>
    <row r="35" spans="2:15" s="22" customFormat="1" ht="27.9" customHeight="1" x14ac:dyDescent="0.25">
      <c r="B35" s="23"/>
      <c r="D35" s="23"/>
      <c r="E35" s="40"/>
      <c r="G35" s="41"/>
    </row>
    <row r="36" spans="2:15" ht="27.9" customHeight="1" x14ac:dyDescent="0.3">
      <c r="B36" s="21" t="s">
        <v>104</v>
      </c>
      <c r="C36" s="22"/>
      <c r="D36" s="22"/>
      <c r="F36" s="21" t="s">
        <v>130</v>
      </c>
      <c r="G36" s="21" t="s">
        <v>131</v>
      </c>
      <c r="H36" s="21" t="s">
        <v>132</v>
      </c>
    </row>
    <row r="37" spans="2:15" ht="27.9" customHeight="1" x14ac:dyDescent="0.3">
      <c r="B37" s="24" t="s">
        <v>133</v>
      </c>
      <c r="C37" s="24">
        <v>1000</v>
      </c>
      <c r="D37" s="24">
        <v>1000</v>
      </c>
      <c r="F37" s="24">
        <v>1.613</v>
      </c>
      <c r="G37" s="43">
        <v>150000</v>
      </c>
      <c r="H37" s="24">
        <v>500</v>
      </c>
    </row>
    <row r="38" spans="2:15" ht="27.9" customHeight="1" x14ac:dyDescent="0.3">
      <c r="B38" s="24" t="s">
        <v>134</v>
      </c>
      <c r="C38" s="24">
        <v>500</v>
      </c>
      <c r="D38" s="24">
        <v>500</v>
      </c>
      <c r="F38" s="21" t="s">
        <v>135</v>
      </c>
    </row>
    <row r="39" spans="2:15" ht="27.9" customHeight="1" x14ac:dyDescent="0.3">
      <c r="B39" s="24" t="s">
        <v>132</v>
      </c>
      <c r="C39" s="24">
        <v>500</v>
      </c>
      <c r="D39" s="24">
        <v>500</v>
      </c>
      <c r="F39" s="24">
        <v>500</v>
      </c>
    </row>
    <row r="40" spans="2:15" ht="27.9" customHeight="1" x14ac:dyDescent="0.3">
      <c r="B40" s="24" t="s">
        <v>110</v>
      </c>
      <c r="C40" s="24">
        <v>0</v>
      </c>
      <c r="D40" s="24">
        <v>1100</v>
      </c>
    </row>
    <row r="41" spans="2:15" ht="27.9" customHeight="1" x14ac:dyDescent="0.3">
      <c r="B41" s="24" t="s">
        <v>136</v>
      </c>
      <c r="C41" s="43">
        <v>0</v>
      </c>
      <c r="D41" s="43">
        <v>265132.5</v>
      </c>
    </row>
    <row r="42" spans="2:15" ht="27.9" customHeight="1" x14ac:dyDescent="0.3">
      <c r="B42" s="24" t="s">
        <v>131</v>
      </c>
      <c r="C42" s="43">
        <v>150000</v>
      </c>
      <c r="D42" s="43">
        <v>150000</v>
      </c>
    </row>
    <row r="43" spans="2:15" ht="27.9" customHeight="1" x14ac:dyDescent="0.3">
      <c r="B43" s="24" t="s">
        <v>132</v>
      </c>
      <c r="C43" s="24">
        <v>0</v>
      </c>
      <c r="D43" s="44">
        <v>150000</v>
      </c>
    </row>
    <row r="44" spans="2:15" ht="27.9" customHeight="1" x14ac:dyDescent="0.3">
      <c r="B44" s="24" t="s">
        <v>131</v>
      </c>
      <c r="C44" s="24">
        <v>0</v>
      </c>
      <c r="D44" s="45">
        <v>500</v>
      </c>
    </row>
    <row r="45" spans="2:15" ht="27.9" customHeight="1" x14ac:dyDescent="0.3">
      <c r="B45" s="24" t="s">
        <v>137</v>
      </c>
      <c r="C45" s="24">
        <v>0</v>
      </c>
      <c r="D45" s="24">
        <v>0</v>
      </c>
    </row>
    <row r="46" spans="2:15" ht="27.9" customHeight="1" x14ac:dyDescent="0.3">
      <c r="B46" s="24" t="s">
        <v>137</v>
      </c>
      <c r="C46" s="44">
        <v>150000</v>
      </c>
      <c r="D46" s="45">
        <v>500</v>
      </c>
    </row>
    <row r="47" spans="2:15" ht="27.9" customHeight="1" x14ac:dyDescent="0.3">
      <c r="B47" s="24" t="s">
        <v>138</v>
      </c>
      <c r="C47" s="24">
        <v>661</v>
      </c>
      <c r="D47" s="24">
        <v>661</v>
      </c>
    </row>
  </sheetData>
  <mergeCells count="2">
    <mergeCell ref="B1:E3"/>
    <mergeCell ref="C8:J9"/>
  </mergeCells>
  <conditionalFormatting sqref="D17:N17">
    <cfRule type="expression" dxfId="5" priority="11">
      <formula>ISERROR(D17)</formula>
    </cfRule>
  </conditionalFormatting>
  <conditionalFormatting sqref="D20:N20">
    <cfRule type="expression" dxfId="4" priority="9">
      <formula>ISERROR(D20)</formula>
    </cfRule>
  </conditionalFormatting>
  <conditionalFormatting sqref="D23:N23">
    <cfRule type="expression" dxfId="3" priority="4">
      <formula>ISERROR(D23)</formula>
    </cfRule>
  </conditionalFormatting>
  <conditionalFormatting sqref="D26:N26">
    <cfRule type="expression" dxfId="2" priority="3">
      <formula>ISERROR(D26)</formula>
    </cfRule>
  </conditionalFormatting>
  <conditionalFormatting sqref="D29:N29">
    <cfRule type="expression" dxfId="1" priority="2">
      <formula>ISERROR(D29)</formula>
    </cfRule>
  </conditionalFormatting>
  <conditionalFormatting sqref="D32:N32">
    <cfRule type="expression" dxfId="0" priority="1">
      <formula>ISERROR(D32)</formula>
    </cfRule>
  </conditionalFormatting>
  <pageMargins left="0.7" right="0.7" top="0.75" bottom="0.75" header="0.3" footer="0.3"/>
  <pageSetup paperSize="9" scale="40" orientation="landscape" r:id="rId1"/>
  <ignoredErrors>
    <ignoredError sqref="C6:E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R 1 l i W h 5 W 3 / G l A A A A 9 w A A A B I A H A B D b 2 5 m a W c v U G F j a 2 F n Z S 5 4 b W w g o h g A K K A U A A A A A A A A A A A A A A A A A A A A A A A A A A A A h Y 8 x D o I w G I W v Q r r T F h g E U s r g C s b E x L g 2 p U I j / B h a L H d z 8 E h e Q Y y i b o 7 v e 9 / w 3 v 1 6 Y / n U t d 5 F D U b 3 k K E A U + Q p k H 2 l o c 7 Q a I 9 + j H L O t k K e R K 2 8 W Q a T T q b K U G P t O S X E O Y d d h P u h J i G l A T m U x U 4 2 q h P o I + v / s q / B W A F S I c 7 2 r z E 8 x E G U 4 C B e J Z g y s l B W a v g a 4 T z 4 2 f 5 A t h 5 b O w 6 K Q + t v C k a W y M j 7 B H 8 A U E s D B B Q A A g A I A E d Z Y 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H W W J a K I p H u A 4 A A A A R A A A A E w A c A E Z v c m 1 1 b G F z L 1 N l Y 3 R p b 2 4 x L m 0 g o h g A K K A U A A A A A A A A A A A A A A A A A A A A A A A A A A A A K 0 5 N L s n M z 1 M I h t C G 1 g B Q S w E C L Q A U A A I A C A B H W W J a H l b f 8 a U A A A D 3 A A A A E g A A A A A A A A A A A A A A A A A A A A A A Q 2 9 u Z m l n L 1 B h Y 2 t h Z 2 U u e G 1 s U E s B A i 0 A F A A C A A g A R 1 l i W g / K 6 a u k A A A A 6 Q A A A B M A A A A A A A A A A A A A A A A A 8 Q A A A F t D b 2 5 0 Z W 5 0 X 1 R 5 c G V z X S 5 4 b W x Q S w E C L Q A U A A I A C A B H W W J 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l 1 U j o 7 J r k 0 2 l J U i H z R j K P w A A A A A C A A A A A A A Q Z g A A A A E A A C A A A A A 4 y B m a Z b y I M 8 d d b 0 + v / e d P + o Z y S W 2 X L I N X X t b o h x E 7 9 A A A A A A O g A A A A A I A A C A A A A A n w 5 c e j i R n i 9 J 2 F S u H A S M 3 J P d z L R D 7 B Y F 2 P i Z I w z 4 t w l A A A A D H 3 o A l 6 U 1 5 N s Q W 0 b Q h F Z v E / H s K S l a Q u 3 O / V 0 U 8 Q q S P i K 9 8 L u 5 C u L I w n V 8 6 + o 5 C Y d / V u A 0 X X R f / j T x P / q f q A T p s v C 1 4 / 6 g o 6 1 c 4 M J l Z f U A U l U A A A A B i D i V z 1 w 3 B U h N K 3 6 r / I b Y w t 4 e 6 p v / 2 3 0 K F f I M 5 e f d P V L 2 y P Q b S N a 2 f E u S x I X q 2 J T m i a Q d U 9 g 4 g q j N X A 4 w I R t 9 j < / D a t a M a s h u p > 
</file>

<file path=customXml/item4.xml><?xml version="1.0" encoding="utf-8"?>
<?mso-contentType ?>
<SharedContentType xmlns="Microsoft.SharePoint.Taxonomy.ContentTypeSync" SourceId="ecadf510-6fd9-4589-915b-e40c5db06ce5" ContentTypeId="0x01" PreviousValue="false"/>
</file>

<file path=customXml/item5.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445C23-50B5-46E0-8C2E-D94A3B3E33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7ED0E8-53BB-4219-94EB-D4935AD3BFC0}">
  <ds:schemaRefs>
    <ds:schemaRef ds:uri="http://schemas.microsoft.com/sharepoint/v3/contenttype/forms"/>
  </ds:schemaRefs>
</ds:datastoreItem>
</file>

<file path=customXml/itemProps3.xml><?xml version="1.0" encoding="utf-8"?>
<ds:datastoreItem xmlns:ds="http://schemas.openxmlformats.org/officeDocument/2006/customXml" ds:itemID="{A19814BE-3A54-4655-8571-D9572C10B59A}">
  <ds:schemaRefs>
    <ds:schemaRef ds:uri="http://schemas.microsoft.com/DataMashup"/>
  </ds:schemaRefs>
</ds:datastoreItem>
</file>

<file path=customXml/itemProps4.xml><?xml version="1.0" encoding="utf-8"?>
<ds:datastoreItem xmlns:ds="http://schemas.openxmlformats.org/officeDocument/2006/customXml" ds:itemID="{947435E9-9A2F-4AF2-9AE8-17F4D464724D}">
  <ds:schemaRefs>
    <ds:schemaRef ds:uri="Microsoft.SharePoint.Taxonomy.ContentTypeSync"/>
  </ds:schemaRefs>
</ds:datastoreItem>
</file>

<file path=customXml/itemProps5.xml><?xml version="1.0" encoding="utf-8"?>
<ds:datastoreItem xmlns:ds="http://schemas.openxmlformats.org/officeDocument/2006/customXml" ds:itemID="{21C04EB1-45A9-48E0-B4DB-26AA5E3DEC2C}">
  <ds:schemaRefs>
    <ds:schemaRef ds:uri="http://schemas.microsoft.com/office/2006/metadata/properties"/>
    <ds:schemaRef ds:uri="http://schemas.microsoft.com/office/infopath/2007/PartnerControls"/>
    <ds:schemaRef ds:uri="c892affd-9aea-4100-a63a-0b29159ee2f9"/>
    <ds:schemaRef ds:uri="5976950d-f5c8-4a84-b442-8b9faad1e7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Bijlage 6 P2 Nidos RvdK SGM VWN</vt:lpstr>
      <vt:lpstr>Prijzenblad</vt:lpstr>
      <vt:lpstr>Data</vt:lpstr>
      <vt:lpstr>Data!Afdrukbereik</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Prijsopgavetabel</dc:title>
  <dc:subject/>
  <dc:creator>Tolk-en Vertaaldiensten</dc:creator>
  <cp:keywords>n.v.t.</cp:keywords>
  <dc:description/>
  <cp:lastModifiedBy>Cajic, Mladenka  (M.)</cp:lastModifiedBy>
  <cp:revision/>
  <dcterms:created xsi:type="dcterms:W3CDTF">2013-02-25T22:33:21Z</dcterms:created>
  <dcterms:modified xsi:type="dcterms:W3CDTF">2025-04-22T08:07:02Z</dcterms:modified>
  <cp:category>n.v.t.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