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\Infra\Ingenieursbureau\Projecten\22133 Doorfietsroute Lelystad-Almere\22133-50 Technisch Management\07 Bestek\"/>
    </mc:Choice>
  </mc:AlternateContent>
  <xr:revisionPtr revIDLastSave="0" documentId="8_{D9C7EF20-C55E-4A8E-B828-14705966FFAF}" xr6:coauthVersionLast="47" xr6:coauthVersionMax="47" xr10:uidLastSave="{00000000-0000-0000-0000-000000000000}"/>
  <bookViews>
    <workbookView xWindow="28680" yWindow="-120" windowWidth="29040" windowHeight="15840" xr2:uid="{6DB54D5D-BFBD-4993-B6CD-6D6DD4082FE6}"/>
  </bookViews>
  <sheets>
    <sheet name="MKI bijlage" sheetId="2" r:id="rId1"/>
  </sheets>
  <definedNames>
    <definedName name="_xlnm.Print_Area" localSheetId="0">'MKI bijlage'!$A$1:$J$50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2" l="1"/>
  <c r="H33" i="2"/>
  <c r="F33" i="2"/>
  <c r="J27" i="2"/>
  <c r="H27" i="2"/>
  <c r="F27" i="2"/>
  <c r="J26" i="2"/>
  <c r="H26" i="2"/>
  <c r="F26" i="2"/>
  <c r="J25" i="2"/>
  <c r="H25" i="2"/>
  <c r="F25" i="2"/>
  <c r="J24" i="2"/>
  <c r="H24" i="2"/>
  <c r="F24" i="2"/>
  <c r="J23" i="2"/>
  <c r="H23" i="2"/>
  <c r="F23" i="2"/>
  <c r="J22" i="2"/>
  <c r="H22" i="2"/>
  <c r="F22" i="2"/>
  <c r="J12" i="2"/>
  <c r="H12" i="2"/>
  <c r="F12" i="2"/>
  <c r="F17" i="2"/>
  <c r="H17" i="2"/>
  <c r="J17" i="2"/>
  <c r="J5" i="2"/>
  <c r="J7" i="2"/>
  <c r="J8" i="2"/>
  <c r="J9" i="2"/>
  <c r="J14" i="2"/>
  <c r="J15" i="2"/>
  <c r="J16" i="2"/>
  <c r="J19" i="2"/>
  <c r="J20" i="2"/>
  <c r="J21" i="2"/>
  <c r="J29" i="2"/>
  <c r="J30" i="2"/>
  <c r="J31" i="2"/>
  <c r="J32" i="2"/>
  <c r="J4" i="2"/>
  <c r="H5" i="2"/>
  <c r="H7" i="2"/>
  <c r="H8" i="2"/>
  <c r="H9" i="2"/>
  <c r="H14" i="2"/>
  <c r="H15" i="2"/>
  <c r="H16" i="2"/>
  <c r="H19" i="2"/>
  <c r="H20" i="2"/>
  <c r="H21" i="2"/>
  <c r="H29" i="2"/>
  <c r="H30" i="2"/>
  <c r="H31" i="2"/>
  <c r="H32" i="2"/>
  <c r="F5" i="2"/>
  <c r="F7" i="2"/>
  <c r="F8" i="2"/>
  <c r="F9" i="2"/>
  <c r="F14" i="2"/>
  <c r="F15" i="2"/>
  <c r="F16" i="2"/>
  <c r="F19" i="2"/>
  <c r="F20" i="2"/>
  <c r="F21" i="2"/>
  <c r="F29" i="2"/>
  <c r="F30" i="2"/>
  <c r="F31" i="2"/>
  <c r="F32" i="2"/>
  <c r="H4" i="2"/>
  <c r="F4" i="2"/>
  <c r="D38" i="2"/>
  <c r="J11" i="2" l="1"/>
  <c r="H11" i="2"/>
  <c r="F11" i="2"/>
  <c r="J35" i="2"/>
  <c r="H35" i="2"/>
  <c r="F35" i="2"/>
  <c r="J36" i="2"/>
  <c r="H36" i="2"/>
  <c r="F36" i="2"/>
  <c r="J38" i="2"/>
  <c r="H38" i="2"/>
  <c r="F38" i="2"/>
  <c r="F40" i="2"/>
  <c r="H40" i="2"/>
  <c r="J40" i="2" l="1"/>
  <c r="F47" i="2" s="1"/>
</calcChain>
</file>

<file path=xl/sharedStrings.xml><?xml version="1.0" encoding="utf-8"?>
<sst xmlns="http://schemas.openxmlformats.org/spreadsheetml/2006/main" count="90" uniqueCount="51">
  <si>
    <t>OMSCHRIJVING</t>
  </si>
  <si>
    <t>HOEVEELHEID</t>
  </si>
  <si>
    <t>BESTEKPOST</t>
  </si>
  <si>
    <t>EENH.</t>
  </si>
  <si>
    <t>Totaal 
MKI-aanbieding
(A1 t/m A3)</t>
  </si>
  <si>
    <t>MKI-ondergrens
(A1 t/m A3)</t>
  </si>
  <si>
    <t>MKI-bovengrens</t>
  </si>
  <si>
    <t>MKI-aanbieding</t>
  </si>
  <si>
    <t>MKI-ondergrens</t>
  </si>
  <si>
    <t>Meerwaarde = A – (A x (B - C) / (D – C))</t>
  </si>
  <si>
    <t xml:space="preserve">B = MKI-aanbieding </t>
  </si>
  <si>
    <t>C = MKI ondergrens</t>
  </si>
  <si>
    <t xml:space="preserve">D = MKI bovengrens </t>
  </si>
  <si>
    <t>Behaalde meerwaarde</t>
  </si>
  <si>
    <t>m3</t>
  </si>
  <si>
    <t>B</t>
  </si>
  <si>
    <t>C</t>
  </si>
  <si>
    <t>D</t>
  </si>
  <si>
    <t>Maximale meerwaarde</t>
  </si>
  <si>
    <t>A = Maximaal te behalen meerwaarde</t>
  </si>
  <si>
    <t>In te vullen door ON</t>
  </si>
  <si>
    <t>Onderlagen</t>
  </si>
  <si>
    <t>Aanbr. onderlaag AC22 base OLB d 80mm b&gt; 2,50m</t>
  </si>
  <si>
    <t>Aanbr. onderlaag AC22 base OL-B d 85mm b&gt; 2,50m</t>
  </si>
  <si>
    <t>ton</t>
  </si>
  <si>
    <t>Deklagen</t>
  </si>
  <si>
    <t>Aanbrengen deklaag AC 11 DL-B zwart d 40 mm</t>
  </si>
  <si>
    <t>Aanbrengen deklaag AC 11 DL-B rood d 35 mm</t>
  </si>
  <si>
    <t>Aanbrengen deklaag AC 11 DL-B zwart d 35 mm</t>
  </si>
  <si>
    <t>Betonverhardingen</t>
  </si>
  <si>
    <t>Aanbrengen verhard. van beton in 1 laag. D16cm</t>
  </si>
  <si>
    <t>Aanbr. onderlaag AC22 base OL-B d 60mm b&gt; 2,50m</t>
  </si>
  <si>
    <t>Aanbr. onderlaag AC22 base OL-B d 60mm b&lt; 2,50m</t>
  </si>
  <si>
    <t>Aanbr. onderlaag AC22 base OL-B d 85mm b 2,60m</t>
  </si>
  <si>
    <t>Tussenlagen</t>
  </si>
  <si>
    <t>Aanbrengen verhard. van beton in 1 laag. D21cm</t>
  </si>
  <si>
    <t>MKI bestek
(A1 t/m A3)</t>
  </si>
  <si>
    <t>Totaal MKI 
MKI-bovengrens
(A1 t/m A3)</t>
  </si>
  <si>
    <t>Totaal MKI  
MKI-ondergrens
(A1 t/m A3)</t>
  </si>
  <si>
    <t>MKI  aanbieding
(A1 t/m A3)</t>
  </si>
  <si>
    <t>,</t>
  </si>
  <si>
    <t>BIJLAGE-8 MKI-SCORE</t>
  </si>
  <si>
    <t>Aanbrengen tussenlaag AC16-TL-C d 50mm b &gt; 2,50m</t>
  </si>
  <si>
    <t>Aanbrengen tussenlaag AC16-TL-C 50mm</t>
  </si>
  <si>
    <t>Aanbrengen tussenlaag AC16-TL-C sinus 80mm l 0,70m</t>
  </si>
  <si>
    <t>Aanbrengen tussenlaag AC16-TL-C d 100mm b &gt; 2,50m</t>
  </si>
  <si>
    <t>Aanbrengen tussenlaag AC16-TL-C 80mm</t>
  </si>
  <si>
    <t>Aanbrengen deklaag AC 11 DL-IB zwart d 40 mm b&gt;2,50m</t>
  </si>
  <si>
    <t>Aanbrengen deklaag AC 11 DL-IB zwart d 40 mm b 1-2,50m</t>
  </si>
  <si>
    <t>Aanbrengen deklaag AC 11 DL-B zwart d 40 mm b 1-2,50m</t>
  </si>
  <si>
    <t>Aanbrengen deklaag AC 11 DL-B zwart d 35 mm b 1-2,50m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</si>
</sst>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[$€-413]\ * #,##0.00_ ;_ [$€-413]\ * \-#,##0.00_ ;_ [$€-413]\ * &quot;-&quot;??_ ;_ @_ "/>
  </numFmts>
  <fonts count="13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u/>
      <sz val="8"/>
      <color rgb="FFFF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b/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682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3" borderId="1" xfId="0" quotePrefix="1" applyFont="1" applyFill="1" applyBorder="1"/>
    <xf numFmtId="0" fontId="3" fillId="3" borderId="1" xfId="0" quotePrefix="1" applyFont="1" applyFill="1" applyBorder="1"/>
    <xf numFmtId="0" fontId="1" fillId="2" borderId="3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left" vertical="top" wrapText="1"/>
    </xf>
    <xf numFmtId="0" fontId="2" fillId="3" borderId="6" xfId="0" quotePrefix="1" applyFont="1" applyFill="1" applyBorder="1"/>
    <xf numFmtId="0" fontId="2" fillId="3" borderId="7" xfId="0" quotePrefix="1" applyFont="1" applyFill="1" applyBorder="1"/>
    <xf numFmtId="4" fontId="2" fillId="3" borderId="7" xfId="0" applyNumberFormat="1" applyFont="1" applyFill="1" applyBorder="1"/>
    <xf numFmtId="0" fontId="2" fillId="3" borderId="5" xfId="0" quotePrefix="1" applyFont="1" applyFill="1" applyBorder="1"/>
    <xf numFmtId="4" fontId="2" fillId="3" borderId="5" xfId="0" applyNumberFormat="1" applyFont="1" applyFill="1" applyBorder="1"/>
    <xf numFmtId="4" fontId="4" fillId="5" borderId="5" xfId="0" applyNumberFormat="1" applyFont="1" applyFill="1" applyBorder="1"/>
    <xf numFmtId="4" fontId="4" fillId="5" borderId="8" xfId="0" applyNumberFormat="1" applyFont="1" applyFill="1" applyBorder="1"/>
    <xf numFmtId="0" fontId="5" fillId="4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6" fillId="3" borderId="1" xfId="0" quotePrefix="1" applyFont="1" applyFill="1" applyBorder="1"/>
    <xf numFmtId="0" fontId="7" fillId="3" borderId="1" xfId="0" quotePrefix="1" applyFont="1" applyFill="1" applyBorder="1"/>
    <xf numFmtId="0" fontId="8" fillId="0" borderId="0" xfId="0" applyFont="1"/>
    <xf numFmtId="0" fontId="9" fillId="3" borderId="1" xfId="0" applyFont="1" applyFill="1" applyBorder="1"/>
    <xf numFmtId="4" fontId="9" fillId="3" borderId="1" xfId="0" applyNumberFormat="1" applyFont="1" applyFill="1" applyBorder="1"/>
    <xf numFmtId="4" fontId="9" fillId="3" borderId="2" xfId="0" applyNumberFormat="1" applyFont="1" applyFill="1" applyBorder="1"/>
    <xf numFmtId="0" fontId="8" fillId="3" borderId="1" xfId="0" applyFont="1" applyFill="1" applyBorder="1"/>
    <xf numFmtId="164" fontId="8" fillId="0" borderId="0" xfId="0" applyNumberFormat="1" applyFont="1"/>
    <xf numFmtId="4" fontId="8" fillId="0" borderId="0" xfId="0" applyNumberFormat="1" applyFont="1"/>
    <xf numFmtId="4" fontId="5" fillId="4" borderId="0" xfId="0" applyNumberFormat="1" applyFont="1" applyFill="1"/>
    <xf numFmtId="4" fontId="5" fillId="0" borderId="0" xfId="0" applyNumberFormat="1" applyFont="1"/>
    <xf numFmtId="0" fontId="10" fillId="0" borderId="0" xfId="0" applyFont="1" applyAlignment="1">
      <alignment horizontal="left" vertical="center" indent="5"/>
    </xf>
    <xf numFmtId="0" fontId="11" fillId="0" borderId="0" xfId="0" applyFont="1" applyAlignment="1">
      <alignment horizontal="left" vertical="center" indent="5"/>
    </xf>
    <xf numFmtId="0" fontId="8" fillId="7" borderId="0" xfId="0" applyFont="1" applyFill="1"/>
    <xf numFmtId="4" fontId="11" fillId="0" borderId="0" xfId="0" applyNumberFormat="1" applyFont="1"/>
    <xf numFmtId="0" fontId="11" fillId="0" borderId="0" xfId="0" applyFont="1"/>
    <xf numFmtId="4" fontId="9" fillId="7" borderId="2" xfId="0" applyNumberFormat="1" applyFont="1" applyFill="1" applyBorder="1"/>
    <xf numFmtId="4" fontId="9" fillId="0" borderId="1" xfId="0" applyNumberFormat="1" applyFont="1" applyBorder="1"/>
    <xf numFmtId="4" fontId="9" fillId="0" borderId="2" xfId="0" applyNumberFormat="1" applyFont="1" applyBorder="1"/>
    <xf numFmtId="165" fontId="12" fillId="6" borderId="9" xfId="0" applyNumberFormat="1" applyFont="1" applyFill="1" applyBorder="1" applyAlignment="1">
      <alignment horizontal="center" vertical="center"/>
    </xf>
    <xf numFmtId="165" fontId="12" fillId="6" borderId="15" xfId="0" applyNumberFormat="1" applyFont="1" applyFill="1" applyBorder="1" applyAlignment="1">
      <alignment horizontal="center" vertical="center"/>
    </xf>
    <xf numFmtId="165" fontId="12" fillId="6" borderId="11" xfId="0" applyNumberFormat="1" applyFont="1" applyFill="1" applyBorder="1" applyAlignment="1">
      <alignment horizontal="center" vertical="center"/>
    </xf>
    <xf numFmtId="165" fontId="12" fillId="6" borderId="0" xfId="0" applyNumberFormat="1" applyFont="1" applyFill="1" applyAlignment="1">
      <alignment horizontal="center" vertical="center"/>
    </xf>
    <xf numFmtId="165" fontId="12" fillId="6" borderId="13" xfId="0" applyNumberFormat="1" applyFont="1" applyFill="1" applyBorder="1" applyAlignment="1">
      <alignment horizontal="center" vertical="center"/>
    </xf>
    <xf numFmtId="165" fontId="12" fillId="6" borderId="16" xfId="0" applyNumberFormat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4936F-D3E3-4235-B466-C0F9101EA49B}">
  <sheetPr>
    <pageSetUpPr fitToPage="1"/>
  </sheetPr>
  <dimension ref="A1:K51"/>
  <sheetViews>
    <sheetView tabSelected="1" topLeftCell="A11" zoomScaleNormal="100" workbookViewId="0">
      <selection activeCell="B36" sqref="B36"/>
    </sheetView>
  </sheetViews>
  <sheetFormatPr defaultRowHeight="14.25" x14ac:dyDescent="0.2"/>
  <cols>
    <col min="1" max="1" width="10.5703125" style="16" bestFit="1" customWidth="1"/>
    <col min="2" max="2" width="46.28515625" style="16" customWidth="1"/>
    <col min="3" max="3" width="5" style="16" bestFit="1" customWidth="1"/>
    <col min="4" max="6" width="17.42578125" style="22" customWidth="1"/>
    <col min="7" max="10" width="17.42578125" style="16" customWidth="1"/>
    <col min="11" max="11" width="13.42578125" style="16" bestFit="1" customWidth="1"/>
    <col min="12" max="16384" width="9.140625" style="16"/>
  </cols>
  <sheetData>
    <row r="1" spans="1:10" ht="18" customHeight="1" x14ac:dyDescent="0.2">
      <c r="A1" s="12" t="s">
        <v>41</v>
      </c>
      <c r="B1" s="12"/>
      <c r="C1" s="12"/>
      <c r="D1" s="12"/>
      <c r="E1" s="12"/>
      <c r="F1" s="13" t="s">
        <v>17</v>
      </c>
      <c r="G1" s="12"/>
      <c r="H1" s="13" t="s">
        <v>16</v>
      </c>
      <c r="I1" s="12"/>
      <c r="J1" s="13" t="s">
        <v>15</v>
      </c>
    </row>
    <row r="2" spans="1:10" ht="33.75" x14ac:dyDescent="0.2">
      <c r="A2" s="3" t="s">
        <v>2</v>
      </c>
      <c r="B2" s="3" t="s">
        <v>0</v>
      </c>
      <c r="C2" s="3" t="s">
        <v>3</v>
      </c>
      <c r="D2" s="4" t="s">
        <v>1</v>
      </c>
      <c r="E2" s="4" t="s">
        <v>36</v>
      </c>
      <c r="F2" s="4" t="s">
        <v>37</v>
      </c>
      <c r="G2" s="4" t="s">
        <v>5</v>
      </c>
      <c r="H2" s="4" t="s">
        <v>38</v>
      </c>
      <c r="I2" s="4" t="s">
        <v>39</v>
      </c>
      <c r="J2" s="4" t="s">
        <v>4</v>
      </c>
    </row>
    <row r="3" spans="1:10" x14ac:dyDescent="0.2">
      <c r="A3" s="1">
        <v>2323</v>
      </c>
      <c r="B3" s="2" t="s">
        <v>21</v>
      </c>
      <c r="C3" s="17"/>
      <c r="D3" s="18"/>
      <c r="E3" s="18"/>
      <c r="F3" s="19"/>
      <c r="G3" s="19"/>
      <c r="H3" s="19"/>
      <c r="I3" s="30"/>
      <c r="J3" s="19"/>
    </row>
    <row r="4" spans="1:10" x14ac:dyDescent="0.2">
      <c r="A4" s="1">
        <v>232310</v>
      </c>
      <c r="B4" s="15" t="s">
        <v>22</v>
      </c>
      <c r="C4" s="17" t="s">
        <v>24</v>
      </c>
      <c r="D4" s="18">
        <v>79</v>
      </c>
      <c r="E4" s="18">
        <v>3.25</v>
      </c>
      <c r="F4" s="19">
        <f>+D4*E4</f>
        <v>256.75</v>
      </c>
      <c r="G4" s="19">
        <v>1.5</v>
      </c>
      <c r="H4" s="19">
        <f>+G4*D4</f>
        <v>118.5</v>
      </c>
      <c r="I4" s="30">
        <v>2</v>
      </c>
      <c r="J4" s="19">
        <f>+I4*D4</f>
        <v>158</v>
      </c>
    </row>
    <row r="5" spans="1:10" x14ac:dyDescent="0.2">
      <c r="A5" s="1">
        <v>232320</v>
      </c>
      <c r="B5" s="15" t="s">
        <v>23</v>
      </c>
      <c r="C5" s="17" t="s">
        <v>24</v>
      </c>
      <c r="D5" s="18">
        <v>1023</v>
      </c>
      <c r="E5" s="18">
        <v>3.25</v>
      </c>
      <c r="F5" s="19">
        <f t="shared" ref="F5:F38" si="0">+D5*E5</f>
        <v>3324.75</v>
      </c>
      <c r="G5" s="19">
        <v>1.5</v>
      </c>
      <c r="H5" s="19">
        <f t="shared" ref="H5:H38" si="1">+G5*D5</f>
        <v>1534.5</v>
      </c>
      <c r="I5" s="30">
        <v>2</v>
      </c>
      <c r="J5" s="19">
        <f t="shared" ref="J5:J38" si="2">+I5*D5</f>
        <v>2046</v>
      </c>
    </row>
    <row r="6" spans="1:10" x14ac:dyDescent="0.2">
      <c r="A6" s="1">
        <v>2324</v>
      </c>
      <c r="B6" s="2" t="s">
        <v>25</v>
      </c>
      <c r="C6" s="17"/>
      <c r="D6" s="18"/>
      <c r="E6" s="18"/>
      <c r="F6" s="19"/>
      <c r="G6" s="19"/>
      <c r="H6" s="19"/>
      <c r="I6" s="30"/>
      <c r="J6" s="19"/>
    </row>
    <row r="7" spans="1:10" x14ac:dyDescent="0.2">
      <c r="A7" s="1">
        <v>232410</v>
      </c>
      <c r="B7" s="15" t="s">
        <v>26</v>
      </c>
      <c r="C7" s="17" t="s">
        <v>24</v>
      </c>
      <c r="D7" s="18">
        <v>38</v>
      </c>
      <c r="E7" s="18">
        <v>9</v>
      </c>
      <c r="F7" s="19">
        <f t="shared" si="0"/>
        <v>342</v>
      </c>
      <c r="G7" s="19">
        <v>5</v>
      </c>
      <c r="H7" s="19">
        <f t="shared" si="1"/>
        <v>190</v>
      </c>
      <c r="I7" s="30">
        <v>7</v>
      </c>
      <c r="J7" s="19">
        <f t="shared" si="2"/>
        <v>266</v>
      </c>
    </row>
    <row r="8" spans="1:10" x14ac:dyDescent="0.2">
      <c r="A8" s="1">
        <v>232420</v>
      </c>
      <c r="B8" s="15" t="s">
        <v>27</v>
      </c>
      <c r="C8" s="17" t="s">
        <v>24</v>
      </c>
      <c r="D8" s="18">
        <v>348</v>
      </c>
      <c r="E8" s="31">
        <v>19</v>
      </c>
      <c r="F8" s="19">
        <f t="shared" si="0"/>
        <v>6612</v>
      </c>
      <c r="G8" s="32">
        <v>10.5</v>
      </c>
      <c r="H8" s="19">
        <f t="shared" si="1"/>
        <v>3654</v>
      </c>
      <c r="I8" s="30">
        <v>8</v>
      </c>
      <c r="J8" s="19">
        <f t="shared" si="2"/>
        <v>2784</v>
      </c>
    </row>
    <row r="9" spans="1:10" x14ac:dyDescent="0.2">
      <c r="A9" s="1">
        <v>232430</v>
      </c>
      <c r="B9" s="15" t="s">
        <v>28</v>
      </c>
      <c r="C9" s="17" t="s">
        <v>24</v>
      </c>
      <c r="D9" s="18">
        <v>68</v>
      </c>
      <c r="E9" s="18">
        <v>9</v>
      </c>
      <c r="F9" s="19">
        <f t="shared" si="0"/>
        <v>612</v>
      </c>
      <c r="G9" s="19">
        <v>5</v>
      </c>
      <c r="H9" s="19">
        <f t="shared" si="1"/>
        <v>340</v>
      </c>
      <c r="I9" s="30">
        <v>7</v>
      </c>
      <c r="J9" s="19">
        <f t="shared" si="2"/>
        <v>476</v>
      </c>
    </row>
    <row r="10" spans="1:10" x14ac:dyDescent="0.2">
      <c r="A10" s="1">
        <v>362</v>
      </c>
      <c r="B10" s="14" t="s">
        <v>29</v>
      </c>
      <c r="C10" s="17"/>
      <c r="D10" s="18"/>
      <c r="E10" s="18"/>
      <c r="F10" s="19"/>
      <c r="G10" s="19"/>
      <c r="H10" s="19"/>
      <c r="I10" s="30"/>
      <c r="J10" s="19"/>
    </row>
    <row r="11" spans="1:10" x14ac:dyDescent="0.2">
      <c r="A11" s="1">
        <v>362010</v>
      </c>
      <c r="B11" s="15" t="s">
        <v>30</v>
      </c>
      <c r="C11" s="17" t="s">
        <v>14</v>
      </c>
      <c r="D11" s="18">
        <v>2522</v>
      </c>
      <c r="E11" s="18">
        <v>10</v>
      </c>
      <c r="F11" s="19">
        <f t="shared" si="0"/>
        <v>25220</v>
      </c>
      <c r="G11" s="19">
        <v>6.5</v>
      </c>
      <c r="H11" s="19">
        <f t="shared" si="1"/>
        <v>16393</v>
      </c>
      <c r="I11" s="30">
        <v>7</v>
      </c>
      <c r="J11" s="19">
        <f t="shared" si="2"/>
        <v>17654</v>
      </c>
    </row>
    <row r="12" spans="1:10" x14ac:dyDescent="0.2">
      <c r="A12" s="1">
        <v>362020</v>
      </c>
      <c r="B12" s="15" t="s">
        <v>35</v>
      </c>
      <c r="C12" s="17" t="s">
        <v>14</v>
      </c>
      <c r="D12" s="18">
        <v>29</v>
      </c>
      <c r="E12" s="18">
        <v>10</v>
      </c>
      <c r="F12" s="19">
        <f t="shared" ref="F12" si="3">+D12*E12</f>
        <v>290</v>
      </c>
      <c r="G12" s="19">
        <v>6.5</v>
      </c>
      <c r="H12" s="19">
        <f t="shared" ref="H12" si="4">+G12*D12</f>
        <v>188.5</v>
      </c>
      <c r="I12" s="30">
        <v>7</v>
      </c>
      <c r="J12" s="19">
        <f t="shared" ref="J12" si="5">+I12*D12</f>
        <v>203</v>
      </c>
    </row>
    <row r="13" spans="1:10" x14ac:dyDescent="0.2">
      <c r="A13" s="1">
        <v>4523</v>
      </c>
      <c r="B13" s="2" t="s">
        <v>21</v>
      </c>
      <c r="C13" s="17"/>
      <c r="D13" s="18"/>
      <c r="E13" s="18"/>
      <c r="F13" s="19"/>
      <c r="G13" s="19"/>
      <c r="H13" s="19"/>
      <c r="I13" s="30"/>
      <c r="J13" s="19"/>
    </row>
    <row r="14" spans="1:10" x14ac:dyDescent="0.2">
      <c r="A14" s="1">
        <v>452310</v>
      </c>
      <c r="B14" s="15" t="s">
        <v>31</v>
      </c>
      <c r="C14" s="17" t="s">
        <v>24</v>
      </c>
      <c r="D14" s="18">
        <v>2620</v>
      </c>
      <c r="E14" s="18">
        <v>3.25</v>
      </c>
      <c r="F14" s="19">
        <f t="shared" si="0"/>
        <v>8515</v>
      </c>
      <c r="G14" s="19">
        <v>1.5</v>
      </c>
      <c r="H14" s="19">
        <f t="shared" si="1"/>
        <v>3930</v>
      </c>
      <c r="I14" s="30">
        <v>2</v>
      </c>
      <c r="J14" s="19">
        <f t="shared" si="2"/>
        <v>5240</v>
      </c>
    </row>
    <row r="15" spans="1:10" x14ac:dyDescent="0.2">
      <c r="A15" s="1">
        <v>452320</v>
      </c>
      <c r="B15" s="15" t="s">
        <v>32</v>
      </c>
      <c r="C15" s="17" t="s">
        <v>24</v>
      </c>
      <c r="D15" s="18">
        <v>2</v>
      </c>
      <c r="E15" s="18">
        <v>3.25</v>
      </c>
      <c r="F15" s="19">
        <f t="shared" si="0"/>
        <v>6.5</v>
      </c>
      <c r="G15" s="19">
        <v>1.5</v>
      </c>
      <c r="H15" s="19">
        <f t="shared" si="1"/>
        <v>3</v>
      </c>
      <c r="I15" s="30">
        <v>2</v>
      </c>
      <c r="J15" s="19">
        <f t="shared" si="2"/>
        <v>4</v>
      </c>
    </row>
    <row r="16" spans="1:10" x14ac:dyDescent="0.2">
      <c r="A16" s="1">
        <v>452330</v>
      </c>
      <c r="B16" s="15" t="s">
        <v>33</v>
      </c>
      <c r="C16" s="17" t="s">
        <v>24</v>
      </c>
      <c r="D16" s="18">
        <v>260</v>
      </c>
      <c r="E16" s="18">
        <v>3.25</v>
      </c>
      <c r="F16" s="19">
        <f t="shared" si="0"/>
        <v>845</v>
      </c>
      <c r="G16" s="19">
        <v>1.5</v>
      </c>
      <c r="H16" s="19">
        <f t="shared" si="1"/>
        <v>390</v>
      </c>
      <c r="I16" s="30">
        <v>2</v>
      </c>
      <c r="J16" s="19">
        <f t="shared" si="2"/>
        <v>520</v>
      </c>
    </row>
    <row r="17" spans="1:10" x14ac:dyDescent="0.2">
      <c r="A17" s="1">
        <v>452340</v>
      </c>
      <c r="B17" s="15" t="s">
        <v>33</v>
      </c>
      <c r="C17" s="17" t="s">
        <v>24</v>
      </c>
      <c r="D17" s="18">
        <v>232</v>
      </c>
      <c r="E17" s="18">
        <v>3.25</v>
      </c>
      <c r="F17" s="19">
        <f t="shared" ref="F17" si="6">+D17*E17</f>
        <v>754</v>
      </c>
      <c r="G17" s="19">
        <v>2.5</v>
      </c>
      <c r="H17" s="19">
        <f t="shared" ref="H17" si="7">+G17*D17</f>
        <v>580</v>
      </c>
      <c r="I17" s="30">
        <v>3</v>
      </c>
      <c r="J17" s="19">
        <f t="shared" ref="J17" si="8">+I17*D17</f>
        <v>696</v>
      </c>
    </row>
    <row r="18" spans="1:10" x14ac:dyDescent="0.2">
      <c r="A18" s="1">
        <v>4524</v>
      </c>
      <c r="B18" s="2" t="s">
        <v>34</v>
      </c>
      <c r="C18" s="17"/>
      <c r="D18" s="18"/>
      <c r="E18" s="18"/>
      <c r="F18" s="19"/>
      <c r="G18" s="19"/>
      <c r="H18" s="19"/>
      <c r="I18" s="30"/>
      <c r="J18" s="19"/>
    </row>
    <row r="19" spans="1:10" x14ac:dyDescent="0.2">
      <c r="A19" s="1">
        <v>452410</v>
      </c>
      <c r="B19" s="15" t="s">
        <v>42</v>
      </c>
      <c r="C19" s="17" t="s">
        <v>24</v>
      </c>
      <c r="D19" s="18">
        <v>2151</v>
      </c>
      <c r="E19" s="18">
        <v>3.25</v>
      </c>
      <c r="F19" s="19">
        <f t="shared" si="0"/>
        <v>6990.75</v>
      </c>
      <c r="G19" s="19">
        <v>1.5</v>
      </c>
      <c r="H19" s="19">
        <f t="shared" si="1"/>
        <v>3226.5</v>
      </c>
      <c r="I19" s="30">
        <v>2</v>
      </c>
      <c r="J19" s="19">
        <f t="shared" si="2"/>
        <v>4302</v>
      </c>
    </row>
    <row r="20" spans="1:10" x14ac:dyDescent="0.2">
      <c r="A20" s="1">
        <v>452420</v>
      </c>
      <c r="B20" s="15" t="s">
        <v>43</v>
      </c>
      <c r="C20" s="17" t="s">
        <v>24</v>
      </c>
      <c r="D20" s="18">
        <v>3</v>
      </c>
      <c r="E20" s="18">
        <v>3.25</v>
      </c>
      <c r="F20" s="19">
        <f t="shared" si="0"/>
        <v>9.75</v>
      </c>
      <c r="G20" s="19">
        <v>1.5</v>
      </c>
      <c r="H20" s="19">
        <f t="shared" si="1"/>
        <v>4.5</v>
      </c>
      <c r="I20" s="30">
        <v>2</v>
      </c>
      <c r="J20" s="19">
        <f t="shared" si="2"/>
        <v>6</v>
      </c>
    </row>
    <row r="21" spans="1:10" x14ac:dyDescent="0.2">
      <c r="A21" s="1">
        <v>452430</v>
      </c>
      <c r="B21" s="15" t="s">
        <v>44</v>
      </c>
      <c r="C21" s="17" t="s">
        <v>24</v>
      </c>
      <c r="D21" s="18">
        <v>15</v>
      </c>
      <c r="E21" s="18">
        <v>3.25</v>
      </c>
      <c r="F21" s="19">
        <f t="shared" si="0"/>
        <v>48.75</v>
      </c>
      <c r="G21" s="19">
        <v>1.5</v>
      </c>
      <c r="H21" s="19">
        <f t="shared" si="1"/>
        <v>22.5</v>
      </c>
      <c r="I21" s="30">
        <v>2</v>
      </c>
      <c r="J21" s="19">
        <f t="shared" si="2"/>
        <v>30</v>
      </c>
    </row>
    <row r="22" spans="1:10" x14ac:dyDescent="0.2">
      <c r="A22" s="1">
        <v>452440</v>
      </c>
      <c r="B22" s="15" t="s">
        <v>45</v>
      </c>
      <c r="C22" s="17" t="s">
        <v>24</v>
      </c>
      <c r="D22" s="18">
        <v>13</v>
      </c>
      <c r="E22" s="18">
        <v>3.25</v>
      </c>
      <c r="F22" s="19">
        <f t="shared" ref="F22:F27" si="9">+D22*E22</f>
        <v>42.25</v>
      </c>
      <c r="G22" s="19">
        <v>1.5</v>
      </c>
      <c r="H22" s="19">
        <f t="shared" ref="H22:H27" si="10">+G22*D22</f>
        <v>19.5</v>
      </c>
      <c r="I22" s="30">
        <v>2</v>
      </c>
      <c r="J22" s="19">
        <f t="shared" ref="J22:J27" si="11">+I22*D22</f>
        <v>26</v>
      </c>
    </row>
    <row r="23" spans="1:10" x14ac:dyDescent="0.2">
      <c r="A23" s="1">
        <v>452450</v>
      </c>
      <c r="B23" s="15" t="s">
        <v>46</v>
      </c>
      <c r="C23" s="17" t="s">
        <v>24</v>
      </c>
      <c r="D23" s="18">
        <v>11</v>
      </c>
      <c r="E23" s="18">
        <v>3.25</v>
      </c>
      <c r="F23" s="19">
        <f t="shared" si="9"/>
        <v>35.75</v>
      </c>
      <c r="G23" s="19">
        <v>1.5</v>
      </c>
      <c r="H23" s="19">
        <f t="shared" si="10"/>
        <v>16.5</v>
      </c>
      <c r="I23" s="30">
        <v>2</v>
      </c>
      <c r="J23" s="19">
        <f t="shared" si="11"/>
        <v>22</v>
      </c>
    </row>
    <row r="24" spans="1:10" x14ac:dyDescent="0.2">
      <c r="A24" s="1">
        <v>452460</v>
      </c>
      <c r="B24" s="15" t="s">
        <v>46</v>
      </c>
      <c r="C24" s="17" t="s">
        <v>24</v>
      </c>
      <c r="D24" s="18">
        <v>14</v>
      </c>
      <c r="E24" s="18">
        <v>3.25</v>
      </c>
      <c r="F24" s="19">
        <f t="shared" si="9"/>
        <v>45.5</v>
      </c>
      <c r="G24" s="19">
        <v>1.5</v>
      </c>
      <c r="H24" s="19">
        <f t="shared" si="10"/>
        <v>21</v>
      </c>
      <c r="I24" s="30">
        <v>2</v>
      </c>
      <c r="J24" s="19">
        <f t="shared" si="11"/>
        <v>28</v>
      </c>
    </row>
    <row r="25" spans="1:10" x14ac:dyDescent="0.2">
      <c r="A25" s="1">
        <v>452470</v>
      </c>
      <c r="B25" s="15" t="s">
        <v>46</v>
      </c>
      <c r="C25" s="17" t="s">
        <v>24</v>
      </c>
      <c r="D25" s="18">
        <v>18</v>
      </c>
      <c r="E25" s="18">
        <v>3.25</v>
      </c>
      <c r="F25" s="19">
        <f t="shared" si="9"/>
        <v>58.5</v>
      </c>
      <c r="G25" s="19">
        <v>1.5</v>
      </c>
      <c r="H25" s="19">
        <f t="shared" si="10"/>
        <v>27</v>
      </c>
      <c r="I25" s="30">
        <v>2</v>
      </c>
      <c r="J25" s="19">
        <f t="shared" si="11"/>
        <v>36</v>
      </c>
    </row>
    <row r="26" spans="1:10" x14ac:dyDescent="0.2">
      <c r="A26" s="1">
        <v>452480</v>
      </c>
      <c r="B26" s="15" t="s">
        <v>46</v>
      </c>
      <c r="C26" s="17" t="s">
        <v>24</v>
      </c>
      <c r="D26" s="18">
        <v>11</v>
      </c>
      <c r="E26" s="18">
        <v>3.25</v>
      </c>
      <c r="F26" s="19">
        <f t="shared" si="9"/>
        <v>35.75</v>
      </c>
      <c r="G26" s="19">
        <v>1.5</v>
      </c>
      <c r="H26" s="19">
        <f t="shared" si="10"/>
        <v>16.5</v>
      </c>
      <c r="I26" s="30">
        <v>2</v>
      </c>
      <c r="J26" s="19">
        <f t="shared" si="11"/>
        <v>22</v>
      </c>
    </row>
    <row r="27" spans="1:10" x14ac:dyDescent="0.2">
      <c r="A27" s="1">
        <v>452490</v>
      </c>
      <c r="B27" s="15" t="s">
        <v>46</v>
      </c>
      <c r="C27" s="17" t="s">
        <v>24</v>
      </c>
      <c r="D27" s="18">
        <v>53</v>
      </c>
      <c r="E27" s="18">
        <v>3.25</v>
      </c>
      <c r="F27" s="19">
        <f t="shared" si="9"/>
        <v>172.25</v>
      </c>
      <c r="G27" s="19">
        <v>1.5</v>
      </c>
      <c r="H27" s="19">
        <f t="shared" si="10"/>
        <v>79.5</v>
      </c>
      <c r="I27" s="30">
        <v>2</v>
      </c>
      <c r="J27" s="19">
        <f t="shared" si="11"/>
        <v>106</v>
      </c>
    </row>
    <row r="28" spans="1:10" x14ac:dyDescent="0.2">
      <c r="A28" s="1">
        <v>4525</v>
      </c>
      <c r="B28" s="2" t="s">
        <v>25</v>
      </c>
      <c r="C28" s="17"/>
      <c r="D28" s="18"/>
      <c r="E28" s="18"/>
      <c r="F28" s="19"/>
      <c r="G28" s="19"/>
      <c r="H28" s="19"/>
      <c r="I28" s="30"/>
      <c r="J28" s="19"/>
    </row>
    <row r="29" spans="1:10" x14ac:dyDescent="0.2">
      <c r="A29" s="1">
        <v>452510</v>
      </c>
      <c r="B29" s="15" t="s">
        <v>47</v>
      </c>
      <c r="C29" s="17" t="s">
        <v>24</v>
      </c>
      <c r="D29" s="18">
        <v>1701</v>
      </c>
      <c r="E29" s="18">
        <v>9</v>
      </c>
      <c r="F29" s="19">
        <f t="shared" si="0"/>
        <v>15309</v>
      </c>
      <c r="G29" s="19">
        <v>5</v>
      </c>
      <c r="H29" s="19">
        <f t="shared" si="1"/>
        <v>8505</v>
      </c>
      <c r="I29" s="30">
        <v>7</v>
      </c>
      <c r="J29" s="19">
        <f t="shared" si="2"/>
        <v>11907</v>
      </c>
    </row>
    <row r="30" spans="1:10" x14ac:dyDescent="0.2">
      <c r="A30" s="1">
        <v>452520</v>
      </c>
      <c r="B30" s="15" t="s">
        <v>48</v>
      </c>
      <c r="C30" s="17" t="s">
        <v>24</v>
      </c>
      <c r="D30" s="18">
        <v>6</v>
      </c>
      <c r="E30" s="18">
        <v>9</v>
      </c>
      <c r="F30" s="19">
        <f t="shared" si="0"/>
        <v>54</v>
      </c>
      <c r="G30" s="19">
        <v>5</v>
      </c>
      <c r="H30" s="19">
        <f t="shared" si="1"/>
        <v>30</v>
      </c>
      <c r="I30" s="30">
        <v>7</v>
      </c>
      <c r="J30" s="19">
        <f t="shared" si="2"/>
        <v>42</v>
      </c>
    </row>
    <row r="31" spans="1:10" x14ac:dyDescent="0.2">
      <c r="A31" s="1">
        <v>452530</v>
      </c>
      <c r="B31" s="15" t="s">
        <v>49</v>
      </c>
      <c r="C31" s="17" t="s">
        <v>24</v>
      </c>
      <c r="D31" s="18">
        <v>3</v>
      </c>
      <c r="E31" s="18">
        <v>9</v>
      </c>
      <c r="F31" s="19">
        <f t="shared" si="0"/>
        <v>27</v>
      </c>
      <c r="G31" s="19">
        <v>5</v>
      </c>
      <c r="H31" s="19">
        <f t="shared" si="1"/>
        <v>15</v>
      </c>
      <c r="I31" s="30">
        <v>7</v>
      </c>
      <c r="J31" s="19">
        <f t="shared" si="2"/>
        <v>21</v>
      </c>
    </row>
    <row r="32" spans="1:10" x14ac:dyDescent="0.2">
      <c r="A32" s="1">
        <v>452540</v>
      </c>
      <c r="B32" s="15" t="s">
        <v>50</v>
      </c>
      <c r="C32" s="17" t="s">
        <v>24</v>
      </c>
      <c r="D32" s="18">
        <v>87</v>
      </c>
      <c r="E32" s="18">
        <v>9</v>
      </c>
      <c r="F32" s="19">
        <f t="shared" si="0"/>
        <v>783</v>
      </c>
      <c r="G32" s="19">
        <v>5</v>
      </c>
      <c r="H32" s="19">
        <f t="shared" si="1"/>
        <v>435</v>
      </c>
      <c r="I32" s="30">
        <v>7</v>
      </c>
      <c r="J32" s="19">
        <f t="shared" si="2"/>
        <v>609</v>
      </c>
    </row>
    <row r="33" spans="1:11" x14ac:dyDescent="0.2">
      <c r="A33" s="1">
        <v>452540</v>
      </c>
      <c r="B33" s="15" t="s">
        <v>50</v>
      </c>
      <c r="C33" s="17" t="s">
        <v>24</v>
      </c>
      <c r="D33" s="18">
        <v>6</v>
      </c>
      <c r="E33" s="18">
        <v>9</v>
      </c>
      <c r="F33" s="19">
        <f t="shared" ref="F33" si="12">+D33*E33</f>
        <v>54</v>
      </c>
      <c r="G33" s="19">
        <v>5</v>
      </c>
      <c r="H33" s="19">
        <f t="shared" ref="H33" si="13">+G33*D33</f>
        <v>30</v>
      </c>
      <c r="I33" s="30">
        <v>7</v>
      </c>
      <c r="J33" s="19">
        <f t="shared" ref="J33" si="14">+I33*D33</f>
        <v>42</v>
      </c>
    </row>
    <row r="34" spans="1:11" x14ac:dyDescent="0.2">
      <c r="A34" s="1">
        <v>453</v>
      </c>
      <c r="B34" s="2" t="s">
        <v>29</v>
      </c>
      <c r="C34" s="17"/>
      <c r="D34" s="18"/>
      <c r="E34" s="18"/>
      <c r="F34" s="19"/>
      <c r="G34" s="19"/>
      <c r="H34" s="19"/>
      <c r="I34" s="30"/>
      <c r="J34" s="19"/>
    </row>
    <row r="35" spans="1:11" x14ac:dyDescent="0.2">
      <c r="A35" s="1">
        <v>453110</v>
      </c>
      <c r="B35" s="15" t="s">
        <v>30</v>
      </c>
      <c r="C35" s="17" t="s">
        <v>14</v>
      </c>
      <c r="D35" s="18">
        <v>2345</v>
      </c>
      <c r="E35" s="18">
        <v>10</v>
      </c>
      <c r="F35" s="19">
        <f t="shared" si="0"/>
        <v>23450</v>
      </c>
      <c r="G35" s="19">
        <v>6.5</v>
      </c>
      <c r="H35" s="19">
        <f t="shared" si="1"/>
        <v>15242.5</v>
      </c>
      <c r="I35" s="30">
        <v>7</v>
      </c>
      <c r="J35" s="19">
        <f t="shared" si="2"/>
        <v>16415</v>
      </c>
    </row>
    <row r="36" spans="1:11" x14ac:dyDescent="0.2">
      <c r="A36" s="1">
        <v>453120</v>
      </c>
      <c r="B36" s="15" t="s">
        <v>35</v>
      </c>
      <c r="C36" s="17" t="s">
        <v>14</v>
      </c>
      <c r="D36" s="18">
        <v>29</v>
      </c>
      <c r="E36" s="18">
        <v>10</v>
      </c>
      <c r="F36" s="19">
        <f t="shared" si="0"/>
        <v>290</v>
      </c>
      <c r="G36" s="19">
        <v>6.5</v>
      </c>
      <c r="H36" s="19">
        <f t="shared" si="1"/>
        <v>188.5</v>
      </c>
      <c r="I36" s="30">
        <v>7</v>
      </c>
      <c r="J36" s="19">
        <f t="shared" si="2"/>
        <v>203</v>
      </c>
    </row>
    <row r="37" spans="1:11" x14ac:dyDescent="0.2">
      <c r="A37" s="1">
        <v>551</v>
      </c>
      <c r="B37" s="2" t="s">
        <v>29</v>
      </c>
      <c r="C37" s="17"/>
      <c r="D37" s="18"/>
      <c r="E37" s="18"/>
      <c r="F37" s="19"/>
      <c r="G37" s="19"/>
      <c r="H37" s="19"/>
      <c r="I37" s="30"/>
      <c r="J37" s="19"/>
    </row>
    <row r="38" spans="1:11" x14ac:dyDescent="0.2">
      <c r="A38" s="1">
        <v>551110</v>
      </c>
      <c r="B38" s="15" t="s">
        <v>30</v>
      </c>
      <c r="C38" s="17" t="s">
        <v>14</v>
      </c>
      <c r="D38" s="18">
        <f>3865*0.16</f>
        <v>618.4</v>
      </c>
      <c r="E38" s="18">
        <v>10</v>
      </c>
      <c r="F38" s="19">
        <f t="shared" si="0"/>
        <v>6184</v>
      </c>
      <c r="G38" s="19">
        <v>6.5</v>
      </c>
      <c r="H38" s="19">
        <f t="shared" si="1"/>
        <v>4019.6</v>
      </c>
      <c r="I38" s="30">
        <v>7</v>
      </c>
      <c r="J38" s="19">
        <f t="shared" si="2"/>
        <v>4328.8</v>
      </c>
    </row>
    <row r="39" spans="1:11" ht="15" thickBot="1" x14ac:dyDescent="0.25">
      <c r="A39" s="20"/>
      <c r="B39" s="20"/>
      <c r="C39" s="17"/>
      <c r="D39" s="18"/>
      <c r="E39" s="18"/>
      <c r="F39" s="19"/>
      <c r="G39" s="19"/>
      <c r="H39" s="19"/>
      <c r="I39" s="30"/>
      <c r="J39" s="19"/>
    </row>
    <row r="40" spans="1:11" ht="15" thickBot="1" x14ac:dyDescent="0.25">
      <c r="A40" s="5"/>
      <c r="B40" s="8"/>
      <c r="C40" s="6"/>
      <c r="D40" s="9"/>
      <c r="E40" s="7"/>
      <c r="F40" s="10">
        <f>SUM(F4:F39)</f>
        <v>100368.25</v>
      </c>
      <c r="G40" s="7"/>
      <c r="H40" s="10">
        <f>SUM(H4:H39)</f>
        <v>59220.6</v>
      </c>
      <c r="I40" s="9"/>
      <c r="J40" s="11">
        <f>SUM(J4:J39)</f>
        <v>68192.800000000003</v>
      </c>
      <c r="K40" s="21"/>
    </row>
    <row r="41" spans="1:11" ht="15" x14ac:dyDescent="0.25">
      <c r="F41" s="23" t="s">
        <v>6</v>
      </c>
      <c r="G41" s="24"/>
      <c r="H41" s="23" t="s">
        <v>8</v>
      </c>
      <c r="I41" s="24"/>
      <c r="J41" s="23" t="s">
        <v>7</v>
      </c>
      <c r="K41" s="21"/>
    </row>
    <row r="42" spans="1:11" ht="18.75" thickBot="1" x14ac:dyDescent="0.25">
      <c r="B42" s="25" t="s">
        <v>9</v>
      </c>
      <c r="K42" s="21"/>
    </row>
    <row r="43" spans="1:11" x14ac:dyDescent="0.2">
      <c r="B43" s="26" t="s">
        <v>19</v>
      </c>
      <c r="D43" s="26"/>
      <c r="F43" s="33">
        <v>5600000</v>
      </c>
      <c r="G43" s="34"/>
      <c r="H43" s="39" t="s">
        <v>18</v>
      </c>
      <c r="I43" s="39"/>
      <c r="J43" s="40"/>
      <c r="K43" s="21"/>
    </row>
    <row r="44" spans="1:11" x14ac:dyDescent="0.2">
      <c r="B44" s="26" t="s">
        <v>10</v>
      </c>
      <c r="D44" s="26"/>
      <c r="F44" s="35"/>
      <c r="G44" s="36"/>
      <c r="H44" s="41"/>
      <c r="I44" s="41"/>
      <c r="J44" s="42"/>
      <c r="K44" s="21"/>
    </row>
    <row r="45" spans="1:11" ht="15" thickBot="1" x14ac:dyDescent="0.25">
      <c r="B45" s="26" t="s">
        <v>11</v>
      </c>
      <c r="D45" s="26"/>
      <c r="F45" s="37"/>
      <c r="G45" s="38"/>
      <c r="H45" s="43"/>
      <c r="I45" s="43"/>
      <c r="J45" s="44"/>
    </row>
    <row r="46" spans="1:11" ht="15" thickBot="1" x14ac:dyDescent="0.25">
      <c r="B46" s="26" t="s">
        <v>12</v>
      </c>
      <c r="D46" s="26"/>
    </row>
    <row r="47" spans="1:11" ht="14.25" customHeight="1" x14ac:dyDescent="0.2">
      <c r="F47" s="33">
        <f>F43-(F43*(J40-H40)/(F40-H40))</f>
        <v>4378926.1355144214</v>
      </c>
      <c r="G47" s="34"/>
      <c r="H47" s="39" t="s">
        <v>13</v>
      </c>
      <c r="I47" s="39"/>
      <c r="J47" s="40"/>
    </row>
    <row r="48" spans="1:11" ht="14.25" customHeight="1" x14ac:dyDescent="0.2">
      <c r="F48" s="35"/>
      <c r="G48" s="36"/>
      <c r="H48" s="41"/>
      <c r="I48" s="41"/>
      <c r="J48" s="42"/>
    </row>
    <row r="49" spans="2:10" ht="15" customHeight="1" thickBot="1" x14ac:dyDescent="0.25">
      <c r="B49" s="27"/>
      <c r="C49" s="16" t="s">
        <v>20</v>
      </c>
      <c r="F49" s="37"/>
      <c r="G49" s="38"/>
      <c r="H49" s="43"/>
      <c r="I49" s="43"/>
      <c r="J49" s="44"/>
    </row>
    <row r="50" spans="2:10" x14ac:dyDescent="0.2">
      <c r="F50" s="22" t="s">
        <v>40</v>
      </c>
    </row>
    <row r="51" spans="2:10" x14ac:dyDescent="0.2">
      <c r="F51" s="28"/>
      <c r="G51" s="28"/>
      <c r="H51" s="29"/>
      <c r="I51" s="29"/>
      <c r="J51" s="28"/>
    </row>
  </sheetData>
  <mergeCells count="4">
    <mergeCell ref="F43:G45"/>
    <mergeCell ref="H43:J45"/>
    <mergeCell ref="F47:G49"/>
    <mergeCell ref="H47:J49"/>
  </mergeCells>
  <pageMargins left="0.7" right="0.7" top="0.75" bottom="0.75" header="0.3" footer="0.3"/>
  <pageSetup paperSize="9" scale="8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512546235C6A48843AA76A693E8E77" ma:contentTypeVersion="11" ma:contentTypeDescription="Een nieuw document maken." ma:contentTypeScope="" ma:versionID="5448b2ed5105007bb2b60a890bf9ff52">
  <xsd:schema xmlns:xsd="http://www.w3.org/2001/XMLSchema" xmlns:xs="http://www.w3.org/2001/XMLSchema" xmlns:p="http://schemas.microsoft.com/office/2006/metadata/properties" xmlns:ns2="9277b0e4-d18c-48f3-8dae-4d6e219b729a" xmlns:ns3="025519ee-2d87-4168-90fe-f32e1c49036a" targetNamespace="http://schemas.microsoft.com/office/2006/metadata/properties" ma:root="true" ma:fieldsID="1ce4fefb78e348cca67aca4750810a83" ns2:_="" ns3:_="">
    <xsd:import namespace="9277b0e4-d18c-48f3-8dae-4d6e219b729a"/>
    <xsd:import namespace="025519ee-2d87-4168-90fe-f32e1c490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77b0e4-d18c-48f3-8dae-4d6e219b7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a263173a-6923-477f-9bda-4a5967665e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519ee-2d87-4168-90fe-f32e1c49036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0865e85-5bce-4b00-be1c-47e4181e2826}" ma:internalName="TaxCatchAll" ma:showField="CatchAllData" ma:web="025519ee-2d87-4168-90fe-f32e1c490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5519ee-2d87-4168-90fe-f32e1c49036a" xsi:nil="true"/>
    <lcf76f155ced4ddcb4097134ff3c332f xmlns="9277b0e4-d18c-48f3-8dae-4d6e219b729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939B1E-81BE-4F3C-9CEF-F5D0BFF01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77b0e4-d18c-48f3-8dae-4d6e219b729a"/>
    <ds:schemaRef ds:uri="025519ee-2d87-4168-90fe-f32e1c490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AED2E8-CB9B-4BEC-BA98-FAB0A6A37421}">
  <ds:schemaRefs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025519ee-2d87-4168-90fe-f32e1c49036a"/>
    <ds:schemaRef ds:uri="9277b0e4-d18c-48f3-8dae-4d6e219b729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11DE62-62CE-4977-ABF5-3E60DC7123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MKI bijlage</vt:lpstr>
      <vt:lpstr>'MKI bijlage'!Afdrukbereik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Wolbrink</dc:creator>
  <cp:lastModifiedBy>Bas Lazoe</cp:lastModifiedBy>
  <cp:lastPrinted>2022-06-30T14:41:16Z</cp:lastPrinted>
  <dcterms:created xsi:type="dcterms:W3CDTF">2021-12-27T11:40:38Z</dcterms:created>
  <dcterms:modified xsi:type="dcterms:W3CDTF">2025-04-18T11:41:04Z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0x010100E548CD5C680DFC4DA30B1628BDDC528D</vt:lpwstr>
  </property>
  <property fmtid="{D5CDD505-2E9C-101B-9397-08002B2CF9AE}" pid="3" name="MediaServiceImageTags">
    <vt:lpwstr/>
  </property>
  <property fmtid="{D5CDD505-2E9C-101B-9397-08002B2CF9AE}" pid="4" name="eDOCS AutoSave">
    <vt:lpwstr>20250418132810951</vt:lpwstr>
  </property>
</Properties>
</file>