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G:\Kantoor\0379_De Gezamenlijke Waterschappen\Offertes\Aanbestedingen\Gas\2025 en verder\Publicatie\"/>
    </mc:Choice>
  </mc:AlternateContent>
  <xr:revisionPtr revIDLastSave="0" documentId="13_ncr:1_{E75BB0D0-5C8C-4A9B-B9D2-78E845C32732}" xr6:coauthVersionLast="47" xr6:coauthVersionMax="47" xr10:uidLastSave="{00000000-0000-0000-0000-000000000000}"/>
  <bookViews>
    <workbookView xWindow="-120" yWindow="-120" windowWidth="29040" windowHeight="15840" xr2:uid="{FFCECA4E-F83C-48C1-A254-6BD385A317B9}"/>
  </bookViews>
  <sheets>
    <sheet name="Blad1" sheetId="1" r:id="rId1"/>
    <sheet name="Blad2" sheetId="2" state="hidden" r:id="rId2"/>
  </sheets>
  <definedNames>
    <definedName name="_xlnm.Print_Area" localSheetId="0">Blad1!$A$1:$F$81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E37" i="1" s="1"/>
  <c r="F37" i="1" s="1"/>
  <c r="D36" i="1"/>
  <c r="E36" i="1" s="1"/>
  <c r="F36" i="1" s="1"/>
  <c r="D35" i="1"/>
  <c r="D15" i="1"/>
  <c r="D34" i="1" s="1"/>
  <c r="E27" i="1"/>
  <c r="F27" i="1"/>
  <c r="D27" i="1"/>
  <c r="D28" i="1" s="1"/>
  <c r="D31" i="1" s="1"/>
  <c r="D32" i="1" s="1"/>
  <c r="F69" i="1"/>
  <c r="F71" i="1" s="1"/>
  <c r="F61" i="1"/>
  <c r="E61" i="1"/>
  <c r="D61" i="1"/>
  <c r="F43" i="1"/>
  <c r="E43" i="1"/>
  <c r="D43" i="1"/>
  <c r="F26" i="1"/>
  <c r="E26" i="1"/>
  <c r="D26" i="1"/>
  <c r="D22" i="1"/>
  <c r="D24" i="1" s="1"/>
  <c r="E20" i="1"/>
  <c r="E22" i="1" s="1"/>
  <c r="E24" i="1" s="1"/>
  <c r="D17" i="1"/>
  <c r="D38" i="1" l="1"/>
  <c r="D46" i="1" s="1"/>
  <c r="E35" i="1"/>
  <c r="E15" i="1"/>
  <c r="E17" i="1" s="1"/>
  <c r="E34" i="1"/>
  <c r="F34" i="1" s="1"/>
  <c r="D62" i="1"/>
  <c r="F20" i="1"/>
  <c r="E28" i="1"/>
  <c r="E31" i="1" s="1"/>
  <c r="E32" i="1" s="1"/>
  <c r="E38" i="1" l="1"/>
  <c r="E46" i="1" s="1"/>
  <c r="F35" i="1"/>
  <c r="F38" i="1" s="1"/>
  <c r="E62" i="1"/>
  <c r="F22" i="1"/>
  <c r="F24" i="1" s="1"/>
  <c r="F15" i="1"/>
  <c r="F17" i="1" s="1"/>
  <c r="F28" i="1"/>
  <c r="F31" i="1" s="1"/>
  <c r="F32" i="1" s="1"/>
  <c r="F46" i="1" l="1"/>
  <c r="F47" i="1" s="1"/>
  <c r="F62" i="1"/>
</calcChain>
</file>

<file path=xl/sharedStrings.xml><?xml version="1.0" encoding="utf-8"?>
<sst xmlns="http://schemas.openxmlformats.org/spreadsheetml/2006/main" count="109" uniqueCount="81">
  <si>
    <t>Invulformulier Prijzen en Services  (Bijlage 4)</t>
  </si>
  <si>
    <t>Naam Inschrijver</t>
  </si>
  <si>
    <t xml:space="preserve"> bij de aanbesteding aardgas 2026-2028 De Gezamenlijke Waterschappen</t>
  </si>
  <si>
    <t>Door inschrijver in te vullen waarden</t>
  </si>
  <si>
    <t xml:space="preserve">Profiel en GXX  Gasaansluitlocaties </t>
  </si>
  <si>
    <t xml:space="preserve"> </t>
  </si>
  <si>
    <t>De te hanteren gasprijsformules en vaste kosten zijn opgebouwd als volgt:</t>
  </si>
  <si>
    <t>Onderliggende marktprijsreferentie en gasprijsformule</t>
  </si>
  <si>
    <t>eenheid</t>
  </si>
  <si>
    <t>Endex TTF CAL prijs</t>
  </si>
  <si>
    <t>Euro/MWh</t>
  </si>
  <si>
    <t>niet invullen</t>
  </si>
  <si>
    <t>Conversie factor: ICE Endex TTF Settlement notering naar Euroct/Nm3</t>
  </si>
  <si>
    <r>
      <t xml:space="preserve">Contractvolume </t>
    </r>
    <r>
      <rPr>
        <b/>
        <sz val="10"/>
        <rFont val="Aptos Narrow"/>
        <family val="2"/>
        <scheme val="minor"/>
      </rPr>
      <t>Profiel-Gasaansluitingen</t>
    </r>
  </si>
  <si>
    <t>Nm3</t>
  </si>
  <si>
    <t xml:space="preserve">Toeslag Profiel-Gasaansluitingen (inclusief "regiotoeslag") </t>
  </si>
  <si>
    <t>Eurocent/Nm3</t>
  </si>
  <si>
    <t>Totaal mark-up op ICE Endex TTF Settlement CAL notering Profiel-Gasaansluitingen</t>
  </si>
  <si>
    <t xml:space="preserve">Euro </t>
  </si>
  <si>
    <r>
      <t xml:space="preserve">Contractvolume </t>
    </r>
    <r>
      <rPr>
        <b/>
        <sz val="10"/>
        <rFont val="Aptos Narrow"/>
        <family val="2"/>
        <scheme val="minor"/>
      </rPr>
      <t>GXX-Gasaansluitingen</t>
    </r>
  </si>
  <si>
    <t>Toeslag GXX-Gasaansluitingen (vast gedurende contractperiode)</t>
  </si>
  <si>
    <t>Totaal mark-up op ICE Endex TTF Settlement CAL notering GXX-Gasaansluitingen</t>
  </si>
  <si>
    <r>
      <t xml:space="preserve">Totale kosten flexibiliteit en onbalans </t>
    </r>
    <r>
      <rPr>
        <b/>
        <sz val="10"/>
        <rFont val="Aptos Narrow"/>
        <family val="2"/>
        <scheme val="minor"/>
      </rPr>
      <t>per jaar</t>
    </r>
  </si>
  <si>
    <t>Euro</t>
  </si>
  <si>
    <t>Totaal mark-ups voor GXX-Gasaansluitingen</t>
  </si>
  <si>
    <t>VER's Omschrijving (geen onderdeel van prijsweging)</t>
  </si>
  <si>
    <t xml:space="preserve">Contractvolume Totaal </t>
  </si>
  <si>
    <r>
      <t>Nm</t>
    </r>
    <r>
      <rPr>
        <vertAlign val="superscript"/>
        <sz val="10"/>
        <rFont val="Aptos Narrow"/>
        <family val="2"/>
        <scheme val="minor"/>
      </rPr>
      <t>3</t>
    </r>
  </si>
  <si>
    <t>(A)</t>
  </si>
  <si>
    <t>Berekende CO2 emissie / berekende VER's</t>
  </si>
  <si>
    <t>ton</t>
  </si>
  <si>
    <t>Bron van Oorsprong / naam project</t>
  </si>
  <si>
    <t>Prijs per VER (€/ton)</t>
  </si>
  <si>
    <t xml:space="preserve">Kosten VER's </t>
  </si>
  <si>
    <t>Prijs VER's per Nm³ gas</t>
  </si>
  <si>
    <r>
      <t>Eurocent/Nm</t>
    </r>
    <r>
      <rPr>
        <b/>
        <vertAlign val="superscript"/>
        <sz val="10"/>
        <rFont val="Aptos Narrow"/>
        <family val="2"/>
        <scheme val="minor"/>
      </rPr>
      <t>3</t>
    </r>
  </si>
  <si>
    <t>(B)</t>
  </si>
  <si>
    <t>Samenvatting</t>
  </si>
  <si>
    <t>jaarvolume in Nm3</t>
  </si>
  <si>
    <r>
      <t xml:space="preserve">Totale kosten per jaar toeslagen, </t>
    </r>
    <r>
      <rPr>
        <b/>
        <sz val="10"/>
        <rFont val="Aptos Narrow"/>
        <family val="2"/>
        <scheme val="minor"/>
      </rPr>
      <t xml:space="preserve">exclusief </t>
    </r>
    <r>
      <rPr>
        <sz val="10"/>
        <rFont val="Aptos Narrow"/>
        <family val="2"/>
        <scheme val="minor"/>
      </rPr>
      <t>kosten VER's</t>
    </r>
  </si>
  <si>
    <t xml:space="preserve">Totale kosten contract </t>
  </si>
  <si>
    <t>Aantal punten op basis van meest voordelige aanbieding (maximaal 60, toe te kennen door AD)</t>
  </si>
  <si>
    <t xml:space="preserve">Max. aantal </t>
  </si>
  <si>
    <t>Input Inschrijver</t>
  </si>
  <si>
    <t>Aantal punten toegekend</t>
  </si>
  <si>
    <t>punten</t>
  </si>
  <si>
    <t xml:space="preserve">J/N </t>
  </si>
  <si>
    <t>(door AD in te vullen)</t>
  </si>
  <si>
    <t xml:space="preserve">3.2.1. Transparantie in uitvoering prijsfixaties. </t>
  </si>
  <si>
    <t>J</t>
  </si>
  <si>
    <r>
      <t>Spread tabel</t>
    </r>
    <r>
      <rPr>
        <sz val="10"/>
        <rFont val="Aptos Narrow"/>
        <family val="2"/>
        <scheme val="minor"/>
      </rPr>
      <t xml:space="preserve"> t.b.v. fixatie o.b.v. Endex End of Day noteringen</t>
    </r>
  </si>
  <si>
    <t>Spread €ct/Nm3</t>
  </si>
  <si>
    <t>(indien van toepassing, in te vullen door AD o.b.v. uw inschrijving en bijlagen)</t>
  </si>
  <si>
    <t>Y+1</t>
  </si>
  <si>
    <t>Y+2</t>
  </si>
  <si>
    <t>Y+3</t>
  </si>
  <si>
    <t xml:space="preserve">Fixatiekosten / hedgingkosten uit spread tabel End of Day Fixatie </t>
  </si>
  <si>
    <t>Gewogen spreadkosten per Nm³ *</t>
  </si>
  <si>
    <t xml:space="preserve">Totaal kosten spreads </t>
  </si>
  <si>
    <t>* De gew. spreadkosten worden gebaseerd op de in de cel weergegeven formule</t>
  </si>
  <si>
    <t>3.2.2. Verruimde Contractbandbreedte. Bij een ruimere bandbreedte zijn er meer punten te verkrijgen -&gt; 10% (4 punten), 15% (7 punten) en 30% (volledige 10 punten)</t>
  </si>
  <si>
    <t>N</t>
  </si>
  <si>
    <t>3.2.3.Verruiming Mutatiebandbreedte (enkel op KV / Profiel bemeten): Bij een ruimere mutatiebandbreedte zijn er meer punten te verkrijgen.  -&gt; 10% (4 punten), 15% (6 punten) en 30% (8 punten)</t>
  </si>
  <si>
    <t>d) Portal mutaties/factuur- en aansluitgegvens (2 punten)</t>
  </si>
  <si>
    <t>Totaal punten Services / Wensen (maximaal 40)</t>
  </si>
  <si>
    <t>Totaal aantal punten o.b.v. Prijsaanbieding en Services/wensen (max. 100)</t>
  </si>
  <si>
    <t>Tenaamstelling Inschrijver:</t>
  </si>
  <si>
    <t>Rechstgeldig vertegenwoordiger:</t>
  </si>
  <si>
    <t>Vestigingsadres:</t>
  </si>
  <si>
    <t>PC en Plaats</t>
  </si>
  <si>
    <t>Datum:</t>
  </si>
  <si>
    <t>Plaats:</t>
  </si>
  <si>
    <t>Functie:</t>
  </si>
  <si>
    <t>Handtekening rechtsgeldig vertegenwoordiger</t>
  </si>
  <si>
    <t>Ja</t>
  </si>
  <si>
    <t>Nee</t>
  </si>
  <si>
    <t>Antwoord</t>
  </si>
  <si>
    <t>Optionele verruiming contractvoorwaarden (PvE)</t>
  </si>
  <si>
    <r>
      <t xml:space="preserve">Inschrijver hanteert een handlingfee van </t>
    </r>
    <r>
      <rPr>
        <i/>
        <sz val="10"/>
        <rFont val="Aptos Narrow"/>
        <family val="2"/>
        <scheme val="minor"/>
      </rPr>
      <t>maximaal</t>
    </r>
    <r>
      <rPr>
        <sz val="10"/>
        <rFont val="Aptos Narrow"/>
        <family val="2"/>
        <scheme val="minor"/>
      </rPr>
      <t xml:space="preserve"> 2,0 €ct/Nm3 voor verrekening van Rebuy/Resell volume, artikel 8 PvE.  Indien u deze vraag met "Ja" beantwoord geldt voor de prijsbeoordeling en weging een forfaitaire toeslag van 0,1 €ct/Nm3 over het gehele contractvolume.</t>
    </r>
  </si>
  <si>
    <r>
      <t xml:space="preserve">Inschrijver hanteert een handlingfee van </t>
    </r>
    <r>
      <rPr>
        <i/>
        <sz val="10"/>
        <rFont val="Aptos Narrow"/>
        <family val="2"/>
        <scheme val="minor"/>
      </rPr>
      <t>maximaal</t>
    </r>
    <r>
      <rPr>
        <sz val="10"/>
        <rFont val="Aptos Narrow"/>
        <family val="2"/>
        <scheme val="minor"/>
      </rPr>
      <t xml:space="preserve"> 2,0 €ct/Nm3 voor verrekening van volume buiten de bandbreedte, artikel 7 PvE.  Indien u deze vraag met "Ja" beantwoord geldt voor de prijsbeoordeling en weging een forfaitaire toeslag van 0,1 €ct/Nm3 over het gehele contractvolume.</t>
    </r>
  </si>
  <si>
    <r>
      <rPr>
        <i/>
        <sz val="10"/>
        <rFont val="Aptos Narrow"/>
        <family val="2"/>
        <scheme val="minor"/>
      </rPr>
      <t>Clickbeperking</t>
    </r>
    <r>
      <rPr>
        <sz val="10"/>
        <rFont val="Aptos Narrow"/>
        <family val="2"/>
        <scheme val="minor"/>
      </rPr>
      <t>: Inschrijver hanteert een beperking op het fixeren van prijzen en volumes: maximaal 25% voor derde forward jaar (Y+3); maximaal 50% voor tweede forward jaar (Y+2); geen beperking (maximaal 100%) voor eerste forward jaar (Y+1).  Indien u deze vraag met "Ja" beantwoord geldt voor de prijsbeoordeling en weging een forfaitaire toeslag van 1,0 €ct/Nm3 over het gehele contractvolume.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</si>
</sst>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0"/>
    <numFmt numFmtId="165" formatCode="_(* #,##0.00_);_(* \(#,##0.00\);_(* &quot;-&quot;??_);_(@_)"/>
    <numFmt numFmtId="166" formatCode="_(* #,##0_);_(* \(#,##0\);_(* &quot;-&quot;??_);_(@_)"/>
    <numFmt numFmtId="167" formatCode="_ * #,##0.000_ ;_ * \-#,##0.000_ ;_ * &quot;-&quot;??_ ;_ @_ "/>
    <numFmt numFmtId="168" formatCode="_ &quot;€&quot;\ * #,##0_ ;_ &quot;€&quot;\ * \-#,##0_ ;_ &quot;€&quot;\ * &quot;-&quot;??_ ;_ @_ "/>
    <numFmt numFmtId="169" formatCode="&quot;€&quot;\ #,##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4"/>
      <name val="Aptos Narrow"/>
      <family val="2"/>
      <scheme val="minor"/>
    </font>
    <font>
      <b/>
      <u/>
      <sz val="14"/>
      <name val="Aptos Narrow"/>
      <family val="2"/>
      <scheme val="minor"/>
    </font>
    <font>
      <b/>
      <sz val="10"/>
      <name val="Aptos Narrow"/>
      <family val="2"/>
      <scheme val="minor"/>
    </font>
    <font>
      <vertAlign val="superscript"/>
      <sz val="10"/>
      <name val="Aptos Narrow"/>
      <family val="2"/>
      <scheme val="minor"/>
    </font>
    <font>
      <b/>
      <vertAlign val="superscript"/>
      <sz val="10"/>
      <name val="Aptos Narrow"/>
      <family val="2"/>
      <scheme val="minor"/>
    </font>
    <font>
      <b/>
      <i/>
      <sz val="10"/>
      <name val="Aptos Narrow"/>
      <family val="2"/>
      <scheme val="minor"/>
    </font>
    <font>
      <b/>
      <u/>
      <sz val="1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12"/>
      <name val="Aptos Narrow"/>
      <family val="2"/>
      <scheme val="minor"/>
    </font>
    <font>
      <i/>
      <sz val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</cellStyleXfs>
  <cellXfs count="149">
    <xf numFmtId="0" fontId="0" fillId="0" borderId="0" xfId="0"/>
    <xf numFmtId="0" fontId="0" fillId="0" borderId="0" xfId="0" applyProtection="1">
      <protection hidden="1"/>
    </xf>
    <xf numFmtId="166" fontId="8" fillId="0" borderId="13" xfId="4" applyNumberFormat="1" applyFont="1" applyFill="1" applyBorder="1" applyProtection="1"/>
    <xf numFmtId="168" fontId="8" fillId="0" borderId="17" xfId="2" applyNumberFormat="1" applyFont="1" applyFill="1" applyBorder="1" applyProtection="1"/>
    <xf numFmtId="168" fontId="8" fillId="0" borderId="0" xfId="2" applyNumberFormat="1" applyFont="1" applyFill="1" applyBorder="1" applyProtection="1"/>
    <xf numFmtId="166" fontId="8" fillId="0" borderId="19" xfId="4" applyNumberFormat="1" applyFont="1" applyFill="1" applyBorder="1" applyProtection="1"/>
    <xf numFmtId="168" fontId="8" fillId="0" borderId="22" xfId="2" applyNumberFormat="1" applyFont="1" applyFill="1" applyBorder="1" applyProtection="1"/>
    <xf numFmtId="0" fontId="8" fillId="0" borderId="0" xfId="3" applyFont="1" applyProtection="1">
      <protection hidden="1"/>
    </xf>
    <xf numFmtId="0" fontId="0" fillId="0" borderId="0" xfId="3" applyFont="1" applyProtection="1">
      <protection hidden="1"/>
    </xf>
    <xf numFmtId="166" fontId="8" fillId="0" borderId="15" xfId="4" applyNumberFormat="1" applyFont="1" applyFill="1" applyBorder="1" applyAlignment="1" applyProtection="1">
      <alignment horizontal="center"/>
    </xf>
    <xf numFmtId="168" fontId="8" fillId="0" borderId="24" xfId="2" applyNumberFormat="1" applyFont="1" applyFill="1" applyBorder="1" applyProtection="1"/>
    <xf numFmtId="168" fontId="11" fillId="0" borderId="30" xfId="2" applyNumberFormat="1" applyFont="1" applyFill="1" applyBorder="1" applyProtection="1"/>
    <xf numFmtId="168" fontId="11" fillId="0" borderId="26" xfId="2" applyNumberFormat="1" applyFont="1" applyFill="1" applyBorder="1" applyProtection="1"/>
    <xf numFmtId="168" fontId="0" fillId="0" borderId="0" xfId="0" applyNumberFormat="1" applyProtection="1">
      <protection hidden="1"/>
    </xf>
    <xf numFmtId="0" fontId="5" fillId="0" borderId="0" xfId="0" applyFont="1" applyProtection="1">
      <protection hidden="1"/>
    </xf>
    <xf numFmtId="0" fontId="2" fillId="0" borderId="0" xfId="0" applyFont="1" applyProtection="1">
      <protection hidden="1"/>
    </xf>
    <xf numFmtId="168" fontId="8" fillId="0" borderId="20" xfId="2" applyNumberFormat="1" applyFont="1" applyFill="1" applyBorder="1" applyProtection="1"/>
    <xf numFmtId="168" fontId="8" fillId="0" borderId="15" xfId="2" applyNumberFormat="1" applyFont="1" applyFill="1" applyBorder="1" applyProtection="1"/>
    <xf numFmtId="168" fontId="8" fillId="0" borderId="7" xfId="2" applyNumberFormat="1" applyFont="1" applyFill="1" applyBorder="1" applyProtection="1"/>
    <xf numFmtId="44" fontId="8" fillId="0" borderId="15" xfId="2" applyFont="1" applyFill="1" applyBorder="1" applyProtection="1"/>
    <xf numFmtId="44" fontId="8" fillId="0" borderId="7" xfId="2" applyFont="1" applyFill="1" applyBorder="1" applyProtection="1"/>
    <xf numFmtId="168" fontId="8" fillId="0" borderId="38" xfId="2" applyNumberFormat="1" applyFont="1" applyFill="1" applyBorder="1" applyProtection="1"/>
    <xf numFmtId="168" fontId="8" fillId="0" borderId="11" xfId="2" applyNumberFormat="1" applyFont="1" applyFill="1" applyBorder="1" applyProtection="1"/>
    <xf numFmtId="0" fontId="5" fillId="0" borderId="0" xfId="3" applyFont="1"/>
    <xf numFmtId="0" fontId="6" fillId="0" borderId="0" xfId="0" applyFont="1" applyAlignment="1">
      <alignment vertical="center"/>
    </xf>
    <xf numFmtId="0" fontId="7" fillId="0" borderId="0" xfId="0" applyFont="1"/>
    <xf numFmtId="0" fontId="9" fillId="0" borderId="0" xfId="3" applyFont="1"/>
    <xf numFmtId="0" fontId="10" fillId="0" borderId="0" xfId="3" applyFont="1"/>
    <xf numFmtId="0" fontId="11" fillId="0" borderId="0" xfId="3" applyFont="1"/>
    <xf numFmtId="0" fontId="8" fillId="0" borderId="0" xfId="3" applyFont="1"/>
    <xf numFmtId="0" fontId="11" fillId="0" borderId="1" xfId="3" applyFont="1" applyBorder="1"/>
    <xf numFmtId="0" fontId="11" fillId="0" borderId="2" xfId="3" applyFont="1" applyBorder="1"/>
    <xf numFmtId="0" fontId="11" fillId="3" borderId="1" xfId="3" applyFont="1" applyFill="1" applyBorder="1" applyAlignment="1">
      <alignment horizontal="center"/>
    </xf>
    <xf numFmtId="0" fontId="11" fillId="3" borderId="3" xfId="3" applyFont="1" applyFill="1" applyBorder="1" applyAlignment="1">
      <alignment horizontal="center"/>
    </xf>
    <xf numFmtId="0" fontId="11" fillId="3" borderId="4" xfId="3" applyFont="1" applyFill="1" applyBorder="1" applyAlignment="1">
      <alignment horizontal="center"/>
    </xf>
    <xf numFmtId="0" fontId="8" fillId="0" borderId="5" xfId="3" applyFont="1" applyBorder="1"/>
    <xf numFmtId="0" fontId="8" fillId="4" borderId="6" xfId="3" applyFont="1" applyFill="1" applyBorder="1"/>
    <xf numFmtId="0" fontId="8" fillId="4" borderId="7" xfId="3" applyFont="1" applyFill="1" applyBorder="1"/>
    <xf numFmtId="0" fontId="8" fillId="0" borderId="8" xfId="3" applyFont="1" applyBorder="1"/>
    <xf numFmtId="0" fontId="8" fillId="0" borderId="9" xfId="3" applyFont="1" applyBorder="1"/>
    <xf numFmtId="164" fontId="8" fillId="0" borderId="8" xfId="3" applyNumberFormat="1" applyFont="1" applyBorder="1"/>
    <xf numFmtId="164" fontId="8" fillId="4" borderId="10" xfId="3" applyNumberFormat="1" applyFont="1" applyFill="1" applyBorder="1"/>
    <xf numFmtId="164" fontId="8" fillId="4" borderId="11" xfId="3" applyNumberFormat="1" applyFont="1" applyFill="1" applyBorder="1"/>
    <xf numFmtId="0" fontId="8" fillId="0" borderId="12" xfId="3" applyFont="1" applyBorder="1"/>
    <xf numFmtId="0" fontId="8" fillId="0" borderId="13" xfId="3" applyFont="1" applyBorder="1"/>
    <xf numFmtId="0" fontId="8" fillId="0" borderId="14" xfId="3" applyFont="1" applyBorder="1"/>
    <xf numFmtId="0" fontId="8" fillId="0" borderId="15" xfId="3" applyFont="1" applyBorder="1"/>
    <xf numFmtId="0" fontId="8" fillId="0" borderId="16" xfId="3" applyFont="1" applyBorder="1"/>
    <xf numFmtId="0" fontId="8" fillId="0" borderId="17" xfId="3" applyFont="1" applyBorder="1"/>
    <xf numFmtId="0" fontId="8" fillId="0" borderId="18" xfId="3" applyFont="1" applyBorder="1"/>
    <xf numFmtId="0" fontId="8" fillId="0" borderId="20" xfId="3" applyFont="1" applyBorder="1"/>
    <xf numFmtId="0" fontId="8" fillId="0" borderId="21" xfId="3" applyFont="1" applyBorder="1"/>
    <xf numFmtId="169" fontId="8" fillId="0" borderId="22" xfId="3" applyNumberFormat="1" applyFont="1" applyBorder="1"/>
    <xf numFmtId="0" fontId="8" fillId="0" borderId="23" xfId="3" applyFont="1" applyBorder="1"/>
    <xf numFmtId="0" fontId="8" fillId="0" borderId="24" xfId="3" applyFont="1" applyBorder="1"/>
    <xf numFmtId="0" fontId="11" fillId="5" borderId="25" xfId="3" applyFont="1" applyFill="1" applyBorder="1"/>
    <xf numFmtId="0" fontId="8" fillId="0" borderId="26" xfId="3" applyFont="1" applyBorder="1"/>
    <xf numFmtId="0" fontId="11" fillId="0" borderId="27" xfId="3" applyFont="1" applyBorder="1" applyAlignment="1">
      <alignment horizontal="center"/>
    </xf>
    <xf numFmtId="0" fontId="11" fillId="0" borderId="12" xfId="3" applyFont="1" applyBorder="1"/>
    <xf numFmtId="166" fontId="8" fillId="0" borderId="19" xfId="3" applyNumberFormat="1" applyFont="1" applyBorder="1"/>
    <xf numFmtId="166" fontId="8" fillId="0" borderId="20" xfId="3" applyNumberFormat="1" applyFont="1" applyBorder="1"/>
    <xf numFmtId="44" fontId="8" fillId="0" borderId="20" xfId="2" applyFont="1" applyFill="1" applyBorder="1" applyProtection="1"/>
    <xf numFmtId="0" fontId="11" fillId="0" borderId="16" xfId="3" applyFont="1" applyBorder="1"/>
    <xf numFmtId="0" fontId="11" fillId="0" borderId="17" xfId="3" applyFont="1" applyBorder="1"/>
    <xf numFmtId="0" fontId="14" fillId="5" borderId="0" xfId="3" applyFont="1" applyFill="1"/>
    <xf numFmtId="0" fontId="8" fillId="5" borderId="0" xfId="3" applyFont="1" applyFill="1"/>
    <xf numFmtId="0" fontId="7" fillId="5" borderId="0" xfId="3" applyFont="1" applyFill="1"/>
    <xf numFmtId="0" fontId="11" fillId="0" borderId="28" xfId="3" applyFont="1" applyBorder="1" applyAlignment="1">
      <alignment horizontal="left"/>
    </xf>
    <xf numFmtId="0" fontId="11" fillId="0" borderId="29" xfId="3" applyFont="1" applyBorder="1" applyAlignment="1">
      <alignment horizontal="center"/>
    </xf>
    <xf numFmtId="0" fontId="11" fillId="3" borderId="29" xfId="3" applyFont="1" applyFill="1" applyBorder="1" applyAlignment="1">
      <alignment horizontal="center"/>
    </xf>
    <xf numFmtId="0" fontId="8" fillId="0" borderId="14" xfId="3" applyFont="1" applyBorder="1" applyAlignment="1">
      <alignment horizontal="left"/>
    </xf>
    <xf numFmtId="0" fontId="8" fillId="0" borderId="15" xfId="3" applyFont="1" applyBorder="1" applyAlignment="1">
      <alignment horizontal="center"/>
    </xf>
    <xf numFmtId="0" fontId="15" fillId="0" borderId="14" xfId="3" applyFont="1" applyBorder="1" applyAlignment="1">
      <alignment horizontal="center"/>
    </xf>
    <xf numFmtId="0" fontId="11" fillId="0" borderId="15" xfId="3" applyFont="1" applyBorder="1"/>
    <xf numFmtId="169" fontId="8" fillId="0" borderId="24" xfId="3" applyNumberFormat="1" applyFont="1" applyBorder="1"/>
    <xf numFmtId="0" fontId="7" fillId="0" borderId="25" xfId="0" applyFont="1" applyBorder="1"/>
    <xf numFmtId="0" fontId="16" fillId="0" borderId="25" xfId="0" applyFont="1" applyBorder="1"/>
    <xf numFmtId="0" fontId="7" fillId="0" borderId="30" xfId="0" applyFont="1" applyBorder="1"/>
    <xf numFmtId="0" fontId="0" fillId="0" borderId="30" xfId="0" applyBorder="1"/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5" fillId="0" borderId="0" xfId="0" applyFont="1"/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/>
    </xf>
    <xf numFmtId="0" fontId="11" fillId="0" borderId="33" xfId="3" applyFont="1" applyBorder="1"/>
    <xf numFmtId="0" fontId="8" fillId="0" borderId="34" xfId="3" applyFont="1" applyBorder="1"/>
    <xf numFmtId="0" fontId="7" fillId="0" borderId="35" xfId="0" applyFont="1" applyBorder="1"/>
    <xf numFmtId="0" fontId="7" fillId="0" borderId="36" xfId="0" applyFont="1" applyBorder="1"/>
    <xf numFmtId="0" fontId="7" fillId="0" borderId="3" xfId="0" applyFont="1" applyBorder="1"/>
    <xf numFmtId="0" fontId="11" fillId="0" borderId="5" xfId="3" applyFont="1" applyBorder="1"/>
    <xf numFmtId="0" fontId="8" fillId="0" borderId="22" xfId="3" applyFont="1" applyBorder="1"/>
    <xf numFmtId="0" fontId="18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16" fillId="0" borderId="26" xfId="0" applyFont="1" applyBorder="1"/>
    <xf numFmtId="0" fontId="16" fillId="0" borderId="0" xfId="0" applyFont="1"/>
    <xf numFmtId="0" fontId="16" fillId="0" borderId="15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9" fillId="0" borderId="0" xfId="3" applyFont="1"/>
    <xf numFmtId="0" fontId="19" fillId="0" borderId="0" xfId="3" applyFont="1" applyAlignment="1">
      <alignment vertical="top"/>
    </xf>
    <xf numFmtId="9" fontId="0" fillId="0" borderId="0" xfId="0" applyNumberFormat="1"/>
    <xf numFmtId="167" fontId="8" fillId="2" borderId="15" xfId="1" applyNumberFormat="1" applyFont="1" applyFill="1" applyBorder="1" applyProtection="1">
      <protection locked="0"/>
    </xf>
    <xf numFmtId="0" fontId="5" fillId="2" borderId="0" xfId="3" applyFont="1" applyFill="1" applyAlignment="1" applyProtection="1">
      <alignment vertical="center"/>
      <protection locked="0"/>
    </xf>
    <xf numFmtId="0" fontId="8" fillId="2" borderId="0" xfId="3" applyFont="1" applyFill="1" applyProtection="1">
      <protection locked="0"/>
    </xf>
    <xf numFmtId="165" fontId="8" fillId="2" borderId="20" xfId="4" applyFont="1" applyFill="1" applyBorder="1" applyProtection="1">
      <protection locked="0"/>
    </xf>
    <xf numFmtId="0" fontId="8" fillId="2" borderId="15" xfId="3" applyFont="1" applyFill="1" applyBorder="1" applyProtection="1">
      <protection locked="0"/>
    </xf>
    <xf numFmtId="44" fontId="8" fillId="2" borderId="15" xfId="2" applyFont="1" applyFill="1" applyBorder="1" applyProtection="1">
      <protection locked="0"/>
    </xf>
    <xf numFmtId="0" fontId="7" fillId="2" borderId="3" xfId="0" applyFont="1" applyFill="1" applyBorder="1" applyAlignment="1" applyProtection="1">
      <alignment horizontal="center" vertical="top"/>
      <protection locked="0"/>
    </xf>
    <xf numFmtId="0" fontId="8" fillId="2" borderId="37" xfId="3" applyFont="1" applyFill="1" applyBorder="1" applyProtection="1">
      <protection locked="0"/>
    </xf>
    <xf numFmtId="0" fontId="8" fillId="2" borderId="36" xfId="3" applyFont="1" applyFill="1" applyBorder="1" applyProtection="1">
      <protection locked="0"/>
    </xf>
    <xf numFmtId="0" fontId="8" fillId="2" borderId="3" xfId="3" applyFont="1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39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8" xfId="0" applyFill="1" applyBorder="1" applyProtection="1">
      <protection locked="0"/>
    </xf>
    <xf numFmtId="0" fontId="8" fillId="2" borderId="40" xfId="3" applyFont="1" applyFill="1" applyBorder="1" applyProtection="1">
      <protection locked="0"/>
    </xf>
    <xf numFmtId="0" fontId="8" fillId="2" borderId="2" xfId="3" applyFont="1" applyFill="1" applyBorder="1" applyProtection="1">
      <protection locked="0"/>
    </xf>
    <xf numFmtId="0" fontId="8" fillId="2" borderId="41" xfId="3" applyFont="1" applyFill="1" applyBorder="1" applyProtection="1">
      <protection locked="0"/>
    </xf>
    <xf numFmtId="0" fontId="8" fillId="2" borderId="42" xfId="3" applyFont="1" applyFill="1" applyBorder="1" applyProtection="1">
      <protection locked="0"/>
    </xf>
    <xf numFmtId="0" fontId="8" fillId="2" borderId="43" xfId="3" applyFont="1" applyFill="1" applyBorder="1" applyProtection="1">
      <protection locked="0"/>
    </xf>
    <xf numFmtId="0" fontId="8" fillId="0" borderId="44" xfId="3" applyFont="1" applyBorder="1" applyAlignment="1">
      <alignment vertical="top"/>
    </xf>
    <xf numFmtId="0" fontId="8" fillId="0" borderId="22" xfId="3" applyFont="1" applyBorder="1" applyAlignment="1">
      <alignment vertical="top"/>
    </xf>
    <xf numFmtId="0" fontId="8" fillId="5" borderId="46" xfId="3" applyFont="1" applyFill="1" applyBorder="1" applyAlignment="1">
      <alignment wrapText="1"/>
    </xf>
    <xf numFmtId="0" fontId="8" fillId="5" borderId="21" xfId="3" applyFont="1" applyFill="1" applyBorder="1" applyAlignment="1">
      <alignment wrapText="1"/>
    </xf>
    <xf numFmtId="0" fontId="11" fillId="0" borderId="47" xfId="3" applyFont="1" applyBorder="1" applyAlignment="1">
      <alignment horizontal="center"/>
    </xf>
    <xf numFmtId="0" fontId="8" fillId="0" borderId="50" xfId="3" applyFont="1" applyBorder="1"/>
    <xf numFmtId="0" fontId="8" fillId="5" borderId="40" xfId="3" applyFont="1" applyFill="1" applyBorder="1" applyAlignment="1">
      <alignment wrapText="1"/>
    </xf>
    <xf numFmtId="0" fontId="8" fillId="0" borderId="35" xfId="3" applyFont="1" applyBorder="1" applyAlignment="1">
      <alignment vertical="top"/>
    </xf>
    <xf numFmtId="167" fontId="8" fillId="0" borderId="45" xfId="1" applyNumberFormat="1" applyFont="1" applyFill="1" applyBorder="1" applyAlignment="1" applyProtection="1">
      <alignment vertical="top"/>
    </xf>
    <xf numFmtId="167" fontId="8" fillId="0" borderId="37" xfId="1" applyNumberFormat="1" applyFont="1" applyFill="1" applyBorder="1" applyAlignment="1" applyProtection="1">
      <alignment vertical="top"/>
    </xf>
    <xf numFmtId="167" fontId="8" fillId="0" borderId="38" xfId="1" applyNumberFormat="1" applyFont="1" applyFill="1" applyBorder="1" applyAlignment="1" applyProtection="1">
      <alignment vertical="top"/>
    </xf>
    <xf numFmtId="0" fontId="3" fillId="0" borderId="0" xfId="0" applyFont="1"/>
    <xf numFmtId="0" fontId="5" fillId="2" borderId="48" xfId="3" applyFont="1" applyFill="1" applyBorder="1" applyAlignment="1" applyProtection="1">
      <alignment horizontal="center" vertical="center"/>
      <protection locked="0"/>
    </xf>
    <xf numFmtId="0" fontId="5" fillId="2" borderId="36" xfId="3" applyFont="1" applyFill="1" applyBorder="1" applyAlignment="1" applyProtection="1">
      <alignment horizontal="center" vertical="center"/>
      <protection locked="0"/>
    </xf>
    <xf numFmtId="0" fontId="5" fillId="2" borderId="49" xfId="3" applyFont="1" applyFill="1" applyBorder="1" applyAlignment="1" applyProtection="1">
      <alignment horizontal="center" vertical="center"/>
      <protection locked="0"/>
    </xf>
    <xf numFmtId="0" fontId="17" fillId="0" borderId="1" xfId="0" applyFont="1" applyBorder="1" applyAlignment="1">
      <alignment vertical="top" wrapText="1"/>
    </xf>
    <xf numFmtId="0" fontId="17" fillId="0" borderId="4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</cellXfs>
  <cellStyles count="5">
    <cellStyle name="Komma" xfId="1" builtinId="3"/>
    <cellStyle name="Komma 2" xfId="4" xr:uid="{4428DF30-1008-4A3C-9F40-9A7B9BE7FD50}"/>
    <cellStyle name="Standaard" xfId="0" builtinId="0"/>
    <cellStyle name="Standaard 2" xfId="3" xr:uid="{021B007E-036A-4698-BB7B-57395941DB91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56FDF-8F4B-4CF1-A5C8-D9399365A897}">
  <sheetPr>
    <pageSetUpPr fitToPage="1"/>
  </sheetPr>
  <dimension ref="A1:AJ81"/>
  <sheetViews>
    <sheetView showGridLines="0" tabSelected="1" topLeftCell="A67" zoomScale="145" zoomScaleNormal="145" workbookViewId="0">
      <selection activeCell="A35" sqref="A35"/>
    </sheetView>
  </sheetViews>
  <sheetFormatPr defaultColWidth="9.140625" defaultRowHeight="15" x14ac:dyDescent="0.25"/>
  <cols>
    <col min="1" max="1" width="74.140625" customWidth="1"/>
    <col min="2" max="2" width="19.42578125" customWidth="1"/>
    <col min="3" max="6" width="20.7109375" customWidth="1"/>
    <col min="7" max="8" width="9.140625" style="1"/>
    <col min="9" max="9" width="22.140625" style="1" customWidth="1"/>
    <col min="10" max="19" width="9.140625" style="1"/>
  </cols>
  <sheetData>
    <row r="1" spans="1:6" ht="30" customHeight="1" x14ac:dyDescent="0.3">
      <c r="A1" s="139" t="s">
        <v>0</v>
      </c>
      <c r="B1" s="23"/>
      <c r="C1" s="24" t="s">
        <v>1</v>
      </c>
      <c r="D1" s="108"/>
      <c r="E1" s="108"/>
    </row>
    <row r="2" spans="1:6" x14ac:dyDescent="0.25">
      <c r="A2" s="25" t="s">
        <v>2</v>
      </c>
      <c r="B2" s="23"/>
      <c r="C2" s="23"/>
      <c r="D2" s="23"/>
    </row>
    <row r="3" spans="1:6" x14ac:dyDescent="0.25">
      <c r="B3" s="23"/>
      <c r="C3" s="23"/>
      <c r="D3" s="23"/>
    </row>
    <row r="4" spans="1:6" x14ac:dyDescent="0.25">
      <c r="A4" s="109" t="s">
        <v>3</v>
      </c>
      <c r="B4" s="23"/>
      <c r="D4" s="23"/>
    </row>
    <row r="5" spans="1:6" ht="18.75" x14ac:dyDescent="0.3">
      <c r="A5" s="26" t="s">
        <v>4</v>
      </c>
      <c r="B5" s="23"/>
      <c r="C5" s="23"/>
      <c r="D5" s="23" t="s">
        <v>5</v>
      </c>
    </row>
    <row r="6" spans="1:6" ht="18.75" x14ac:dyDescent="0.3">
      <c r="A6" s="27"/>
      <c r="B6" s="23"/>
      <c r="C6" s="23"/>
      <c r="D6" s="23"/>
    </row>
    <row r="7" spans="1:6" x14ac:dyDescent="0.25">
      <c r="A7" s="28" t="s">
        <v>6</v>
      </c>
      <c r="B7" s="29"/>
      <c r="C7" s="29"/>
      <c r="D7" s="29"/>
      <c r="E7" s="25"/>
      <c r="F7" s="25"/>
    </row>
    <row r="8" spans="1:6" x14ac:dyDescent="0.25">
      <c r="A8" s="28"/>
      <c r="B8" s="29"/>
      <c r="C8" s="29"/>
      <c r="D8" s="29"/>
      <c r="E8" s="25"/>
      <c r="F8" s="25"/>
    </row>
    <row r="9" spans="1:6" ht="0.75" customHeight="1" x14ac:dyDescent="0.25">
      <c r="A9" s="28"/>
      <c r="B9" s="29"/>
      <c r="C9" s="29" t="s">
        <v>5</v>
      </c>
      <c r="D9" s="29"/>
      <c r="E9" s="25"/>
      <c r="F9" s="25"/>
    </row>
    <row r="10" spans="1:6" x14ac:dyDescent="0.25">
      <c r="A10" s="30" t="s">
        <v>7</v>
      </c>
      <c r="B10" s="31"/>
      <c r="C10" s="32" t="s">
        <v>8</v>
      </c>
      <c r="D10" s="33">
        <v>2026</v>
      </c>
      <c r="E10" s="34">
        <v>2027</v>
      </c>
      <c r="F10" s="34">
        <v>2028</v>
      </c>
    </row>
    <row r="11" spans="1:6" x14ac:dyDescent="0.25">
      <c r="A11" s="35" t="s">
        <v>9</v>
      </c>
      <c r="B11" s="29"/>
      <c r="C11" s="35" t="s">
        <v>10</v>
      </c>
      <c r="D11" s="36" t="s">
        <v>11</v>
      </c>
      <c r="E11" s="37" t="s">
        <v>11</v>
      </c>
      <c r="F11" s="37" t="s">
        <v>11</v>
      </c>
    </row>
    <row r="12" spans="1:6" x14ac:dyDescent="0.25">
      <c r="A12" s="38" t="s">
        <v>12</v>
      </c>
      <c r="B12" s="39"/>
      <c r="C12" s="40" t="s">
        <v>5</v>
      </c>
      <c r="D12" s="41">
        <v>0.97694000000000003</v>
      </c>
      <c r="E12" s="42">
        <v>0.97694000000000003</v>
      </c>
      <c r="F12" s="42">
        <v>0.97694000000000003</v>
      </c>
    </row>
    <row r="13" spans="1:6" x14ac:dyDescent="0.25">
      <c r="A13" s="29"/>
      <c r="B13" s="29"/>
      <c r="C13" s="29"/>
      <c r="D13" s="29"/>
      <c r="E13" s="29"/>
      <c r="F13" s="29"/>
    </row>
    <row r="14" spans="1:6" ht="15.75" thickBot="1" x14ac:dyDescent="0.3">
      <c r="A14" s="29"/>
      <c r="B14" s="29"/>
      <c r="C14" s="29"/>
      <c r="D14" s="29"/>
      <c r="E14" s="29"/>
      <c r="F14" s="29"/>
    </row>
    <row r="15" spans="1:6" x14ac:dyDescent="0.25">
      <c r="A15" s="43" t="s">
        <v>13</v>
      </c>
      <c r="B15" s="44"/>
      <c r="C15" s="2" t="s">
        <v>14</v>
      </c>
      <c r="D15" s="2">
        <f>D44-D20</f>
        <v>923894</v>
      </c>
      <c r="E15" s="2">
        <f t="shared" ref="E15:F15" si="0">E44-E20</f>
        <v>898344</v>
      </c>
      <c r="F15" s="2">
        <f t="shared" si="0"/>
        <v>898344</v>
      </c>
    </row>
    <row r="16" spans="1:6" x14ac:dyDescent="0.25">
      <c r="A16" s="45" t="s">
        <v>15</v>
      </c>
      <c r="B16" s="46"/>
      <c r="C16" s="46" t="s">
        <v>16</v>
      </c>
      <c r="D16" s="107"/>
      <c r="E16" s="107"/>
      <c r="F16" s="107"/>
    </row>
    <row r="17" spans="1:19" ht="15.75" thickBot="1" x14ac:dyDescent="0.3">
      <c r="A17" s="47" t="s">
        <v>17</v>
      </c>
      <c r="B17" s="48"/>
      <c r="C17" s="48" t="s">
        <v>18</v>
      </c>
      <c r="D17" s="3">
        <f>D15*D16/100</f>
        <v>0</v>
      </c>
      <c r="E17" s="3">
        <f>E15*E16/100</f>
        <v>0</v>
      </c>
      <c r="F17" s="3">
        <f>F15*F16/100</f>
        <v>0</v>
      </c>
    </row>
    <row r="18" spans="1:19" x14ac:dyDescent="0.25">
      <c r="A18" s="29"/>
      <c r="B18" s="29"/>
      <c r="C18" s="29"/>
      <c r="D18" s="4"/>
      <c r="E18" s="4"/>
      <c r="F18" s="4"/>
    </row>
    <row r="19" spans="1:19" ht="15.75" thickBot="1" x14ac:dyDescent="0.3">
      <c r="A19" s="29"/>
      <c r="B19" s="29"/>
      <c r="C19" s="29"/>
      <c r="D19" s="29"/>
      <c r="E19" s="29"/>
      <c r="F19" s="29"/>
    </row>
    <row r="20" spans="1:19" x14ac:dyDescent="0.25">
      <c r="A20" s="43" t="s">
        <v>19</v>
      </c>
      <c r="B20" s="49"/>
      <c r="C20" s="5" t="s">
        <v>14</v>
      </c>
      <c r="D20" s="2">
        <v>556110</v>
      </c>
      <c r="E20" s="2">
        <f>D20</f>
        <v>556110</v>
      </c>
      <c r="F20" s="2">
        <f>E20</f>
        <v>556110</v>
      </c>
    </row>
    <row r="21" spans="1:19" x14ac:dyDescent="0.25">
      <c r="A21" s="45" t="s">
        <v>20</v>
      </c>
      <c r="B21" s="29"/>
      <c r="C21" s="50" t="s">
        <v>16</v>
      </c>
      <c r="D21" s="107"/>
      <c r="E21" s="107"/>
      <c r="F21" s="107"/>
    </row>
    <row r="22" spans="1:19" x14ac:dyDescent="0.25">
      <c r="A22" s="51" t="s">
        <v>21</v>
      </c>
      <c r="B22" s="39"/>
      <c r="C22" s="52" t="s">
        <v>18</v>
      </c>
      <c r="D22" s="6">
        <f>D20*D21/100</f>
        <v>0</v>
      </c>
      <c r="E22" s="6">
        <f>E20*E21/100</f>
        <v>0</v>
      </c>
      <c r="F22" s="6">
        <f>F20*F21/100</f>
        <v>0</v>
      </c>
    </row>
    <row r="23" spans="1:19" x14ac:dyDescent="0.25">
      <c r="A23" s="45" t="s">
        <v>22</v>
      </c>
      <c r="B23" s="29"/>
      <c r="C23" s="50" t="s">
        <v>23</v>
      </c>
      <c r="D23" s="110"/>
      <c r="E23" s="110"/>
      <c r="F23" s="110"/>
    </row>
    <row r="24" spans="1:19" ht="15.75" thickBot="1" x14ac:dyDescent="0.3">
      <c r="A24" s="47" t="s">
        <v>24</v>
      </c>
      <c r="B24" s="53"/>
      <c r="C24" s="54" t="s">
        <v>18</v>
      </c>
      <c r="D24" s="3">
        <f t="shared" ref="D24:F24" si="1">D23+D22</f>
        <v>0</v>
      </c>
      <c r="E24" s="3">
        <f t="shared" si="1"/>
        <v>0</v>
      </c>
      <c r="F24" s="3">
        <f t="shared" si="1"/>
        <v>0</v>
      </c>
    </row>
    <row r="25" spans="1:19" ht="24" customHeight="1" thickBot="1" x14ac:dyDescent="0.3">
      <c r="A25" s="29"/>
      <c r="B25" s="29"/>
      <c r="C25" s="29"/>
      <c r="D25" s="4"/>
      <c r="E25" s="4"/>
      <c r="F25" s="4"/>
    </row>
    <row r="26" spans="1:19" s="29" customFormat="1" ht="15.75" thickBot="1" x14ac:dyDescent="0.3">
      <c r="A26" s="55" t="s">
        <v>25</v>
      </c>
      <c r="B26" s="56"/>
      <c r="C26" s="55" t="s">
        <v>8</v>
      </c>
      <c r="D26" s="57">
        <f>D10</f>
        <v>2026</v>
      </c>
      <c r="E26" s="57">
        <f t="shared" ref="E26:F26" si="2">E10</f>
        <v>2027</v>
      </c>
      <c r="F26" s="57">
        <f t="shared" si="2"/>
        <v>2028</v>
      </c>
      <c r="G26" s="7"/>
      <c r="H26" s="7"/>
      <c r="I26" s="7"/>
      <c r="J26" s="7"/>
      <c r="K26" s="7"/>
      <c r="L26" s="1"/>
      <c r="M26" s="1"/>
      <c r="N26" s="1"/>
      <c r="O26" s="7"/>
      <c r="P26" s="7"/>
      <c r="Q26" s="7"/>
      <c r="R26" s="7"/>
      <c r="S26" s="7"/>
    </row>
    <row r="27" spans="1:19" s="29" customFormat="1" x14ac:dyDescent="0.25">
      <c r="A27" s="58" t="s">
        <v>26</v>
      </c>
      <c r="B27" s="44"/>
      <c r="C27" s="44" t="s">
        <v>27</v>
      </c>
      <c r="D27" s="59">
        <f>D44</f>
        <v>1480004</v>
      </c>
      <c r="E27" s="59">
        <f t="shared" ref="E27:F27" si="3">E44</f>
        <v>1454454</v>
      </c>
      <c r="F27" s="59">
        <f t="shared" si="3"/>
        <v>1454454</v>
      </c>
      <c r="G27" s="7" t="s">
        <v>28</v>
      </c>
      <c r="H27" s="7"/>
      <c r="I27" s="7"/>
      <c r="J27" s="7"/>
      <c r="K27" s="7"/>
      <c r="L27" s="1"/>
      <c r="M27" s="1"/>
      <c r="N27" s="1"/>
      <c r="O27" s="7"/>
      <c r="P27" s="7"/>
      <c r="Q27" s="7"/>
      <c r="R27" s="7"/>
      <c r="S27" s="7"/>
    </row>
    <row r="28" spans="1:19" s="29" customFormat="1" x14ac:dyDescent="0.25">
      <c r="A28" s="45" t="s">
        <v>29</v>
      </c>
      <c r="B28" s="46"/>
      <c r="C28" s="46" t="s">
        <v>30</v>
      </c>
      <c r="D28" s="60">
        <f t="shared" ref="D28:F28" si="4">D27*31.65*56.4*10^-6</f>
        <v>2641.8959402400001</v>
      </c>
      <c r="E28" s="60">
        <f t="shared" si="4"/>
        <v>2596.28765724</v>
      </c>
      <c r="F28" s="60">
        <f t="shared" si="4"/>
        <v>2596.28765724</v>
      </c>
      <c r="G28" s="7"/>
      <c r="H28" s="8"/>
      <c r="I28" s="7"/>
      <c r="J28" s="7"/>
      <c r="K28" s="7"/>
      <c r="L28" s="1"/>
      <c r="M28" s="1"/>
      <c r="N28" s="1"/>
      <c r="O28" s="7"/>
      <c r="P28" s="7"/>
      <c r="Q28" s="7"/>
      <c r="R28" s="7"/>
      <c r="S28" s="7"/>
    </row>
    <row r="29" spans="1:19" s="29" customFormat="1" ht="13.5" x14ac:dyDescent="0.25">
      <c r="A29" s="45" t="s">
        <v>31</v>
      </c>
      <c r="B29" s="46"/>
      <c r="C29" s="46" t="s">
        <v>5</v>
      </c>
      <c r="D29" s="111"/>
      <c r="E29" s="111"/>
      <c r="F29" s="111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</row>
    <row r="30" spans="1:19" s="29" customFormat="1" ht="13.5" x14ac:dyDescent="0.25">
      <c r="A30" s="45" t="s">
        <v>32</v>
      </c>
      <c r="B30" s="46"/>
      <c r="C30" s="46"/>
      <c r="D30" s="112"/>
      <c r="E30" s="112"/>
      <c r="F30" s="112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s="29" customFormat="1" ht="13.5" x14ac:dyDescent="0.25">
      <c r="A31" s="45" t="s">
        <v>33</v>
      </c>
      <c r="B31" s="46"/>
      <c r="C31" s="46"/>
      <c r="D31" s="61">
        <f>D28*D30</f>
        <v>0</v>
      </c>
      <c r="E31" s="61">
        <f>E28*E30</f>
        <v>0</v>
      </c>
      <c r="F31" s="61">
        <f>F28*F30</f>
        <v>0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 s="29" customFormat="1" ht="17.25" customHeight="1" thickBot="1" x14ac:dyDescent="0.3">
      <c r="A32" s="62" t="s">
        <v>34</v>
      </c>
      <c r="B32" s="48"/>
      <c r="C32" s="63" t="s">
        <v>35</v>
      </c>
      <c r="D32" s="54">
        <f t="shared" ref="D32:F32" si="5">D31*100/D27</f>
        <v>0</v>
      </c>
      <c r="E32" s="54">
        <f t="shared" si="5"/>
        <v>0</v>
      </c>
      <c r="F32" s="54">
        <f t="shared" si="5"/>
        <v>0</v>
      </c>
      <c r="G32" s="7" t="s">
        <v>36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s="29" customFormat="1" ht="24.75" customHeight="1" thickBot="1" x14ac:dyDescent="0.3">
      <c r="A33" s="64"/>
      <c r="B33" s="65"/>
      <c r="C33" s="65"/>
      <c r="D33" s="65"/>
      <c r="E33" s="66"/>
      <c r="F33" s="66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 s="29" customFormat="1" ht="13.5" x14ac:dyDescent="0.25">
      <c r="A34" s="58" t="s">
        <v>77</v>
      </c>
      <c r="B34" s="132" t="s">
        <v>76</v>
      </c>
      <c r="C34" s="5" t="s">
        <v>14</v>
      </c>
      <c r="D34" s="2">
        <f>D15+D20</f>
        <v>1480004</v>
      </c>
      <c r="E34" s="2">
        <f>D34</f>
        <v>1480004</v>
      </c>
      <c r="F34" s="2">
        <f>E34</f>
        <v>1480004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 s="29" customFormat="1" ht="54" x14ac:dyDescent="0.25">
      <c r="A35" s="130" t="s">
        <v>78</v>
      </c>
      <c r="B35" s="140"/>
      <c r="C35" s="128" t="s">
        <v>16</v>
      </c>
      <c r="D35" s="136">
        <f>IF(B35="Ja",0.1,0)</f>
        <v>0</v>
      </c>
      <c r="E35" s="136">
        <f>D35</f>
        <v>0</v>
      </c>
      <c r="F35" s="136">
        <f>E35</f>
        <v>0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 s="29" customFormat="1" ht="52.5" customHeight="1" x14ac:dyDescent="0.25">
      <c r="A36" s="134" t="s">
        <v>79</v>
      </c>
      <c r="B36" s="141"/>
      <c r="C36" s="135" t="s">
        <v>16</v>
      </c>
      <c r="D36" s="137">
        <f>IF(B36="Ja",0.1,0)</f>
        <v>0</v>
      </c>
      <c r="E36" s="137">
        <f t="shared" ref="E36:F36" si="6">D36</f>
        <v>0</v>
      </c>
      <c r="F36" s="137">
        <f t="shared" si="6"/>
        <v>0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s="29" customFormat="1" ht="66.75" customHeight="1" x14ac:dyDescent="0.25">
      <c r="A37" s="131" t="s">
        <v>80</v>
      </c>
      <c r="B37" s="142"/>
      <c r="C37" s="129" t="s">
        <v>16</v>
      </c>
      <c r="D37" s="138">
        <f>IF(B37="Ja",1,0)</f>
        <v>0</v>
      </c>
      <c r="E37" s="138">
        <f t="shared" ref="E37:F37" si="7">D37</f>
        <v>0</v>
      </c>
      <c r="F37" s="138">
        <f t="shared" si="7"/>
        <v>0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 s="29" customFormat="1" ht="14.25" thickBot="1" x14ac:dyDescent="0.3">
      <c r="A38" s="62"/>
      <c r="B38" s="133"/>
      <c r="C38" s="74" t="s">
        <v>18</v>
      </c>
      <c r="D38" s="10">
        <f>D34*(D35+D36+D37)/100</f>
        <v>0</v>
      </c>
      <c r="E38" s="10">
        <f t="shared" ref="E38:F38" si="8">E34*(E35+E36+E37)/100</f>
        <v>0</v>
      </c>
      <c r="F38" s="10">
        <f t="shared" si="8"/>
        <v>0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s="29" customFormat="1" ht="13.5" x14ac:dyDescent="0.25">
      <c r="A39" s="64"/>
      <c r="B39" s="65"/>
      <c r="C39" s="65"/>
      <c r="D39" s="65"/>
      <c r="E39" s="66"/>
      <c r="F39" s="66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 s="29" customFormat="1" ht="9.75" customHeight="1" thickBot="1" x14ac:dyDescent="0.3">
      <c r="A40" s="64"/>
      <c r="B40" s="65"/>
      <c r="C40" s="65"/>
      <c r="D40" s="65"/>
      <c r="E40" s="66"/>
      <c r="F40" s="66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 s="29" customFormat="1" ht="14.25" hidden="1" thickBot="1" x14ac:dyDescent="0.3">
      <c r="A41" s="64"/>
      <c r="B41" s="65"/>
      <c r="C41" s="65"/>
      <c r="D41" s="65"/>
      <c r="E41" s="66"/>
      <c r="F41" s="66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 ht="15.75" hidden="1" thickBot="1" x14ac:dyDescent="0.3">
      <c r="A42" s="28" t="s">
        <v>5</v>
      </c>
      <c r="B42" s="29"/>
      <c r="C42" s="29"/>
      <c r="D42" s="29"/>
      <c r="E42" s="29"/>
      <c r="F42" s="29"/>
    </row>
    <row r="43" spans="1:19" x14ac:dyDescent="0.25">
      <c r="A43" s="67" t="s">
        <v>37</v>
      </c>
      <c r="B43" s="68"/>
      <c r="C43" s="68" t="s">
        <v>8</v>
      </c>
      <c r="D43" s="69">
        <f>D10</f>
        <v>2026</v>
      </c>
      <c r="E43" s="69">
        <f>E10</f>
        <v>2027</v>
      </c>
      <c r="F43" s="69">
        <f>F10</f>
        <v>2028</v>
      </c>
    </row>
    <row r="44" spans="1:19" x14ac:dyDescent="0.25">
      <c r="A44" s="70" t="s">
        <v>38</v>
      </c>
      <c r="B44" s="71"/>
      <c r="C44" s="9" t="s">
        <v>14</v>
      </c>
      <c r="D44" s="9">
        <v>1480004</v>
      </c>
      <c r="E44" s="9">
        <v>1454454</v>
      </c>
      <c r="F44" s="9">
        <v>1454454</v>
      </c>
    </row>
    <row r="45" spans="1:19" x14ac:dyDescent="0.25">
      <c r="A45" s="72"/>
      <c r="B45" s="73"/>
      <c r="C45" s="50" t="s">
        <v>5</v>
      </c>
      <c r="D45" s="50"/>
      <c r="E45" s="50"/>
      <c r="F45" s="50"/>
    </row>
    <row r="46" spans="1:19" ht="15.75" thickBot="1" x14ac:dyDescent="0.3">
      <c r="A46" s="47" t="s">
        <v>39</v>
      </c>
      <c r="B46" s="48"/>
      <c r="C46" s="74" t="s">
        <v>23</v>
      </c>
      <c r="D46" s="10">
        <f>D17+D24+D38</f>
        <v>0</v>
      </c>
      <c r="E46" s="10">
        <f t="shared" ref="E46:F46" si="9">E17+E24+E38</f>
        <v>0</v>
      </c>
      <c r="F46" s="10">
        <f t="shared" si="9"/>
        <v>0</v>
      </c>
    </row>
    <row r="47" spans="1:19" ht="15.75" thickBot="1" x14ac:dyDescent="0.3">
      <c r="A47" s="62" t="s">
        <v>40</v>
      </c>
      <c r="B47" s="48"/>
      <c r="C47" s="75" t="s">
        <v>23</v>
      </c>
      <c r="D47" s="11"/>
      <c r="E47" s="11"/>
      <c r="F47" s="12">
        <f>E46+D46+F46</f>
        <v>0</v>
      </c>
      <c r="H47" s="13"/>
    </row>
    <row r="48" spans="1:19" ht="15.75" thickBot="1" x14ac:dyDescent="0.3">
      <c r="A48" s="45"/>
      <c r="B48" s="28"/>
      <c r="C48" s="29"/>
      <c r="D48" s="29"/>
      <c r="E48" s="25"/>
      <c r="F48" s="25"/>
    </row>
    <row r="49" spans="1:36" ht="19.5" thickBot="1" x14ac:dyDescent="0.35">
      <c r="A49" s="76" t="s">
        <v>41</v>
      </c>
      <c r="B49" s="77"/>
      <c r="C49" s="77"/>
      <c r="D49" s="78"/>
      <c r="E49" s="79"/>
      <c r="F49" s="80"/>
    </row>
    <row r="50" spans="1:36" x14ac:dyDescent="0.25">
      <c r="A50" s="25"/>
      <c r="B50" s="25"/>
      <c r="C50" s="25"/>
      <c r="E50" s="25"/>
      <c r="F50" s="25"/>
    </row>
    <row r="51" spans="1:36" x14ac:dyDescent="0.25">
      <c r="A51" s="25"/>
      <c r="B51" s="25"/>
      <c r="C51" s="25"/>
      <c r="E51" s="25"/>
      <c r="F51" s="25"/>
      <c r="I51" s="14"/>
      <c r="J51" s="15"/>
      <c r="K51" s="15"/>
      <c r="L51" s="15"/>
      <c r="M51" s="15"/>
      <c r="N51" s="14"/>
      <c r="O51" s="14"/>
      <c r="P51" s="14"/>
      <c r="Q51" s="14"/>
      <c r="R51" s="14"/>
      <c r="S51" s="14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</row>
    <row r="52" spans="1:36" x14ac:dyDescent="0.25">
      <c r="A52" s="25"/>
      <c r="B52" s="25"/>
      <c r="D52" s="82" t="s">
        <v>42</v>
      </c>
      <c r="E52" s="82" t="s">
        <v>43</v>
      </c>
      <c r="F52" s="83" t="s">
        <v>44</v>
      </c>
      <c r="I52" s="14"/>
      <c r="J52" s="15"/>
      <c r="K52" s="15"/>
      <c r="L52" s="15"/>
      <c r="M52" s="15"/>
      <c r="N52" s="14"/>
      <c r="O52" s="14"/>
      <c r="P52" s="14"/>
      <c r="Q52" s="14"/>
      <c r="R52" s="14"/>
      <c r="S52" s="14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</row>
    <row r="53" spans="1:36" x14ac:dyDescent="0.25">
      <c r="A53" s="25"/>
      <c r="B53" s="25"/>
      <c r="D53" s="84" t="s">
        <v>45</v>
      </c>
      <c r="E53" s="85" t="s">
        <v>46</v>
      </c>
      <c r="F53" s="86" t="s">
        <v>47</v>
      </c>
      <c r="I53" s="14"/>
      <c r="J53" s="15">
        <v>10</v>
      </c>
      <c r="K53" s="15">
        <v>20</v>
      </c>
      <c r="L53" s="15">
        <v>10</v>
      </c>
      <c r="M53" s="15"/>
      <c r="N53" s="14"/>
      <c r="O53" s="14"/>
      <c r="P53" s="14"/>
      <c r="Q53" s="14"/>
      <c r="R53" s="14"/>
      <c r="S53" s="14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</row>
    <row r="54" spans="1:36" ht="46.5" customHeight="1" x14ac:dyDescent="0.25">
      <c r="A54" s="143" t="s">
        <v>48</v>
      </c>
      <c r="B54" s="144"/>
      <c r="D54" s="87">
        <v>20</v>
      </c>
      <c r="E54" s="113"/>
      <c r="F54" s="88"/>
      <c r="I54" s="14"/>
      <c r="J54" s="15">
        <v>20</v>
      </c>
      <c r="K54" s="15">
        <v>30</v>
      </c>
      <c r="L54" s="15">
        <v>20</v>
      </c>
      <c r="M54" s="15" t="s">
        <v>49</v>
      </c>
      <c r="N54" s="14"/>
      <c r="O54" s="14"/>
      <c r="P54" s="14"/>
      <c r="Q54" s="14"/>
      <c r="R54" s="14"/>
      <c r="S54" s="14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</row>
    <row r="55" spans="1:36" x14ac:dyDescent="0.25">
      <c r="A55" s="29"/>
      <c r="B55" s="29"/>
      <c r="C55" s="29"/>
      <c r="D55" s="4"/>
      <c r="E55" s="4"/>
      <c r="F55" s="4"/>
    </row>
    <row r="56" spans="1:36" x14ac:dyDescent="0.25">
      <c r="A56" s="89" t="s">
        <v>50</v>
      </c>
      <c r="B56" s="90"/>
      <c r="C56" s="91"/>
      <c r="D56" s="92" t="s">
        <v>51</v>
      </c>
      <c r="E56" s="92" t="s">
        <v>51</v>
      </c>
      <c r="F56" s="93" t="s">
        <v>51</v>
      </c>
    </row>
    <row r="57" spans="1:36" x14ac:dyDescent="0.25">
      <c r="A57" s="35" t="s">
        <v>52</v>
      </c>
      <c r="B57" s="29"/>
      <c r="C57" s="91" t="s">
        <v>53</v>
      </c>
      <c r="D57" s="114"/>
      <c r="E57" s="115"/>
      <c r="F57" s="116"/>
    </row>
    <row r="58" spans="1:36" x14ac:dyDescent="0.25">
      <c r="A58" s="35"/>
      <c r="B58" s="29"/>
      <c r="C58" s="91" t="s">
        <v>54</v>
      </c>
      <c r="D58" s="114"/>
      <c r="E58" s="115"/>
      <c r="F58" s="116"/>
    </row>
    <row r="59" spans="1:36" x14ac:dyDescent="0.25">
      <c r="A59" s="38"/>
      <c r="B59" s="39"/>
      <c r="C59" s="91" t="s">
        <v>55</v>
      </c>
      <c r="D59" s="114"/>
      <c r="E59" s="115"/>
      <c r="F59" s="116"/>
    </row>
    <row r="60" spans="1:36" x14ac:dyDescent="0.25">
      <c r="A60" s="94" t="s">
        <v>56</v>
      </c>
      <c r="B60" s="29"/>
      <c r="C60" s="50" t="s">
        <v>18</v>
      </c>
      <c r="D60" s="16"/>
      <c r="E60" s="17"/>
      <c r="F60" s="18"/>
    </row>
    <row r="61" spans="1:36" x14ac:dyDescent="0.25">
      <c r="A61" s="35" t="s">
        <v>57</v>
      </c>
      <c r="B61" s="29"/>
      <c r="C61" s="50" t="s">
        <v>16</v>
      </c>
      <c r="D61" s="19">
        <f>D57</f>
        <v>0</v>
      </c>
      <c r="E61" s="19">
        <f>0.6*E58+0.4*E57</f>
        <v>0</v>
      </c>
      <c r="F61" s="20">
        <f>0.5*F59+0.25*F58+0.25*F57</f>
        <v>0</v>
      </c>
    </row>
    <row r="62" spans="1:36" x14ac:dyDescent="0.25">
      <c r="A62" s="38" t="s">
        <v>58</v>
      </c>
      <c r="B62" s="39"/>
      <c r="C62" s="95" t="s">
        <v>23</v>
      </c>
      <c r="D62" s="21">
        <f>(D15+D20)*D61/100</f>
        <v>0</v>
      </c>
      <c r="E62" s="21">
        <f>(E15+E20)*E61/100</f>
        <v>0</v>
      </c>
      <c r="F62" s="22">
        <f>(F15+F20)*F61/100</f>
        <v>0</v>
      </c>
    </row>
    <row r="63" spans="1:36" x14ac:dyDescent="0.25">
      <c r="A63" s="96" t="s">
        <v>59</v>
      </c>
      <c r="B63" s="29"/>
      <c r="C63" s="29"/>
      <c r="D63" s="4"/>
      <c r="E63" s="4"/>
      <c r="F63" s="4"/>
    </row>
    <row r="64" spans="1:36" ht="20.25" customHeight="1" x14ac:dyDescent="0.25">
      <c r="A64" s="96"/>
      <c r="B64" s="29"/>
      <c r="C64" s="29"/>
      <c r="D64" s="4"/>
      <c r="E64" s="4"/>
      <c r="F64" s="4"/>
    </row>
    <row r="65" spans="1:36" ht="46.5" customHeight="1" x14ac:dyDescent="0.25">
      <c r="A65" s="145" t="s">
        <v>60</v>
      </c>
      <c r="B65" s="146"/>
      <c r="D65" s="87">
        <v>10</v>
      </c>
      <c r="E65" s="113"/>
      <c r="F65" s="88"/>
      <c r="I65" s="14"/>
      <c r="J65" s="15">
        <v>30</v>
      </c>
      <c r="K65" s="15">
        <v>50</v>
      </c>
      <c r="L65" s="15">
        <v>30</v>
      </c>
      <c r="M65" s="15" t="s">
        <v>61</v>
      </c>
      <c r="N65" s="14"/>
      <c r="O65" s="14"/>
      <c r="P65" s="14"/>
      <c r="Q65" s="14"/>
      <c r="R65" s="14"/>
      <c r="S65" s="14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</row>
    <row r="66" spans="1:36" ht="46.5" customHeight="1" x14ac:dyDescent="0.25">
      <c r="A66" s="145" t="s">
        <v>62</v>
      </c>
      <c r="B66" s="146"/>
      <c r="D66" s="87">
        <v>8</v>
      </c>
      <c r="E66" s="113"/>
      <c r="F66" s="88"/>
      <c r="I66" s="14"/>
      <c r="J66" s="15">
        <v>40</v>
      </c>
      <c r="K66" s="15">
        <v>100</v>
      </c>
      <c r="L66" s="15">
        <v>50</v>
      </c>
      <c r="M66" s="15"/>
      <c r="N66" s="14"/>
      <c r="O66" s="14"/>
      <c r="P66" s="14"/>
      <c r="Q66" s="14"/>
      <c r="R66" s="14"/>
      <c r="S66" s="14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</row>
    <row r="67" spans="1:36" ht="46.5" customHeight="1" x14ac:dyDescent="0.25">
      <c r="A67" s="147" t="s">
        <v>63</v>
      </c>
      <c r="B67" s="148"/>
      <c r="D67" s="87">
        <v>2</v>
      </c>
      <c r="E67" s="113"/>
      <c r="F67" s="88"/>
      <c r="I67" s="14"/>
      <c r="J67" s="15"/>
      <c r="K67" s="15"/>
      <c r="L67" s="15"/>
      <c r="M67" s="15"/>
      <c r="N67" s="14"/>
      <c r="O67" s="14"/>
      <c r="P67" s="14"/>
      <c r="Q67" s="14"/>
      <c r="R67" s="14"/>
      <c r="S67" s="14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</row>
    <row r="68" spans="1:36" ht="21.75" customHeight="1" thickBot="1" x14ac:dyDescent="0.3">
      <c r="A68" s="97"/>
      <c r="B68" s="97"/>
      <c r="C68" s="98"/>
      <c r="E68" s="99"/>
      <c r="F68" s="99"/>
      <c r="I68" s="14"/>
      <c r="J68" s="14"/>
      <c r="K68" s="14"/>
      <c r="L68" s="14"/>
      <c r="M68" s="14"/>
      <c r="N68" s="14"/>
      <c r="O68" s="14"/>
    </row>
    <row r="69" spans="1:36" ht="19.5" thickBot="1" x14ac:dyDescent="0.35">
      <c r="A69" s="76" t="s">
        <v>64</v>
      </c>
      <c r="B69" s="100"/>
      <c r="C69" s="101"/>
      <c r="E69" s="102"/>
      <c r="F69" s="103">
        <f>F54+F65+F66+F67</f>
        <v>0</v>
      </c>
      <c r="I69" s="14"/>
      <c r="J69" s="14"/>
      <c r="K69" s="14"/>
      <c r="L69" s="14"/>
      <c r="M69" s="14"/>
      <c r="N69" s="14"/>
      <c r="O69" s="14"/>
    </row>
    <row r="70" spans="1:36" ht="19.5" thickBot="1" x14ac:dyDescent="0.35">
      <c r="A70" s="101"/>
      <c r="B70" s="101"/>
      <c r="C70" s="101"/>
      <c r="E70" s="101"/>
      <c r="F70" s="101"/>
      <c r="I70" s="14"/>
      <c r="J70" s="14"/>
      <c r="K70" s="14"/>
      <c r="L70" s="14"/>
      <c r="M70" s="14"/>
      <c r="N70" s="14"/>
      <c r="O70" s="14"/>
    </row>
    <row r="71" spans="1:36" ht="19.5" thickBot="1" x14ac:dyDescent="0.35">
      <c r="A71" s="76" t="s">
        <v>65</v>
      </c>
      <c r="B71" s="100"/>
      <c r="C71" s="101"/>
      <c r="E71" s="102"/>
      <c r="F71" s="103">
        <f>F49+F69</f>
        <v>0</v>
      </c>
      <c r="I71" s="14"/>
      <c r="J71" s="14"/>
      <c r="K71" s="14"/>
      <c r="L71" s="14"/>
      <c r="M71" s="14"/>
      <c r="N71" s="14"/>
      <c r="O71" s="14"/>
    </row>
    <row r="72" spans="1:36" x14ac:dyDescent="0.25">
      <c r="I72" s="14"/>
      <c r="J72" s="14"/>
      <c r="K72" s="14"/>
      <c r="L72" s="14"/>
      <c r="M72" s="14"/>
      <c r="N72" s="14"/>
      <c r="O72" s="14"/>
    </row>
    <row r="73" spans="1:36" ht="15.75" thickBot="1" x14ac:dyDescent="0.3"/>
    <row r="74" spans="1:36" ht="20.100000000000001" customHeight="1" x14ac:dyDescent="0.25">
      <c r="A74" s="104" t="s">
        <v>66</v>
      </c>
      <c r="B74" s="117"/>
      <c r="C74" s="118"/>
      <c r="D74" s="119"/>
    </row>
    <row r="75" spans="1:36" ht="20.100000000000001" customHeight="1" x14ac:dyDescent="0.25">
      <c r="A75" s="104" t="s">
        <v>67</v>
      </c>
      <c r="B75" s="120"/>
      <c r="C75" s="121"/>
      <c r="D75" s="122"/>
    </row>
    <row r="76" spans="1:36" ht="20.100000000000001" customHeight="1" x14ac:dyDescent="0.25">
      <c r="A76" s="104" t="s">
        <v>68</v>
      </c>
      <c r="B76" s="120"/>
      <c r="C76" s="121"/>
      <c r="D76" s="122"/>
    </row>
    <row r="77" spans="1:36" ht="20.100000000000001" customHeight="1" x14ac:dyDescent="0.25">
      <c r="A77" s="104" t="s">
        <v>69</v>
      </c>
      <c r="B77" s="120"/>
      <c r="C77" s="121"/>
      <c r="D77" s="122"/>
    </row>
    <row r="78" spans="1:36" ht="20.100000000000001" customHeight="1" x14ac:dyDescent="0.25">
      <c r="A78" s="104" t="s">
        <v>70</v>
      </c>
      <c r="B78" s="123"/>
      <c r="C78" s="124"/>
      <c r="D78" s="114"/>
    </row>
    <row r="79" spans="1:36" ht="20.100000000000001" customHeight="1" x14ac:dyDescent="0.25">
      <c r="A79" s="104" t="s">
        <v>71</v>
      </c>
      <c r="B79" s="123"/>
      <c r="C79" s="124"/>
      <c r="D79" s="114"/>
    </row>
    <row r="80" spans="1:36" ht="20.100000000000001" customHeight="1" x14ac:dyDescent="0.25">
      <c r="A80" s="104" t="s">
        <v>72</v>
      </c>
      <c r="B80" s="123"/>
      <c r="C80" s="124"/>
      <c r="D80" s="114"/>
    </row>
    <row r="81" spans="1:4" ht="75" customHeight="1" thickBot="1" x14ac:dyDescent="0.3">
      <c r="A81" s="105" t="s">
        <v>73</v>
      </c>
      <c r="B81" s="125"/>
      <c r="C81" s="126"/>
      <c r="D81" s="127"/>
    </row>
  </sheetData>
  <sheetProtection algorithmName="SHA-512" hashValue="qn6VgSNiITh+WzUuTGHBwEl2XeyW4B3sh0665CeUWDy+2YeqaUioWEnXPzSdx0XEYjs5PFEhTheDRnt/wh/ZGA==" saltValue="pj4Juanrl+cL+D2QrNdC2Q==" spinCount="100000" sheet="1" objects="1" scenarios="1"/>
  <mergeCells count="4">
    <mergeCell ref="A54:B54"/>
    <mergeCell ref="A65:B65"/>
    <mergeCell ref="A66:B66"/>
    <mergeCell ref="A67:B67"/>
  </mergeCells>
  <pageMargins left="0.25" right="0.25" top="0.75" bottom="0.75" header="0.3" footer="0.3"/>
  <pageSetup paperSize="9" scale="46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xr:uid="{30EA20B9-AA02-4DCC-B523-5A577C03D4FB}">
          <x14:formula1>
            <xm:f>Blad2!$A$1:$A$2</xm:f>
          </x14:formula1>
          <xm:sqref>E54</xm:sqref>
        </x14:dataValidation>
        <x14:dataValidation type="list" allowBlank="1" showInputMessage="1" showErrorMessage="1" xr:uid="{092119DE-34F0-4380-A38E-2043FE2A801A}">
          <x14:formula1>
            <xm:f>Blad2!$D$1:$D$2</xm:f>
          </x14:formula1>
          <xm:sqref>E67</xm:sqref>
        </x14:dataValidation>
        <x14:dataValidation type="list" allowBlank="1" showInputMessage="1" showErrorMessage="1" xr:uid="{78667923-CE4B-4861-88D6-5907C8AA0B0A}">
          <x14:formula1>
            <xm:f>Blad2!$B$1:$B$4</xm:f>
          </x14:formula1>
          <xm:sqref>E65</xm:sqref>
        </x14:dataValidation>
        <x14:dataValidation type="list" allowBlank="1" showInputMessage="1" showErrorMessage="1" xr:uid="{1F7705DE-E812-470E-B220-243284BDDB3E}">
          <x14:formula1>
            <xm:f>Blad2!$C$1:$C$4</xm:f>
          </x14:formula1>
          <xm:sqref>E66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4BCCE-96F7-4C0B-A6AE-1C42064D82FE}">
  <dimension ref="A1:D5"/>
  <sheetViews>
    <sheetView workbookViewId="0">
      <selection activeCell="D3" sqref="D3"/>
    </sheetView>
  </sheetViews>
  <sheetFormatPr defaultRowHeight="15" x14ac:dyDescent="0.25"/>
  <cols>
    <col min="2" max="2" width="10.42578125" bestFit="1" customWidth="1"/>
  </cols>
  <sheetData>
    <row r="1" spans="1:4" x14ac:dyDescent="0.25">
      <c r="A1" t="s">
        <v>74</v>
      </c>
      <c r="B1" s="106">
        <v>0.05</v>
      </c>
      <c r="C1" s="106">
        <v>0.05</v>
      </c>
      <c r="D1" t="s">
        <v>74</v>
      </c>
    </row>
    <row r="2" spans="1:4" x14ac:dyDescent="0.25">
      <c r="A2" t="s">
        <v>75</v>
      </c>
      <c r="B2" s="106">
        <v>0.1</v>
      </c>
      <c r="C2" s="106">
        <v>0.1</v>
      </c>
      <c r="D2" t="s">
        <v>75</v>
      </c>
    </row>
    <row r="3" spans="1:4" x14ac:dyDescent="0.25">
      <c r="B3" s="106">
        <v>0.15</v>
      </c>
      <c r="C3" s="106">
        <v>0.15</v>
      </c>
    </row>
    <row r="4" spans="1:4" x14ac:dyDescent="0.25">
      <c r="B4" s="106">
        <v>0.3</v>
      </c>
      <c r="C4" s="106">
        <v>0.3</v>
      </c>
    </row>
    <row r="5" spans="1:4" x14ac:dyDescent="0.25">
      <c r="B5" s="10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f6ccee-0857-467d-8dc5-7321afbc7e34">
      <Terms xmlns="http://schemas.microsoft.com/office/infopath/2007/PartnerControls"/>
    </lcf76f155ced4ddcb4097134ff3c332f>
    <TaxCatchAll xmlns="95adeb0d-9948-4931-982f-450d264435d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CE859CC0018147A318D1A409857274" ma:contentTypeVersion="15" ma:contentTypeDescription="Een nieuw document maken." ma:contentTypeScope="" ma:versionID="e65ff8532789fa59718458b955dbe475">
  <xsd:schema xmlns:xsd="http://www.w3.org/2001/XMLSchema" xmlns:xs="http://www.w3.org/2001/XMLSchema" xmlns:p="http://schemas.microsoft.com/office/2006/metadata/properties" xmlns:ns2="95adeb0d-9948-4931-982f-450d264435d7" xmlns:ns3="0cf6ccee-0857-467d-8dc5-7321afbc7e34" targetNamespace="http://schemas.microsoft.com/office/2006/metadata/properties" ma:root="true" ma:fieldsID="4cd787976f0a36fbad26e6e5ec5bfe14" ns2:_="" ns3:_="">
    <xsd:import namespace="95adeb0d-9948-4931-982f-450d264435d7"/>
    <xsd:import namespace="0cf6ccee-0857-467d-8dc5-7321afbc7e3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adeb0d-9948-4931-982f-450d264435d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eeb8a02-745a-428f-8d23-8961dd7d5861}" ma:internalName="TaxCatchAll" ma:showField="CatchAllData" ma:web="95adeb0d-9948-4931-982f-450d264435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6ccee-0857-467d-8dc5-7321afbc7e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7346cad8-994b-4f1d-ac50-8b2d9a7ccb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2ABAD9-D790-4FE9-9CC1-8B550EBFC197}">
  <ds:schemaRefs>
    <ds:schemaRef ds:uri="http://schemas.microsoft.com/office/2006/metadata/properties"/>
    <ds:schemaRef ds:uri="http://schemas.microsoft.com/office/infopath/2007/PartnerControls"/>
    <ds:schemaRef ds:uri="0cf6ccee-0857-467d-8dc5-7321afbc7e34"/>
    <ds:schemaRef ds:uri="95adeb0d-9948-4931-982f-450d264435d7"/>
  </ds:schemaRefs>
</ds:datastoreItem>
</file>

<file path=customXml/itemProps2.xml><?xml version="1.0" encoding="utf-8"?>
<ds:datastoreItem xmlns:ds="http://schemas.openxmlformats.org/officeDocument/2006/customXml" ds:itemID="{4949E2E1-651B-4DDC-AB66-B4D5B26361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84461C-CCF8-4054-91A0-861E91F05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adeb0d-9948-4931-982f-450d264435d7"/>
    <ds:schemaRef ds:uri="0cf6ccee-0857-467d-8dc5-7321afbc7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Blad2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Ran Pol | Energie Makelaar</dc:creator>
  <cp:keywords/>
  <dc:description/>
  <cp:lastModifiedBy>Herman Laeven</cp:lastModifiedBy>
  <cp:revision/>
  <cp:lastPrinted>2025-02-03T08:32:13Z</cp:lastPrinted>
  <dcterms:created xsi:type="dcterms:W3CDTF">2024-11-22T10:46:00Z</dcterms:created>
  <dcterms:modified xsi:type="dcterms:W3CDTF">2025-02-03T13:10:18Z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0x01010028CE859CC0018147A318D1A409857274</vt:lpwstr>
  </property>
  <property fmtid="{D5CDD505-2E9C-101B-9397-08002B2CF9AE}" pid="3" name="MediaServiceImageTags">
    <vt:lpwstr/>
  </property>
</Properties>
</file>