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mc:AlternateContent xmlns:mc="http://schemas.openxmlformats.org/markup-compatibility/2006">
    <mc:Choice Requires="x15">
      <x15ac:absPath xmlns:x15ac="http://schemas.microsoft.com/office/spreadsheetml/2010/11/ac" url="https://uwvnl.sharepoint.com/sites/FBInkuitv1Lopendetraject/Gedeelde documenten/General/855 Multiservices (Eten &amp; drinken)/1. Aanbestedingsdossier/6. NvI/NvI #2/"/>
    </mc:Choice>
  </mc:AlternateContent>
  <xr:revisionPtr revIDLastSave="0" documentId="8_{61877409-09F0-4BA4-9568-0E7A83A61314}" xr6:coauthVersionLast="47" xr6:coauthVersionMax="47" xr10:uidLastSave="{00000000-0000-0000-0000-000000000000}"/>
  <bookViews>
    <workbookView xWindow="-120" yWindow="-120" windowWidth="29040" windowHeight="15840" xr2:uid="{00000000-000D-0000-FFFF-FFFF00000000}"/>
  </bookViews>
  <sheets>
    <sheet name="Introductie" sheetId="22" r:id="rId1"/>
    <sheet name="Uitgangspunten" sheetId="7" r:id="rId2"/>
    <sheet name="Totaalsom voor beoordeling" sheetId="23" r:id="rId3"/>
    <sheet name="Cluster E &amp; D" sheetId="18" r:id="rId4"/>
    <sheet name="Aanneemsom - Catering" sheetId="14" r:id="rId5"/>
    <sheet name="Aanneemsom (optie)-GroenteFruit" sheetId="20" r:id="rId6"/>
    <sheet name="Aanneemsom - Onderhoud keuken" sheetId="21" r:id="rId7"/>
    <sheet name="Verrekenprijzen - Dranken" sheetId="16" r:id="rId8"/>
    <sheet name="Regietarieven"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0" i="14" l="1"/>
  <c r="C99" i="14"/>
  <c r="C98" i="14"/>
  <c r="C97" i="14"/>
  <c r="C96" i="14"/>
  <c r="C95" i="14"/>
  <c r="C94" i="14"/>
  <c r="C93" i="14"/>
  <c r="C92" i="14"/>
  <c r="C91" i="14"/>
  <c r="C72" i="14"/>
  <c r="C71" i="14"/>
  <c r="C70" i="14"/>
  <c r="C69" i="14"/>
  <c r="C68" i="14"/>
  <c r="C67" i="14"/>
  <c r="C66" i="14"/>
  <c r="C65" i="14"/>
  <c r="C64" i="14"/>
  <c r="C63" i="14"/>
  <c r="C86" i="14"/>
  <c r="C58" i="14"/>
  <c r="C82" i="14"/>
  <c r="C80" i="14"/>
  <c r="C55" i="14"/>
  <c r="C54" i="14"/>
  <c r="C53" i="14"/>
  <c r="C52" i="14"/>
  <c r="C78" i="14"/>
  <c r="C50" i="14"/>
  <c r="C77" i="14"/>
  <c r="C49" i="14"/>
  <c r="J19" i="18"/>
  <c r="C44" i="14"/>
  <c r="C43" i="14"/>
  <c r="C42" i="14"/>
  <c r="C41" i="14"/>
  <c r="C40" i="14"/>
  <c r="C39" i="14"/>
  <c r="C38" i="14"/>
  <c r="C37" i="14"/>
  <c r="C36" i="14"/>
  <c r="C35" i="14"/>
  <c r="C30" i="14"/>
  <c r="C26" i="14"/>
  <c r="C24" i="14"/>
  <c r="C21" i="14"/>
  <c r="C17" i="16"/>
  <c r="C18" i="16"/>
  <c r="C19" i="16"/>
  <c r="C20" i="16"/>
  <c r="C21" i="16"/>
  <c r="C22" i="16"/>
  <c r="C23" i="16"/>
  <c r="C24" i="16"/>
  <c r="C25" i="16"/>
  <c r="C16" i="16"/>
  <c r="C48" i="16"/>
  <c r="C47" i="16"/>
  <c r="C46" i="16"/>
  <c r="C45" i="16"/>
  <c r="C44" i="16"/>
  <c r="C43" i="16"/>
  <c r="BD51" i="16"/>
  <c r="BD49" i="16"/>
  <c r="BE51" i="16"/>
  <c r="BE58" i="16" s="1"/>
  <c r="BE49" i="16"/>
  <c r="BE28" i="16"/>
  <c r="BE37" i="18" s="1"/>
  <c r="BE26" i="16"/>
  <c r="E7" i="21"/>
  <c r="E8" i="21" s="1"/>
  <c r="F7" i="21"/>
  <c r="F8" i="21" s="1"/>
  <c r="G7" i="21"/>
  <c r="G8" i="21" s="1"/>
  <c r="H7" i="21"/>
  <c r="H8" i="21" s="1"/>
  <c r="I7" i="21"/>
  <c r="J7" i="21"/>
  <c r="J8" i="21" s="1"/>
  <c r="K7" i="21"/>
  <c r="K8" i="21" s="1"/>
  <c r="L7" i="21"/>
  <c r="L8" i="21" s="1"/>
  <c r="M7" i="21"/>
  <c r="M8" i="21" s="1"/>
  <c r="N7" i="21"/>
  <c r="N8" i="21" s="1"/>
  <c r="O7" i="21"/>
  <c r="O8" i="21" s="1"/>
  <c r="P7" i="21"/>
  <c r="P8" i="21" s="1"/>
  <c r="Q7" i="21"/>
  <c r="R7" i="21"/>
  <c r="R8" i="21" s="1"/>
  <c r="S7" i="21"/>
  <c r="T7" i="21"/>
  <c r="T8" i="21" s="1"/>
  <c r="U7" i="21"/>
  <c r="U8" i="21" s="1"/>
  <c r="V7" i="21"/>
  <c r="V8" i="21" s="1"/>
  <c r="W7" i="21"/>
  <c r="X7" i="21"/>
  <c r="X8" i="21" s="1"/>
  <c r="I8" i="21"/>
  <c r="Q8" i="21"/>
  <c r="S8" i="21"/>
  <c r="W8" i="21"/>
  <c r="C70" i="20"/>
  <c r="C67" i="20"/>
  <c r="BE66" i="20"/>
  <c r="BE69" i="20" s="1"/>
  <c r="BD66" i="20"/>
  <c r="BD69" i="20" s="1"/>
  <c r="BC66" i="20"/>
  <c r="BC69" i="20" s="1"/>
  <c r="BB66" i="20"/>
  <c r="BB69" i="20" s="1"/>
  <c r="BA66" i="20"/>
  <c r="BA69" i="20" s="1"/>
  <c r="AZ66" i="20"/>
  <c r="AZ69" i="20" s="1"/>
  <c r="AY66" i="20"/>
  <c r="AY69" i="20" s="1"/>
  <c r="AX66" i="20"/>
  <c r="AX69" i="20" s="1"/>
  <c r="AW66" i="20"/>
  <c r="AW69" i="20" s="1"/>
  <c r="AV66" i="20"/>
  <c r="AV69" i="20" s="1"/>
  <c r="AU66" i="20"/>
  <c r="AU69" i="20" s="1"/>
  <c r="AT66" i="20"/>
  <c r="AT69" i="20" s="1"/>
  <c r="AS66" i="20"/>
  <c r="AS69" i="20" s="1"/>
  <c r="AR66" i="20"/>
  <c r="AR69" i="20" s="1"/>
  <c r="AQ66" i="20"/>
  <c r="AQ69" i="20" s="1"/>
  <c r="AP66" i="20"/>
  <c r="AP69" i="20" s="1"/>
  <c r="AO66" i="20"/>
  <c r="AO69" i="20" s="1"/>
  <c r="AN66" i="20"/>
  <c r="AN69" i="20" s="1"/>
  <c r="AM66" i="20"/>
  <c r="AM69" i="20" s="1"/>
  <c r="AL66" i="20"/>
  <c r="AL69" i="20" s="1"/>
  <c r="AK66" i="20"/>
  <c r="AK69" i="20" s="1"/>
  <c r="AJ66" i="20"/>
  <c r="AJ69" i="20" s="1"/>
  <c r="AI66" i="20"/>
  <c r="AI69" i="20" s="1"/>
  <c r="AH66" i="20"/>
  <c r="AH69" i="20" s="1"/>
  <c r="AG66" i="20"/>
  <c r="AG69" i="20" s="1"/>
  <c r="AF66" i="20"/>
  <c r="AF69" i="20" s="1"/>
  <c r="AE66" i="20"/>
  <c r="AE69" i="20" s="1"/>
  <c r="AD66" i="20"/>
  <c r="AD69" i="20" s="1"/>
  <c r="AC66" i="20"/>
  <c r="AC69" i="20" s="1"/>
  <c r="AB66" i="20"/>
  <c r="AB69" i="20" s="1"/>
  <c r="AA66" i="20"/>
  <c r="AA69" i="20" s="1"/>
  <c r="Z66" i="20"/>
  <c r="Z69" i="20" s="1"/>
  <c r="Y66" i="20"/>
  <c r="Y69" i="20" s="1"/>
  <c r="X66" i="20"/>
  <c r="X69" i="20" s="1"/>
  <c r="W66" i="20"/>
  <c r="W69" i="20" s="1"/>
  <c r="V66" i="20"/>
  <c r="V69" i="20" s="1"/>
  <c r="U66" i="20"/>
  <c r="U69" i="20" s="1"/>
  <c r="T66" i="20"/>
  <c r="T69" i="20" s="1"/>
  <c r="S66" i="20"/>
  <c r="S69" i="20" s="1"/>
  <c r="R66" i="20"/>
  <c r="R69" i="20" s="1"/>
  <c r="Q66" i="20"/>
  <c r="Q69" i="20" s="1"/>
  <c r="P66" i="20"/>
  <c r="P69" i="20" s="1"/>
  <c r="O66" i="20"/>
  <c r="O69" i="20" s="1"/>
  <c r="N66" i="20"/>
  <c r="N69" i="20" s="1"/>
  <c r="M66" i="20"/>
  <c r="M69" i="20" s="1"/>
  <c r="L66" i="20"/>
  <c r="L69" i="20" s="1"/>
  <c r="K66" i="20"/>
  <c r="K69" i="20" s="1"/>
  <c r="J66" i="20"/>
  <c r="J69" i="20" s="1"/>
  <c r="I66" i="20"/>
  <c r="I69" i="20" s="1"/>
  <c r="H66" i="20"/>
  <c r="H69" i="20" s="1"/>
  <c r="G66" i="20"/>
  <c r="G69" i="20" s="1"/>
  <c r="F66" i="20"/>
  <c r="F69" i="20" s="1"/>
  <c r="E66" i="20"/>
  <c r="E69" i="20" s="1"/>
  <c r="D66" i="20"/>
  <c r="D69" i="20" s="1"/>
  <c r="C65" i="20"/>
  <c r="AV48" i="20"/>
  <c r="AN48" i="20"/>
  <c r="AF48" i="20"/>
  <c r="X48" i="20"/>
  <c r="P48" i="20"/>
  <c r="H48" i="20"/>
  <c r="BD46" i="20"/>
  <c r="BB46" i="20"/>
  <c r="BB48" i="20" s="1"/>
  <c r="AV46" i="20"/>
  <c r="AV49" i="20" s="1"/>
  <c r="AT46" i="20"/>
  <c r="AT48" i="20" s="1"/>
  <c r="AN46" i="20"/>
  <c r="AN49" i="20" s="1"/>
  <c r="AL46" i="20"/>
  <c r="AL48" i="20" s="1"/>
  <c r="AF46" i="20"/>
  <c r="AF49" i="20" s="1"/>
  <c r="AD46" i="20"/>
  <c r="AD48" i="20" s="1"/>
  <c r="X46" i="20"/>
  <c r="X49" i="20" s="1"/>
  <c r="V46" i="20"/>
  <c r="V48" i="20" s="1"/>
  <c r="P46" i="20"/>
  <c r="P49" i="20" s="1"/>
  <c r="N46" i="20"/>
  <c r="N48" i="20" s="1"/>
  <c r="H46" i="20"/>
  <c r="H49" i="20" s="1"/>
  <c r="F46" i="20"/>
  <c r="F48" i="20" s="1"/>
  <c r="BE43" i="20"/>
  <c r="BE46" i="20" s="1"/>
  <c r="BD43" i="20"/>
  <c r="BC43" i="20"/>
  <c r="BC46" i="20" s="1"/>
  <c r="BB43" i="20"/>
  <c r="BA43" i="20"/>
  <c r="BA46" i="20" s="1"/>
  <c r="AZ43" i="20"/>
  <c r="AZ46" i="20" s="1"/>
  <c r="AY43" i="20"/>
  <c r="AY46" i="20" s="1"/>
  <c r="AX43" i="20"/>
  <c r="AX46" i="20" s="1"/>
  <c r="AW43" i="20"/>
  <c r="AW46" i="20" s="1"/>
  <c r="AV43" i="20"/>
  <c r="AU43" i="20"/>
  <c r="AU46" i="20" s="1"/>
  <c r="AT43" i="20"/>
  <c r="AS43" i="20"/>
  <c r="AS46" i="20" s="1"/>
  <c r="AR43" i="20"/>
  <c r="AR46" i="20" s="1"/>
  <c r="AQ43" i="20"/>
  <c r="AQ46" i="20" s="1"/>
  <c r="AP43" i="20"/>
  <c r="AP46" i="20" s="1"/>
  <c r="AO43" i="20"/>
  <c r="AO46" i="20" s="1"/>
  <c r="AN43" i="20"/>
  <c r="AM43" i="20"/>
  <c r="AM46" i="20" s="1"/>
  <c r="AL43" i="20"/>
  <c r="AK43" i="20"/>
  <c r="AK46" i="20" s="1"/>
  <c r="AJ43" i="20"/>
  <c r="AJ46" i="20" s="1"/>
  <c r="AI43" i="20"/>
  <c r="AI46" i="20" s="1"/>
  <c r="AH43" i="20"/>
  <c r="AH46" i="20" s="1"/>
  <c r="AG43" i="20"/>
  <c r="AG46" i="20" s="1"/>
  <c r="AF43" i="20"/>
  <c r="AE43" i="20"/>
  <c r="AE46" i="20" s="1"/>
  <c r="AD43" i="20"/>
  <c r="AC43" i="20"/>
  <c r="AC46" i="20" s="1"/>
  <c r="AB43" i="20"/>
  <c r="AB46" i="20" s="1"/>
  <c r="AA43" i="20"/>
  <c r="AA46" i="20" s="1"/>
  <c r="Z43" i="20"/>
  <c r="Z46" i="20" s="1"/>
  <c r="Y43" i="20"/>
  <c r="Y46" i="20" s="1"/>
  <c r="X43" i="20"/>
  <c r="W43" i="20"/>
  <c r="W46" i="20" s="1"/>
  <c r="V43" i="20"/>
  <c r="U43" i="20"/>
  <c r="U46" i="20" s="1"/>
  <c r="T43" i="20"/>
  <c r="T46" i="20" s="1"/>
  <c r="S43" i="20"/>
  <c r="S46" i="20" s="1"/>
  <c r="R43" i="20"/>
  <c r="R46" i="20" s="1"/>
  <c r="Q43" i="20"/>
  <c r="Q46" i="20" s="1"/>
  <c r="P43" i="20"/>
  <c r="O43" i="20"/>
  <c r="O46" i="20" s="1"/>
  <c r="N43" i="20"/>
  <c r="M43" i="20"/>
  <c r="M46" i="20" s="1"/>
  <c r="L43" i="20"/>
  <c r="L46" i="20" s="1"/>
  <c r="K43" i="20"/>
  <c r="K46" i="20" s="1"/>
  <c r="J43" i="20"/>
  <c r="J46" i="20" s="1"/>
  <c r="I43" i="20"/>
  <c r="I46" i="20" s="1"/>
  <c r="H43" i="20"/>
  <c r="G43" i="20"/>
  <c r="G46" i="20" s="1"/>
  <c r="F43" i="20"/>
  <c r="E43" i="20"/>
  <c r="E46" i="20" s="1"/>
  <c r="D43" i="20"/>
  <c r="D46" i="20" s="1"/>
  <c r="E20" i="20"/>
  <c r="F20" i="20"/>
  <c r="F23" i="20" s="1"/>
  <c r="G20" i="20"/>
  <c r="H20" i="20"/>
  <c r="I20" i="20"/>
  <c r="J20" i="20"/>
  <c r="K20" i="20"/>
  <c r="L20" i="20"/>
  <c r="L23" i="20" s="1"/>
  <c r="M20" i="20"/>
  <c r="N20" i="20"/>
  <c r="N23" i="20" s="1"/>
  <c r="O20" i="20"/>
  <c r="P20" i="20"/>
  <c r="Q20" i="20"/>
  <c r="R20" i="20"/>
  <c r="S20" i="20"/>
  <c r="T20" i="20"/>
  <c r="T23" i="20" s="1"/>
  <c r="U20" i="20"/>
  <c r="V20" i="20"/>
  <c r="V23" i="20" s="1"/>
  <c r="W20" i="20"/>
  <c r="X20" i="20"/>
  <c r="Y20" i="20"/>
  <c r="Z20" i="20"/>
  <c r="AA20" i="20"/>
  <c r="AB20" i="20"/>
  <c r="AB23" i="20" s="1"/>
  <c r="AC20" i="20"/>
  <c r="AD20" i="20"/>
  <c r="AD23" i="20" s="1"/>
  <c r="AE20" i="20"/>
  <c r="AF20" i="20"/>
  <c r="AG20" i="20"/>
  <c r="AH20" i="20"/>
  <c r="AI20" i="20"/>
  <c r="AJ20" i="20"/>
  <c r="AJ23" i="20" s="1"/>
  <c r="AK20" i="20"/>
  <c r="AL20" i="20"/>
  <c r="AL23" i="20" s="1"/>
  <c r="AM20" i="20"/>
  <c r="AN20" i="20"/>
  <c r="AO20" i="20"/>
  <c r="AP20" i="20"/>
  <c r="AQ20" i="20"/>
  <c r="AR20" i="20"/>
  <c r="AR23" i="20" s="1"/>
  <c r="AS20" i="20"/>
  <c r="AT20" i="20"/>
  <c r="AT23" i="20" s="1"/>
  <c r="AU20" i="20"/>
  <c r="AV20" i="20"/>
  <c r="AW20" i="20"/>
  <c r="AX20" i="20"/>
  <c r="AY20" i="20"/>
  <c r="AZ20" i="20"/>
  <c r="AZ23" i="20" s="1"/>
  <c r="BA20" i="20"/>
  <c r="BB20" i="20"/>
  <c r="BB23" i="20" s="1"/>
  <c r="BC20" i="20"/>
  <c r="BD20" i="20"/>
  <c r="BE20" i="20"/>
  <c r="E23" i="20"/>
  <c r="G23" i="20"/>
  <c r="G25" i="20" s="1"/>
  <c r="G26" i="20" s="1"/>
  <c r="H23" i="20"/>
  <c r="I23" i="20"/>
  <c r="J23" i="20"/>
  <c r="J26" i="20" s="1"/>
  <c r="K23" i="20"/>
  <c r="M23" i="20"/>
  <c r="O23" i="20"/>
  <c r="O25" i="20" s="1"/>
  <c r="O26" i="20" s="1"/>
  <c r="P23" i="20"/>
  <c r="Q23" i="20"/>
  <c r="R23" i="20"/>
  <c r="R26" i="20" s="1"/>
  <c r="S23" i="20"/>
  <c r="U23" i="20"/>
  <c r="W23" i="20"/>
  <c r="W25" i="20" s="1"/>
  <c r="W26" i="20" s="1"/>
  <c r="X23" i="20"/>
  <c r="Y23" i="20"/>
  <c r="Z23" i="20"/>
  <c r="Z26" i="20" s="1"/>
  <c r="AA23" i="20"/>
  <c r="AC23" i="20"/>
  <c r="AE23" i="20"/>
  <c r="AE25" i="20" s="1"/>
  <c r="AE26" i="20" s="1"/>
  <c r="AF23" i="20"/>
  <c r="AG23" i="20"/>
  <c r="AH23" i="20"/>
  <c r="AH26" i="20" s="1"/>
  <c r="AI23" i="20"/>
  <c r="AK23" i="20"/>
  <c r="AM23" i="20"/>
  <c r="AM25" i="20" s="1"/>
  <c r="AM26" i="20" s="1"/>
  <c r="AN23" i="20"/>
  <c r="AO23" i="20"/>
  <c r="AP23" i="20"/>
  <c r="AP26" i="20" s="1"/>
  <c r="AQ23" i="20"/>
  <c r="AS23" i="20"/>
  <c r="AU23" i="20"/>
  <c r="AU25" i="20" s="1"/>
  <c r="AU26" i="20" s="1"/>
  <c r="AV23" i="20"/>
  <c r="AW23" i="20"/>
  <c r="AX23" i="20"/>
  <c r="AX26" i="20" s="1"/>
  <c r="AY23" i="20"/>
  <c r="BA23" i="20"/>
  <c r="BC23" i="20"/>
  <c r="BC25" i="20" s="1"/>
  <c r="BC26" i="20" s="1"/>
  <c r="BD23" i="20"/>
  <c r="BE23" i="20"/>
  <c r="E25" i="20"/>
  <c r="H25" i="20"/>
  <c r="J25" i="20"/>
  <c r="K25" i="20"/>
  <c r="M25" i="20"/>
  <c r="P25" i="20"/>
  <c r="R25" i="20"/>
  <c r="S25" i="20"/>
  <c r="U25" i="20"/>
  <c r="X25" i="20"/>
  <c r="Z25" i="20"/>
  <c r="AA25" i="20"/>
  <c r="AC25" i="20"/>
  <c r="AF25" i="20"/>
  <c r="AH25" i="20"/>
  <c r="AI25" i="20"/>
  <c r="AK25" i="20"/>
  <c r="AN25" i="20"/>
  <c r="AP25" i="20"/>
  <c r="AQ25" i="20"/>
  <c r="AS25" i="20"/>
  <c r="AV25" i="20"/>
  <c r="AX25" i="20"/>
  <c r="AY25" i="20"/>
  <c r="BA25" i="20"/>
  <c r="BD25" i="20"/>
  <c r="E26" i="20"/>
  <c r="H26" i="20"/>
  <c r="K26" i="20"/>
  <c r="M26" i="20"/>
  <c r="P26" i="20"/>
  <c r="S26" i="20"/>
  <c r="U26" i="20"/>
  <c r="X26" i="20"/>
  <c r="AA26" i="20"/>
  <c r="AC26" i="20"/>
  <c r="AF26" i="20"/>
  <c r="AI26" i="20"/>
  <c r="AK26" i="20"/>
  <c r="AN26" i="20"/>
  <c r="AQ26" i="20"/>
  <c r="AS26" i="20"/>
  <c r="AV26" i="20"/>
  <c r="AY26" i="20"/>
  <c r="BA26" i="20"/>
  <c r="BD26" i="20"/>
  <c r="AN87" i="14"/>
  <c r="AM87" i="14"/>
  <c r="AL87" i="14"/>
  <c r="AK87" i="14"/>
  <c r="AJ87" i="14"/>
  <c r="AI87" i="14"/>
  <c r="AH87" i="14"/>
  <c r="AG87" i="14"/>
  <c r="AN59" i="14"/>
  <c r="AM59" i="14"/>
  <c r="AL59" i="14"/>
  <c r="AK59" i="14"/>
  <c r="AJ59" i="14"/>
  <c r="AI59" i="14"/>
  <c r="AH59" i="14"/>
  <c r="AG59" i="14"/>
  <c r="AC96" i="14"/>
  <c r="X96" i="14"/>
  <c r="J96" i="14"/>
  <c r="E96" i="14"/>
  <c r="AC95" i="14"/>
  <c r="X95" i="14"/>
  <c r="J95" i="14"/>
  <c r="E95" i="14"/>
  <c r="AC94" i="14"/>
  <c r="X94" i="14"/>
  <c r="J94" i="14"/>
  <c r="E94" i="14"/>
  <c r="AC93" i="14"/>
  <c r="X93" i="14"/>
  <c r="J93" i="14"/>
  <c r="E93" i="14"/>
  <c r="AC92" i="14"/>
  <c r="X92" i="14"/>
  <c r="J92" i="14"/>
  <c r="E92" i="14"/>
  <c r="AC91" i="14"/>
  <c r="X91" i="14"/>
  <c r="J91" i="14"/>
  <c r="E91" i="14"/>
  <c r="AC68" i="14"/>
  <c r="X68" i="14"/>
  <c r="J68" i="14"/>
  <c r="E68" i="14"/>
  <c r="AC67" i="14"/>
  <c r="X67" i="14"/>
  <c r="J67" i="14"/>
  <c r="E67" i="14"/>
  <c r="AC66" i="14"/>
  <c r="X66" i="14"/>
  <c r="J66" i="14"/>
  <c r="E66" i="14"/>
  <c r="AC65" i="14"/>
  <c r="X65" i="14"/>
  <c r="J65" i="14"/>
  <c r="E65" i="14"/>
  <c r="AC64" i="14"/>
  <c r="X64" i="14"/>
  <c r="J64" i="14"/>
  <c r="E64" i="14"/>
  <c r="AC63" i="14"/>
  <c r="X63" i="14"/>
  <c r="J63" i="14"/>
  <c r="E63" i="14"/>
  <c r="AC86" i="14"/>
  <c r="X86" i="14"/>
  <c r="J86" i="14"/>
  <c r="E86" i="14"/>
  <c r="AC82" i="14"/>
  <c r="X82" i="14"/>
  <c r="J82" i="14"/>
  <c r="E82" i="14"/>
  <c r="AE81" i="14"/>
  <c r="AE83" i="14" s="1"/>
  <c r="AE87" i="14" s="1"/>
  <c r="AD81" i="14"/>
  <c r="AB81" i="14"/>
  <c r="AB83" i="14" s="1"/>
  <c r="AB87" i="14" s="1"/>
  <c r="AA81" i="14"/>
  <c r="AA83" i="14" s="1"/>
  <c r="AA87" i="14" s="1"/>
  <c r="Z81" i="14"/>
  <c r="Z83" i="14" s="1"/>
  <c r="Z87" i="14" s="1"/>
  <c r="Y81" i="14"/>
  <c r="Y83" i="14" s="1"/>
  <c r="Y87" i="14" s="1"/>
  <c r="W81" i="14"/>
  <c r="W83" i="14" s="1"/>
  <c r="W87" i="14" s="1"/>
  <c r="V81" i="14"/>
  <c r="V83" i="14" s="1"/>
  <c r="V87" i="14" s="1"/>
  <c r="U81" i="14"/>
  <c r="U83" i="14" s="1"/>
  <c r="U87" i="14" s="1"/>
  <c r="T81" i="14"/>
  <c r="T83" i="14" s="1"/>
  <c r="T87" i="14" s="1"/>
  <c r="S81" i="14"/>
  <c r="S83" i="14" s="1"/>
  <c r="S87" i="14" s="1"/>
  <c r="R81" i="14"/>
  <c r="R83" i="14" s="1"/>
  <c r="R87" i="14" s="1"/>
  <c r="Q81" i="14"/>
  <c r="Q83" i="14" s="1"/>
  <c r="Q87" i="14" s="1"/>
  <c r="P81" i="14"/>
  <c r="P83" i="14" s="1"/>
  <c r="P87" i="14" s="1"/>
  <c r="O81" i="14"/>
  <c r="O83" i="14" s="1"/>
  <c r="O87" i="14" s="1"/>
  <c r="N81" i="14"/>
  <c r="N83" i="14" s="1"/>
  <c r="N87" i="14" s="1"/>
  <c r="M81" i="14"/>
  <c r="M83" i="14" s="1"/>
  <c r="M87" i="14" s="1"/>
  <c r="L81" i="14"/>
  <c r="L83" i="14" s="1"/>
  <c r="L87" i="14" s="1"/>
  <c r="K81" i="14"/>
  <c r="K83" i="14" s="1"/>
  <c r="K87" i="14" s="1"/>
  <c r="I81" i="14"/>
  <c r="H81" i="14"/>
  <c r="H83" i="14" s="1"/>
  <c r="H87" i="14" s="1"/>
  <c r="G81" i="14"/>
  <c r="G83" i="14" s="1"/>
  <c r="G87" i="14" s="1"/>
  <c r="F81" i="14"/>
  <c r="D81" i="14"/>
  <c r="D83" i="14" s="1"/>
  <c r="D87" i="14" s="1"/>
  <c r="AC80" i="14"/>
  <c r="X80" i="14"/>
  <c r="J80" i="14"/>
  <c r="E80" i="14"/>
  <c r="AE78" i="14"/>
  <c r="AD78" i="14"/>
  <c r="AB78" i="14"/>
  <c r="AA78" i="14"/>
  <c r="Z78" i="14"/>
  <c r="Y78" i="14"/>
  <c r="W78" i="14"/>
  <c r="V78" i="14"/>
  <c r="U78" i="14"/>
  <c r="T78" i="14"/>
  <c r="S78" i="14"/>
  <c r="R78" i="14"/>
  <c r="Q78" i="14"/>
  <c r="P78" i="14"/>
  <c r="O78" i="14"/>
  <c r="N78" i="14"/>
  <c r="M78" i="14"/>
  <c r="L78" i="14"/>
  <c r="K78" i="14"/>
  <c r="I78" i="14"/>
  <c r="H78" i="14"/>
  <c r="G78" i="14"/>
  <c r="F78" i="14"/>
  <c r="D78" i="14"/>
  <c r="AC77" i="14"/>
  <c r="X77" i="14"/>
  <c r="J77" i="14"/>
  <c r="E77" i="14"/>
  <c r="AC58" i="14"/>
  <c r="X58" i="14"/>
  <c r="J58" i="14"/>
  <c r="E58" i="14"/>
  <c r="AC54" i="14"/>
  <c r="X54" i="14"/>
  <c r="J54" i="14"/>
  <c r="E54" i="14"/>
  <c r="AE53" i="14"/>
  <c r="AE55" i="14" s="1"/>
  <c r="AE59" i="14" s="1"/>
  <c r="AD53" i="14"/>
  <c r="AB53" i="14"/>
  <c r="AB55" i="14" s="1"/>
  <c r="AB59" i="14" s="1"/>
  <c r="AA53" i="14"/>
  <c r="AA55" i="14" s="1"/>
  <c r="AA59" i="14" s="1"/>
  <c r="Z53" i="14"/>
  <c r="Z55" i="14" s="1"/>
  <c r="Z59" i="14" s="1"/>
  <c r="Y53" i="14"/>
  <c r="Y55" i="14" s="1"/>
  <c r="Y59" i="14" s="1"/>
  <c r="W53" i="14"/>
  <c r="W55" i="14" s="1"/>
  <c r="W59" i="14" s="1"/>
  <c r="V53" i="14"/>
  <c r="V55" i="14" s="1"/>
  <c r="V59" i="14" s="1"/>
  <c r="U53" i="14"/>
  <c r="U55" i="14" s="1"/>
  <c r="U59" i="14" s="1"/>
  <c r="T53" i="14"/>
  <c r="T55" i="14" s="1"/>
  <c r="T59" i="14" s="1"/>
  <c r="S53" i="14"/>
  <c r="S55" i="14" s="1"/>
  <c r="S59" i="14" s="1"/>
  <c r="R53" i="14"/>
  <c r="R55" i="14" s="1"/>
  <c r="R59" i="14" s="1"/>
  <c r="Q53" i="14"/>
  <c r="Q55" i="14" s="1"/>
  <c r="Q59" i="14" s="1"/>
  <c r="P53" i="14"/>
  <c r="P55" i="14" s="1"/>
  <c r="P59" i="14" s="1"/>
  <c r="O53" i="14"/>
  <c r="O55" i="14" s="1"/>
  <c r="O59" i="14" s="1"/>
  <c r="N53" i="14"/>
  <c r="N55" i="14" s="1"/>
  <c r="N59" i="14" s="1"/>
  <c r="M53" i="14"/>
  <c r="M55" i="14" s="1"/>
  <c r="M59" i="14" s="1"/>
  <c r="L53" i="14"/>
  <c r="L55" i="14" s="1"/>
  <c r="L59" i="14" s="1"/>
  <c r="K53" i="14"/>
  <c r="K55" i="14" s="1"/>
  <c r="K59" i="14" s="1"/>
  <c r="I53" i="14"/>
  <c r="I55" i="14" s="1"/>
  <c r="I59" i="14" s="1"/>
  <c r="H53" i="14"/>
  <c r="H55" i="14" s="1"/>
  <c r="H59" i="14" s="1"/>
  <c r="G53" i="14"/>
  <c r="G55" i="14" s="1"/>
  <c r="G59" i="14" s="1"/>
  <c r="F53" i="14"/>
  <c r="F55" i="14" s="1"/>
  <c r="F59" i="14" s="1"/>
  <c r="D53" i="14"/>
  <c r="D55" i="14" s="1"/>
  <c r="D59" i="14" s="1"/>
  <c r="AC52" i="14"/>
  <c r="X52" i="14"/>
  <c r="J52" i="14"/>
  <c r="E52" i="14"/>
  <c r="AE50" i="14"/>
  <c r="AD50" i="14"/>
  <c r="AB50" i="14"/>
  <c r="AA50" i="14"/>
  <c r="Z50" i="14"/>
  <c r="Y50" i="14"/>
  <c r="W50" i="14"/>
  <c r="V50" i="14"/>
  <c r="U50" i="14"/>
  <c r="T50" i="14"/>
  <c r="S50" i="14"/>
  <c r="R50" i="14"/>
  <c r="Q50" i="14"/>
  <c r="P50" i="14"/>
  <c r="O50" i="14"/>
  <c r="N50" i="14"/>
  <c r="M50" i="14"/>
  <c r="L50" i="14"/>
  <c r="K50" i="14"/>
  <c r="I50" i="14"/>
  <c r="H50" i="14"/>
  <c r="G50" i="14"/>
  <c r="F50" i="14"/>
  <c r="D50" i="14"/>
  <c r="AC49" i="14"/>
  <c r="X49" i="14"/>
  <c r="J49" i="14"/>
  <c r="E49" i="14"/>
  <c r="AE25" i="14"/>
  <c r="AE27" i="14" s="1"/>
  <c r="AE31" i="14" s="1"/>
  <c r="AE22" i="14"/>
  <c r="AD25" i="14"/>
  <c r="AD27" i="14" s="1"/>
  <c r="AD31" i="14" s="1"/>
  <c r="AD22" i="14"/>
  <c r="AB25" i="14"/>
  <c r="AB27" i="14" s="1"/>
  <c r="AB31" i="14" s="1"/>
  <c r="AB22" i="14"/>
  <c r="AA25" i="14"/>
  <c r="AA27" i="14" s="1"/>
  <c r="AA31" i="14" s="1"/>
  <c r="AA22" i="14"/>
  <c r="Z25" i="14"/>
  <c r="Z27" i="14" s="1"/>
  <c r="Z31" i="14" s="1"/>
  <c r="Z22" i="14"/>
  <c r="Y25" i="14"/>
  <c r="Y27" i="14" s="1"/>
  <c r="Y31" i="14" s="1"/>
  <c r="Y22" i="14"/>
  <c r="W25" i="14"/>
  <c r="W27" i="14" s="1"/>
  <c r="W31" i="14" s="1"/>
  <c r="W22" i="14"/>
  <c r="V25" i="14"/>
  <c r="V27" i="14" s="1"/>
  <c r="V31" i="14" s="1"/>
  <c r="V22" i="14"/>
  <c r="U25" i="14"/>
  <c r="U27" i="14" s="1"/>
  <c r="U31" i="14" s="1"/>
  <c r="U22" i="14"/>
  <c r="T25" i="14"/>
  <c r="T27" i="14" s="1"/>
  <c r="T31" i="14" s="1"/>
  <c r="T22" i="14"/>
  <c r="S25" i="14"/>
  <c r="S27" i="14" s="1"/>
  <c r="S31" i="14" s="1"/>
  <c r="S22" i="14"/>
  <c r="R25" i="14"/>
  <c r="R27" i="14" s="1"/>
  <c r="R31" i="14" s="1"/>
  <c r="R22" i="14"/>
  <c r="Q25" i="14"/>
  <c r="Q27" i="14" s="1"/>
  <c r="Q31" i="14" s="1"/>
  <c r="Q22" i="14"/>
  <c r="P25" i="14"/>
  <c r="P27" i="14" s="1"/>
  <c r="P31" i="14" s="1"/>
  <c r="P22" i="14"/>
  <c r="O25" i="14"/>
  <c r="O27" i="14" s="1"/>
  <c r="O31" i="14" s="1"/>
  <c r="O22" i="14"/>
  <c r="N25" i="14"/>
  <c r="N27" i="14" s="1"/>
  <c r="N31" i="14" s="1"/>
  <c r="N22" i="14"/>
  <c r="M25" i="14"/>
  <c r="M27" i="14" s="1"/>
  <c r="M31" i="14" s="1"/>
  <c r="M22" i="14"/>
  <c r="L25" i="14"/>
  <c r="L27" i="14" s="1"/>
  <c r="L31" i="14" s="1"/>
  <c r="L22" i="14"/>
  <c r="K25" i="14"/>
  <c r="K27" i="14" s="1"/>
  <c r="K31" i="14" s="1"/>
  <c r="K22" i="14"/>
  <c r="I25" i="14"/>
  <c r="I27" i="14" s="1"/>
  <c r="I31" i="14" s="1"/>
  <c r="I22" i="14"/>
  <c r="H25" i="14"/>
  <c r="H27" i="14" s="1"/>
  <c r="H31" i="14" s="1"/>
  <c r="H22" i="14"/>
  <c r="G25" i="14"/>
  <c r="G27" i="14" s="1"/>
  <c r="G31" i="14" s="1"/>
  <c r="G22" i="14"/>
  <c r="F25" i="14"/>
  <c r="F27" i="14" s="1"/>
  <c r="F31" i="14" s="1"/>
  <c r="F22" i="14"/>
  <c r="BD28" i="16"/>
  <c r="BD37" i="18" s="1"/>
  <c r="BB28" i="16"/>
  <c r="AZ28" i="16"/>
  <c r="AY28" i="16"/>
  <c r="AW28" i="16"/>
  <c r="AV28" i="16"/>
  <c r="AU28" i="16"/>
  <c r="AS28" i="16"/>
  <c r="AR28" i="16"/>
  <c r="AQ28" i="16"/>
  <c r="AP28" i="16"/>
  <c r="AO28" i="16"/>
  <c r="AM28" i="16"/>
  <c r="AL28" i="16"/>
  <c r="AK28" i="16"/>
  <c r="AJ28" i="16"/>
  <c r="AI28" i="16"/>
  <c r="AE28" i="16"/>
  <c r="AD28" i="16"/>
  <c r="AB28" i="16"/>
  <c r="AA28" i="16"/>
  <c r="Z28" i="16"/>
  <c r="X28" i="16"/>
  <c r="W28" i="16"/>
  <c r="V28" i="16"/>
  <c r="U28" i="16"/>
  <c r="T28" i="16"/>
  <c r="R28" i="16"/>
  <c r="Q28" i="16"/>
  <c r="P28" i="16"/>
  <c r="O28" i="16"/>
  <c r="N28" i="16"/>
  <c r="M28" i="16"/>
  <c r="L28" i="16"/>
  <c r="K28" i="16"/>
  <c r="J28" i="16"/>
  <c r="I28" i="16"/>
  <c r="H28" i="16"/>
  <c r="G28" i="16"/>
  <c r="E28" i="16"/>
  <c r="C81" i="14" l="1"/>
  <c r="AC81" i="14"/>
  <c r="AC83" i="14" s="1"/>
  <c r="AC87" i="14" s="1"/>
  <c r="M57" i="14"/>
  <c r="U57" i="14"/>
  <c r="F57" i="14"/>
  <c r="M37" i="18"/>
  <c r="AR37" i="18"/>
  <c r="N37" i="18"/>
  <c r="AM37" i="18"/>
  <c r="AB37" i="18"/>
  <c r="AY37" i="18"/>
  <c r="AO37" i="18"/>
  <c r="L37" i="18"/>
  <c r="AQ37" i="18"/>
  <c r="BE24" i="18"/>
  <c r="BE57" i="16"/>
  <c r="BE59" i="16" s="1"/>
  <c r="BE11" i="18" s="1"/>
  <c r="M24" i="18"/>
  <c r="E24" i="18"/>
  <c r="N24" i="18"/>
  <c r="L24" i="18"/>
  <c r="U24" i="18"/>
  <c r="D71" i="20"/>
  <c r="D72" i="20" s="1"/>
  <c r="C69" i="20"/>
  <c r="L71" i="20"/>
  <c r="L72" i="20"/>
  <c r="T71" i="20"/>
  <c r="T72" i="20" s="1"/>
  <c r="AB71" i="20"/>
  <c r="AB72" i="20" s="1"/>
  <c r="AJ71" i="20"/>
  <c r="AJ72" i="20"/>
  <c r="AR71" i="20"/>
  <c r="AR72" i="20"/>
  <c r="AZ71" i="20"/>
  <c r="AZ72" i="20" s="1"/>
  <c r="E71" i="20"/>
  <c r="E72" i="20" s="1"/>
  <c r="M71" i="20"/>
  <c r="M72" i="20"/>
  <c r="U71" i="20"/>
  <c r="U72" i="20"/>
  <c r="AC71" i="20"/>
  <c r="AC72" i="20" s="1"/>
  <c r="AK71" i="20"/>
  <c r="AK72" i="20" s="1"/>
  <c r="AS71" i="20"/>
  <c r="AS72" i="20"/>
  <c r="BA71" i="20"/>
  <c r="BA72" i="20"/>
  <c r="N71" i="20"/>
  <c r="N72" i="20" s="1"/>
  <c r="BB71" i="20"/>
  <c r="BB72" i="20" s="1"/>
  <c r="W71" i="20"/>
  <c r="W72" i="20"/>
  <c r="BC71" i="20"/>
  <c r="BC72" i="20"/>
  <c r="H71" i="20"/>
  <c r="H72" i="20" s="1"/>
  <c r="P71" i="20"/>
  <c r="P72" i="20" s="1"/>
  <c r="X71" i="20"/>
  <c r="X72" i="20"/>
  <c r="AF71" i="20"/>
  <c r="AF72" i="20"/>
  <c r="AN71" i="20"/>
  <c r="AN72" i="20" s="1"/>
  <c r="AV71" i="20"/>
  <c r="AV72" i="20" s="1"/>
  <c r="BD71" i="20"/>
  <c r="BD72" i="20"/>
  <c r="V71" i="20"/>
  <c r="V72" i="20"/>
  <c r="AT71" i="20"/>
  <c r="AT72" i="20" s="1"/>
  <c r="O71" i="20"/>
  <c r="O72" i="20" s="1"/>
  <c r="AE71" i="20"/>
  <c r="AE72" i="20"/>
  <c r="I71" i="20"/>
  <c r="I72" i="20" s="1"/>
  <c r="Q72" i="20"/>
  <c r="Q71" i="20"/>
  <c r="Y72" i="20"/>
  <c r="Y71" i="20"/>
  <c r="AG71" i="20"/>
  <c r="AG72" i="20" s="1"/>
  <c r="AO71" i="20"/>
  <c r="AO72" i="20" s="1"/>
  <c r="AW72" i="20"/>
  <c r="AW71" i="20"/>
  <c r="BE72" i="20"/>
  <c r="BE71" i="20"/>
  <c r="F71" i="20"/>
  <c r="F72" i="20"/>
  <c r="AL71" i="20"/>
  <c r="AL72" i="20"/>
  <c r="G71" i="20"/>
  <c r="G72" i="20" s="1"/>
  <c r="AU71" i="20"/>
  <c r="AU72" i="20" s="1"/>
  <c r="J71" i="20"/>
  <c r="J72" i="20" s="1"/>
  <c r="R71" i="20"/>
  <c r="R72" i="20" s="1"/>
  <c r="Z71" i="20"/>
  <c r="Z72" i="20" s="1"/>
  <c r="AH72" i="20"/>
  <c r="AH71" i="20"/>
  <c r="AP71" i="20"/>
  <c r="AP72" i="20"/>
  <c r="AX71" i="20"/>
  <c r="AX72" i="20" s="1"/>
  <c r="AD71" i="20"/>
  <c r="AD72" i="20" s="1"/>
  <c r="AM71" i="20"/>
  <c r="AM72" i="20" s="1"/>
  <c r="K71" i="20"/>
  <c r="K72" i="20" s="1"/>
  <c r="S71" i="20"/>
  <c r="S72" i="20"/>
  <c r="AA72" i="20"/>
  <c r="AA71" i="20"/>
  <c r="AI71" i="20"/>
  <c r="AI72" i="20" s="1"/>
  <c r="AQ71" i="20"/>
  <c r="AQ72" i="20" s="1"/>
  <c r="AY71" i="20"/>
  <c r="AY72" i="20"/>
  <c r="C66" i="20"/>
  <c r="G48" i="20"/>
  <c r="G49" i="20" s="1"/>
  <c r="O48" i="20"/>
  <c r="O49" i="20"/>
  <c r="W48" i="20"/>
  <c r="W49" i="20"/>
  <c r="AE48" i="20"/>
  <c r="AE49" i="20"/>
  <c r="AM48" i="20"/>
  <c r="AM49" i="20" s="1"/>
  <c r="AU48" i="20"/>
  <c r="AU49" i="20"/>
  <c r="BC48" i="20"/>
  <c r="BC49" i="20"/>
  <c r="AO48" i="20"/>
  <c r="AO49" i="20" s="1"/>
  <c r="Y49" i="20"/>
  <c r="Y48" i="20"/>
  <c r="AW49" i="20"/>
  <c r="AW48" i="20"/>
  <c r="I49" i="20"/>
  <c r="I48" i="20"/>
  <c r="J48" i="20"/>
  <c r="J49" i="20"/>
  <c r="Z48" i="20"/>
  <c r="Z49" i="20" s="1"/>
  <c r="AP48" i="20"/>
  <c r="AP49" i="20" s="1"/>
  <c r="S48" i="20"/>
  <c r="S49" i="20" s="1"/>
  <c r="AI48" i="20"/>
  <c r="AI49" i="20"/>
  <c r="D48" i="20"/>
  <c r="D49" i="20" s="1"/>
  <c r="L49" i="20"/>
  <c r="L48" i="20"/>
  <c r="T49" i="20"/>
  <c r="T48" i="20"/>
  <c r="AB48" i="20"/>
  <c r="AB49" i="20" s="1"/>
  <c r="AJ49" i="20"/>
  <c r="AJ48" i="20"/>
  <c r="AR48" i="20"/>
  <c r="AR49" i="20" s="1"/>
  <c r="AZ48" i="20"/>
  <c r="AZ49" i="20" s="1"/>
  <c r="Q48" i="20"/>
  <c r="Q49" i="20" s="1"/>
  <c r="AG49" i="20"/>
  <c r="AG48" i="20"/>
  <c r="BE49" i="20"/>
  <c r="BE48" i="20"/>
  <c r="R48" i="20"/>
  <c r="R49" i="20" s="1"/>
  <c r="AH48" i="20"/>
  <c r="AH49" i="20"/>
  <c r="AX48" i="20"/>
  <c r="AX49" i="20" s="1"/>
  <c r="K48" i="20"/>
  <c r="K49" i="20" s="1"/>
  <c r="AA48" i="20"/>
  <c r="AA49" i="20" s="1"/>
  <c r="AQ48" i="20"/>
  <c r="AQ49" i="20"/>
  <c r="AY48" i="20"/>
  <c r="AY49" i="20" s="1"/>
  <c r="E48" i="20"/>
  <c r="E49" i="20" s="1"/>
  <c r="M48" i="20"/>
  <c r="M49" i="20" s="1"/>
  <c r="U48" i="20"/>
  <c r="U49" i="20"/>
  <c r="AC48" i="20"/>
  <c r="AC49" i="20" s="1"/>
  <c r="AK48" i="20"/>
  <c r="AK49" i="20" s="1"/>
  <c r="AS48" i="20"/>
  <c r="AS49" i="20" s="1"/>
  <c r="BA48" i="20"/>
  <c r="BA49" i="20"/>
  <c r="BD48" i="20"/>
  <c r="BD49" i="20" s="1"/>
  <c r="F49" i="20"/>
  <c r="N49" i="20"/>
  <c r="V49" i="20"/>
  <c r="AD49" i="20"/>
  <c r="AL49" i="20"/>
  <c r="AT49" i="20"/>
  <c r="BB49" i="20"/>
  <c r="BB25" i="20"/>
  <c r="BB26" i="20" s="1"/>
  <c r="F25" i="20"/>
  <c r="F26" i="20" s="1"/>
  <c r="AR25" i="20"/>
  <c r="AR26" i="20"/>
  <c r="AT25" i="20"/>
  <c r="AT26" i="20" s="1"/>
  <c r="N25" i="20"/>
  <c r="N26" i="20" s="1"/>
  <c r="AZ25" i="20"/>
  <c r="AZ26" i="20" s="1"/>
  <c r="AJ25" i="20"/>
  <c r="AJ26" i="20" s="1"/>
  <c r="AB25" i="20"/>
  <c r="AB26" i="20"/>
  <c r="L25" i="20"/>
  <c r="L26" i="20" s="1"/>
  <c r="AW26" i="20"/>
  <c r="V26" i="20"/>
  <c r="V25" i="20"/>
  <c r="T25" i="20"/>
  <c r="T26" i="20"/>
  <c r="AL25" i="20"/>
  <c r="AL26" i="20" s="1"/>
  <c r="AO26" i="20"/>
  <c r="AD25" i="20"/>
  <c r="AD26" i="20" s="1"/>
  <c r="AG26" i="20"/>
  <c r="BE25" i="20"/>
  <c r="BE26" i="20" s="1"/>
  <c r="AW25" i="20"/>
  <c r="AO25" i="20"/>
  <c r="AG25" i="20"/>
  <c r="Y25" i="20"/>
  <c r="Y26" i="20" s="1"/>
  <c r="Q25" i="20"/>
  <c r="Q26" i="20" s="1"/>
  <c r="I25" i="20"/>
  <c r="I26" i="20" s="1"/>
  <c r="N85" i="14"/>
  <c r="AB85" i="14"/>
  <c r="X78" i="14"/>
  <c r="X76" i="14" s="1"/>
  <c r="U85" i="14"/>
  <c r="M85" i="14"/>
  <c r="H85" i="14"/>
  <c r="G85" i="14"/>
  <c r="AA57" i="14"/>
  <c r="E50" i="14"/>
  <c r="E48" i="14" s="1"/>
  <c r="S57" i="14"/>
  <c r="L57" i="14"/>
  <c r="H57" i="14"/>
  <c r="AE85" i="14"/>
  <c r="O57" i="14"/>
  <c r="W57" i="14"/>
  <c r="I57" i="14"/>
  <c r="P57" i="14"/>
  <c r="Y57" i="14"/>
  <c r="F29" i="14"/>
  <c r="F32" i="14" s="1"/>
  <c r="AC53" i="14"/>
  <c r="AC55" i="14" s="1"/>
  <c r="AC59" i="14" s="1"/>
  <c r="N57" i="14"/>
  <c r="V57" i="14"/>
  <c r="D85" i="14"/>
  <c r="O29" i="14"/>
  <c r="O32" i="14" s="1"/>
  <c r="T85" i="14"/>
  <c r="P85" i="14"/>
  <c r="V85" i="14"/>
  <c r="D57" i="14"/>
  <c r="Q57" i="14"/>
  <c r="K57" i="14"/>
  <c r="K29" i="14"/>
  <c r="K32" i="14" s="1"/>
  <c r="O85" i="14"/>
  <c r="W85" i="14"/>
  <c r="N29" i="14"/>
  <c r="N32" i="14" s="1"/>
  <c r="R29" i="14"/>
  <c r="R32" i="14" s="1"/>
  <c r="V29" i="14"/>
  <c r="V32" i="14" s="1"/>
  <c r="E81" i="14"/>
  <c r="E83" i="14" s="1"/>
  <c r="E87" i="14" s="1"/>
  <c r="L85" i="14"/>
  <c r="S85" i="14"/>
  <c r="AA85" i="14"/>
  <c r="K85" i="14"/>
  <c r="F83" i="14"/>
  <c r="F87" i="14" s="1"/>
  <c r="Q85" i="14"/>
  <c r="R85" i="14"/>
  <c r="Z85" i="14"/>
  <c r="Y85" i="14"/>
  <c r="X81" i="14"/>
  <c r="X83" i="14" s="1"/>
  <c r="X87" i="14" s="1"/>
  <c r="G57" i="14"/>
  <c r="T57" i="14"/>
  <c r="X53" i="14"/>
  <c r="X55" i="14" s="1"/>
  <c r="X59" i="14" s="1"/>
  <c r="Z57" i="14"/>
  <c r="R57" i="14"/>
  <c r="J53" i="14"/>
  <c r="J55" i="14" s="1"/>
  <c r="J59" i="14" s="1"/>
  <c r="AB57" i="14"/>
  <c r="AC78" i="14"/>
  <c r="J81" i="14"/>
  <c r="J83" i="14" s="1"/>
  <c r="J87" i="14" s="1"/>
  <c r="AD83" i="14"/>
  <c r="AD87" i="14" s="1"/>
  <c r="I83" i="14"/>
  <c r="I87" i="14" s="1"/>
  <c r="J78" i="14"/>
  <c r="E78" i="14"/>
  <c r="AE57" i="14"/>
  <c r="AC50" i="14"/>
  <c r="E53" i="14"/>
  <c r="E55" i="14" s="1"/>
  <c r="E59" i="14" s="1"/>
  <c r="AD55" i="14"/>
  <c r="AD59" i="14" s="1"/>
  <c r="X50" i="14"/>
  <c r="J50" i="14"/>
  <c r="AE29" i="14"/>
  <c r="AE32" i="14" s="1"/>
  <c r="AD29" i="14"/>
  <c r="AD32" i="14" s="1"/>
  <c r="AB29" i="14"/>
  <c r="AB32" i="14" s="1"/>
  <c r="AA29" i="14"/>
  <c r="AA32" i="14" s="1"/>
  <c r="Z29" i="14"/>
  <c r="Z32" i="14" s="1"/>
  <c r="Y29" i="14"/>
  <c r="Y32" i="14" s="1"/>
  <c r="W29" i="14"/>
  <c r="U29" i="14"/>
  <c r="U32" i="14" s="1"/>
  <c r="T29" i="14"/>
  <c r="T32" i="14" s="1"/>
  <c r="S29" i="14"/>
  <c r="S32" i="14" s="1"/>
  <c r="Q29" i="14"/>
  <c r="Q32" i="14" s="1"/>
  <c r="P29" i="14"/>
  <c r="P32" i="14" s="1"/>
  <c r="M29" i="14"/>
  <c r="M32" i="14" s="1"/>
  <c r="L29" i="14"/>
  <c r="L32" i="14" s="1"/>
  <c r="I29" i="14"/>
  <c r="I32" i="14" s="1"/>
  <c r="J6" i="18" s="1"/>
  <c r="H29" i="14"/>
  <c r="H32" i="14" s="1"/>
  <c r="G29" i="14"/>
  <c r="G32" i="14" s="1"/>
  <c r="BD58" i="16"/>
  <c r="BB51" i="16"/>
  <c r="BB58" i="16" s="1"/>
  <c r="AZ51" i="16"/>
  <c r="AZ58" i="16" s="1"/>
  <c r="AY51" i="16"/>
  <c r="AY58" i="16" s="1"/>
  <c r="AW51" i="16"/>
  <c r="AW37" i="18" s="1"/>
  <c r="AV51" i="16"/>
  <c r="AV58" i="16" s="1"/>
  <c r="AU51" i="16"/>
  <c r="AU58" i="16" s="1"/>
  <c r="AS51" i="16"/>
  <c r="AS58" i="16" s="1"/>
  <c r="AR51" i="16"/>
  <c r="AR58" i="16" s="1"/>
  <c r="AQ51" i="16"/>
  <c r="AQ58" i="16" s="1"/>
  <c r="AP51" i="16"/>
  <c r="AP58" i="16" s="1"/>
  <c r="AO51" i="16"/>
  <c r="AO58" i="16" s="1"/>
  <c r="AM51" i="16"/>
  <c r="AL51" i="16"/>
  <c r="AL58" i="16" s="1"/>
  <c r="AK51" i="16"/>
  <c r="AK58" i="16" s="1"/>
  <c r="AJ51" i="16"/>
  <c r="AJ58" i="16" s="1"/>
  <c r="AI51" i="16"/>
  <c r="AI58" i="16" s="1"/>
  <c r="AE51" i="16"/>
  <c r="AE24" i="18" s="1"/>
  <c r="AD51" i="16"/>
  <c r="AD24" i="18" s="1"/>
  <c r="AB51" i="16"/>
  <c r="AB24" i="18" s="1"/>
  <c r="AA51" i="16"/>
  <c r="AA24" i="18" s="1"/>
  <c r="Z51" i="16"/>
  <c r="Z24" i="18" s="1"/>
  <c r="X51" i="16"/>
  <c r="X24" i="18" s="1"/>
  <c r="W51" i="16"/>
  <c r="W24" i="18" s="1"/>
  <c r="V51" i="16"/>
  <c r="V37" i="18" s="1"/>
  <c r="U51" i="16"/>
  <c r="U37" i="18" s="1"/>
  <c r="T51" i="16"/>
  <c r="T24" i="18" s="1"/>
  <c r="R51" i="16"/>
  <c r="R37" i="18" s="1"/>
  <c r="Q51" i="16"/>
  <c r="Q24" i="18" s="1"/>
  <c r="P51" i="16"/>
  <c r="P24" i="18" s="1"/>
  <c r="O51" i="16"/>
  <c r="O24" i="18" s="1"/>
  <c r="N51" i="16"/>
  <c r="M51" i="16"/>
  <c r="L51" i="16"/>
  <c r="K51" i="16"/>
  <c r="K24" i="18" s="1"/>
  <c r="J51" i="16"/>
  <c r="J24" i="18" s="1"/>
  <c r="I51" i="16"/>
  <c r="I24" i="18" s="1"/>
  <c r="H51" i="16"/>
  <c r="H24" i="18" s="1"/>
  <c r="G51" i="16"/>
  <c r="G24" i="18" s="1"/>
  <c r="E51" i="16"/>
  <c r="E37" i="18" s="1"/>
  <c r="D51" i="16"/>
  <c r="D28" i="16"/>
  <c r="BE7" i="7"/>
  <c r="BD7" i="7"/>
  <c r="BC7" i="7"/>
  <c r="BB7" i="7"/>
  <c r="BA7" i="7"/>
  <c r="AZ7" i="7"/>
  <c r="AY7" i="7"/>
  <c r="AX7" i="7"/>
  <c r="AW7" i="7"/>
  <c r="AV7" i="7"/>
  <c r="AU7" i="7"/>
  <c r="AT7" i="7"/>
  <c r="AS7" i="7"/>
  <c r="AR7" i="7"/>
  <c r="AQ7" i="7"/>
  <c r="AP7" i="7"/>
  <c r="AO7" i="7"/>
  <c r="AN7" i="7"/>
  <c r="AM7" i="7"/>
  <c r="AL7" i="7"/>
  <c r="AK7" i="7"/>
  <c r="AJ7" i="7"/>
  <c r="AI7" i="7"/>
  <c r="AH7" i="7"/>
  <c r="AG7" i="7"/>
  <c r="AF7" i="7"/>
  <c r="AE7" i="7"/>
  <c r="AD7" i="7"/>
  <c r="AC7" i="7"/>
  <c r="AB7" i="7"/>
  <c r="AA7" i="7"/>
  <c r="Z7" i="7"/>
  <c r="Y7" i="7"/>
  <c r="X7" i="7"/>
  <c r="W7" i="7"/>
  <c r="V7" i="7"/>
  <c r="U7" i="7"/>
  <c r="T7" i="7"/>
  <c r="S7" i="7"/>
  <c r="R7" i="7"/>
  <c r="Q7" i="7"/>
  <c r="P7" i="7"/>
  <c r="O7" i="7"/>
  <c r="N7" i="7"/>
  <c r="M7" i="7"/>
  <c r="L7" i="7"/>
  <c r="K7" i="7"/>
  <c r="J7" i="7"/>
  <c r="I7" i="7"/>
  <c r="H7" i="7"/>
  <c r="G7" i="7"/>
  <c r="F7" i="7"/>
  <c r="E7" i="7"/>
  <c r="D7" i="7"/>
  <c r="C83" i="14" l="1"/>
  <c r="BB24" i="18"/>
  <c r="AE37" i="18"/>
  <c r="AD37" i="18"/>
  <c r="W37" i="18"/>
  <c r="AV37" i="18"/>
  <c r="AK37" i="18"/>
  <c r="AZ37" i="18"/>
  <c r="AP37" i="18"/>
  <c r="AU37" i="18"/>
  <c r="AZ24" i="18"/>
  <c r="V24" i="18"/>
  <c r="T37" i="18"/>
  <c r="AL37" i="18"/>
  <c r="X37" i="18"/>
  <c r="O37" i="18"/>
  <c r="AS24" i="18"/>
  <c r="R24" i="18"/>
  <c r="K37" i="18"/>
  <c r="J37" i="18"/>
  <c r="AA37" i="18"/>
  <c r="P37" i="18"/>
  <c r="G37" i="18"/>
  <c r="AV24" i="18"/>
  <c r="C51" i="16"/>
  <c r="AQ24" i="18"/>
  <c r="AJ24" i="18"/>
  <c r="AS37" i="18"/>
  <c r="Q37" i="18"/>
  <c r="H37" i="18"/>
  <c r="AJ37" i="18"/>
  <c r="Z37" i="18"/>
  <c r="BB37" i="18"/>
  <c r="I37" i="18"/>
  <c r="AI37" i="18"/>
  <c r="C28" i="16"/>
  <c r="D37" i="18"/>
  <c r="D11" i="18"/>
  <c r="D24" i="18"/>
  <c r="AW58" i="16"/>
  <c r="AW24" i="18"/>
  <c r="AY24" i="18"/>
  <c r="AO24" i="18"/>
  <c r="AR24" i="18"/>
  <c r="AM58" i="16"/>
  <c r="AM24" i="18"/>
  <c r="BD24" i="18"/>
  <c r="AP24" i="18"/>
  <c r="AL24" i="18"/>
  <c r="AK24" i="18"/>
  <c r="AI24" i="18"/>
  <c r="AU24" i="18"/>
  <c r="C72" i="20"/>
  <c r="C71" i="20"/>
  <c r="F85" i="14"/>
  <c r="X85" i="14"/>
  <c r="AD57" i="14"/>
  <c r="I85" i="14"/>
  <c r="E57" i="14"/>
  <c r="AD85" i="14"/>
  <c r="E85" i="14"/>
  <c r="E76" i="14"/>
  <c r="J76" i="14"/>
  <c r="J85" i="14"/>
  <c r="AC76" i="14"/>
  <c r="AC85" i="14"/>
  <c r="X57" i="14"/>
  <c r="X48" i="14"/>
  <c r="AC48" i="14"/>
  <c r="AC57" i="14"/>
  <c r="J48" i="14"/>
  <c r="J57" i="14"/>
  <c r="W32" i="14"/>
  <c r="B75" i="14"/>
  <c r="B47" i="14"/>
  <c r="BE16" i="7"/>
  <c r="BD16" i="7"/>
  <c r="BC16" i="7"/>
  <c r="BB16" i="7"/>
  <c r="BA16" i="7"/>
  <c r="AZ16" i="7"/>
  <c r="AY16" i="7"/>
  <c r="AX16" i="7"/>
  <c r="AW16" i="7"/>
  <c r="AV16" i="7"/>
  <c r="AU16" i="7"/>
  <c r="AT16" i="7"/>
  <c r="AS16" i="7"/>
  <c r="AR16" i="7"/>
  <c r="AQ16" i="7"/>
  <c r="AP16" i="7"/>
  <c r="AO16" i="7"/>
  <c r="AN16" i="7"/>
  <c r="AM16" i="7"/>
  <c r="AL16" i="7"/>
  <c r="AK16" i="7"/>
  <c r="AJ16" i="7"/>
  <c r="AI16" i="7"/>
  <c r="AH16" i="7"/>
  <c r="AG16" i="7"/>
  <c r="AF16" i="7"/>
  <c r="AE16" i="7"/>
  <c r="AD16" i="7"/>
  <c r="AC16" i="7"/>
  <c r="AB16" i="7"/>
  <c r="AA16" i="7"/>
  <c r="Z16" i="7"/>
  <c r="Y16" i="7"/>
  <c r="X16" i="7"/>
  <c r="W16" i="7"/>
  <c r="V16" i="7"/>
  <c r="U16" i="7"/>
  <c r="T16" i="7"/>
  <c r="S16" i="7"/>
  <c r="R16" i="7"/>
  <c r="Q16" i="7"/>
  <c r="P16" i="7"/>
  <c r="O16" i="7"/>
  <c r="N16" i="7"/>
  <c r="M16" i="7"/>
  <c r="L16" i="7"/>
  <c r="K16" i="7"/>
  <c r="J16" i="7"/>
  <c r="I16" i="7"/>
  <c r="H16" i="7"/>
  <c r="G16" i="7"/>
  <c r="F16" i="7"/>
  <c r="E16" i="7"/>
  <c r="D16" i="7"/>
  <c r="BE13" i="7"/>
  <c r="BE15" i="7" s="1"/>
  <c r="BD13" i="7"/>
  <c r="BD15" i="7" s="1"/>
  <c r="BD17" i="7" s="1"/>
  <c r="BC13" i="7"/>
  <c r="BC15" i="7" s="1"/>
  <c r="BC17" i="7" s="1"/>
  <c r="BB13" i="7"/>
  <c r="BB15" i="7" s="1"/>
  <c r="BB17" i="7" s="1"/>
  <c r="BA13" i="7"/>
  <c r="BA15" i="7" s="1"/>
  <c r="BA17" i="7" s="1"/>
  <c r="AZ13" i="7"/>
  <c r="AZ15" i="7" s="1"/>
  <c r="AZ17" i="7" s="1"/>
  <c r="AY13" i="7"/>
  <c r="AY15" i="7" s="1"/>
  <c r="AY17" i="7" s="1"/>
  <c r="AX13" i="7"/>
  <c r="AX15" i="7" s="1"/>
  <c r="AW13" i="7"/>
  <c r="AW15" i="7" s="1"/>
  <c r="AV13" i="7"/>
  <c r="AV15" i="7" s="1"/>
  <c r="AV17" i="7" s="1"/>
  <c r="AU13" i="7"/>
  <c r="AU15" i="7" s="1"/>
  <c r="AU17" i="7" s="1"/>
  <c r="AT13" i="7"/>
  <c r="AT15" i="7" s="1"/>
  <c r="AT17" i="7" s="1"/>
  <c r="AS13" i="7"/>
  <c r="AS15" i="7" s="1"/>
  <c r="AS17" i="7" s="1"/>
  <c r="AR13" i="7"/>
  <c r="AR15" i="7" s="1"/>
  <c r="AQ13" i="7"/>
  <c r="AQ15" i="7" s="1"/>
  <c r="AQ17" i="7" s="1"/>
  <c r="AP13" i="7"/>
  <c r="AP15" i="7" s="1"/>
  <c r="AO13" i="7"/>
  <c r="AO15" i="7" s="1"/>
  <c r="AN13" i="7"/>
  <c r="AN15" i="7" s="1"/>
  <c r="AN17" i="7" s="1"/>
  <c r="AM13" i="7"/>
  <c r="AM15" i="7" s="1"/>
  <c r="AM17" i="7" s="1"/>
  <c r="AL13" i="7"/>
  <c r="AL15" i="7" s="1"/>
  <c r="AL17" i="7" s="1"/>
  <c r="AK13" i="7"/>
  <c r="AK15" i="7" s="1"/>
  <c r="AK17" i="7" s="1"/>
  <c r="AJ13" i="7"/>
  <c r="AJ15" i="7" s="1"/>
  <c r="AI13" i="7"/>
  <c r="AI15" i="7" s="1"/>
  <c r="AI17" i="7" s="1"/>
  <c r="AH13" i="7"/>
  <c r="AH15" i="7" s="1"/>
  <c r="AG13" i="7"/>
  <c r="AG15" i="7" s="1"/>
  <c r="AF13" i="7"/>
  <c r="AF15" i="7" s="1"/>
  <c r="AF17" i="7" s="1"/>
  <c r="AE13" i="7"/>
  <c r="AE15" i="7" s="1"/>
  <c r="AE17" i="7" s="1"/>
  <c r="AD13" i="7"/>
  <c r="AD15" i="7" s="1"/>
  <c r="AD17" i="7" s="1"/>
  <c r="AC13" i="7"/>
  <c r="AC15" i="7" s="1"/>
  <c r="AC17" i="7" s="1"/>
  <c r="AB13" i="7"/>
  <c r="AB15" i="7" s="1"/>
  <c r="AB17" i="7" s="1"/>
  <c r="AA13" i="7"/>
  <c r="AA15" i="7" s="1"/>
  <c r="AA17" i="7" s="1"/>
  <c r="Z13" i="7"/>
  <c r="Z15" i="7" s="1"/>
  <c r="Y13" i="7"/>
  <c r="Y15" i="7" s="1"/>
  <c r="X13" i="7"/>
  <c r="X15" i="7" s="1"/>
  <c r="X17" i="7" s="1"/>
  <c r="W13" i="7"/>
  <c r="W15" i="7" s="1"/>
  <c r="W17" i="7" s="1"/>
  <c r="V13" i="7"/>
  <c r="V15" i="7" s="1"/>
  <c r="V17" i="7" s="1"/>
  <c r="U13" i="7"/>
  <c r="U15" i="7" s="1"/>
  <c r="U17" i="7" s="1"/>
  <c r="T13" i="7"/>
  <c r="T15" i="7" s="1"/>
  <c r="T17" i="7" s="1"/>
  <c r="S13" i="7"/>
  <c r="S15" i="7" s="1"/>
  <c r="S17" i="7" s="1"/>
  <c r="R13" i="7"/>
  <c r="R15" i="7" s="1"/>
  <c r="Q13" i="7"/>
  <c r="Q15" i="7" s="1"/>
  <c r="P13" i="7"/>
  <c r="P15" i="7" s="1"/>
  <c r="P17" i="7" s="1"/>
  <c r="O13" i="7"/>
  <c r="O15" i="7" s="1"/>
  <c r="O17" i="7" s="1"/>
  <c r="N13" i="7"/>
  <c r="N15" i="7" s="1"/>
  <c r="N17" i="7" s="1"/>
  <c r="M13" i="7"/>
  <c r="M15" i="7" s="1"/>
  <c r="M17" i="7" s="1"/>
  <c r="L13" i="7"/>
  <c r="L15" i="7" s="1"/>
  <c r="K13" i="7"/>
  <c r="K15" i="7" s="1"/>
  <c r="K17" i="7" s="1"/>
  <c r="J13" i="7"/>
  <c r="J15" i="7" s="1"/>
  <c r="I13" i="7"/>
  <c r="I15" i="7" s="1"/>
  <c r="H13" i="7"/>
  <c r="H15" i="7" s="1"/>
  <c r="H17" i="7" s="1"/>
  <c r="G13" i="7"/>
  <c r="G15" i="7" s="1"/>
  <c r="G17" i="7" s="1"/>
  <c r="F13" i="7"/>
  <c r="F15" i="7" s="1"/>
  <c r="F17" i="7" s="1"/>
  <c r="E13" i="7"/>
  <c r="E15" i="7" s="1"/>
  <c r="E17" i="7" s="1"/>
  <c r="D13" i="7"/>
  <c r="D15" i="7" s="1"/>
  <c r="AT12" i="7"/>
  <c r="BE10" i="7"/>
  <c r="BE12" i="7" s="1"/>
  <c r="BE14" i="7" s="1"/>
  <c r="BD10" i="7"/>
  <c r="BD12" i="7" s="1"/>
  <c r="BD14" i="7" s="1"/>
  <c r="BC10" i="7"/>
  <c r="BC12" i="7" s="1"/>
  <c r="BC14" i="7" s="1"/>
  <c r="BB10" i="7"/>
  <c r="BB12" i="7" s="1"/>
  <c r="BB14" i="7" s="1"/>
  <c r="BA10" i="7"/>
  <c r="BA12" i="7" s="1"/>
  <c r="AZ10" i="7"/>
  <c r="AY10" i="7"/>
  <c r="AY12" i="7" s="1"/>
  <c r="AX10" i="7"/>
  <c r="AX12" i="7" s="1"/>
  <c r="AX14" i="7" s="1"/>
  <c r="AW10" i="7"/>
  <c r="AW12" i="7" s="1"/>
  <c r="AW14" i="7" s="1"/>
  <c r="AV10" i="7"/>
  <c r="AV12" i="7" s="1"/>
  <c r="AU10" i="7"/>
  <c r="AU12" i="7" s="1"/>
  <c r="AU14" i="7" s="1"/>
  <c r="AT10" i="7"/>
  <c r="AS10" i="7"/>
  <c r="AS12" i="7" s="1"/>
  <c r="AR10" i="7"/>
  <c r="AQ10" i="7"/>
  <c r="AQ12" i="7" s="1"/>
  <c r="AP10" i="7"/>
  <c r="AP12" i="7" s="1"/>
  <c r="AP14" i="7" s="1"/>
  <c r="AO10" i="7"/>
  <c r="AO12" i="7" s="1"/>
  <c r="AO14" i="7" s="1"/>
  <c r="AN10" i="7"/>
  <c r="AN12" i="7" s="1"/>
  <c r="AM10" i="7"/>
  <c r="AM12" i="7" s="1"/>
  <c r="AM14" i="7" s="1"/>
  <c r="AL10" i="7"/>
  <c r="AL12" i="7" s="1"/>
  <c r="AK10" i="7"/>
  <c r="AK12" i="7" s="1"/>
  <c r="AJ10" i="7"/>
  <c r="AI10" i="7"/>
  <c r="AI12" i="7" s="1"/>
  <c r="AH10" i="7"/>
  <c r="AH12" i="7" s="1"/>
  <c r="AH14" i="7" s="1"/>
  <c r="AG10" i="7"/>
  <c r="AG12" i="7" s="1"/>
  <c r="AG14" i="7" s="1"/>
  <c r="AF10" i="7"/>
  <c r="AF12" i="7" s="1"/>
  <c r="AE10" i="7"/>
  <c r="AE12" i="7" s="1"/>
  <c r="AE14" i="7" s="1"/>
  <c r="AD10" i="7"/>
  <c r="AD12" i="7" s="1"/>
  <c r="AC10" i="7"/>
  <c r="AC12" i="7" s="1"/>
  <c r="AB10" i="7"/>
  <c r="AA10" i="7"/>
  <c r="AA12" i="7" s="1"/>
  <c r="Z10" i="7"/>
  <c r="Z12" i="7" s="1"/>
  <c r="Z14" i="7" s="1"/>
  <c r="Y10" i="7"/>
  <c r="Y12" i="7" s="1"/>
  <c r="Y14" i="7" s="1"/>
  <c r="X10" i="7"/>
  <c r="X12" i="7" s="1"/>
  <c r="W10" i="7"/>
  <c r="W12" i="7" s="1"/>
  <c r="W14" i="7" s="1"/>
  <c r="V10" i="7"/>
  <c r="V12" i="7" s="1"/>
  <c r="U10" i="7"/>
  <c r="U12" i="7" s="1"/>
  <c r="T10" i="7"/>
  <c r="S10" i="7"/>
  <c r="S12" i="7" s="1"/>
  <c r="R10" i="7"/>
  <c r="R12" i="7" s="1"/>
  <c r="R14" i="7" s="1"/>
  <c r="Q10" i="7"/>
  <c r="Q12" i="7" s="1"/>
  <c r="Q14" i="7" s="1"/>
  <c r="P10" i="7"/>
  <c r="P12" i="7" s="1"/>
  <c r="O10" i="7"/>
  <c r="O12" i="7" s="1"/>
  <c r="O14" i="7" s="1"/>
  <c r="N10" i="7"/>
  <c r="N12" i="7" s="1"/>
  <c r="M10" i="7"/>
  <c r="M12" i="7" s="1"/>
  <c r="L10" i="7"/>
  <c r="K10" i="7"/>
  <c r="K12" i="7" s="1"/>
  <c r="J10" i="7"/>
  <c r="J12" i="7" s="1"/>
  <c r="J14" i="7" s="1"/>
  <c r="I10" i="7"/>
  <c r="I12" i="7" s="1"/>
  <c r="I14" i="7" s="1"/>
  <c r="H10" i="7"/>
  <c r="H12" i="7" s="1"/>
  <c r="G10" i="7"/>
  <c r="G12" i="7" s="1"/>
  <c r="G14" i="7" s="1"/>
  <c r="F10" i="7"/>
  <c r="F12" i="7" s="1"/>
  <c r="E10" i="7"/>
  <c r="E12" i="7" s="1"/>
  <c r="D10" i="7"/>
  <c r="BE85" i="20"/>
  <c r="D22" i="14"/>
  <c r="C22" i="14" s="1"/>
  <c r="F14" i="7" l="1"/>
  <c r="V14" i="7"/>
  <c r="AD14" i="7"/>
  <c r="AL14" i="7"/>
  <c r="H14" i="7"/>
  <c r="P14" i="7"/>
  <c r="X14" i="7"/>
  <c r="AF14" i="7"/>
  <c r="AN14" i="7"/>
  <c r="AV14" i="7"/>
  <c r="D17" i="7"/>
  <c r="L17" i="7"/>
  <c r="AJ17" i="7"/>
  <c r="AR17" i="7"/>
  <c r="S14" i="7"/>
  <c r="AA14" i="7"/>
  <c r="AI14" i="7"/>
  <c r="AQ14" i="7"/>
  <c r="AY14" i="7"/>
  <c r="K14" i="7"/>
  <c r="N14" i="7"/>
  <c r="I17" i="7"/>
  <c r="Q17" i="7"/>
  <c r="Y17" i="7"/>
  <c r="AG17" i="7"/>
  <c r="AO17" i="7"/>
  <c r="AW17" i="7"/>
  <c r="BE17" i="7"/>
  <c r="AT14" i="7"/>
  <c r="E14" i="7"/>
  <c r="M14" i="7"/>
  <c r="U14" i="7"/>
  <c r="AC14" i="7"/>
  <c r="AK14" i="7"/>
  <c r="AS14" i="7"/>
  <c r="BA14" i="7"/>
  <c r="J17" i="7"/>
  <c r="R17" i="7"/>
  <c r="Z17" i="7"/>
  <c r="AH17" i="7"/>
  <c r="AP17" i="7"/>
  <c r="AX17" i="7"/>
  <c r="D12" i="7"/>
  <c r="D14" i="7" s="1"/>
  <c r="T12" i="7"/>
  <c r="T14" i="7" s="1"/>
  <c r="AJ12" i="7"/>
  <c r="AJ14" i="7" s="1"/>
  <c r="AR12" i="7"/>
  <c r="AR14" i="7" s="1"/>
  <c r="AZ12" i="7"/>
  <c r="AZ14" i="7" s="1"/>
  <c r="L12" i="7"/>
  <c r="L14" i="7" s="1"/>
  <c r="AB12" i="7"/>
  <c r="AB14" i="7" s="1"/>
  <c r="D20" i="20"/>
  <c r="D25" i="14"/>
  <c r="C25" i="14" s="1"/>
  <c r="D6" i="23"/>
  <c r="N7" i="18" l="1"/>
  <c r="N20" i="18" s="1"/>
  <c r="N33" i="18" s="1"/>
  <c r="B38" i="20"/>
  <c r="B37" i="20"/>
  <c r="B36" i="20"/>
  <c r="B35" i="20"/>
  <c r="B34" i="20"/>
  <c r="B33" i="20"/>
  <c r="B32" i="20"/>
  <c r="B31" i="20"/>
  <c r="B30" i="20"/>
  <c r="B29" i="20"/>
  <c r="B64" i="20"/>
  <c r="B41" i="20"/>
  <c r="B18" i="20"/>
  <c r="B36" i="14"/>
  <c r="B37" i="14"/>
  <c r="B38" i="14"/>
  <c r="B39" i="14"/>
  <c r="B40" i="14"/>
  <c r="B41" i="14"/>
  <c r="B42" i="14"/>
  <c r="B43" i="14"/>
  <c r="B44" i="14"/>
  <c r="B35" i="14"/>
  <c r="B19" i="14"/>
  <c r="AN31" i="14" l="1"/>
  <c r="AM31" i="14"/>
  <c r="AL31" i="14"/>
  <c r="AK31" i="14"/>
  <c r="AJ31" i="14"/>
  <c r="AI31" i="14"/>
  <c r="AH31" i="14"/>
  <c r="AG31" i="14"/>
  <c r="B72" i="14" l="1"/>
  <c r="B100" i="14" s="1"/>
  <c r="B66" i="14"/>
  <c r="B94" i="14" s="1"/>
  <c r="B65" i="14"/>
  <c r="B93" i="14" s="1"/>
  <c r="B64" i="14"/>
  <c r="B92" i="14" s="1"/>
  <c r="B67" i="14"/>
  <c r="B95" i="14" s="1"/>
  <c r="B68" i="14"/>
  <c r="B96" i="14" s="1"/>
  <c r="B69" i="14"/>
  <c r="B97" i="14" s="1"/>
  <c r="B70" i="14"/>
  <c r="B98" i="14" s="1"/>
  <c r="B71" i="14"/>
  <c r="B99" i="14" s="1"/>
  <c r="B63" i="14"/>
  <c r="B91" i="14" s="1"/>
  <c r="B44" i="16"/>
  <c r="B45" i="16"/>
  <c r="B46" i="16"/>
  <c r="B47" i="16"/>
  <c r="B48" i="16"/>
  <c r="B43" i="16"/>
  <c r="C47" i="20"/>
  <c r="C44" i="20"/>
  <c r="C42" i="20"/>
  <c r="C24" i="20"/>
  <c r="C21" i="20"/>
  <c r="C19" i="20"/>
  <c r="D9" i="7"/>
  <c r="D11" i="7" s="1"/>
  <c r="AR9" i="7" l="1"/>
  <c r="AR11" i="7" s="1"/>
  <c r="E9" i="7"/>
  <c r="E11" i="7" s="1"/>
  <c r="M9" i="7"/>
  <c r="M11" i="7" s="1"/>
  <c r="U9" i="7"/>
  <c r="U11" i="7" s="1"/>
  <c r="AC9" i="7"/>
  <c r="AC11" i="7" s="1"/>
  <c r="AK9" i="7"/>
  <c r="AK11" i="7" s="1"/>
  <c r="AS9" i="7"/>
  <c r="AS11" i="7" s="1"/>
  <c r="BA9" i="7"/>
  <c r="BA11" i="7" s="1"/>
  <c r="V9" i="7"/>
  <c r="V11" i="7" s="1"/>
  <c r="G9" i="7"/>
  <c r="G11" i="7" s="1"/>
  <c r="O9" i="7"/>
  <c r="O11" i="7" s="1"/>
  <c r="W9" i="7"/>
  <c r="W11" i="7" s="1"/>
  <c r="AE9" i="7"/>
  <c r="AE11" i="7" s="1"/>
  <c r="AM9" i="7"/>
  <c r="AM11" i="7" s="1"/>
  <c r="AU9" i="7"/>
  <c r="AU11" i="7" s="1"/>
  <c r="BC9" i="7"/>
  <c r="BC11" i="7" s="1"/>
  <c r="N9" i="7"/>
  <c r="N11" i="7" s="1"/>
  <c r="BB9" i="7"/>
  <c r="BB11" i="7" s="1"/>
  <c r="P9" i="7"/>
  <c r="P11" i="7" s="1"/>
  <c r="X9" i="7"/>
  <c r="X11" i="7" s="1"/>
  <c r="AF9" i="7"/>
  <c r="AF11" i="7" s="1"/>
  <c r="AN9" i="7"/>
  <c r="AN11" i="7" s="1"/>
  <c r="AV9" i="7"/>
  <c r="AV11" i="7" s="1"/>
  <c r="BD9" i="7"/>
  <c r="BD11" i="7" s="1"/>
  <c r="AL9" i="7"/>
  <c r="AL11" i="7" s="1"/>
  <c r="H9" i="7"/>
  <c r="H11" i="7" s="1"/>
  <c r="I9" i="7"/>
  <c r="I11" i="7" s="1"/>
  <c r="Q9" i="7"/>
  <c r="Q11" i="7" s="1"/>
  <c r="Y9" i="7"/>
  <c r="Y11" i="7" s="1"/>
  <c r="AG9" i="7"/>
  <c r="AG11" i="7" s="1"/>
  <c r="AO9" i="7"/>
  <c r="AO11" i="7" s="1"/>
  <c r="AW9" i="7"/>
  <c r="AW11" i="7" s="1"/>
  <c r="BE9" i="7"/>
  <c r="BE11" i="7" s="1"/>
  <c r="F9" i="7"/>
  <c r="F11" i="7" s="1"/>
  <c r="AD9" i="7"/>
  <c r="AD11" i="7" s="1"/>
  <c r="R9" i="7"/>
  <c r="R11" i="7" s="1"/>
  <c r="Z9" i="7"/>
  <c r="Z11" i="7" s="1"/>
  <c r="AH9" i="7"/>
  <c r="AH11" i="7" s="1"/>
  <c r="AP9" i="7"/>
  <c r="AP11" i="7" s="1"/>
  <c r="AX9" i="7"/>
  <c r="AX11" i="7" s="1"/>
  <c r="L9" i="7"/>
  <c r="L11" i="7" s="1"/>
  <c r="T9" i="7"/>
  <c r="T11" i="7" s="1"/>
  <c r="AB9" i="7"/>
  <c r="AB11" i="7" s="1"/>
  <c r="AJ9" i="7"/>
  <c r="AJ11" i="7" s="1"/>
  <c r="AZ9" i="7"/>
  <c r="AZ11" i="7" s="1"/>
  <c r="AT9" i="7"/>
  <c r="AT11" i="7" s="1"/>
  <c r="J9" i="7"/>
  <c r="J11" i="7" s="1"/>
  <c r="K9" i="7"/>
  <c r="K11" i="7" s="1"/>
  <c r="S9" i="7"/>
  <c r="S11" i="7" s="1"/>
  <c r="AA9" i="7"/>
  <c r="AA11" i="7" s="1"/>
  <c r="AI9" i="7"/>
  <c r="AI11" i="7" s="1"/>
  <c r="AQ9" i="7"/>
  <c r="AQ11" i="7" s="1"/>
  <c r="AY9" i="7"/>
  <c r="AY11" i="7" s="1"/>
  <c r="C5" i="7"/>
  <c r="BD85" i="20" l="1"/>
  <c r="BC85" i="20"/>
  <c r="BB85" i="20"/>
  <c r="BA85" i="20"/>
  <c r="AZ85" i="20"/>
  <c r="AY85" i="20"/>
  <c r="AX85" i="20"/>
  <c r="AW85" i="20"/>
  <c r="AV85" i="20"/>
  <c r="AU85" i="20"/>
  <c r="AT85" i="20"/>
  <c r="AS85" i="20"/>
  <c r="AR85" i="20"/>
  <c r="AQ85" i="20"/>
  <c r="AP85" i="20"/>
  <c r="AO85" i="20"/>
  <c r="AN85" i="20"/>
  <c r="AM85" i="20"/>
  <c r="AL85" i="20"/>
  <c r="AK85" i="20"/>
  <c r="AJ85" i="20"/>
  <c r="AI85" i="20"/>
  <c r="AH85" i="20"/>
  <c r="AG85" i="20"/>
  <c r="AF85" i="20"/>
  <c r="AE85" i="20"/>
  <c r="AD85" i="20"/>
  <c r="AC85" i="20"/>
  <c r="AB85" i="20"/>
  <c r="AA85" i="20"/>
  <c r="Z85" i="20"/>
  <c r="Y85" i="20"/>
  <c r="X85" i="20"/>
  <c r="W85" i="20"/>
  <c r="V85" i="20"/>
  <c r="U85" i="20"/>
  <c r="T85" i="20"/>
  <c r="S85" i="20"/>
  <c r="R85" i="20"/>
  <c r="Q85" i="20"/>
  <c r="P85" i="20"/>
  <c r="O85" i="20"/>
  <c r="N85" i="20"/>
  <c r="M85" i="20"/>
  <c r="L85" i="20"/>
  <c r="K85" i="20"/>
  <c r="J85" i="20"/>
  <c r="I85" i="20"/>
  <c r="H85" i="20"/>
  <c r="G85" i="20"/>
  <c r="F85" i="20"/>
  <c r="E85" i="20"/>
  <c r="D85" i="20"/>
  <c r="C84" i="20"/>
  <c r="C83" i="20"/>
  <c r="C82" i="20"/>
  <c r="C81" i="20"/>
  <c r="C80" i="20"/>
  <c r="C79" i="20"/>
  <c r="C78" i="20"/>
  <c r="C77" i="20"/>
  <c r="C76" i="20"/>
  <c r="C75"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V62" i="20"/>
  <c r="U62" i="20"/>
  <c r="T62" i="20"/>
  <c r="S62" i="20"/>
  <c r="R62" i="20"/>
  <c r="Q62" i="20"/>
  <c r="P62" i="20"/>
  <c r="O62" i="20"/>
  <c r="N62" i="20"/>
  <c r="M62" i="20"/>
  <c r="L62" i="20"/>
  <c r="K62" i="20"/>
  <c r="J62" i="20"/>
  <c r="I62" i="20"/>
  <c r="H62" i="20"/>
  <c r="G62" i="20"/>
  <c r="F62" i="20"/>
  <c r="E62" i="20"/>
  <c r="D62" i="20"/>
  <c r="C61" i="20"/>
  <c r="C60" i="20"/>
  <c r="C59" i="20"/>
  <c r="C58" i="20"/>
  <c r="C57" i="20"/>
  <c r="C56" i="20"/>
  <c r="C55" i="20"/>
  <c r="C54" i="20"/>
  <c r="C53" i="20"/>
  <c r="C52" i="20"/>
  <c r="BE39" i="20"/>
  <c r="BD39" i="20"/>
  <c r="BC39" i="20"/>
  <c r="BB39" i="20"/>
  <c r="BA39" i="20"/>
  <c r="AZ39" i="20"/>
  <c r="AY39" i="20"/>
  <c r="AX39" i="20"/>
  <c r="AW39" i="20"/>
  <c r="AV39" i="20"/>
  <c r="AU39" i="20"/>
  <c r="AT39" i="20"/>
  <c r="AS39" i="20"/>
  <c r="AR39" i="20"/>
  <c r="AQ39" i="20"/>
  <c r="AP39" i="20"/>
  <c r="AO39" i="20"/>
  <c r="AN39" i="20"/>
  <c r="AM39" i="20"/>
  <c r="AL39" i="20"/>
  <c r="AK39" i="20"/>
  <c r="AJ39" i="20"/>
  <c r="AI39" i="20"/>
  <c r="AH39" i="20"/>
  <c r="AG39" i="20"/>
  <c r="AF39" i="20"/>
  <c r="AE39" i="20"/>
  <c r="AD39" i="20"/>
  <c r="AC39" i="20"/>
  <c r="AB39" i="20"/>
  <c r="AA39" i="20"/>
  <c r="Z39" i="20"/>
  <c r="Y39" i="20"/>
  <c r="X39" i="20"/>
  <c r="W39" i="20"/>
  <c r="V39" i="20"/>
  <c r="U39" i="20"/>
  <c r="T39" i="20"/>
  <c r="S39" i="20"/>
  <c r="R39" i="20"/>
  <c r="Q39" i="20"/>
  <c r="P39" i="20"/>
  <c r="O39" i="20"/>
  <c r="N39" i="20"/>
  <c r="M39" i="20"/>
  <c r="L39" i="20"/>
  <c r="K39" i="20"/>
  <c r="J39" i="20"/>
  <c r="I39" i="20"/>
  <c r="H39" i="20"/>
  <c r="G39" i="20"/>
  <c r="F39" i="20"/>
  <c r="E39" i="20"/>
  <c r="D39" i="20"/>
  <c r="C38" i="20"/>
  <c r="C37" i="20"/>
  <c r="C36" i="20"/>
  <c r="C35" i="20"/>
  <c r="C34" i="20"/>
  <c r="C33" i="20"/>
  <c r="C32" i="20"/>
  <c r="C31" i="20"/>
  <c r="C30" i="20"/>
  <c r="C29" i="20"/>
  <c r="AE101" i="14"/>
  <c r="AD101" i="14"/>
  <c r="AB101" i="14"/>
  <c r="AA101" i="14"/>
  <c r="Z101" i="14"/>
  <c r="Y101" i="14"/>
  <c r="W101" i="14"/>
  <c r="V101" i="14"/>
  <c r="U101" i="14"/>
  <c r="T101" i="14"/>
  <c r="S101" i="14"/>
  <c r="R101" i="14"/>
  <c r="Q101" i="14"/>
  <c r="P101" i="14"/>
  <c r="O101" i="14"/>
  <c r="N101" i="14"/>
  <c r="M101" i="14"/>
  <c r="L101" i="14"/>
  <c r="K101" i="14"/>
  <c r="I101" i="14"/>
  <c r="H101" i="14"/>
  <c r="G101" i="14"/>
  <c r="F101" i="14"/>
  <c r="D101" i="14"/>
  <c r="AC100" i="14"/>
  <c r="X100" i="14"/>
  <c r="J100" i="14"/>
  <c r="E100" i="14"/>
  <c r="AC99" i="14"/>
  <c r="X99" i="14"/>
  <c r="J99" i="14"/>
  <c r="E99" i="14"/>
  <c r="AC98" i="14"/>
  <c r="X98" i="14"/>
  <c r="J98" i="14"/>
  <c r="E98" i="14"/>
  <c r="AC97" i="14"/>
  <c r="X97" i="14"/>
  <c r="J97" i="14"/>
  <c r="E97" i="14"/>
  <c r="C76" i="14"/>
  <c r="AE73" i="14"/>
  <c r="AD73" i="14"/>
  <c r="AB73" i="14"/>
  <c r="AA73" i="14"/>
  <c r="Z73" i="14"/>
  <c r="Y73" i="14"/>
  <c r="W73" i="14"/>
  <c r="V73" i="14"/>
  <c r="U73" i="14"/>
  <c r="T73" i="14"/>
  <c r="S73" i="14"/>
  <c r="R73" i="14"/>
  <c r="Q73" i="14"/>
  <c r="P73" i="14"/>
  <c r="O73" i="14"/>
  <c r="N73" i="14"/>
  <c r="M73" i="14"/>
  <c r="L73" i="14"/>
  <c r="K73" i="14"/>
  <c r="I73" i="14"/>
  <c r="H73" i="14"/>
  <c r="G73" i="14"/>
  <c r="F73" i="14"/>
  <c r="D73" i="14"/>
  <c r="AC72" i="14"/>
  <c r="X72" i="14"/>
  <c r="J72" i="14"/>
  <c r="E72" i="14"/>
  <c r="AC71" i="14"/>
  <c r="X71" i="14"/>
  <c r="J71" i="14"/>
  <c r="E71" i="14"/>
  <c r="AC70" i="14"/>
  <c r="X70" i="14"/>
  <c r="J70" i="14"/>
  <c r="E70" i="14"/>
  <c r="AC69" i="14"/>
  <c r="X69" i="14"/>
  <c r="J69" i="14"/>
  <c r="E69" i="14"/>
  <c r="C48" i="14"/>
  <c r="AE45" i="14"/>
  <c r="AD45" i="14"/>
  <c r="AB45" i="14"/>
  <c r="AA45" i="14"/>
  <c r="Z45" i="14"/>
  <c r="Y45" i="14"/>
  <c r="W45" i="14"/>
  <c r="V45" i="14"/>
  <c r="U45" i="14"/>
  <c r="T45" i="14"/>
  <c r="S45" i="14"/>
  <c r="R45" i="14"/>
  <c r="Q45" i="14"/>
  <c r="P45" i="14"/>
  <c r="O45" i="14"/>
  <c r="N45" i="14"/>
  <c r="M45" i="14"/>
  <c r="L45" i="14"/>
  <c r="K45" i="14"/>
  <c r="I45" i="14"/>
  <c r="H45" i="14"/>
  <c r="G45" i="14"/>
  <c r="F45" i="14"/>
  <c r="D45" i="14"/>
  <c r="AC44" i="14"/>
  <c r="X44" i="14"/>
  <c r="J44" i="14"/>
  <c r="E44" i="14"/>
  <c r="AC43" i="14"/>
  <c r="X43" i="14"/>
  <c r="J43" i="14"/>
  <c r="E43" i="14"/>
  <c r="AC42" i="14"/>
  <c r="X42" i="14"/>
  <c r="J42" i="14"/>
  <c r="E42" i="14"/>
  <c r="AC41" i="14"/>
  <c r="X41" i="14"/>
  <c r="J41" i="14"/>
  <c r="E41" i="14"/>
  <c r="AC40" i="14"/>
  <c r="X40" i="14"/>
  <c r="J40" i="14"/>
  <c r="E40" i="14"/>
  <c r="AC39" i="14"/>
  <c r="X39" i="14"/>
  <c r="J39" i="14"/>
  <c r="E39" i="14"/>
  <c r="AC38" i="14"/>
  <c r="X38" i="14"/>
  <c r="J38" i="14"/>
  <c r="E38" i="14"/>
  <c r="AC37" i="14"/>
  <c r="X37" i="14"/>
  <c r="J37" i="14"/>
  <c r="E37" i="14"/>
  <c r="AC36" i="14"/>
  <c r="X36" i="14"/>
  <c r="J36" i="14"/>
  <c r="E36" i="14"/>
  <c r="AC35" i="14"/>
  <c r="X35" i="14"/>
  <c r="J35" i="14"/>
  <c r="E35" i="14"/>
  <c r="AC30" i="14"/>
  <c r="X30" i="14"/>
  <c r="J30" i="14"/>
  <c r="E30" i="14"/>
  <c r="AC26" i="14"/>
  <c r="X26" i="14"/>
  <c r="J26" i="14"/>
  <c r="E26" i="14"/>
  <c r="D27" i="14"/>
  <c r="AC24" i="14"/>
  <c r="X24" i="14"/>
  <c r="J24" i="14"/>
  <c r="E24" i="14"/>
  <c r="AC21" i="14"/>
  <c r="X21" i="14"/>
  <c r="J21" i="14"/>
  <c r="E21" i="14"/>
  <c r="D31" i="14" l="1"/>
  <c r="C27" i="14"/>
  <c r="C31" i="14" s="1"/>
  <c r="X58" i="16"/>
  <c r="O58" i="16"/>
  <c r="G58" i="16"/>
  <c r="W58" i="16"/>
  <c r="N58" i="16"/>
  <c r="E58" i="16"/>
  <c r="AB58" i="16"/>
  <c r="V58" i="16"/>
  <c r="M58" i="16"/>
  <c r="D58" i="16"/>
  <c r="R58" i="16"/>
  <c r="J58" i="16"/>
  <c r="AE58" i="16"/>
  <c r="U58" i="16"/>
  <c r="L58" i="16"/>
  <c r="AD58" i="16"/>
  <c r="T58" i="16"/>
  <c r="K58" i="16"/>
  <c r="AA58" i="16"/>
  <c r="Q58" i="16"/>
  <c r="I58" i="16"/>
  <c r="Z58" i="16"/>
  <c r="P58" i="16"/>
  <c r="H58" i="16"/>
  <c r="D57" i="16"/>
  <c r="AB60" i="14"/>
  <c r="L60" i="14"/>
  <c r="T60" i="14"/>
  <c r="D29" i="14"/>
  <c r="E101" i="14"/>
  <c r="X73" i="14"/>
  <c r="E73" i="14"/>
  <c r="J45" i="14"/>
  <c r="BD57" i="16"/>
  <c r="K57" i="16"/>
  <c r="AY57" i="16"/>
  <c r="L57" i="16"/>
  <c r="T57" i="16"/>
  <c r="AB57" i="16"/>
  <c r="AJ57" i="16"/>
  <c r="AR57" i="16"/>
  <c r="AA57" i="16"/>
  <c r="E57" i="16"/>
  <c r="M57" i="16"/>
  <c r="U57" i="16"/>
  <c r="AK57" i="16"/>
  <c r="AS57" i="16"/>
  <c r="AZ57" i="16"/>
  <c r="AI57" i="16"/>
  <c r="N57" i="16"/>
  <c r="V57" i="16"/>
  <c r="AD57" i="16"/>
  <c r="AL57" i="16"/>
  <c r="AQ57" i="16"/>
  <c r="G57" i="16"/>
  <c r="O57" i="16"/>
  <c r="W57" i="16"/>
  <c r="AE57" i="16"/>
  <c r="AM57" i="16"/>
  <c r="AU57" i="16"/>
  <c r="BB57" i="16"/>
  <c r="H57" i="16"/>
  <c r="P57" i="16"/>
  <c r="X57" i="16"/>
  <c r="AV57" i="16"/>
  <c r="I57" i="16"/>
  <c r="Q57" i="16"/>
  <c r="AO57" i="16"/>
  <c r="AW57" i="16"/>
  <c r="J57" i="16"/>
  <c r="R57" i="16"/>
  <c r="Z57" i="16"/>
  <c r="AP57" i="16"/>
  <c r="C43" i="20"/>
  <c r="D23" i="20"/>
  <c r="C20" i="20"/>
  <c r="E45" i="14"/>
  <c r="X25" i="14"/>
  <c r="X27" i="14" s="1"/>
  <c r="X31" i="14" s="1"/>
  <c r="X45" i="14"/>
  <c r="X101" i="14"/>
  <c r="J73" i="14"/>
  <c r="O88" i="14"/>
  <c r="J101" i="14"/>
  <c r="I60" i="14"/>
  <c r="I88" i="14"/>
  <c r="J32" i="18" s="1"/>
  <c r="R60" i="14"/>
  <c r="AC45" i="14"/>
  <c r="AC73" i="14"/>
  <c r="AC101" i="14"/>
  <c r="AA60" i="14"/>
  <c r="AD88" i="14"/>
  <c r="AA88" i="14"/>
  <c r="M88" i="14"/>
  <c r="S88" i="14"/>
  <c r="P60" i="14"/>
  <c r="W60" i="14"/>
  <c r="K60" i="14"/>
  <c r="Q60" i="14"/>
  <c r="X22" i="14"/>
  <c r="X20" i="14" s="1"/>
  <c r="H88" i="14"/>
  <c r="E22" i="14"/>
  <c r="E20" i="14" s="1"/>
  <c r="J22" i="14"/>
  <c r="J20" i="14" s="1"/>
  <c r="M60" i="14"/>
  <c r="S60" i="14"/>
  <c r="V88" i="14"/>
  <c r="AE88" i="14"/>
  <c r="H60" i="14"/>
  <c r="P88" i="14"/>
  <c r="W88" i="14"/>
  <c r="AD60" i="14"/>
  <c r="K88" i="14"/>
  <c r="Q88" i="14"/>
  <c r="V60" i="14"/>
  <c r="AE60" i="14"/>
  <c r="D88" i="14"/>
  <c r="C39" i="20"/>
  <c r="C62" i="20"/>
  <c r="C85" i="20"/>
  <c r="L88" i="14"/>
  <c r="R88" i="14"/>
  <c r="Z88" i="14"/>
  <c r="G88" i="14"/>
  <c r="AB88" i="14"/>
  <c r="N88" i="14"/>
  <c r="T88" i="14"/>
  <c r="F88" i="14"/>
  <c r="Y88" i="14"/>
  <c r="C87" i="14"/>
  <c r="Y60" i="14"/>
  <c r="F60" i="14"/>
  <c r="O60" i="14"/>
  <c r="U60" i="14"/>
  <c r="C59" i="14"/>
  <c r="AC22" i="14"/>
  <c r="AC20" i="14" s="1"/>
  <c r="AC25" i="14"/>
  <c r="AC27" i="14" s="1"/>
  <c r="AC31" i="14" s="1"/>
  <c r="J25" i="14"/>
  <c r="J27" i="14" s="1"/>
  <c r="J31" i="14" s="1"/>
  <c r="E25" i="14"/>
  <c r="E27" i="14" s="1"/>
  <c r="E31" i="14" s="1"/>
  <c r="C4" i="7"/>
  <c r="C58" i="16" l="1"/>
  <c r="C57" i="16"/>
  <c r="R59" i="16"/>
  <c r="R11" i="18" s="1"/>
  <c r="BB19" i="18"/>
  <c r="AK19" i="18"/>
  <c r="AK6" i="18"/>
  <c r="C20" i="14"/>
  <c r="C29" i="14"/>
  <c r="C32" i="14" s="1"/>
  <c r="AR59" i="16"/>
  <c r="AR11" i="18" s="1"/>
  <c r="AZ59" i="16"/>
  <c r="AZ11" i="18" s="1"/>
  <c r="H59" i="16"/>
  <c r="H11" i="18" s="1"/>
  <c r="O59" i="16"/>
  <c r="O11" i="18" s="1"/>
  <c r="M59" i="16"/>
  <c r="M11" i="18" s="1"/>
  <c r="X59" i="16"/>
  <c r="X11" i="18" s="1"/>
  <c r="AQ59" i="16"/>
  <c r="AQ11" i="18" s="1"/>
  <c r="U59" i="16"/>
  <c r="U11" i="18" s="1"/>
  <c r="AI59" i="16"/>
  <c r="AI11" i="18" s="1"/>
  <c r="AS59" i="16"/>
  <c r="AS11" i="18" s="1"/>
  <c r="AV59" i="16"/>
  <c r="AV11" i="18" s="1"/>
  <c r="C23" i="20"/>
  <c r="X6" i="18"/>
  <c r="AR6" i="18"/>
  <c r="U88" i="14"/>
  <c r="N60" i="14"/>
  <c r="D60" i="14"/>
  <c r="AR32" i="18"/>
  <c r="AI32" i="18"/>
  <c r="V32" i="18"/>
  <c r="I32" i="18"/>
  <c r="N32" i="18"/>
  <c r="T32" i="18"/>
  <c r="X32" i="18"/>
  <c r="AZ32" i="18"/>
  <c r="N19" i="18"/>
  <c r="AZ19" i="18"/>
  <c r="AR19" i="18"/>
  <c r="I19" i="18"/>
  <c r="AS19" i="18"/>
  <c r="Z19" i="18"/>
  <c r="V19" i="18"/>
  <c r="AI19" i="18"/>
  <c r="X19" i="18"/>
  <c r="D32" i="14"/>
  <c r="AD59" i="16"/>
  <c r="AD11" i="18" s="1"/>
  <c r="V59" i="16"/>
  <c r="V11" i="18" s="1"/>
  <c r="Z59" i="16"/>
  <c r="Z11" i="18" s="1"/>
  <c r="BD59" i="16"/>
  <c r="BD11" i="18" s="1"/>
  <c r="P59" i="16"/>
  <c r="P11" i="18" s="1"/>
  <c r="AB59" i="16"/>
  <c r="AB11" i="18" s="1"/>
  <c r="AW59" i="16"/>
  <c r="AW11" i="18" s="1"/>
  <c r="AE59" i="16"/>
  <c r="AE11" i="18" s="1"/>
  <c r="W59" i="16"/>
  <c r="W11" i="18" s="1"/>
  <c r="N59" i="16"/>
  <c r="N11" i="18" s="1"/>
  <c r="K59" i="16"/>
  <c r="K11" i="18" s="1"/>
  <c r="T59" i="16"/>
  <c r="T11" i="18" s="1"/>
  <c r="Q59" i="16"/>
  <c r="Q11" i="18" s="1"/>
  <c r="AM59" i="16"/>
  <c r="AM11" i="18" s="1"/>
  <c r="D59" i="16"/>
  <c r="J59" i="16"/>
  <c r="J11" i="18" s="1"/>
  <c r="G59" i="16"/>
  <c r="G11" i="18" s="1"/>
  <c r="AJ59" i="16"/>
  <c r="AJ11" i="18" s="1"/>
  <c r="AL59" i="16"/>
  <c r="AL11" i="18" s="1"/>
  <c r="BB59" i="16"/>
  <c r="BB11" i="18" s="1"/>
  <c r="AK59" i="16"/>
  <c r="AK11" i="18" s="1"/>
  <c r="AO59" i="16"/>
  <c r="AO11" i="18" s="1"/>
  <c r="AU59" i="16"/>
  <c r="AU11" i="18" s="1"/>
  <c r="L59" i="16"/>
  <c r="L11" i="18" s="1"/>
  <c r="AP59" i="16"/>
  <c r="AP11" i="18" s="1"/>
  <c r="I59" i="16"/>
  <c r="I11" i="18" s="1"/>
  <c r="E59" i="16"/>
  <c r="E11" i="18" s="1"/>
  <c r="AY59" i="16"/>
  <c r="AY11" i="18" s="1"/>
  <c r="AA59" i="16"/>
  <c r="AA11" i="18" s="1"/>
  <c r="E29" i="14"/>
  <c r="C46" i="20"/>
  <c r="D25" i="20"/>
  <c r="C25" i="20" s="1"/>
  <c r="C48" i="20"/>
  <c r="X29" i="14"/>
  <c r="X88" i="14"/>
  <c r="C101" i="14"/>
  <c r="C45" i="14"/>
  <c r="C73" i="14"/>
  <c r="J29" i="14"/>
  <c r="J32" i="14" s="1"/>
  <c r="AS32" i="18"/>
  <c r="J88" i="14"/>
  <c r="E32" i="18"/>
  <c r="E88" i="14"/>
  <c r="BB32" i="18"/>
  <c r="C85" i="14"/>
  <c r="C88" i="14" s="1"/>
  <c r="AK32" i="18"/>
  <c r="Z32" i="18"/>
  <c r="R32" i="18"/>
  <c r="T19" i="18"/>
  <c r="C57" i="14"/>
  <c r="C60" i="14" s="1"/>
  <c r="AO19" i="18"/>
  <c r="AC29" i="14"/>
  <c r="AC32" i="14" s="1"/>
  <c r="N6" i="18"/>
  <c r="AZ6" i="18"/>
  <c r="T6" i="18"/>
  <c r="BB6" i="18"/>
  <c r="AO6" i="18"/>
  <c r="AI6" i="18"/>
  <c r="D7" i="21"/>
  <c r="D8" i="21" s="1"/>
  <c r="C6" i="21"/>
  <c r="B61" i="20"/>
  <c r="B84" i="20" s="1"/>
  <c r="B60" i="20"/>
  <c r="B83" i="20" s="1"/>
  <c r="B59" i="20"/>
  <c r="B82" i="20" s="1"/>
  <c r="B58" i="20"/>
  <c r="B81" i="20" s="1"/>
  <c r="B57" i="20"/>
  <c r="B80" i="20" s="1"/>
  <c r="B56" i="20"/>
  <c r="B79" i="20" s="1"/>
  <c r="B55" i="20"/>
  <c r="B78" i="20" s="1"/>
  <c r="B54" i="20"/>
  <c r="B77" i="20" s="1"/>
  <c r="B53" i="20"/>
  <c r="B76" i="20" s="1"/>
  <c r="B52" i="20"/>
  <c r="B75" i="20" s="1"/>
  <c r="C59" i="16" l="1"/>
  <c r="U7" i="18"/>
  <c r="U20" i="18" s="1"/>
  <c r="U33" i="18" s="1"/>
  <c r="U34" i="18" s="1"/>
  <c r="AS7" i="18"/>
  <c r="AS20" i="18" s="1"/>
  <c r="AS33" i="18" s="1"/>
  <c r="R7" i="18"/>
  <c r="R20" i="18" s="1"/>
  <c r="R33" i="18" s="1"/>
  <c r="R34" i="18" s="1"/>
  <c r="V7" i="18"/>
  <c r="V20" i="18" s="1"/>
  <c r="V33" i="18" s="1"/>
  <c r="V34" i="18" s="1"/>
  <c r="AW7" i="18"/>
  <c r="AW20" i="18" s="1"/>
  <c r="AW33" i="18" s="1"/>
  <c r="AK7" i="18"/>
  <c r="AK20" i="18" s="1"/>
  <c r="AK33" i="18" s="1"/>
  <c r="AO7" i="18"/>
  <c r="AO20" i="18" s="1"/>
  <c r="AO33" i="18" s="1"/>
  <c r="AR7" i="18"/>
  <c r="AR20" i="18" s="1"/>
  <c r="AR33" i="18" s="1"/>
  <c r="AR34" i="18" s="1"/>
  <c r="X7" i="18"/>
  <c r="X20" i="18" s="1"/>
  <c r="X33" i="18" s="1"/>
  <c r="X34" i="18" s="1"/>
  <c r="AZ7" i="18"/>
  <c r="AZ20" i="18" s="1"/>
  <c r="AZ33" i="18" s="1"/>
  <c r="T7" i="18"/>
  <c r="T20" i="18" s="1"/>
  <c r="T33" i="18" s="1"/>
  <c r="T34" i="18" s="1"/>
  <c r="E7" i="18"/>
  <c r="E20" i="18" s="1"/>
  <c r="E33" i="18" s="1"/>
  <c r="I7" i="18"/>
  <c r="I20" i="18" s="1"/>
  <c r="I33" i="18" s="1"/>
  <c r="I34" i="18" s="1"/>
  <c r="Z7" i="18"/>
  <c r="Z20" i="18" s="1"/>
  <c r="Z33" i="18" s="1"/>
  <c r="Z34" i="18" s="1"/>
  <c r="BB7" i="18"/>
  <c r="BB20" i="18" s="1"/>
  <c r="BB33" i="18" s="1"/>
  <c r="BB34" i="18" s="1"/>
  <c r="L7" i="18"/>
  <c r="L20" i="18" s="1"/>
  <c r="L33" i="18" s="1"/>
  <c r="L34" i="18" s="1"/>
  <c r="J7" i="18"/>
  <c r="J20" i="18" s="1"/>
  <c r="J33" i="18" s="1"/>
  <c r="AI7" i="18"/>
  <c r="AI20" i="18" s="1"/>
  <c r="AI33" i="18" s="1"/>
  <c r="BE7" i="18"/>
  <c r="BE20" i="18" s="1"/>
  <c r="BE33" i="18" s="1"/>
  <c r="AO32" i="18"/>
  <c r="E19" i="18"/>
  <c r="R19" i="18"/>
  <c r="V6" i="18"/>
  <c r="AS6" i="18"/>
  <c r="AS8" i="18" s="1"/>
  <c r="Z6" i="18"/>
  <c r="I6" i="18"/>
  <c r="R6" i="18"/>
  <c r="R8" i="18" s="1"/>
  <c r="E6" i="18"/>
  <c r="D26" i="20"/>
  <c r="J60" i="14"/>
  <c r="X60" i="14"/>
  <c r="E60" i="14"/>
  <c r="G60" i="14"/>
  <c r="Z60" i="14"/>
  <c r="AC60" i="14"/>
  <c r="AC88" i="14"/>
  <c r="M6" i="18"/>
  <c r="M8" i="18" s="1"/>
  <c r="X32" i="14"/>
  <c r="G32" i="18"/>
  <c r="M32" i="18"/>
  <c r="M34" i="18" s="1"/>
  <c r="AW32" i="18"/>
  <c r="E32" i="14"/>
  <c r="AZ34" i="18"/>
  <c r="W34" i="18"/>
  <c r="C49" i="20"/>
  <c r="AB21" i="18"/>
  <c r="AB34" i="18"/>
  <c r="AB8" i="18"/>
  <c r="U21" i="18"/>
  <c r="N21" i="18"/>
  <c r="N34" i="18"/>
  <c r="N8" i="18"/>
  <c r="AY21" i="18"/>
  <c r="AY34" i="18"/>
  <c r="AY8" i="18"/>
  <c r="AP8" i="18"/>
  <c r="AP21" i="18"/>
  <c r="AP34" i="18"/>
  <c r="BD8" i="18"/>
  <c r="BD21" i="18"/>
  <c r="BD34" i="18"/>
  <c r="Q34" i="18"/>
  <c r="Q8" i="18"/>
  <c r="Q21" i="18"/>
  <c r="AV8" i="18"/>
  <c r="AV21" i="18"/>
  <c r="AV34" i="18"/>
  <c r="AQ34" i="18"/>
  <c r="AQ21" i="18"/>
  <c r="AQ8" i="18"/>
  <c r="AA21" i="18"/>
  <c r="AA34" i="18"/>
  <c r="AA8" i="18"/>
  <c r="AJ21" i="18"/>
  <c r="AJ34" i="18"/>
  <c r="AJ8" i="18"/>
  <c r="AI21" i="18"/>
  <c r="AI34" i="18"/>
  <c r="AI8" i="18"/>
  <c r="H21" i="18"/>
  <c r="H8" i="18"/>
  <c r="H34" i="18"/>
  <c r="AK21" i="18"/>
  <c r="AK34" i="18"/>
  <c r="AU34" i="18"/>
  <c r="AU8" i="18"/>
  <c r="AU21" i="18"/>
  <c r="K34" i="18"/>
  <c r="K21" i="18"/>
  <c r="K8" i="18"/>
  <c r="C7" i="21"/>
  <c r="P34" i="18"/>
  <c r="P8" i="18"/>
  <c r="P21" i="18"/>
  <c r="AE34" i="18"/>
  <c r="AE8" i="18"/>
  <c r="AE21" i="18"/>
  <c r="AM34" i="18"/>
  <c r="AM8" i="18"/>
  <c r="AM21" i="18"/>
  <c r="O21" i="18"/>
  <c r="W21" i="18"/>
  <c r="AD21" i="18"/>
  <c r="AL21" i="18"/>
  <c r="AS21" i="18"/>
  <c r="O8" i="18"/>
  <c r="W8" i="18"/>
  <c r="AD8" i="18"/>
  <c r="AL8" i="18"/>
  <c r="AZ8" i="18"/>
  <c r="O34" i="18"/>
  <c r="AD34" i="18"/>
  <c r="AL34" i="18"/>
  <c r="AS34" i="18"/>
  <c r="AZ21" i="18" l="1"/>
  <c r="Z21" i="18"/>
  <c r="X8" i="18"/>
  <c r="R21" i="18"/>
  <c r="L21" i="18"/>
  <c r="AR21" i="18"/>
  <c r="AR8" i="18"/>
  <c r="AK8" i="18"/>
  <c r="J34" i="18"/>
  <c r="U8" i="18"/>
  <c r="X21" i="18"/>
  <c r="J21" i="18"/>
  <c r="V21" i="18"/>
  <c r="AW34" i="18"/>
  <c r="AO8" i="18"/>
  <c r="I21" i="18"/>
  <c r="J8" i="18"/>
  <c r="I8" i="18"/>
  <c r="T21" i="18"/>
  <c r="AO34" i="18"/>
  <c r="BB8" i="18"/>
  <c r="AO21" i="18"/>
  <c r="T8" i="18"/>
  <c r="BB21" i="18"/>
  <c r="G7" i="18"/>
  <c r="G20" i="18" s="1"/>
  <c r="G33" i="18" s="1"/>
  <c r="G34" i="18" s="1"/>
  <c r="V8" i="18"/>
  <c r="E8" i="18"/>
  <c r="L8" i="18"/>
  <c r="Z8" i="18"/>
  <c r="D8" i="18"/>
  <c r="BE32" i="18"/>
  <c r="BE34" i="18" s="1"/>
  <c r="AW19" i="18"/>
  <c r="AW21" i="18" s="1"/>
  <c r="M19" i="18"/>
  <c r="M21" i="18" s="1"/>
  <c r="BE19" i="18"/>
  <c r="BE21" i="18" s="1"/>
  <c r="G19" i="18"/>
  <c r="AW6" i="18"/>
  <c r="AW8" i="18" s="1"/>
  <c r="G6" i="18"/>
  <c r="C26" i="20"/>
  <c r="BE6" i="18"/>
  <c r="BE8" i="18" s="1"/>
  <c r="C8" i="21"/>
  <c r="E21" i="18"/>
  <c r="E34" i="18"/>
  <c r="D25" i="18"/>
  <c r="BB49" i="16"/>
  <c r="AZ49" i="16"/>
  <c r="AY49" i="16"/>
  <c r="AW49" i="16"/>
  <c r="AV49" i="16"/>
  <c r="AU49" i="16"/>
  <c r="AS49" i="16"/>
  <c r="AR49" i="16"/>
  <c r="AQ49" i="16"/>
  <c r="AP49" i="16"/>
  <c r="AO49" i="16"/>
  <c r="AM49" i="16"/>
  <c r="AL49" i="16"/>
  <c r="AK49" i="16"/>
  <c r="AJ49" i="16"/>
  <c r="AI49" i="16"/>
  <c r="AE49" i="16"/>
  <c r="AD49" i="16"/>
  <c r="AB49" i="16"/>
  <c r="AA49" i="16"/>
  <c r="Z49" i="16"/>
  <c r="X49" i="16"/>
  <c r="W49" i="16"/>
  <c r="V49" i="16"/>
  <c r="U49" i="16"/>
  <c r="T49" i="16"/>
  <c r="R49" i="16"/>
  <c r="Q49" i="16"/>
  <c r="P49" i="16"/>
  <c r="O49" i="16"/>
  <c r="N49" i="16"/>
  <c r="M49" i="16"/>
  <c r="L49" i="16"/>
  <c r="K49" i="16"/>
  <c r="J49" i="16"/>
  <c r="I49" i="16"/>
  <c r="H49" i="16"/>
  <c r="G49" i="16"/>
  <c r="E49" i="16"/>
  <c r="D49" i="16"/>
  <c r="BD26" i="16"/>
  <c r="BB26" i="16"/>
  <c r="C26" i="16"/>
  <c r="AZ26" i="16"/>
  <c r="AY26" i="16"/>
  <c r="AW26" i="16"/>
  <c r="AV26" i="16"/>
  <c r="AU26" i="16"/>
  <c r="AS26" i="16"/>
  <c r="AR26" i="16"/>
  <c r="AQ26" i="16"/>
  <c r="AP26" i="16"/>
  <c r="AO26" i="16"/>
  <c r="AM26" i="16"/>
  <c r="AL26" i="16"/>
  <c r="AK26" i="16"/>
  <c r="AJ26" i="16"/>
  <c r="AI26" i="16"/>
  <c r="AE26" i="16"/>
  <c r="AD26" i="16"/>
  <c r="AB26" i="16"/>
  <c r="AA26" i="16"/>
  <c r="Z26" i="16"/>
  <c r="X26" i="16"/>
  <c r="W26" i="16"/>
  <c r="V26" i="16"/>
  <c r="U26" i="16"/>
  <c r="T26" i="16"/>
  <c r="R26" i="16"/>
  <c r="Q26" i="16"/>
  <c r="P26" i="16"/>
  <c r="O26" i="16"/>
  <c r="N26" i="16"/>
  <c r="M26" i="16"/>
  <c r="L26" i="16"/>
  <c r="K26" i="16"/>
  <c r="J26" i="16"/>
  <c r="I26" i="16"/>
  <c r="H26" i="16"/>
  <c r="G26" i="16"/>
  <c r="E26" i="16"/>
  <c r="D26" i="16"/>
  <c r="B25" i="16"/>
  <c r="B24" i="16"/>
  <c r="B23" i="16"/>
  <c r="B22" i="16"/>
  <c r="B21" i="16"/>
  <c r="B20" i="16"/>
  <c r="B19" i="16"/>
  <c r="B18" i="16"/>
  <c r="B17" i="16"/>
  <c r="B16" i="16"/>
  <c r="C49" i="16" l="1"/>
  <c r="G21" i="18"/>
  <c r="G8" i="18"/>
  <c r="C8" i="18" s="1"/>
  <c r="C32" i="18"/>
  <c r="C19" i="18"/>
  <c r="BB12" i="18"/>
  <c r="BB14" i="18" s="1"/>
  <c r="X38" i="18"/>
  <c r="X40" i="18" s="1"/>
  <c r="AW25" i="18"/>
  <c r="AW27" i="18" s="1"/>
  <c r="C6" i="18"/>
  <c r="AV38" i="18"/>
  <c r="AV40" i="18" s="1"/>
  <c r="Q12" i="18"/>
  <c r="Q14" i="18" s="1"/>
  <c r="C20" i="18"/>
  <c r="C7" i="18"/>
  <c r="C33" i="18"/>
  <c r="AK38" i="18" l="1"/>
  <c r="AK40" i="18" s="1"/>
  <c r="AO25" i="18"/>
  <c r="AO27" i="18" s="1"/>
  <c r="AQ38" i="18"/>
  <c r="AQ40" i="18" s="1"/>
  <c r="AU38" i="18"/>
  <c r="AU40" i="18" s="1"/>
  <c r="N12" i="18"/>
  <c r="N14" i="18" s="1"/>
  <c r="P12" i="18"/>
  <c r="P14" i="18" s="1"/>
  <c r="AW12" i="18"/>
  <c r="AW14" i="18" s="1"/>
  <c r="AK12" i="18"/>
  <c r="AK14" i="18" s="1"/>
  <c r="G25" i="18"/>
  <c r="G27" i="18" s="1"/>
  <c r="N38" i="18"/>
  <c r="N40" i="18" s="1"/>
  <c r="P38" i="18"/>
  <c r="P40" i="18" s="1"/>
  <c r="V25" i="18"/>
  <c r="V27" i="18" s="1"/>
  <c r="E12" i="18"/>
  <c r="E14" i="18" s="1"/>
  <c r="T12" i="18"/>
  <c r="T14" i="18" s="1"/>
  <c r="W12" i="18"/>
  <c r="W14" i="18" s="1"/>
  <c r="AU25" i="18"/>
  <c r="AU27" i="18" s="1"/>
  <c r="Q38" i="18"/>
  <c r="Q40" i="18" s="1"/>
  <c r="T38" i="18"/>
  <c r="T40" i="18" s="1"/>
  <c r="Z38" i="18"/>
  <c r="Z40" i="18" s="1"/>
  <c r="O25" i="18"/>
  <c r="O27" i="18" s="1"/>
  <c r="R25" i="18"/>
  <c r="R27" i="18" s="1"/>
  <c r="N25" i="18"/>
  <c r="N27" i="18" s="1"/>
  <c r="P25" i="18"/>
  <c r="P27" i="18" s="1"/>
  <c r="K25" i="18"/>
  <c r="K27" i="18" s="1"/>
  <c r="AV12" i="18"/>
  <c r="AV14" i="18" s="1"/>
  <c r="AZ12" i="18"/>
  <c r="AZ14" i="18" s="1"/>
  <c r="K38" i="18"/>
  <c r="K40" i="18" s="1"/>
  <c r="AB12" i="18"/>
  <c r="AB14" i="18" s="1"/>
  <c r="AL38" i="18"/>
  <c r="AL40" i="18" s="1"/>
  <c r="BE12" i="18"/>
  <c r="BE14" i="18" s="1"/>
  <c r="J38" i="18"/>
  <c r="J40" i="18" s="1"/>
  <c r="AU12" i="18"/>
  <c r="AU14" i="18" s="1"/>
  <c r="AR38" i="18"/>
  <c r="AR40" i="18" s="1"/>
  <c r="L38" i="18"/>
  <c r="L40" i="18" s="1"/>
  <c r="AA12" i="18"/>
  <c r="AA14" i="18" s="1"/>
  <c r="O38" i="18"/>
  <c r="O40" i="18" s="1"/>
  <c r="R38" i="18"/>
  <c r="R40" i="18" s="1"/>
  <c r="AJ12" i="18"/>
  <c r="AJ14" i="18" s="1"/>
  <c r="H25" i="18"/>
  <c r="H27" i="18" s="1"/>
  <c r="AS12" i="18"/>
  <c r="AS14" i="18" s="1"/>
  <c r="U12" i="18"/>
  <c r="U14" i="18" s="1"/>
  <c r="Q25" i="18"/>
  <c r="Q27" i="18" s="1"/>
  <c r="T25" i="18"/>
  <c r="T27" i="18" s="1"/>
  <c r="E38" i="18"/>
  <c r="E40" i="18" s="1"/>
  <c r="J25" i="18"/>
  <c r="J27" i="18" s="1"/>
  <c r="V12" i="18"/>
  <c r="V14" i="18" s="1"/>
  <c r="M12" i="18"/>
  <c r="M14" i="18" s="1"/>
  <c r="G12" i="18"/>
  <c r="G14" i="18" s="1"/>
  <c r="H12" i="18"/>
  <c r="H14" i="18" s="1"/>
  <c r="BD38" i="18"/>
  <c r="BD40" i="18" s="1"/>
  <c r="V38" i="18"/>
  <c r="V40" i="18" s="1"/>
  <c r="K12" i="18"/>
  <c r="K14" i="18" s="1"/>
  <c r="L12" i="18"/>
  <c r="L14" i="18" s="1"/>
  <c r="U38" i="18"/>
  <c r="U40" i="18" s="1"/>
  <c r="AY38" i="18"/>
  <c r="AY40" i="18" s="1"/>
  <c r="AJ25" i="18"/>
  <c r="AJ27" i="18" s="1"/>
  <c r="AI12" i="18"/>
  <c r="AI14" i="18" s="1"/>
  <c r="AM12" i="18"/>
  <c r="AM14" i="18" s="1"/>
  <c r="AQ12" i="18"/>
  <c r="AQ14" i="18" s="1"/>
  <c r="G38" i="18"/>
  <c r="G40" i="18" s="1"/>
  <c r="I38" i="18"/>
  <c r="I40" i="18" s="1"/>
  <c r="AR25" i="18"/>
  <c r="AR27" i="18" s="1"/>
  <c r="AL12" i="18"/>
  <c r="AL14" i="18" s="1"/>
  <c r="AM25" i="18"/>
  <c r="AM27" i="18" s="1"/>
  <c r="AQ25" i="18"/>
  <c r="AQ27" i="18" s="1"/>
  <c r="AS25" i="18"/>
  <c r="AS27" i="18" s="1"/>
  <c r="U25" i="18"/>
  <c r="U27" i="18" s="1"/>
  <c r="AA25" i="18"/>
  <c r="AA27" i="18" s="1"/>
  <c r="H38" i="18"/>
  <c r="H40" i="18" s="1"/>
  <c r="AJ38" i="18"/>
  <c r="AJ40" i="18" s="1"/>
  <c r="AI38" i="18"/>
  <c r="AI40" i="18" s="1"/>
  <c r="AM38" i="18"/>
  <c r="AM40" i="18" s="1"/>
  <c r="W25" i="18"/>
  <c r="W27" i="18" s="1"/>
  <c r="Z25" i="18"/>
  <c r="Z27" i="18" s="1"/>
  <c r="AO38" i="18"/>
  <c r="AO40" i="18" s="1"/>
  <c r="AR12" i="18"/>
  <c r="AR14" i="18" s="1"/>
  <c r="AE25" i="18"/>
  <c r="AE27" i="18" s="1"/>
  <c r="AI25" i="18"/>
  <c r="AI27" i="18" s="1"/>
  <c r="BB38" i="18"/>
  <c r="BB40" i="18" s="1"/>
  <c r="AS38" i="18"/>
  <c r="AS40" i="18" s="1"/>
  <c r="M25" i="18"/>
  <c r="M27" i="18" s="1"/>
  <c r="AP12" i="18"/>
  <c r="AP14" i="18" s="1"/>
  <c r="AB38" i="18"/>
  <c r="AB40" i="18" s="1"/>
  <c r="W38" i="18"/>
  <c r="W40" i="18" s="1"/>
  <c r="BD25" i="18"/>
  <c r="BD27" i="18" s="1"/>
  <c r="X12" i="18"/>
  <c r="X14" i="18" s="1"/>
  <c r="AY25" i="18"/>
  <c r="AY27" i="18" s="1"/>
  <c r="BE25" i="18"/>
  <c r="BE27" i="18" s="1"/>
  <c r="AP25" i="18"/>
  <c r="AP27" i="18" s="1"/>
  <c r="I25" i="18"/>
  <c r="I27" i="18" s="1"/>
  <c r="J12" i="18"/>
  <c r="J14" i="18" s="1"/>
  <c r="AL25" i="18"/>
  <c r="AL27" i="18" s="1"/>
  <c r="AV25" i="18"/>
  <c r="AV27" i="18" s="1"/>
  <c r="AZ25" i="18"/>
  <c r="AZ27" i="18" s="1"/>
  <c r="L25" i="18"/>
  <c r="L27" i="18" s="1"/>
  <c r="AD25" i="18"/>
  <c r="AD27" i="18" s="1"/>
  <c r="BD12" i="18"/>
  <c r="BD14" i="18" s="1"/>
  <c r="AY12" i="18"/>
  <c r="AY14" i="18" s="1"/>
  <c r="BB25" i="18"/>
  <c r="BB27" i="18" s="1"/>
  <c r="AD12" i="18"/>
  <c r="AD14" i="18" s="1"/>
  <c r="AD38" i="18"/>
  <c r="AD40" i="18" s="1"/>
  <c r="AZ38" i="18"/>
  <c r="AZ40" i="18" s="1"/>
  <c r="BE38" i="18"/>
  <c r="BE40" i="18" s="1"/>
  <c r="AK25" i="18"/>
  <c r="AK27" i="18" s="1"/>
  <c r="M38" i="18"/>
  <c r="M40" i="18" s="1"/>
  <c r="AP38" i="18"/>
  <c r="AP40" i="18" s="1"/>
  <c r="AB25" i="18"/>
  <c r="AB27" i="18" s="1"/>
  <c r="Z12" i="18"/>
  <c r="Z14" i="18" s="1"/>
  <c r="AE12" i="18"/>
  <c r="AE14" i="18" s="1"/>
  <c r="AO12" i="18"/>
  <c r="AO14" i="18" s="1"/>
  <c r="I12" i="18"/>
  <c r="I14" i="18" s="1"/>
  <c r="O12" i="18"/>
  <c r="O14" i="18" s="1"/>
  <c r="R12" i="18"/>
  <c r="R14" i="18" s="1"/>
  <c r="AW38" i="18"/>
  <c r="AW40" i="18" s="1"/>
  <c r="X25" i="18"/>
  <c r="X27" i="18" s="1"/>
  <c r="AA38" i="18"/>
  <c r="AA40" i="18" s="1"/>
  <c r="AE38" i="18"/>
  <c r="AE40" i="18" s="1"/>
  <c r="D38" i="18"/>
  <c r="D12" i="18"/>
  <c r="C11" i="18" l="1"/>
  <c r="C37" i="18"/>
  <c r="E25" i="18"/>
  <c r="C24" i="18"/>
  <c r="D14" i="18"/>
  <c r="C12" i="18"/>
  <c r="C14" i="18" s="1"/>
  <c r="C38" i="18"/>
  <c r="C3" i="23" l="1"/>
  <c r="C25" i="18"/>
  <c r="E27" i="18"/>
  <c r="D21" i="18"/>
  <c r="D34" i="18"/>
  <c r="C34" i="18" l="1"/>
  <c r="C40" i="18" s="1"/>
  <c r="D40" i="18"/>
  <c r="D27" i="18"/>
  <c r="C21" i="18"/>
  <c r="C27" i="18" s="1"/>
  <c r="C5" i="23" l="1"/>
  <c r="C4" i="23"/>
  <c r="D8" i="23" l="1"/>
</calcChain>
</file>

<file path=xl/sharedStrings.xml><?xml version="1.0" encoding="utf-8"?>
<sst xmlns="http://schemas.openxmlformats.org/spreadsheetml/2006/main" count="509" uniqueCount="171">
  <si>
    <t>Algemeen</t>
  </si>
  <si>
    <r>
      <t xml:space="preserve">Het prijzenblad dient ingevuld te worden op basis van:
- Het beschrijvend document, ambitiedocument, visie document, PvE inclusief onder meer het DFA en de dienstverleningsspecificaties en alle bijbehorende bijlagen.
- De volumes zoals opgenomen in de dienstverleningsspecificaties, locatie kenmerken overzicht (hierna LKO) en het tabblad Uitgangspunten in dit document.
- Alle tarieven en prijzen zijn exclusief BTW.
- Genoemde volumes zijn gebaseerd op historische cijfers en dienen ter indicatie. Er kunnen geen rechten ontleend worden aan deze aantallen. 
- Het prijzenblad dient volledig ingevuld te zijn. Dit betekent dat </t>
    </r>
    <r>
      <rPr>
        <u/>
        <sz val="8"/>
        <color theme="1"/>
        <rFont val="Segoe UI"/>
        <family val="2"/>
        <scheme val="minor"/>
      </rPr>
      <t>alle en alleen de lichtblauwe cellen kunnen en moeten worden in</t>
    </r>
    <r>
      <rPr>
        <u/>
        <sz val="8"/>
        <rFont val="Segoe UI"/>
        <family val="2"/>
        <scheme val="minor"/>
      </rPr>
      <t>gevuld</t>
    </r>
    <r>
      <rPr>
        <sz val="8"/>
        <rFont val="Segoe UI"/>
        <family val="2"/>
        <scheme val="minor"/>
      </rPr>
      <t>. Wanneer de kosten 0 zijn, dient er een 0</t>
    </r>
    <r>
      <rPr>
        <sz val="8"/>
        <color theme="1"/>
        <rFont val="Segoe UI"/>
        <family val="2"/>
        <scheme val="minor"/>
      </rPr>
      <t xml:space="preserve"> ingevuld te worden.
- Het prijzenblad mag niet worden aangepast, onder aanpassen wordt onder meer verstaan: het verwijderen en toevoegen van rijen/kolommen, aanpassen formules of inhoud.
</t>
    </r>
  </si>
  <si>
    <t>Toelichting type kosten</t>
  </si>
  <si>
    <r>
      <rPr>
        <b/>
        <sz val="8"/>
        <rFont val="Segoe UI"/>
        <family val="2"/>
        <scheme val="minor"/>
      </rPr>
      <t xml:space="preserve">Totaal verwachte kosten: 
</t>
    </r>
    <r>
      <rPr>
        <sz val="8"/>
        <rFont val="Segoe UI"/>
        <family val="2"/>
        <scheme val="minor"/>
      </rPr>
      <t xml:space="preserve">Dit bestaat uit de kosten voor de dienstverlening, onderverdeeld in aanneemsom (kosten voor vaste dienstverlening) en de verwachte variabele kosten o.b.v. de vaste verrekenprijzen en de door UWV ingevulde indicatieve volumes in dit document.
</t>
    </r>
    <r>
      <rPr>
        <b/>
        <sz val="8"/>
        <rFont val="Segoe UI"/>
        <family val="2"/>
        <scheme val="minor"/>
      </rPr>
      <t>Totaal aanneemsom (vaste kosten):</t>
    </r>
    <r>
      <rPr>
        <sz val="8"/>
        <rFont val="Segoe UI"/>
        <family val="2"/>
        <scheme val="minor"/>
      </rPr>
      <t xml:space="preserve"> 
De vaste prijs per dienst per locatie voor de reguliere dienstverlening. Met regulier wordt verstaan: activiteiten die in frequentie en omvang van het werk goed voorspelbaar zijn over een periode van een jaar. 
</t>
    </r>
    <r>
      <rPr>
        <b/>
        <sz val="8"/>
        <rFont val="Segoe UI"/>
        <family val="2"/>
        <scheme val="minor"/>
      </rPr>
      <t xml:space="preserve">
Vaste verrekenprijzen: 
</t>
    </r>
    <r>
      <rPr>
        <sz val="8"/>
        <rFont val="Segoe UI"/>
        <family val="2"/>
        <scheme val="minor"/>
      </rPr>
      <t xml:space="preserve">Een vaste prijs per afnameeenheid. Dit geldt voor dienstverlening die goed voorspelbaar is qua omvang van het werk maar niet of minder goed in volume. Deze dienstverlening wordt afgerekend op nacalculatie op basis van werkelijk gebruik vermenigvuldigd met het overeengekomen tarief. Hiervoor is geen offerte of goedkeuring vooraf nodig. Wel dienen bestellingen te zijn gedaan door gemandateerde functionarissen. Hier zien het FMIS en bestelsysteem en de bijbehorende processen op toe.
</t>
    </r>
    <r>
      <rPr>
        <b/>
        <sz val="8"/>
        <rFont val="Segoe UI"/>
        <family val="2"/>
        <scheme val="minor"/>
      </rPr>
      <t>Regietarieven:</t>
    </r>
    <r>
      <rPr>
        <sz val="8"/>
        <rFont val="Segoe UI"/>
        <family val="2"/>
        <scheme val="minor"/>
      </rPr>
      <t xml:space="preserve">
Buiten de dienstverlening die valt onder de verrekening via aanneemsommen of vaste verrekenprijzen is er dienstverlening waarvan UWV niet op voorhand kan aangeven of en in welke mate/frequentie ze zullen worden afgenomen, diensten waar mogelijk specialistische dienstverlening voor benodigd is en diensten waar op voorhand niet bekend is wat de kosten van de dienstverlening zullen zijn. Voor deze optionele diensten worden regietarieven uitgevraagd. Deze prijs wordt niet meegenomen in het financiële gunningscriterium. Indien UWV een optionele dienst geleverd wil hebben, kan UWV aan dienstverlener een offerte vragen voor het leveren van die dienst. De dienstverlener moet in deze offerte aansluiten bij de opgegeven prijzen. UWV is echter niet verplicht om aan de Opdrachtnemer een offerte te vragen (UWV kan de opdracht ook in de markt zetten) en UWV is ook niet verplicht om na ontvangst van de offerte de opdracht aan Opdrachtnemer te verstrekken (UWV kan besluiten om de opdracht alsnog in de markt te zetten dan wel de opdracht in het geheel niet af te nemen).
</t>
    </r>
  </si>
  <si>
    <t>Toelichting Pandbezetting</t>
  </si>
  <si>
    <t xml:space="preserve">De werking van de aanneemsommen o.b.v. pandbezetting is beschreven in het DFA. De historische bezettingsgegevens zijn opgenomen in het LKO. In het tabblad Uitgangspunten zijn per locatie per staffel de bandbreedtes weergegeven voor het "gemiddeld aantal ingelogde medewerkers".
</t>
  </si>
  <si>
    <t>Tabblad - Uitgangspunten</t>
  </si>
  <si>
    <t xml:space="preserve">In dit tabblad zijn de uitgangspunten opgenomen voor volumes. Deze kunt u gebruiken ter referentie bij het maken van uw calculaties. In voorkomende gevallen worden deze uitgangspunten gebruikt in de formules. Aan deze volumes zijn geen rechten te ontlenen.
</t>
  </si>
  <si>
    <t>Tabblad - Totaalsom voor beoordeling</t>
  </si>
  <si>
    <t xml:space="preserve">In dit tabblad wordt de totaalsom berekend die wordt gebruikt voor de financiële beoordeling.
</t>
  </si>
  <si>
    <t>Tabblad - Cluster E &amp; D</t>
  </si>
  <si>
    <t xml:space="preserve">Dit is het totaaloverzicht van de kosten voor dit cluster. Hierin zijn de optionele aanneemsommen voor Groente &amp; Fruit niet meegenomen vanwege het optionele karakter.
</t>
  </si>
  <si>
    <t>Tabblad - Aanneemsom - Catering</t>
  </si>
  <si>
    <t xml:space="preserve">Dit tabblad bevat alle vaste kosten (aanneemsom) behorende bij de dienstverleningsspecificatie Catering, exclusief Groente &amp; Fruit. Inschrijver dient het volgende in te vullen:
- In cellen B6 tot en met C15 alle voorkomende verschillende functies op te nemen inclusief het integrale uurtarief (inclusief alle kosten voor inzet van medewerkers, zoals maar niet gelimiteerd tot: bruto salarissen, werkgeverslasten, betaald verlof, verzuimkosten, training &amp; opleiding, WAB     
   kosten, etc. maar exclusief voorzieningen voor overheid, winst en risico).
- In cel C17 het percentage op te nemen ter dekking van winst en risico. 
- Per staffel voor de pandbezetting en per outlet:
     - Per functie (zoals in B6 tot en met B15 opgenomen) het aantal in te zetten uren per werkbare dag in vullen.
     - Gemiddelde besteding per gebruiker per dag (excl. btw).
     - Gemiddeld aantal gebruikers per dag.
     - Ingrediëntskosten per jaar incl. de verrekening van inkoopvoordelen.
     - Algemene kosten per jaar.
     - Overhead per jaar.
</t>
  </si>
  <si>
    <t>Tabblad - Aanneemsom - Groente &amp; Fruit (OPTIONEEL)</t>
  </si>
  <si>
    <t>Dit tabblad bevat alle vaste kosten (aanneemsom) behorende bij de dienstverleningsspecificatie Catering &gt;&gt; Groente &amp; Fruit. Inschrijver dient het volgende in te vullen:
- In cellen B5 tot en met C14 alle voorkomende verschillende functies op te nemen inclusief het integrale uurtarief (inclusief alle kosten voor inzet van medewerkers, zoals maar niet gelimiteerd tot: bruto salarissen, werkgeverslasten, betaald verlof, verzuimkosten, training &amp; opleiding, WAB kosten, etc. maar 
  exclusief voorzieningen voor overheid, winst en risico).
- In cel C16 het percentage op te nemen ter dekking van winst en risico. 
- Per staffel voor de pandbezetting en per outlet:
     - Per functie (zoals in B5 tot en met B16 opgenomen) het aantal in te zetten uren per werkbare dag in vullen.
     - Ingrediëntskosten per jaar incl. de verrekening van inkoopvoordelen.
     - Algemene kosten per jaar.
     - Overhead per jaar.</t>
  </si>
  <si>
    <t>Tabblad - Aanneemsom - Onderhoud keuken</t>
  </si>
  <si>
    <t>Dit tabblad bevat alle vaste kosten (aanneemsom) behorende bij de diensverleningsspecificatie Onderhoud Grootkeuken. Inschrijver dient het volgende in te vullen:
- In cel C16 het percentage op te nemen ter dekking van winst en risico. 
- Per locatie een aanneemsom per jaar op te nemen ter dekking van het plannen en uitvoeren van preventief onderhoud aan alle keukenapparatuur en systemen, met inbegrip van regelmatige inspecties om mogelijke problemen vroegtijdig te identificeren en het uitvoeren van NEN 3140-keuringen en uitgeven van    
  certificaten voor apparatuur op de assetlijst.</t>
  </si>
  <si>
    <t>Tabblad - Verrekenprijzen - Dranken</t>
  </si>
  <si>
    <t>Dit tabblad bevat de integrale verrekenprijzen behorende bij de diensverleningsspecificatie Warme en Koude drankenvoorziening. Inschrijver dient het volgende in te vullen:
- In cellen B4 tot en met C13 een overzicht op te nemen van de in te zetten type automaten inclusief de maandelijkse automaatkosten. Deze kosten  bevatten alle kosten voor het plaatsen, verplaatsen en weghalen en het operationeel houden van de automaat (incl. technisch en service onderhoud), exclusief de ingredientkosten en 
   condimenten voor de consumpties.
- Per locatie aan te geven welke type en hoeveel automaten worden geplaatst (uitgaande van de huidige pandbezetting zoals opgenomen in het LKO).
- De tarieven voor door Inschrijver aangeboden consumptie. Hierin zijn meegenomen alle benodigde ingrediënten en condimenten voor de betreffende consumptie, zowel binnen- als buiten de automaten, zoals (niet limitatief): koffiebonen, melk, cacao, suiker, creamer, zoetjes/ zoetstof, roersticks, decafé koffie, theezakjes, soep, etc.</t>
  </si>
  <si>
    <t>Tabblad - Regietarieven</t>
  </si>
  <si>
    <t xml:space="preserve">Dit tabblad bevat alle integrale tarieven behorende bij Catering. Inschrijver dient het volgende in te vullen:
- Voor alle functies een integraal tarief inclusief alle kosten voor inzet van medewerkers, zoals maar niet gelimiteerd tot: bruto salarissen, werkgeverslasten, betaald verlof, verzuimkosten, training &amp; opleiding, WAB kosten en voorzieningen voor overhead, winst en risico per uur op te nemen.
</t>
  </si>
  <si>
    <t>TOTAAL</t>
  </si>
  <si>
    <t>ALKM0</t>
  </si>
  <si>
    <t>ALKW0</t>
  </si>
  <si>
    <t>ALMS0</t>
  </si>
  <si>
    <t>ALMW0</t>
  </si>
  <si>
    <t>AMES6</t>
  </si>
  <si>
    <t>AMSB4</t>
  </si>
  <si>
    <t>AMSD2</t>
  </si>
  <si>
    <t>AMSG0</t>
  </si>
  <si>
    <t>AMSG2</t>
  </si>
  <si>
    <t>AMSG3</t>
  </si>
  <si>
    <t>APER0</t>
  </si>
  <si>
    <t>ARNB0</t>
  </si>
  <si>
    <t>ARNK0</t>
  </si>
  <si>
    <t>ASSS0</t>
  </si>
  <si>
    <t>BREC3</t>
  </si>
  <si>
    <t>BRER0</t>
  </si>
  <si>
    <t>DENL0</t>
  </si>
  <si>
    <t>DENM0</t>
  </si>
  <si>
    <t>DENV2</t>
  </si>
  <si>
    <t>DOET1</t>
  </si>
  <si>
    <t>DORW0</t>
  </si>
  <si>
    <t>EDER0</t>
  </si>
  <si>
    <t>EINB0</t>
  </si>
  <si>
    <t>EINP3</t>
  </si>
  <si>
    <t>EMMV0</t>
  </si>
  <si>
    <t>ENSH0</t>
  </si>
  <si>
    <t>GOEP0</t>
  </si>
  <si>
    <t>GOEP1</t>
  </si>
  <si>
    <t>GORS0</t>
  </si>
  <si>
    <t>GOUB0</t>
  </si>
  <si>
    <t>GROH1</t>
  </si>
  <si>
    <t>GROS0</t>
  </si>
  <si>
    <t>HAAZ0</t>
  </si>
  <si>
    <t>HEEG0</t>
  </si>
  <si>
    <t>HEEG2</t>
  </si>
  <si>
    <t>HEEM1</t>
  </si>
  <si>
    <t>HELC1</t>
  </si>
  <si>
    <t>HENP1</t>
  </si>
  <si>
    <t>HILW1</t>
  </si>
  <si>
    <t>LEEL0</t>
  </si>
  <si>
    <t>LEES0</t>
  </si>
  <si>
    <t>LEIV5</t>
  </si>
  <si>
    <t>NIJT0</t>
  </si>
  <si>
    <t>ROEK0</t>
  </si>
  <si>
    <t>ROTH1</t>
  </si>
  <si>
    <t>ROTL0</t>
  </si>
  <si>
    <t>TIEA1</t>
  </si>
  <si>
    <t>TILB1</t>
  </si>
  <si>
    <t>UTRT0</t>
  </si>
  <si>
    <t>UTRT9</t>
  </si>
  <si>
    <t>VENP0</t>
  </si>
  <si>
    <t>ZOEZ0</t>
  </si>
  <si>
    <t>ZWOH0</t>
  </si>
  <si>
    <t>ZWOK0</t>
  </si>
  <si>
    <t>Bedrijfsdagen</t>
  </si>
  <si>
    <t>m2 (huurcontract m2 per februari 2024)</t>
  </si>
  <si>
    <t>Maximale pandbezetting (= 100% werkplekken bezet)</t>
  </si>
  <si>
    <t>&lt;10%</t>
  </si>
  <si>
    <t>Bandbreedtes pandbezetting</t>
  </si>
  <si>
    <t>10-20%</t>
  </si>
  <si>
    <t>van 10 tot 20%</t>
  </si>
  <si>
    <t>20-30%</t>
  </si>
  <si>
    <t>van 20 tot 30%</t>
  </si>
  <si>
    <t>30-40%</t>
  </si>
  <si>
    <t>van 30 tot 40%</t>
  </si>
  <si>
    <t>Totaal verwachte kosten excl. BTW (jaar)</t>
  </si>
  <si>
    <t>Weging</t>
  </si>
  <si>
    <t>Pandbezetting van 10 tot 20%</t>
  </si>
  <si>
    <t>Pandbezetting van 20 tot 30%</t>
  </si>
  <si>
    <t>Pandbezetting van 30 tot 40%</t>
  </si>
  <si>
    <t>Totaal</t>
  </si>
  <si>
    <t>Beoordelingsprijs</t>
  </si>
  <si>
    <t>Voor akkoord getekend:</t>
  </si>
  <si>
    <t>Naam</t>
  </si>
  <si>
    <t>Functie</t>
  </si>
  <si>
    <t>Plaats</t>
  </si>
  <si>
    <t>Datum</t>
  </si>
  <si>
    <t>Pandbezetting 10% - 20%</t>
  </si>
  <si>
    <t>Aanneemsom (excl. BTW)</t>
  </si>
  <si>
    <t>Catering</t>
  </si>
  <si>
    <t>Onderhoud grootkeuken</t>
  </si>
  <si>
    <t>Totaal aanneemsom (excl. BTW)</t>
  </si>
  <si>
    <t>Verwachte variabele kosten (excl. BTW)</t>
  </si>
  <si>
    <t>Dranken</t>
  </si>
  <si>
    <t>Totaal verwachte kosten excl. BTW</t>
  </si>
  <si>
    <t>Pandbezetting 20% - 30%</t>
  </si>
  <si>
    <t>Pandbezetting 30% - 40%</t>
  </si>
  <si>
    <t>Restaurant</t>
  </si>
  <si>
    <t>Koffie corner</t>
  </si>
  <si>
    <t>Tarief per uur</t>
  </si>
  <si>
    <t>Type medewerker 1</t>
  </si>
  <si>
    <t>Type medewerker 2</t>
  </si>
  <si>
    <t>Type medewerker 3</t>
  </si>
  <si>
    <t>Type medewerker 4</t>
  </si>
  <si>
    <t>Type medewerker 5</t>
  </si>
  <si>
    <t>Type medewerker 6</t>
  </si>
  <si>
    <t>Type medewerker 7</t>
  </si>
  <si>
    <t>Type medewerker 8</t>
  </si>
  <si>
    <t>Type medewerker 9</t>
  </si>
  <si>
    <t>Type medewerker 10</t>
  </si>
  <si>
    <t>Risico &amp; winst %</t>
  </si>
  <si>
    <t>Gemiddelde besteding (excl. BTW)</t>
  </si>
  <si>
    <t>Aantal gebruikers/dag</t>
  </si>
  <si>
    <t>Kassaverkopen (excl. BTW)</t>
  </si>
  <si>
    <t>Ingrediëntkosten</t>
  </si>
  <si>
    <t>Personeelskosten</t>
  </si>
  <si>
    <t>Algemene kosten</t>
  </si>
  <si>
    <t>Operationele kosten (excl. BTW)</t>
  </si>
  <si>
    <t>Operationeel resultaat</t>
  </si>
  <si>
    <t>Overhead</t>
  </si>
  <si>
    <t>Risico &amp; winst</t>
  </si>
  <si>
    <t>Totale aanneemsom (excl. BTW)</t>
  </si>
  <si>
    <t>Inzet (uren) per dag</t>
  </si>
  <si>
    <t>Totaal uren</t>
  </si>
  <si>
    <t>Overhead (excl. BTW)</t>
  </si>
  <si>
    <t>Onderhoud grootkeuken (preventief)</t>
  </si>
  <si>
    <t>Operationele kosten per jaar (excl. BTW)</t>
  </si>
  <si>
    <t>Tarieven automaten (per maand)</t>
  </si>
  <si>
    <t>Tarief excl. BTW</t>
  </si>
  <si>
    <t>&lt;Type&gt;</t>
  </si>
  <si>
    <t>Aantal automaten</t>
  </si>
  <si>
    <t>Totaal automaten</t>
  </si>
  <si>
    <t>Automaat kosten (excl. BTW)</t>
  </si>
  <si>
    <t>Tarieven consumptie (per tik incl. bijbehorende condimenten)</t>
  </si>
  <si>
    <t>Koffie</t>
  </si>
  <si>
    <t>Heet water</t>
  </si>
  <si>
    <t>Cappuccino</t>
  </si>
  <si>
    <t>Espresso</t>
  </si>
  <si>
    <t>Warme chocolademelk</t>
  </si>
  <si>
    <t>Koud water</t>
  </si>
  <si>
    <t>Aantal consumpties (tikken)</t>
  </si>
  <si>
    <t>*</t>
  </si>
  <si>
    <t>Totaal consumpties</t>
  </si>
  <si>
    <t>Consumptie kosten (excl. BTW)</t>
  </si>
  <si>
    <t>* Volumes niet beschikbaar op pand niveau, voor vergelijkingsdoeleinden zijn de volumes evenredig verdeeld.</t>
  </si>
  <si>
    <t>Totale kosten (excl. BTW)</t>
  </si>
  <si>
    <t>Automaat kosten</t>
  </si>
  <si>
    <t>Consumptiekosten</t>
  </si>
  <si>
    <t>Regietarieven per uur (excl. BTW)</t>
  </si>
  <si>
    <t>Catering manager</t>
  </si>
  <si>
    <t>Bedieningsmedewerker</t>
  </si>
  <si>
    <t>Kok</t>
  </si>
  <si>
    <t>Assistent kok</t>
  </si>
  <si>
    <t>Werkdagen  7:00 - 18:00 u</t>
  </si>
  <si>
    <t>Werkdagen  18:00 - 22:00 u</t>
  </si>
  <si>
    <t>Werkdagen  22:00 - 7:00 u</t>
  </si>
  <si>
    <t>Zaterdag</t>
  </si>
  <si>
    <t>Zondag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</si>
</sst>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4" formatCode="_ &quot;€&quot;\ * #,##0.00_ ;_ &quot;€&quot;\ * \-#,##0.00_ ;_ &quot;€&quot;\ * &quot;-&quot;??_ ;_ @_ "/>
    <numFmt numFmtId="43" formatCode="_ * #,##0.00_ ;_ * \-#,##0.00_ ;_ * &quot;-&quot;??_ ;_ @_ "/>
    <numFmt numFmtId="164" formatCode="0.0%"/>
    <numFmt numFmtId="165" formatCode="_ * #,##0.0_ ;_ * \-#,##0.0_ ;_ * &quot;-&quot;??_ ;_ @_ "/>
    <numFmt numFmtId="166" formatCode="_ * #,##0_ ;_ * \-#,##0_ ;_ * &quot;-&quot;??_ ;_ @_ "/>
    <numFmt numFmtId="167" formatCode="_-[$€-413]\ * #,##0.00_-;_-[$€-413]\ * #,##0.00\-;_-[$€-413]\ * &quot;-&quot;??_-;_-@_-"/>
    <numFmt numFmtId="168" formatCode="#,##0_ ;\-#,##0\ "/>
    <numFmt numFmtId="169" formatCode="#,##0.00_ ;\-#,##0.00\ "/>
    <numFmt numFmtId="170" formatCode="#,##0.0"/>
  </numFmts>
  <fonts count="35" x14ac:knownFonts="1">
    <font>
      <sz val="11"/>
      <color theme="1"/>
      <name val="Segoe UI"/>
      <family val="2"/>
      <scheme val="minor"/>
    </font>
    <font>
      <sz val="11"/>
      <color theme="1"/>
      <name val="Segoe UI"/>
      <family val="2"/>
      <scheme val="minor"/>
    </font>
    <font>
      <sz val="8"/>
      <color theme="1"/>
      <name val="Segoe UI"/>
      <family val="2"/>
    </font>
    <font>
      <b/>
      <sz val="8"/>
      <color theme="1"/>
      <name val="Segoe UI"/>
      <family val="2"/>
    </font>
    <font>
      <b/>
      <sz val="8"/>
      <color theme="1"/>
      <name val="Verdana"/>
      <family val="2"/>
    </font>
    <font>
      <b/>
      <sz val="8"/>
      <name val="Verdana"/>
      <family val="2"/>
    </font>
    <font>
      <b/>
      <u/>
      <sz val="10"/>
      <color theme="1"/>
      <name val="Segoe UI"/>
      <family val="2"/>
    </font>
    <font>
      <b/>
      <sz val="8"/>
      <color theme="2"/>
      <name val="Segoe UI"/>
      <family val="2"/>
    </font>
    <font>
      <sz val="8"/>
      <name val="Segoe UI"/>
      <family val="2"/>
    </font>
    <font>
      <b/>
      <sz val="8"/>
      <color theme="0"/>
      <name val="Segoe UI"/>
      <family val="2"/>
    </font>
    <font>
      <sz val="8"/>
      <color theme="0"/>
      <name val="Segoe UI"/>
      <family val="2"/>
    </font>
    <font>
      <b/>
      <i/>
      <sz val="8"/>
      <color theme="1"/>
      <name val="Segoe UI"/>
      <family val="2"/>
    </font>
    <font>
      <sz val="8"/>
      <color theme="1"/>
      <name val="Segoe UI"/>
      <family val="2"/>
      <scheme val="minor"/>
    </font>
    <font>
      <u/>
      <sz val="8"/>
      <color theme="1"/>
      <name val="Segoe UI"/>
      <family val="2"/>
      <scheme val="minor"/>
    </font>
    <font>
      <sz val="10"/>
      <name val="Arial"/>
      <family val="2"/>
    </font>
    <font>
      <sz val="10"/>
      <color theme="1"/>
      <name val="Arial"/>
      <family val="2"/>
    </font>
    <font>
      <sz val="11"/>
      <color theme="1"/>
      <name val="Segoe UI"/>
      <family val="2"/>
    </font>
    <font>
      <b/>
      <u/>
      <sz val="8"/>
      <color theme="0"/>
      <name val="Segoe UI"/>
      <family val="2"/>
    </font>
    <font>
      <b/>
      <u/>
      <sz val="14"/>
      <color theme="1"/>
      <name val="Segoe UI"/>
      <family val="2"/>
    </font>
    <font>
      <b/>
      <sz val="14"/>
      <color theme="0"/>
      <name val="Segoe UI"/>
      <family val="2"/>
    </font>
    <font>
      <sz val="14"/>
      <color theme="1"/>
      <name val="Segoe UI"/>
      <family val="2"/>
    </font>
    <font>
      <b/>
      <u/>
      <sz val="11"/>
      <color theme="1"/>
      <name val="Segoe UI"/>
      <family val="2"/>
    </font>
    <font>
      <b/>
      <sz val="11"/>
      <color theme="0"/>
      <name val="Segoe UI"/>
      <family val="2"/>
    </font>
    <font>
      <sz val="11"/>
      <color theme="0"/>
      <name val="Segoe UI"/>
      <family val="2"/>
    </font>
    <font>
      <b/>
      <i/>
      <u/>
      <sz val="8"/>
      <color theme="1"/>
      <name val="Segoe UI"/>
      <family val="2"/>
    </font>
    <font>
      <b/>
      <sz val="9"/>
      <color theme="0"/>
      <name val="Segoe UI"/>
      <family val="2"/>
      <scheme val="minor"/>
    </font>
    <font>
      <u/>
      <sz val="8"/>
      <name val="Segoe UI"/>
      <family val="2"/>
      <scheme val="minor"/>
    </font>
    <font>
      <sz val="8"/>
      <name val="Segoe UI"/>
      <family val="2"/>
      <scheme val="minor"/>
    </font>
    <font>
      <sz val="8"/>
      <color rgb="FFFF0000"/>
      <name val="Segoe UI"/>
      <family val="2"/>
    </font>
    <font>
      <b/>
      <sz val="8"/>
      <color rgb="FFFF0000"/>
      <name val="Segoe UI"/>
      <family val="2"/>
    </font>
    <font>
      <u/>
      <sz val="10"/>
      <color theme="1"/>
      <name val="Segoe UI"/>
      <family val="2"/>
    </font>
    <font>
      <i/>
      <sz val="8"/>
      <name val="Segoe UI"/>
      <family val="2"/>
    </font>
    <font>
      <b/>
      <sz val="8"/>
      <color theme="0" tint="-0.249977111117893"/>
      <name val="Verdana"/>
      <family val="2"/>
    </font>
    <font>
      <b/>
      <sz val="11"/>
      <color theme="1"/>
      <name val="Segoe UI"/>
      <family val="2"/>
    </font>
    <font>
      <b/>
      <sz val="8"/>
      <name val="Segoe UI"/>
      <family val="2"/>
      <scheme val="minor"/>
    </font>
  </fonts>
  <fills count="12">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7" tint="0.79998168889431442"/>
        <bgColor indexed="64"/>
      </patternFill>
    </fill>
    <fill>
      <patternFill patternType="solid">
        <fgColor theme="4" tint="9.9978637043366805E-2"/>
        <bgColor indexed="64"/>
      </patternFill>
    </fill>
    <fill>
      <patternFill patternType="solid">
        <fgColor theme="9" tint="-0.249977111117893"/>
        <bgColor indexed="64"/>
      </patternFill>
    </fill>
    <fill>
      <patternFill patternType="solid">
        <fgColor rgb="FF86CCFF"/>
        <bgColor indexed="64"/>
      </patternFill>
    </fill>
    <fill>
      <patternFill patternType="solid">
        <fgColor rgb="FF003C68"/>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3CA78D"/>
        <bgColor indexed="64"/>
      </patternFill>
    </fill>
  </fills>
  <borders count="39">
    <border>
      <left/>
      <right/>
      <top/>
      <bottom/>
      <diagonal/>
    </border>
    <border>
      <left/>
      <right/>
      <top style="thin">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right/>
      <top/>
      <bottom style="hair">
        <color indexed="64"/>
      </bottom>
      <diagonal/>
    </border>
    <border>
      <left/>
      <right/>
      <top style="thin">
        <color indexed="64"/>
      </top>
      <bottom style="medium">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medium">
        <color indexed="64"/>
      </bottom>
      <diagonal/>
    </border>
    <border>
      <left/>
      <right style="double">
        <color indexed="64"/>
      </right>
      <top style="thin">
        <color indexed="64"/>
      </top>
      <bottom/>
      <diagonal/>
    </border>
    <border>
      <left/>
      <right/>
      <top style="hair">
        <color indexed="64"/>
      </top>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medium">
        <color indexed="64"/>
      </bottom>
      <diagonal/>
    </border>
    <border>
      <left/>
      <right style="hair">
        <color indexed="64"/>
      </right>
      <top/>
      <bottom style="medium">
        <color indexed="64"/>
      </bottom>
      <diagonal/>
    </border>
    <border>
      <left style="hair">
        <color indexed="64"/>
      </left>
      <right style="hair">
        <color indexed="64"/>
      </right>
      <top style="thin">
        <color indexed="64"/>
      </top>
      <bottom style="hair">
        <color indexed="64"/>
      </bottom>
      <diagonal/>
    </border>
    <border>
      <left/>
      <right/>
      <top style="thin">
        <color indexed="64"/>
      </top>
      <bottom style="hair">
        <color indexed="64"/>
      </bottom>
      <diagonal/>
    </border>
    <border>
      <left style="thin">
        <color theme="0"/>
      </left>
      <right style="thin">
        <color theme="0"/>
      </right>
      <top/>
      <bottom style="thin">
        <color theme="0"/>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auto="1"/>
      </bottom>
      <diagonal/>
    </border>
    <border>
      <left style="hair">
        <color indexed="64"/>
      </left>
      <right/>
      <top style="hair">
        <color indexed="64"/>
      </top>
      <bottom/>
      <diagonal/>
    </border>
    <border>
      <left style="hair">
        <color indexed="64"/>
      </left>
      <right/>
      <top/>
      <bottom/>
      <diagonal/>
    </border>
    <border>
      <left/>
      <right style="hair">
        <color indexed="64"/>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7" fontId="14" fillId="0" borderId="0"/>
    <xf numFmtId="0" fontId="15" fillId="0" borderId="0"/>
  </cellStyleXfs>
  <cellXfs count="191">
    <xf numFmtId="0" fontId="0" fillId="0" borderId="0" xfId="0"/>
    <xf numFmtId="0" fontId="3" fillId="2" borderId="0" xfId="0" applyFont="1" applyFill="1" applyAlignment="1">
      <alignment vertical="center"/>
    </xf>
    <xf numFmtId="0" fontId="2" fillId="2" borderId="0" xfId="0" applyFont="1" applyFill="1" applyAlignment="1">
      <alignment vertical="center"/>
    </xf>
    <xf numFmtId="0" fontId="2" fillId="2" borderId="0" xfId="0" applyFont="1" applyFill="1" applyAlignment="1">
      <alignment vertical="center" wrapText="1"/>
    </xf>
    <xf numFmtId="0" fontId="10" fillId="3" borderId="1" xfId="0" applyFont="1" applyFill="1" applyBorder="1" applyAlignment="1">
      <alignment vertical="center"/>
    </xf>
    <xf numFmtId="0" fontId="9" fillId="3" borderId="3" xfId="0" applyFont="1" applyFill="1" applyBorder="1" applyAlignment="1">
      <alignment vertical="center"/>
    </xf>
    <xf numFmtId="0" fontId="9" fillId="5" borderId="2" xfId="0" applyFont="1" applyFill="1" applyBorder="1" applyAlignment="1">
      <alignment vertical="center"/>
    </xf>
    <xf numFmtId="0" fontId="6" fillId="2" borderId="0" xfId="0" applyFont="1" applyFill="1" applyAlignment="1">
      <alignment vertical="top"/>
    </xf>
    <xf numFmtId="0" fontId="2" fillId="2" borderId="9" xfId="0" applyFont="1" applyFill="1" applyBorder="1" applyAlignment="1">
      <alignment vertical="center"/>
    </xf>
    <xf numFmtId="0" fontId="2" fillId="2" borderId="10" xfId="0" applyFont="1" applyFill="1" applyBorder="1" applyAlignment="1">
      <alignment vertical="center"/>
    </xf>
    <xf numFmtId="0" fontId="2" fillId="2" borderId="13" xfId="0" applyFont="1" applyFill="1" applyBorder="1" applyAlignment="1">
      <alignment vertical="center"/>
    </xf>
    <xf numFmtId="0" fontId="6" fillId="2" borderId="0" xfId="0" applyFont="1" applyFill="1" applyAlignment="1">
      <alignment vertical="top" wrapText="1"/>
    </xf>
    <xf numFmtId="0" fontId="6" fillId="2" borderId="0" xfId="0" applyFont="1" applyFill="1" applyAlignment="1">
      <alignment vertical="top" textRotation="90" wrapText="1"/>
    </xf>
    <xf numFmtId="0" fontId="2" fillId="2" borderId="14" xfId="0" applyFont="1" applyFill="1" applyBorder="1" applyAlignment="1">
      <alignment vertical="center"/>
    </xf>
    <xf numFmtId="0" fontId="0" fillId="2" borderId="0" xfId="0" applyFill="1"/>
    <xf numFmtId="0" fontId="6" fillId="2" borderId="0" xfId="0" applyFont="1" applyFill="1" applyAlignment="1">
      <alignment vertical="top" textRotation="90"/>
    </xf>
    <xf numFmtId="0" fontId="7" fillId="3" borderId="5" xfId="0" applyFont="1" applyFill="1" applyBorder="1" applyAlignment="1">
      <alignment vertical="center"/>
    </xf>
    <xf numFmtId="0" fontId="10" fillId="3" borderId="19" xfId="0" applyFont="1" applyFill="1" applyBorder="1" applyAlignment="1">
      <alignment vertical="center"/>
    </xf>
    <xf numFmtId="166" fontId="2" fillId="2" borderId="6" xfId="1" applyNumberFormat="1" applyFont="1" applyFill="1" applyBorder="1" applyAlignment="1">
      <alignment vertical="center"/>
    </xf>
    <xf numFmtId="166" fontId="2" fillId="2" borderId="7" xfId="1" applyNumberFormat="1" applyFont="1" applyFill="1" applyBorder="1" applyAlignment="1">
      <alignment vertical="center"/>
    </xf>
    <xf numFmtId="0" fontId="12" fillId="0" borderId="0" xfId="0" applyFont="1"/>
    <xf numFmtId="166" fontId="2" fillId="2" borderId="10" xfId="1" applyNumberFormat="1" applyFont="1" applyFill="1" applyBorder="1" applyAlignment="1">
      <alignment vertical="center"/>
    </xf>
    <xf numFmtId="166" fontId="2" fillId="2" borderId="13" xfId="1" applyNumberFormat="1" applyFont="1" applyFill="1" applyBorder="1" applyAlignment="1">
      <alignment vertical="center"/>
    </xf>
    <xf numFmtId="166" fontId="2" fillId="2" borderId="0" xfId="1" applyNumberFormat="1" applyFont="1" applyFill="1" applyBorder="1" applyAlignment="1">
      <alignment vertical="center"/>
    </xf>
    <xf numFmtId="0" fontId="12" fillId="2" borderId="0" xfId="0" applyFont="1" applyFill="1"/>
    <xf numFmtId="165" fontId="2" fillId="2" borderId="0" xfId="1" applyNumberFormat="1" applyFont="1" applyFill="1" applyBorder="1" applyAlignment="1">
      <alignment vertical="center"/>
    </xf>
    <xf numFmtId="165" fontId="2" fillId="2" borderId="14" xfId="1" applyNumberFormat="1" applyFont="1" applyFill="1" applyBorder="1" applyAlignment="1">
      <alignment vertical="center"/>
    </xf>
    <xf numFmtId="165" fontId="2" fillId="2" borderId="13" xfId="1" applyNumberFormat="1" applyFont="1" applyFill="1" applyBorder="1" applyAlignment="1">
      <alignment vertical="center"/>
    </xf>
    <xf numFmtId="165" fontId="2" fillId="2" borderId="20" xfId="1" applyNumberFormat="1" applyFont="1" applyFill="1" applyBorder="1" applyAlignment="1">
      <alignment vertical="center"/>
    </xf>
    <xf numFmtId="166" fontId="9" fillId="5" borderId="2" xfId="1" applyNumberFormat="1" applyFont="1" applyFill="1" applyBorder="1" applyAlignment="1">
      <alignment vertical="center"/>
    </xf>
    <xf numFmtId="166" fontId="9" fillId="5" borderId="8" xfId="1" applyNumberFormat="1" applyFont="1" applyFill="1" applyBorder="1" applyAlignment="1">
      <alignment vertical="center"/>
    </xf>
    <xf numFmtId="165" fontId="2" fillId="2" borderId="0" xfId="1" applyNumberFormat="1" applyFont="1" applyFill="1" applyBorder="1" applyAlignment="1">
      <alignment vertical="center" wrapText="1"/>
    </xf>
    <xf numFmtId="0" fontId="8" fillId="2" borderId="7" xfId="0" applyFont="1" applyFill="1" applyBorder="1" applyAlignment="1">
      <alignment vertical="center"/>
    </xf>
    <xf numFmtId="0" fontId="2" fillId="2" borderId="22" xfId="0" applyFont="1" applyFill="1" applyBorder="1" applyAlignment="1">
      <alignment vertical="center"/>
    </xf>
    <xf numFmtId="0" fontId="7" fillId="3" borderId="4" xfId="0" applyFont="1" applyFill="1" applyBorder="1" applyAlignment="1">
      <alignment vertical="center" wrapText="1"/>
    </xf>
    <xf numFmtId="0" fontId="7" fillId="3" borderId="4" xfId="0" applyFont="1" applyFill="1" applyBorder="1" applyAlignment="1">
      <alignment horizontal="center" vertical="center" wrapText="1"/>
    </xf>
    <xf numFmtId="0" fontId="0" fillId="2" borderId="0" xfId="0" applyFill="1" applyAlignment="1">
      <alignment wrapText="1"/>
    </xf>
    <xf numFmtId="0" fontId="2" fillId="2" borderId="18" xfId="0" applyFont="1" applyFill="1" applyBorder="1" applyAlignment="1">
      <alignment vertical="center"/>
    </xf>
    <xf numFmtId="166" fontId="2" fillId="2" borderId="22" xfId="1" applyNumberFormat="1" applyFont="1" applyFill="1" applyBorder="1" applyAlignment="1">
      <alignment vertical="center"/>
    </xf>
    <xf numFmtId="166" fontId="2" fillId="2" borderId="18" xfId="1" applyNumberFormat="1" applyFont="1" applyFill="1" applyBorder="1" applyAlignment="1">
      <alignment vertical="center"/>
    </xf>
    <xf numFmtId="0" fontId="4" fillId="7" borderId="5" xfId="0" applyFont="1" applyFill="1" applyBorder="1" applyAlignment="1">
      <alignment horizontal="left" vertical="center"/>
    </xf>
    <xf numFmtId="0" fontId="5" fillId="7" borderId="5" xfId="0" applyFont="1" applyFill="1" applyBorder="1" applyAlignment="1">
      <alignment horizontal="left" vertical="center"/>
    </xf>
    <xf numFmtId="166" fontId="2" fillId="2" borderId="0" xfId="1" applyNumberFormat="1" applyFont="1" applyFill="1" applyBorder="1" applyAlignment="1">
      <alignment horizontal="right" vertical="center"/>
    </xf>
    <xf numFmtId="0" fontId="17" fillId="8" borderId="3" xfId="0" applyFont="1" applyFill="1" applyBorder="1" applyAlignment="1">
      <alignment vertical="center"/>
    </xf>
    <xf numFmtId="0" fontId="10" fillId="8" borderId="1" xfId="0" applyFont="1" applyFill="1" applyBorder="1" applyAlignment="1">
      <alignment vertical="center"/>
    </xf>
    <xf numFmtId="0" fontId="2" fillId="2" borderId="10" xfId="1" applyNumberFormat="1" applyFont="1" applyFill="1" applyBorder="1" applyAlignment="1">
      <alignment vertical="center"/>
    </xf>
    <xf numFmtId="166" fontId="2" fillId="9" borderId="7" xfId="1" applyNumberFormat="1" applyFont="1" applyFill="1" applyBorder="1" applyAlignment="1">
      <alignment vertical="center"/>
    </xf>
    <xf numFmtId="166" fontId="2" fillId="2" borderId="7" xfId="1" applyNumberFormat="1" applyFont="1" applyFill="1" applyBorder="1" applyAlignment="1">
      <alignment horizontal="right" vertical="center"/>
    </xf>
    <xf numFmtId="166" fontId="2" fillId="9" borderId="8" xfId="1" applyNumberFormat="1" applyFont="1" applyFill="1" applyBorder="1" applyAlignment="1">
      <alignment vertical="center"/>
    </xf>
    <xf numFmtId="166" fontId="2" fillId="2" borderId="8" xfId="1" applyNumberFormat="1" applyFont="1" applyFill="1" applyBorder="1" applyAlignment="1">
      <alignment horizontal="right" vertical="center"/>
    </xf>
    <xf numFmtId="0" fontId="3" fillId="7" borderId="5" xfId="0" applyFont="1" applyFill="1" applyBorder="1" applyAlignment="1">
      <alignment vertical="center"/>
    </xf>
    <xf numFmtId="0" fontId="18" fillId="2" borderId="0" xfId="0" applyFont="1" applyFill="1" applyAlignment="1">
      <alignment vertical="top" wrapText="1"/>
    </xf>
    <xf numFmtId="0" fontId="19" fillId="8" borderId="5" xfId="0" applyFont="1" applyFill="1" applyBorder="1" applyAlignment="1">
      <alignment vertical="center"/>
    </xf>
    <xf numFmtId="0" fontId="20" fillId="2" borderId="0" xfId="0" applyFont="1" applyFill="1" applyAlignment="1">
      <alignment vertical="center"/>
    </xf>
    <xf numFmtId="0" fontId="21" fillId="2" borderId="0" xfId="0" applyFont="1" applyFill="1" applyAlignment="1">
      <alignment vertical="top" textRotation="90"/>
    </xf>
    <xf numFmtId="0" fontId="22" fillId="8" borderId="5" xfId="0" applyFont="1" applyFill="1" applyBorder="1" applyAlignment="1">
      <alignment vertical="center"/>
    </xf>
    <xf numFmtId="0" fontId="23" fillId="8" borderId="5" xfId="0" applyFont="1" applyFill="1" applyBorder="1" applyAlignment="1">
      <alignment vertical="center"/>
    </xf>
    <xf numFmtId="0" fontId="23" fillId="8" borderId="5" xfId="0" applyFont="1" applyFill="1" applyBorder="1" applyAlignment="1">
      <alignment vertical="center" wrapText="1"/>
    </xf>
    <xf numFmtId="0" fontId="16" fillId="2" borderId="0" xfId="0" applyFont="1" applyFill="1" applyAlignment="1">
      <alignment vertical="center"/>
    </xf>
    <xf numFmtId="0" fontId="4" fillId="7" borderId="29" xfId="0" applyFont="1" applyFill="1" applyBorder="1" applyAlignment="1">
      <alignment horizontal="left" vertical="center"/>
    </xf>
    <xf numFmtId="0" fontId="4" fillId="7" borderId="30" xfId="0" applyFont="1" applyFill="1" applyBorder="1" applyAlignment="1">
      <alignment horizontal="left" vertical="center"/>
    </xf>
    <xf numFmtId="0" fontId="4" fillId="7" borderId="31" xfId="0" applyFont="1" applyFill="1" applyBorder="1" applyAlignment="1">
      <alignment horizontal="left" vertical="center"/>
    </xf>
    <xf numFmtId="0" fontId="11" fillId="7" borderId="34" xfId="0" applyFont="1" applyFill="1" applyBorder="1" applyAlignment="1">
      <alignment horizontal="left" vertical="top" wrapText="1"/>
    </xf>
    <xf numFmtId="0" fontId="4" fillId="7" borderId="35" xfId="0" applyFont="1" applyFill="1" applyBorder="1" applyAlignment="1">
      <alignment horizontal="left" vertical="center"/>
    </xf>
    <xf numFmtId="0" fontId="4" fillId="2" borderId="0" xfId="0" applyFont="1" applyFill="1" applyAlignment="1">
      <alignment horizontal="left" vertical="center"/>
    </xf>
    <xf numFmtId="0" fontId="24" fillId="2" borderId="0" xfId="0" applyFont="1" applyFill="1" applyAlignment="1">
      <alignment vertical="top" wrapText="1"/>
    </xf>
    <xf numFmtId="0" fontId="11" fillId="2" borderId="0" xfId="0" applyFont="1" applyFill="1" applyAlignment="1">
      <alignment vertical="top" wrapText="1"/>
    </xf>
    <xf numFmtId="0" fontId="11" fillId="7" borderId="0" xfId="0" applyFont="1" applyFill="1" applyAlignment="1">
      <alignment vertical="top" wrapText="1"/>
    </xf>
    <xf numFmtId="0" fontId="11" fillId="7" borderId="28" xfId="0" applyFont="1" applyFill="1" applyBorder="1" applyAlignment="1">
      <alignment horizontal="left" vertical="top" wrapText="1"/>
    </xf>
    <xf numFmtId="0" fontId="11" fillId="7" borderId="32" xfId="0" applyFont="1" applyFill="1" applyBorder="1" applyAlignment="1">
      <alignment horizontal="left" vertical="top" wrapText="1"/>
    </xf>
    <xf numFmtId="0" fontId="11" fillId="7" borderId="33" xfId="0" applyFont="1" applyFill="1" applyBorder="1" applyAlignment="1">
      <alignment horizontal="left" vertical="top" wrapText="1"/>
    </xf>
    <xf numFmtId="0" fontId="25" fillId="8" borderId="5" xfId="0" applyFont="1" applyFill="1" applyBorder="1" applyAlignment="1">
      <alignment horizontal="left" vertical="center"/>
    </xf>
    <xf numFmtId="165" fontId="12" fillId="2" borderId="0" xfId="1" applyNumberFormat="1" applyFont="1" applyFill="1" applyBorder="1" applyAlignment="1">
      <alignment vertical="center"/>
    </xf>
    <xf numFmtId="0" fontId="12" fillId="0" borderId="0" xfId="0" applyFont="1" applyAlignment="1">
      <alignment vertical="top" wrapText="1"/>
    </xf>
    <xf numFmtId="0" fontId="12" fillId="2" borderId="0" xfId="0" applyFont="1" applyFill="1" applyAlignment="1">
      <alignment vertical="center"/>
    </xf>
    <xf numFmtId="0" fontId="27" fillId="0" borderId="0" xfId="0" applyFont="1" applyAlignment="1">
      <alignment vertical="top" wrapText="1"/>
    </xf>
    <xf numFmtId="0" fontId="12" fillId="0" borderId="1" xfId="0" applyFont="1" applyBorder="1" applyAlignment="1">
      <alignment vertical="top" wrapText="1"/>
    </xf>
    <xf numFmtId="0" fontId="28" fillId="2" borderId="0" xfId="0" applyFont="1" applyFill="1" applyAlignment="1">
      <alignment vertical="center"/>
    </xf>
    <xf numFmtId="0" fontId="29" fillId="2" borderId="0" xfId="0" applyFont="1" applyFill="1" applyAlignment="1">
      <alignment vertical="center"/>
    </xf>
    <xf numFmtId="0" fontId="7" fillId="3" borderId="5" xfId="0" applyFont="1" applyFill="1" applyBorder="1" applyAlignment="1">
      <alignment horizontal="center" vertical="center" wrapText="1"/>
    </xf>
    <xf numFmtId="0" fontId="27" fillId="0" borderId="1" xfId="0" applyFont="1" applyBorder="1" applyAlignment="1">
      <alignment vertical="top" wrapText="1"/>
    </xf>
    <xf numFmtId="0" fontId="3" fillId="7" borderId="0" xfId="0" applyFont="1" applyFill="1" applyAlignment="1">
      <alignment vertical="center"/>
    </xf>
    <xf numFmtId="0" fontId="4" fillId="7" borderId="0" xfId="0" applyFont="1" applyFill="1" applyAlignment="1">
      <alignment horizontal="left" vertical="center"/>
    </xf>
    <xf numFmtId="0" fontId="27" fillId="2" borderId="0" xfId="0" applyFont="1" applyFill="1"/>
    <xf numFmtId="3" fontId="2" fillId="2" borderId="17" xfId="1" applyNumberFormat="1" applyFont="1" applyFill="1" applyBorder="1" applyAlignment="1">
      <alignment vertical="center"/>
    </xf>
    <xf numFmtId="3" fontId="2" fillId="2" borderId="7" xfId="1" applyNumberFormat="1" applyFont="1" applyFill="1" applyBorder="1" applyAlignment="1">
      <alignment vertical="center"/>
    </xf>
    <xf numFmtId="3" fontId="2" fillId="2" borderId="13" xfId="1" applyNumberFormat="1" applyFont="1" applyFill="1" applyBorder="1" applyAlignment="1">
      <alignment vertical="center"/>
    </xf>
    <xf numFmtId="168" fontId="9" fillId="5" borderId="8" xfId="1" applyNumberFormat="1" applyFont="1" applyFill="1" applyBorder="1" applyAlignment="1">
      <alignment vertical="center"/>
    </xf>
    <xf numFmtId="170" fontId="2" fillId="2" borderId="16" xfId="1" applyNumberFormat="1" applyFont="1" applyFill="1" applyBorder="1" applyAlignment="1">
      <alignment vertical="center"/>
    </xf>
    <xf numFmtId="170" fontId="2" fillId="2" borderId="17" xfId="1" applyNumberFormat="1" applyFont="1" applyFill="1" applyBorder="1" applyAlignment="1">
      <alignment vertical="center"/>
    </xf>
    <xf numFmtId="170" fontId="9" fillId="5" borderId="2" xfId="1" applyNumberFormat="1" applyFont="1" applyFill="1" applyBorder="1" applyAlignment="1">
      <alignment vertical="center"/>
    </xf>
    <xf numFmtId="170" fontId="9" fillId="5" borderId="8" xfId="1" applyNumberFormat="1" applyFont="1" applyFill="1" applyBorder="1" applyAlignment="1">
      <alignment vertical="center"/>
    </xf>
    <xf numFmtId="168" fontId="2" fillId="2" borderId="6" xfId="1" applyNumberFormat="1" applyFont="1" applyFill="1" applyBorder="1" applyAlignment="1">
      <alignment vertical="center"/>
    </xf>
    <xf numFmtId="168" fontId="2" fillId="9" borderId="6" xfId="1" applyNumberFormat="1" applyFont="1" applyFill="1" applyBorder="1" applyAlignment="1">
      <alignment vertical="center" wrapText="1"/>
    </xf>
    <xf numFmtId="168" fontId="2" fillId="9" borderId="6" xfId="1" applyNumberFormat="1" applyFont="1" applyFill="1" applyBorder="1" applyAlignment="1">
      <alignment vertical="center"/>
    </xf>
    <xf numFmtId="168" fontId="2" fillId="2" borderId="7" xfId="1" applyNumberFormat="1" applyFont="1" applyFill="1" applyBorder="1" applyAlignment="1">
      <alignment vertical="center"/>
    </xf>
    <xf numFmtId="3" fontId="9" fillId="5" borderId="2" xfId="0" applyNumberFormat="1" applyFont="1" applyFill="1" applyBorder="1" applyAlignment="1">
      <alignment vertical="center"/>
    </xf>
    <xf numFmtId="3" fontId="2" fillId="2" borderId="7" xfId="0" applyNumberFormat="1" applyFont="1" applyFill="1" applyBorder="1" applyAlignment="1">
      <alignment vertical="center"/>
    </xf>
    <xf numFmtId="0" fontId="2" fillId="2" borderId="11" xfId="0" applyFont="1" applyFill="1" applyBorder="1" applyAlignment="1">
      <alignment vertical="center"/>
    </xf>
    <xf numFmtId="3" fontId="2" fillId="2" borderId="12" xfId="0" applyNumberFormat="1" applyFont="1" applyFill="1" applyBorder="1" applyAlignment="1">
      <alignment vertical="center"/>
    </xf>
    <xf numFmtId="3" fontId="6" fillId="2" borderId="0" xfId="0" applyNumberFormat="1" applyFont="1" applyFill="1" applyAlignment="1">
      <alignment vertical="top" wrapText="1"/>
    </xf>
    <xf numFmtId="3" fontId="9" fillId="6" borderId="21" xfId="1" applyNumberFormat="1" applyFont="1" applyFill="1" applyBorder="1" applyAlignment="1">
      <alignment vertical="center"/>
    </xf>
    <xf numFmtId="3" fontId="3" fillId="2" borderId="0" xfId="0" applyNumberFormat="1" applyFont="1" applyFill="1" applyAlignment="1">
      <alignment vertical="center"/>
    </xf>
    <xf numFmtId="3" fontId="6" fillId="2" borderId="0" xfId="0" applyNumberFormat="1" applyFont="1" applyFill="1" applyAlignment="1">
      <alignment vertical="top" textRotation="90" wrapText="1"/>
    </xf>
    <xf numFmtId="3" fontId="2" fillId="2" borderId="9" xfId="0" applyNumberFormat="1" applyFont="1" applyFill="1" applyBorder="1" applyAlignment="1">
      <alignment vertical="center"/>
    </xf>
    <xf numFmtId="3" fontId="2" fillId="2" borderId="6" xfId="1" applyNumberFormat="1" applyFont="1" applyFill="1" applyBorder="1" applyAlignment="1">
      <alignment vertical="center"/>
    </xf>
    <xf numFmtId="3" fontId="2" fillId="2" borderId="0" xfId="0" applyNumberFormat="1" applyFont="1" applyFill="1" applyAlignment="1">
      <alignment vertical="center"/>
    </xf>
    <xf numFmtId="3" fontId="9" fillId="5" borderId="8" xfId="1" applyNumberFormat="1" applyFont="1" applyFill="1" applyBorder="1" applyAlignment="1">
      <alignment vertical="center"/>
    </xf>
    <xf numFmtId="44" fontId="12" fillId="4" borderId="26" xfId="2" applyFont="1" applyFill="1" applyBorder="1" applyProtection="1">
      <protection locked="0"/>
    </xf>
    <xf numFmtId="44" fontId="12" fillId="4" borderId="7" xfId="2" applyFont="1" applyFill="1" applyBorder="1" applyProtection="1">
      <protection locked="0"/>
    </xf>
    <xf numFmtId="44" fontId="12" fillId="4" borderId="8" xfId="2" applyFont="1" applyFill="1" applyBorder="1" applyProtection="1">
      <protection locked="0"/>
    </xf>
    <xf numFmtId="0" fontId="2" fillId="4" borderId="22" xfId="0" applyFont="1" applyFill="1" applyBorder="1" applyAlignment="1" applyProtection="1">
      <alignment vertical="center"/>
      <protection locked="0"/>
    </xf>
    <xf numFmtId="0" fontId="2" fillId="4" borderId="10" xfId="0" applyFont="1" applyFill="1" applyBorder="1" applyAlignment="1" applyProtection="1">
      <alignment vertical="center"/>
      <protection locked="0"/>
    </xf>
    <xf numFmtId="0" fontId="2" fillId="4" borderId="18" xfId="0" applyFont="1" applyFill="1" applyBorder="1" applyAlignment="1" applyProtection="1">
      <alignment vertical="center"/>
      <protection locked="0"/>
    </xf>
    <xf numFmtId="166" fontId="2" fillId="4" borderId="6" xfId="1" applyNumberFormat="1" applyFont="1" applyFill="1" applyBorder="1" applyAlignment="1" applyProtection="1">
      <alignment vertical="center"/>
      <protection locked="0"/>
    </xf>
    <xf numFmtId="166" fontId="2" fillId="4" borderId="7" xfId="1" applyNumberFormat="1" applyFont="1" applyFill="1" applyBorder="1" applyAlignment="1" applyProtection="1">
      <alignment vertical="center"/>
      <protection locked="0"/>
    </xf>
    <xf numFmtId="4" fontId="2" fillId="4" borderId="23" xfId="2" applyNumberFormat="1" applyFont="1" applyFill="1" applyBorder="1" applyAlignment="1" applyProtection="1">
      <alignment vertical="center"/>
      <protection locked="0"/>
    </xf>
    <xf numFmtId="4" fontId="2" fillId="4" borderId="17" xfId="2" applyNumberFormat="1" applyFont="1" applyFill="1" applyBorder="1" applyAlignment="1" applyProtection="1">
      <alignment vertical="center"/>
      <protection locked="0"/>
    </xf>
    <xf numFmtId="4" fontId="2" fillId="4" borderId="24" xfId="2" applyNumberFormat="1" applyFont="1" applyFill="1" applyBorder="1" applyAlignment="1" applyProtection="1">
      <alignment vertical="center"/>
      <protection locked="0"/>
    </xf>
    <xf numFmtId="164" fontId="8" fillId="4" borderId="7" xfId="3" applyNumberFormat="1" applyFont="1" applyFill="1" applyBorder="1" applyAlignment="1" applyProtection="1">
      <alignment vertical="center"/>
      <protection locked="0"/>
    </xf>
    <xf numFmtId="3" fontId="2" fillId="4" borderId="7" xfId="0" applyNumberFormat="1" applyFont="1" applyFill="1" applyBorder="1" applyAlignment="1" applyProtection="1">
      <alignment vertical="center"/>
      <protection locked="0"/>
    </xf>
    <xf numFmtId="169" fontId="2" fillId="4" borderId="23" xfId="2" applyNumberFormat="1" applyFont="1" applyFill="1" applyBorder="1" applyAlignment="1" applyProtection="1">
      <alignment vertical="center"/>
      <protection locked="0"/>
    </xf>
    <xf numFmtId="169" fontId="2" fillId="4" borderId="17" xfId="2" applyNumberFormat="1" applyFont="1" applyFill="1" applyBorder="1" applyAlignment="1" applyProtection="1">
      <alignment vertical="center"/>
      <protection locked="0"/>
    </xf>
    <xf numFmtId="169" fontId="2" fillId="4" borderId="24" xfId="2" applyNumberFormat="1" applyFont="1" applyFill="1" applyBorder="1" applyAlignment="1" applyProtection="1">
      <alignment vertical="center"/>
      <protection locked="0"/>
    </xf>
    <xf numFmtId="3" fontId="2" fillId="4" borderId="7" xfId="1" applyNumberFormat="1" applyFont="1" applyFill="1" applyBorder="1" applyAlignment="1" applyProtection="1">
      <alignment vertical="center"/>
      <protection locked="0"/>
    </xf>
    <xf numFmtId="170" fontId="2" fillId="4" borderId="6" xfId="1" applyNumberFormat="1" applyFont="1" applyFill="1" applyBorder="1" applyAlignment="1" applyProtection="1">
      <alignment vertical="center"/>
      <protection locked="0"/>
    </xf>
    <xf numFmtId="170" fontId="2" fillId="4" borderId="7" xfId="1" applyNumberFormat="1" applyFont="1" applyFill="1" applyBorder="1" applyAlignment="1" applyProtection="1">
      <alignment vertical="center"/>
      <protection locked="0"/>
    </xf>
    <xf numFmtId="44" fontId="2" fillId="4" borderId="23" xfId="2" applyFont="1" applyFill="1" applyBorder="1" applyAlignment="1" applyProtection="1">
      <alignment vertical="center"/>
      <protection locked="0"/>
    </xf>
    <xf numFmtId="44" fontId="2" fillId="4" borderId="17" xfId="2" applyFont="1" applyFill="1" applyBorder="1" applyAlignment="1" applyProtection="1">
      <alignment vertical="center"/>
      <protection locked="0"/>
    </xf>
    <xf numFmtId="44" fontId="2" fillId="4" borderId="24" xfId="2" applyFont="1" applyFill="1" applyBorder="1" applyAlignment="1" applyProtection="1">
      <alignment vertical="center"/>
      <protection locked="0"/>
    </xf>
    <xf numFmtId="4" fontId="2" fillId="2" borderId="9" xfId="1" applyNumberFormat="1" applyFont="1" applyFill="1" applyBorder="1" applyAlignment="1">
      <alignment vertical="center"/>
    </xf>
    <xf numFmtId="4" fontId="2" fillId="4" borderId="26" xfId="1" applyNumberFormat="1" applyFont="1" applyFill="1" applyBorder="1" applyAlignment="1" applyProtection="1">
      <alignment vertical="center"/>
      <protection locked="0"/>
    </xf>
    <xf numFmtId="3" fontId="2" fillId="2" borderId="10" xfId="1" applyNumberFormat="1" applyFont="1" applyFill="1" applyBorder="1" applyAlignment="1">
      <alignment vertical="center"/>
    </xf>
    <xf numFmtId="170" fontId="9" fillId="5" borderId="25" xfId="1" applyNumberFormat="1" applyFont="1" applyFill="1" applyBorder="1" applyAlignment="1">
      <alignment vertical="center"/>
    </xf>
    <xf numFmtId="170" fontId="9" fillId="5" borderId="18" xfId="1" applyNumberFormat="1" applyFont="1" applyFill="1" applyBorder="1" applyAlignment="1">
      <alignment vertical="center"/>
    </xf>
    <xf numFmtId="170" fontId="2" fillId="2" borderId="10" xfId="1" applyNumberFormat="1" applyFont="1" applyFill="1" applyBorder="1" applyAlignment="1">
      <alignment vertical="center"/>
    </xf>
    <xf numFmtId="0" fontId="9" fillId="2" borderId="0" xfId="0" applyFont="1" applyFill="1" applyAlignment="1">
      <alignment vertical="center"/>
    </xf>
    <xf numFmtId="166" fontId="9" fillId="2" borderId="0" xfId="1" applyNumberFormat="1" applyFont="1" applyFill="1" applyBorder="1" applyAlignment="1">
      <alignment vertical="center"/>
    </xf>
    <xf numFmtId="166" fontId="31" fillId="2" borderId="0" xfId="1" applyNumberFormat="1" applyFont="1" applyFill="1" applyBorder="1" applyAlignment="1">
      <alignment vertical="center"/>
    </xf>
    <xf numFmtId="0" fontId="10" fillId="3" borderId="1" xfId="0" applyFont="1" applyFill="1" applyBorder="1" applyAlignment="1">
      <alignment horizontal="right"/>
    </xf>
    <xf numFmtId="0" fontId="7" fillId="3" borderId="5" xfId="0" applyFont="1" applyFill="1" applyBorder="1" applyAlignment="1">
      <alignment vertical="center" wrapText="1"/>
    </xf>
    <xf numFmtId="166" fontId="2" fillId="9" borderId="22" xfId="1" applyNumberFormat="1" applyFont="1" applyFill="1" applyBorder="1" applyAlignment="1">
      <alignment vertical="center"/>
    </xf>
    <xf numFmtId="166" fontId="2" fillId="9" borderId="27" xfId="1" applyNumberFormat="1" applyFont="1" applyFill="1" applyBorder="1" applyAlignment="1">
      <alignment vertical="center"/>
    </xf>
    <xf numFmtId="0" fontId="3" fillId="2" borderId="10" xfId="0" applyFont="1" applyFill="1" applyBorder="1" applyAlignment="1">
      <alignment vertical="center"/>
    </xf>
    <xf numFmtId="3" fontId="3" fillId="2" borderId="7" xfId="1" applyNumberFormat="1" applyFont="1" applyFill="1" applyBorder="1" applyAlignment="1">
      <alignment vertical="center"/>
    </xf>
    <xf numFmtId="3" fontId="3" fillId="2" borderId="10" xfId="1" applyNumberFormat="1" applyFont="1" applyFill="1" applyBorder="1" applyAlignment="1">
      <alignment vertical="center"/>
    </xf>
    <xf numFmtId="0" fontId="32" fillId="10" borderId="5" xfId="0" applyFont="1" applyFill="1" applyBorder="1" applyAlignment="1">
      <alignment horizontal="left" vertical="center"/>
    </xf>
    <xf numFmtId="0" fontId="9" fillId="3" borderId="1" xfId="0" applyFont="1" applyFill="1" applyBorder="1" applyAlignment="1">
      <alignment vertical="center"/>
    </xf>
    <xf numFmtId="0" fontId="30" fillId="2" borderId="0" xfId="0" applyFont="1" applyFill="1" applyAlignment="1">
      <alignment vertical="top" textRotation="90" wrapText="1"/>
    </xf>
    <xf numFmtId="0" fontId="10" fillId="3" borderId="3" xfId="0" applyFont="1" applyFill="1" applyBorder="1" applyAlignment="1">
      <alignment vertical="center"/>
    </xf>
    <xf numFmtId="9" fontId="2" fillId="2" borderId="6" xfId="3" applyFont="1" applyFill="1" applyBorder="1" applyAlignment="1">
      <alignment vertical="center"/>
    </xf>
    <xf numFmtId="9" fontId="2" fillId="2" borderId="7" xfId="3" applyFont="1" applyFill="1" applyBorder="1" applyAlignment="1">
      <alignment vertical="center"/>
    </xf>
    <xf numFmtId="9" fontId="9" fillId="5" borderId="8" xfId="3" applyFont="1" applyFill="1" applyBorder="1" applyAlignment="1">
      <alignment vertical="center"/>
    </xf>
    <xf numFmtId="3" fontId="21" fillId="2" borderId="0" xfId="0" applyNumberFormat="1" applyFont="1" applyFill="1" applyAlignment="1">
      <alignment vertical="top" wrapText="1"/>
    </xf>
    <xf numFmtId="3" fontId="22" fillId="6" borderId="15" xfId="0" applyNumberFormat="1" applyFont="1" applyFill="1" applyBorder="1" applyAlignment="1">
      <alignment vertical="center"/>
    </xf>
    <xf numFmtId="3" fontId="22" fillId="6" borderId="21" xfId="1" applyNumberFormat="1" applyFont="1" applyFill="1" applyBorder="1" applyAlignment="1">
      <alignment vertical="center"/>
    </xf>
    <xf numFmtId="3" fontId="33" fillId="2" borderId="0" xfId="0" applyNumberFormat="1" applyFont="1" applyFill="1" applyAlignment="1">
      <alignment vertical="center"/>
    </xf>
    <xf numFmtId="3" fontId="8" fillId="2" borderId="17" xfId="1" applyNumberFormat="1" applyFont="1" applyFill="1" applyBorder="1" applyAlignment="1">
      <alignment vertical="center"/>
    </xf>
    <xf numFmtId="3" fontId="8" fillId="4" borderId="7" xfId="1" applyNumberFormat="1" applyFont="1" applyFill="1" applyBorder="1" applyAlignment="1" applyProtection="1">
      <alignment vertical="center"/>
      <protection locked="0"/>
    </xf>
    <xf numFmtId="0" fontId="2" fillId="4" borderId="10" xfId="0" applyFont="1" applyFill="1" applyBorder="1" applyAlignment="1" applyProtection="1">
      <alignment horizontal="left" vertical="center"/>
      <protection locked="0"/>
    </xf>
    <xf numFmtId="0" fontId="2" fillId="4" borderId="18" xfId="0" applyFont="1" applyFill="1" applyBorder="1" applyAlignment="1" applyProtection="1">
      <alignment horizontal="left" vertical="center"/>
      <protection locked="0"/>
    </xf>
    <xf numFmtId="0" fontId="9" fillId="3" borderId="1" xfId="0" applyFont="1" applyFill="1" applyBorder="1" applyAlignment="1">
      <alignment horizontal="center" vertical="center" wrapText="1"/>
    </xf>
    <xf numFmtId="168" fontId="9" fillId="5" borderId="0" xfId="1" applyNumberFormat="1" applyFont="1" applyFill="1" applyBorder="1" applyAlignment="1">
      <alignment vertical="center"/>
    </xf>
    <xf numFmtId="3" fontId="2" fillId="2" borderId="36" xfId="1" applyNumberFormat="1" applyFont="1" applyFill="1" applyBorder="1" applyAlignment="1">
      <alignment vertical="center"/>
    </xf>
    <xf numFmtId="3" fontId="8" fillId="2" borderId="36" xfId="1" applyNumberFormat="1" applyFont="1" applyFill="1" applyBorder="1" applyAlignment="1">
      <alignment vertical="center"/>
    </xf>
    <xf numFmtId="0" fontId="9" fillId="11" borderId="0" xfId="0" applyFont="1" applyFill="1" applyAlignment="1">
      <alignment vertical="center"/>
    </xf>
    <xf numFmtId="168" fontId="9" fillId="11" borderId="0" xfId="1" applyNumberFormat="1" applyFont="1" applyFill="1" applyBorder="1" applyAlignment="1">
      <alignment vertical="center"/>
    </xf>
    <xf numFmtId="0" fontId="9" fillId="6" borderId="15" xfId="0" applyFont="1" applyFill="1" applyBorder="1" applyAlignment="1">
      <alignment vertical="center"/>
    </xf>
    <xf numFmtId="166" fontId="2" fillId="2" borderId="16" xfId="1" applyNumberFormat="1" applyFont="1" applyFill="1" applyBorder="1" applyAlignment="1">
      <alignment vertical="center"/>
    </xf>
    <xf numFmtId="3" fontId="3" fillId="2" borderId="17" xfId="1" applyNumberFormat="1" applyFont="1" applyFill="1" applyBorder="1" applyAlignment="1">
      <alignment vertical="center"/>
    </xf>
    <xf numFmtId="166" fontId="2" fillId="4" borderId="23" xfId="1" applyNumberFormat="1" applyFont="1" applyFill="1" applyBorder="1" applyAlignment="1" applyProtection="1">
      <alignment vertical="center"/>
      <protection locked="0"/>
    </xf>
    <xf numFmtId="166" fontId="2" fillId="4" borderId="17" xfId="1" applyNumberFormat="1" applyFont="1" applyFill="1" applyBorder="1" applyAlignment="1" applyProtection="1">
      <alignment vertical="center"/>
      <protection locked="0"/>
    </xf>
    <xf numFmtId="166" fontId="2" fillId="4" borderId="24" xfId="1" applyNumberFormat="1" applyFont="1" applyFill="1" applyBorder="1" applyAlignment="1" applyProtection="1">
      <alignment vertical="center"/>
      <protection locked="0"/>
    </xf>
    <xf numFmtId="0" fontId="10" fillId="3" borderId="0" xfId="0" applyFont="1" applyFill="1" applyAlignment="1">
      <alignment horizontal="right"/>
    </xf>
    <xf numFmtId="0" fontId="9" fillId="11" borderId="13" xfId="0" applyFont="1" applyFill="1" applyBorder="1" applyAlignment="1">
      <alignment vertical="center"/>
    </xf>
    <xf numFmtId="166" fontId="9" fillId="11" borderId="13" xfId="1" applyNumberFormat="1" applyFont="1" applyFill="1" applyBorder="1" applyAlignment="1">
      <alignment vertical="center"/>
    </xf>
    <xf numFmtId="166" fontId="9" fillId="11" borderId="7" xfId="1" applyNumberFormat="1" applyFont="1" applyFill="1" applyBorder="1" applyAlignment="1">
      <alignment vertical="center"/>
    </xf>
    <xf numFmtId="3" fontId="22" fillId="2" borderId="36" xfId="0" applyNumberFormat="1" applyFont="1" applyFill="1" applyBorder="1" applyAlignment="1">
      <alignment vertical="center"/>
    </xf>
    <xf numFmtId="3" fontId="22" fillId="2" borderId="20" xfId="1" applyNumberFormat="1" applyFont="1" applyFill="1" applyBorder="1" applyAlignment="1">
      <alignment vertical="center"/>
    </xf>
    <xf numFmtId="3" fontId="22" fillId="2" borderId="11" xfId="1" applyNumberFormat="1" applyFont="1" applyFill="1" applyBorder="1" applyAlignment="1">
      <alignment vertical="center"/>
    </xf>
    <xf numFmtId="3" fontId="22" fillId="2" borderId="37" xfId="0" applyNumberFormat="1" applyFont="1" applyFill="1" applyBorder="1" applyAlignment="1">
      <alignment vertical="center"/>
    </xf>
    <xf numFmtId="3" fontId="22" fillId="2" borderId="0" xfId="1" applyNumberFormat="1" applyFont="1" applyFill="1" applyBorder="1" applyAlignment="1">
      <alignment vertical="center"/>
    </xf>
    <xf numFmtId="3" fontId="22" fillId="2" borderId="38" xfId="1" applyNumberFormat="1" applyFont="1" applyFill="1" applyBorder="1" applyAlignment="1">
      <alignment vertical="center"/>
    </xf>
    <xf numFmtId="3" fontId="22" fillId="2" borderId="16" xfId="0" applyNumberFormat="1" applyFont="1" applyFill="1" applyBorder="1" applyAlignment="1">
      <alignment vertical="center"/>
    </xf>
    <xf numFmtId="3" fontId="22" fillId="2" borderId="14" xfId="1" applyNumberFormat="1" applyFont="1" applyFill="1" applyBorder="1" applyAlignment="1">
      <alignment vertical="center"/>
    </xf>
    <xf numFmtId="3" fontId="22" fillId="2" borderId="9" xfId="1" applyNumberFormat="1" applyFont="1" applyFill="1" applyBorder="1" applyAlignment="1">
      <alignment vertical="center"/>
    </xf>
    <xf numFmtId="0" fontId="2" fillId="2" borderId="7" xfId="0" applyFont="1" applyFill="1" applyBorder="1" applyAlignment="1">
      <alignment vertical="center"/>
    </xf>
    <xf numFmtId="3" fontId="22" fillId="2" borderId="17" xfId="1" applyNumberFormat="1" applyFont="1" applyFill="1" applyBorder="1" applyAlignment="1">
      <alignment vertical="center"/>
    </xf>
    <xf numFmtId="3" fontId="22" fillId="2" borderId="10" xfId="1" applyNumberFormat="1" applyFont="1" applyFill="1" applyBorder="1" applyAlignment="1">
      <alignment vertical="center"/>
    </xf>
    <xf numFmtId="0" fontId="2" fillId="2" borderId="6" xfId="0" applyFont="1" applyFill="1" applyBorder="1" applyAlignment="1">
      <alignment vertical="center"/>
    </xf>
    <xf numFmtId="0" fontId="6" fillId="2" borderId="0" xfId="0" applyFont="1" applyFill="1" applyAlignment="1">
      <alignment horizontal="center" vertical="top" textRotation="90"/>
    </xf>
  </cellXfs>
  <cellStyles count="6">
    <cellStyle name="Komma" xfId="1" builtinId="3"/>
    <cellStyle name="Procent" xfId="3" builtinId="5"/>
    <cellStyle name="Standaard" xfId="0" builtinId="0"/>
    <cellStyle name="Standaard 4 2 2 2" xfId="5" xr:uid="{C7622F14-E604-48BD-9FA4-61A110059F67}"/>
    <cellStyle name="Standaard 73" xfId="4" xr:uid="{3F08E17B-B1A9-4CDD-8B3F-C6C97A9F1E71}"/>
    <cellStyle name="Valuta" xfId="2" builtinId="4"/>
  </cellStyles>
  <dxfs count="9">
    <dxf>
      <fill>
        <patternFill>
          <bgColor theme="0"/>
        </patternFill>
      </fill>
    </dxf>
    <dxf>
      <fill>
        <patternFill>
          <bgColor theme="0" tint="-4.9989318521683403E-2"/>
        </patternFill>
      </fill>
    </dxf>
    <dxf>
      <fill>
        <patternFill>
          <bgColor theme="0"/>
        </patternFill>
      </fill>
    </dxf>
    <dxf>
      <fill>
        <patternFill>
          <bgColor theme="0" tint="-4.9989318521683403E-2"/>
        </patternFill>
      </fill>
    </dxf>
    <dxf>
      <font>
        <b/>
        <i val="0"/>
        <strike val="0"/>
      </font>
    </dxf>
    <dxf>
      <font>
        <b/>
        <i val="0"/>
        <strike val="0"/>
      </font>
    </dxf>
    <dxf>
      <font>
        <b/>
        <i val="0"/>
        <strike val="0"/>
      </font>
      <border>
        <top style="thin">
          <color theme="3"/>
        </top>
      </border>
    </dxf>
    <dxf>
      <font>
        <b/>
        <i val="0"/>
        <strike val="0"/>
        <color theme="3"/>
      </font>
    </dxf>
    <dxf>
      <font>
        <strike val="0"/>
      </font>
      <fill>
        <patternFill>
          <bgColor theme="0"/>
        </patternFill>
      </fill>
      <border diagonalUp="0" diagonalDown="0">
        <left/>
        <right/>
        <top/>
        <bottom/>
        <vertical/>
        <horizontal style="thin">
          <color theme="0" tint="-0.14996795556505021"/>
        </horizontal>
      </border>
    </dxf>
  </dxfs>
  <tableStyles count="1" defaultTableStyle="HG_Tabel" defaultPivotStyle="PivotStyleLight16">
    <tableStyle name="HG_Tabel" pivot="0" count="9" xr9:uid="{00000000-0011-0000-FFFF-FFFF00000000}">
      <tableStyleElement type="wholeTable" dxfId="8"/>
      <tableStyleElement type="headerRow" dxfId="7"/>
      <tableStyleElement type="totalRow" dxfId="6"/>
      <tableStyleElement type="firstColumn" dxfId="5"/>
      <tableStyleElement type="lastColumn" dxfId="4"/>
      <tableStyleElement type="firstRowStripe" dxfId="3"/>
      <tableStyleElement type="secondRowStripe" dxfId="2"/>
      <tableStyleElement type="firstColumnStripe" dxfId="1"/>
      <tableStyleElement type="secondColumnStripe" dxfId="0"/>
    </tableStyle>
  </tableStyles>
  <colors>
    <mruColors>
      <color rgb="FF3CA78D"/>
      <color rgb="FF86CCFF"/>
      <color rgb="FF6784C1"/>
      <color rgb="FF94D3E5"/>
      <color rgb="FF0077A6"/>
      <color rgb="FF00506E"/>
      <color rgb="FF97D1CB"/>
      <color rgb="FFF5B2BD"/>
      <color rgb="FF715085"/>
      <color rgb="FFBC99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28575</xdr:rowOff>
    </xdr:from>
    <xdr:to>
      <xdr:col>2</xdr:col>
      <xdr:colOff>8890</xdr:colOff>
      <xdr:row>5</xdr:row>
      <xdr:rowOff>149414</xdr:rowOff>
    </xdr:to>
    <xdr:pic>
      <xdr:nvPicPr>
        <xdr:cNvPr id="2" name="Afbeelding 1">
          <a:extLst>
            <a:ext uri="{FF2B5EF4-FFF2-40B4-BE49-F238E27FC236}">
              <a16:creationId xmlns:a16="http://schemas.microsoft.com/office/drawing/2014/main" id="{2A621834-B119-477E-BD56-FF9E057836A2}"/>
            </a:ext>
          </a:extLst>
        </xdr:cNvPr>
        <xdr:cNvPicPr>
          <a:picLocks noChangeAspect="1"/>
        </xdr:cNvPicPr>
      </xdr:nvPicPr>
      <xdr:blipFill>
        <a:blip xmlns:r="http://schemas.openxmlformats.org/officeDocument/2006/relationships" r:embed="rId1"/>
        <a:stretch>
          <a:fillRect/>
        </a:stretch>
      </xdr:blipFill>
      <xdr:spPr>
        <a:xfrm>
          <a:off x="15554325" y="1847850"/>
          <a:ext cx="5715" cy="120839"/>
        </a:xfrm>
        <a:prstGeom prst="rect">
          <a:avLst/>
        </a:prstGeom>
      </xdr:spPr>
    </xdr:pic>
    <xdr:clientData/>
  </xdr:twoCellAnchor>
  <xdr:oneCellAnchor>
    <xdr:from>
      <xdr:col>2</xdr:col>
      <xdr:colOff>0</xdr:colOff>
      <xdr:row>8</xdr:row>
      <xdr:rowOff>28575</xdr:rowOff>
    </xdr:from>
    <xdr:ext cx="0" cy="118934"/>
    <xdr:pic>
      <xdr:nvPicPr>
        <xdr:cNvPr id="3" name="Afbeelding 2">
          <a:extLst>
            <a:ext uri="{FF2B5EF4-FFF2-40B4-BE49-F238E27FC236}">
              <a16:creationId xmlns:a16="http://schemas.microsoft.com/office/drawing/2014/main" id="{055163B7-3A67-487D-855B-F04A6B794C4B}"/>
            </a:ext>
          </a:extLst>
        </xdr:cNvPr>
        <xdr:cNvPicPr>
          <a:picLocks noChangeAspect="1"/>
        </xdr:cNvPicPr>
      </xdr:nvPicPr>
      <xdr:blipFill>
        <a:blip xmlns:r="http://schemas.openxmlformats.org/officeDocument/2006/relationships" r:embed="rId1"/>
        <a:stretch>
          <a:fillRect/>
        </a:stretch>
      </xdr:blipFill>
      <xdr:spPr>
        <a:xfrm>
          <a:off x="15554325" y="3990975"/>
          <a:ext cx="0" cy="118934"/>
        </a:xfrm>
        <a:prstGeom prst="rect">
          <a:avLst/>
        </a:prstGeom>
      </xdr:spPr>
    </xdr:pic>
    <xdr:clientData/>
  </xdr:oneCellAnchor>
  <xdr:oneCellAnchor>
    <xdr:from>
      <xdr:col>2</xdr:col>
      <xdr:colOff>0</xdr:colOff>
      <xdr:row>10</xdr:row>
      <xdr:rowOff>0</xdr:rowOff>
    </xdr:from>
    <xdr:ext cx="0" cy="118934"/>
    <xdr:pic>
      <xdr:nvPicPr>
        <xdr:cNvPr id="4" name="Afbeelding 3">
          <a:extLst>
            <a:ext uri="{FF2B5EF4-FFF2-40B4-BE49-F238E27FC236}">
              <a16:creationId xmlns:a16="http://schemas.microsoft.com/office/drawing/2014/main" id="{EBACFA28-0234-4FA8-AD76-DA1BD1CB1B2C}"/>
            </a:ext>
          </a:extLst>
        </xdr:cNvPr>
        <xdr:cNvPicPr>
          <a:picLocks noChangeAspect="1"/>
        </xdr:cNvPicPr>
      </xdr:nvPicPr>
      <xdr:blipFill>
        <a:blip xmlns:r="http://schemas.openxmlformats.org/officeDocument/2006/relationships" r:embed="rId1"/>
        <a:stretch>
          <a:fillRect/>
        </a:stretch>
      </xdr:blipFill>
      <xdr:spPr>
        <a:xfrm>
          <a:off x="15554325" y="5229225"/>
          <a:ext cx="0" cy="118934"/>
        </a:xfrm>
        <a:prstGeom prst="rect">
          <a:avLst/>
        </a:prstGeom>
      </xdr:spPr>
    </xdr:pic>
    <xdr:clientData/>
  </xdr:oneCellAnchor>
  <xdr:oneCellAnchor>
    <xdr:from>
      <xdr:col>2</xdr:col>
      <xdr:colOff>0</xdr:colOff>
      <xdr:row>8</xdr:row>
      <xdr:rowOff>0</xdr:rowOff>
    </xdr:from>
    <xdr:ext cx="0" cy="118934"/>
    <xdr:pic>
      <xdr:nvPicPr>
        <xdr:cNvPr id="5" name="Afbeelding 4">
          <a:extLst>
            <a:ext uri="{FF2B5EF4-FFF2-40B4-BE49-F238E27FC236}">
              <a16:creationId xmlns:a16="http://schemas.microsoft.com/office/drawing/2014/main" id="{29F749F6-D860-4556-9E73-10B28C45BB97}"/>
            </a:ext>
          </a:extLst>
        </xdr:cNvPr>
        <xdr:cNvPicPr>
          <a:picLocks noChangeAspect="1"/>
        </xdr:cNvPicPr>
      </xdr:nvPicPr>
      <xdr:blipFill>
        <a:blip xmlns:r="http://schemas.openxmlformats.org/officeDocument/2006/relationships" r:embed="rId1"/>
        <a:stretch>
          <a:fillRect/>
        </a:stretch>
      </xdr:blipFill>
      <xdr:spPr>
        <a:xfrm>
          <a:off x="15554325" y="3962400"/>
          <a:ext cx="0" cy="118934"/>
        </a:xfrm>
        <a:prstGeom prst="rect">
          <a:avLst/>
        </a:prstGeom>
      </xdr:spPr>
    </xdr:pic>
    <xdr:clientData/>
  </xdr:oneCellAnchor>
  <xdr:twoCellAnchor editAs="oneCell">
    <xdr:from>
      <xdr:col>1</xdr:col>
      <xdr:colOff>13601701</xdr:colOff>
      <xdr:row>2</xdr:row>
      <xdr:rowOff>38101</xdr:rowOff>
    </xdr:from>
    <xdr:to>
      <xdr:col>1</xdr:col>
      <xdr:colOff>15204008</xdr:colOff>
      <xdr:row>3</xdr:row>
      <xdr:rowOff>38100</xdr:rowOff>
    </xdr:to>
    <xdr:pic>
      <xdr:nvPicPr>
        <xdr:cNvPr id="6" name="Afbeelding 5">
          <a:extLst>
            <a:ext uri="{FF2B5EF4-FFF2-40B4-BE49-F238E27FC236}">
              <a16:creationId xmlns:a16="http://schemas.microsoft.com/office/drawing/2014/main" id="{EAB99C45-DB5E-4E07-90D6-F84137961F75}"/>
            </a:ext>
          </a:extLst>
        </xdr:cNvPr>
        <xdr:cNvPicPr>
          <a:picLocks noChangeAspect="1"/>
        </xdr:cNvPicPr>
      </xdr:nvPicPr>
      <xdr:blipFill>
        <a:blip xmlns:r="http://schemas.openxmlformats.org/officeDocument/2006/relationships" r:embed="rId2"/>
        <a:stretch>
          <a:fillRect/>
        </a:stretch>
      </xdr:blipFill>
      <xdr:spPr>
        <a:xfrm>
          <a:off x="13744576" y="381001"/>
          <a:ext cx="1602307" cy="1066799"/>
        </a:xfrm>
        <a:prstGeom prst="rect">
          <a:avLst/>
        </a:prstGeom>
      </xdr:spPr>
    </xdr:pic>
    <xdr:clientData/>
  </xdr:twoCellAnchor>
  <xdr:oneCellAnchor>
    <xdr:from>
      <xdr:col>2</xdr:col>
      <xdr:colOff>0</xdr:colOff>
      <xdr:row>13</xdr:row>
      <xdr:rowOff>0</xdr:rowOff>
    </xdr:from>
    <xdr:ext cx="0" cy="118934"/>
    <xdr:pic>
      <xdr:nvPicPr>
        <xdr:cNvPr id="7" name="Afbeelding 6">
          <a:extLst>
            <a:ext uri="{FF2B5EF4-FFF2-40B4-BE49-F238E27FC236}">
              <a16:creationId xmlns:a16="http://schemas.microsoft.com/office/drawing/2014/main" id="{29CC92CC-1F52-4D3A-9A60-C9250E3162E5}"/>
            </a:ext>
          </a:extLst>
        </xdr:cNvPr>
        <xdr:cNvPicPr>
          <a:picLocks noChangeAspect="1"/>
        </xdr:cNvPicPr>
      </xdr:nvPicPr>
      <xdr:blipFill>
        <a:blip xmlns:r="http://schemas.openxmlformats.org/officeDocument/2006/relationships" r:embed="rId1"/>
        <a:stretch>
          <a:fillRect/>
        </a:stretch>
      </xdr:blipFill>
      <xdr:spPr>
        <a:xfrm>
          <a:off x="15554325" y="5095875"/>
          <a:ext cx="0" cy="118934"/>
        </a:xfrm>
        <a:prstGeom prst="rect">
          <a:avLst/>
        </a:prstGeom>
      </xdr:spPr>
    </xdr:pic>
    <xdr:clientData/>
  </xdr:oneCellAnchor>
</xdr:wsDr>
</file>

<file path=xl/theme/theme1.xml><?xml version="1.0" encoding="utf-8"?>
<a:theme xmlns:a="http://schemas.openxmlformats.org/drawingml/2006/main" name="HG2023">
  <a:themeElements>
    <a:clrScheme name="HG2023">
      <a:dk1>
        <a:sysClr val="windowText" lastClr="000000"/>
      </a:dk1>
      <a:lt1>
        <a:sysClr val="window" lastClr="FFFFFF"/>
      </a:lt1>
      <a:dk2>
        <a:srgbClr val="34514F"/>
      </a:dk2>
      <a:lt2>
        <a:srgbClr val="FFFFFF"/>
      </a:lt2>
      <a:accent1>
        <a:srgbClr val="025157"/>
      </a:accent1>
      <a:accent2>
        <a:srgbClr val="FFC5F3"/>
      </a:accent2>
      <a:accent3>
        <a:srgbClr val="92003B"/>
      </a:accent3>
      <a:accent4>
        <a:srgbClr val="88B6F2"/>
      </a:accent4>
      <a:accent5>
        <a:srgbClr val="0455BF"/>
      </a:accent5>
      <a:accent6>
        <a:srgbClr val="02EC1E"/>
      </a:accent6>
      <a:hlink>
        <a:srgbClr val="000000"/>
      </a:hlink>
      <a:folHlink>
        <a:srgbClr val="FF3700"/>
      </a:folHlink>
    </a:clrScheme>
    <a:fontScheme name="HG2023">
      <a:majorFont>
        <a:latin typeface="Segoe UI"/>
        <a:ea typeface=""/>
        <a:cs typeface=""/>
      </a:majorFont>
      <a:minorFont>
        <a:latin typeface="Segoe UI"/>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F4D27-B1C4-4D40-9BA0-3A96D6BAB266}">
  <sheetPr codeName="Blad1"/>
  <dimension ref="A1:BT227"/>
  <sheetViews>
    <sheetView tabSelected="1" zoomScale="110" zoomScaleNormal="110" workbookViewId="0"/>
  </sheetViews>
  <sheetFormatPr defaultColWidth="0" defaultRowHeight="0" customHeight="1" zeroHeight="1" x14ac:dyDescent="0.3"/>
  <cols>
    <col min="1" max="1" width="1.83203125" style="24" customWidth="1"/>
    <col min="2" max="2" width="202.25" style="20" customWidth="1"/>
    <col min="3" max="3" width="1.83203125" style="24" customWidth="1"/>
    <col min="4" max="72" width="0" style="24" hidden="1" customWidth="1"/>
    <col min="73" max="16384" width="9" style="24" hidden="1"/>
  </cols>
  <sheetData>
    <row r="1" spans="1:50" ht="11.5" x14ac:dyDescent="0.3">
      <c r="B1" s="24"/>
    </row>
    <row r="2" spans="1:50" ht="16.5" customHeight="1" x14ac:dyDescent="0.3">
      <c r="B2" s="71" t="s">
        <v>0</v>
      </c>
    </row>
    <row r="3" spans="1:50" s="74" customFormat="1" ht="92" x14ac:dyDescent="0.45">
      <c r="A3" s="72"/>
      <c r="B3" s="73" t="s">
        <v>1</v>
      </c>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row>
    <row r="4" spans="1:50" ht="5.25" customHeight="1" x14ac:dyDescent="0.3">
      <c r="B4" s="24"/>
    </row>
    <row r="5" spans="1:50" ht="16.5" customHeight="1" x14ac:dyDescent="0.3">
      <c r="B5" s="71" t="s">
        <v>2</v>
      </c>
    </row>
    <row r="6" spans="1:50" s="74" customFormat="1" ht="184" x14ac:dyDescent="0.45">
      <c r="A6" s="72"/>
      <c r="B6" s="75" t="s">
        <v>3</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row>
    <row r="7" spans="1:50" ht="5.25" customHeight="1" x14ac:dyDescent="0.3">
      <c r="B7" s="24"/>
    </row>
    <row r="8" spans="1:50" ht="16.5" customHeight="1" x14ac:dyDescent="0.3">
      <c r="B8" s="71" t="s">
        <v>4</v>
      </c>
    </row>
    <row r="9" spans="1:50" s="74" customFormat="1" ht="23" x14ac:dyDescent="0.45">
      <c r="A9" s="72"/>
      <c r="B9" s="75" t="s">
        <v>5</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row>
    <row r="10" spans="1:50" ht="5.25" customHeight="1" x14ac:dyDescent="0.3">
      <c r="B10" s="24"/>
    </row>
    <row r="11" spans="1:50" ht="16.5" customHeight="1" x14ac:dyDescent="0.3">
      <c r="B11" s="71" t="s">
        <v>6</v>
      </c>
    </row>
    <row r="12" spans="1:50" s="74" customFormat="1" ht="23" x14ac:dyDescent="0.45">
      <c r="A12" s="72"/>
      <c r="B12" s="73" t="s">
        <v>7</v>
      </c>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row>
    <row r="13" spans="1:50" ht="5.25" customHeight="1" x14ac:dyDescent="0.3">
      <c r="B13" s="24"/>
    </row>
    <row r="14" spans="1:50" ht="16.5" customHeight="1" x14ac:dyDescent="0.3">
      <c r="B14" s="71" t="s">
        <v>8</v>
      </c>
    </row>
    <row r="15" spans="1:50" s="74" customFormat="1" ht="23" x14ac:dyDescent="0.45">
      <c r="A15" s="72"/>
      <c r="B15" s="73" t="s">
        <v>9</v>
      </c>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row>
    <row r="16" spans="1:50" ht="5.25" customHeight="1" x14ac:dyDescent="0.3">
      <c r="B16" s="24"/>
    </row>
    <row r="17" spans="1:50" ht="16.5" customHeight="1" x14ac:dyDescent="0.3">
      <c r="B17" s="71" t="s">
        <v>10</v>
      </c>
    </row>
    <row r="18" spans="1:50" s="74" customFormat="1" ht="23" x14ac:dyDescent="0.45">
      <c r="A18" s="72"/>
      <c r="B18" s="76" t="s">
        <v>11</v>
      </c>
      <c r="C18" s="72"/>
      <c r="D18" s="72"/>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row>
    <row r="19" spans="1:50" ht="5.25" customHeight="1" x14ac:dyDescent="0.3">
      <c r="B19" s="24"/>
    </row>
    <row r="20" spans="1:50" ht="16.5" customHeight="1" x14ac:dyDescent="0.3">
      <c r="B20" s="71" t="s">
        <v>12</v>
      </c>
    </row>
    <row r="21" spans="1:50" s="74" customFormat="1" ht="138" x14ac:dyDescent="0.45">
      <c r="A21" s="72"/>
      <c r="B21" s="80" t="s">
        <v>13</v>
      </c>
      <c r="C21" s="72"/>
      <c r="D21" s="72"/>
      <c r="E21" s="72"/>
      <c r="F21" s="72"/>
      <c r="G21" s="72"/>
      <c r="H21" s="72"/>
      <c r="I21" s="72"/>
      <c r="J21" s="72"/>
      <c r="K21" s="72"/>
      <c r="L21" s="72"/>
      <c r="M21" s="72"/>
      <c r="N21" s="72"/>
      <c r="O21" s="72"/>
      <c r="P21" s="72"/>
      <c r="Q21" s="72"/>
      <c r="R21" s="72"/>
      <c r="S21" s="72"/>
      <c r="T21" s="72"/>
      <c r="U21" s="72"/>
      <c r="V21" s="72"/>
      <c r="W21" s="72"/>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row>
    <row r="22" spans="1:50" ht="5.25" customHeight="1" x14ac:dyDescent="0.3">
      <c r="B22" s="24"/>
    </row>
    <row r="23" spans="1:50" ht="16.5" customHeight="1" x14ac:dyDescent="0.3">
      <c r="B23" s="71" t="s">
        <v>14</v>
      </c>
    </row>
    <row r="24" spans="1:50" s="74" customFormat="1" ht="103.5" x14ac:dyDescent="0.45">
      <c r="A24" s="72"/>
      <c r="B24" s="80" t="s">
        <v>15</v>
      </c>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row>
    <row r="25" spans="1:50" ht="5.25" customHeight="1" x14ac:dyDescent="0.3">
      <c r="B25" s="83"/>
    </row>
    <row r="26" spans="1:50" ht="16.5" customHeight="1" x14ac:dyDescent="0.3">
      <c r="B26" s="71" t="s">
        <v>16</v>
      </c>
    </row>
    <row r="27" spans="1:50" s="74" customFormat="1" ht="46" x14ac:dyDescent="0.45">
      <c r="A27" s="72"/>
      <c r="B27" s="76" t="s">
        <v>17</v>
      </c>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row>
    <row r="28" spans="1:50" ht="5.25" customHeight="1" x14ac:dyDescent="0.3">
      <c r="B28" s="24"/>
    </row>
    <row r="29" spans="1:50" ht="16.5" customHeight="1" x14ac:dyDescent="0.3">
      <c r="B29" s="71" t="s">
        <v>18</v>
      </c>
    </row>
    <row r="30" spans="1:50" s="74" customFormat="1" ht="62.25" customHeight="1" x14ac:dyDescent="0.45">
      <c r="A30" s="72"/>
      <c r="B30" s="76" t="s">
        <v>19</v>
      </c>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row>
    <row r="31" spans="1:50" ht="5.25" customHeight="1" x14ac:dyDescent="0.3">
      <c r="B31" s="24"/>
    </row>
    <row r="32" spans="1:50" ht="16.5" customHeight="1" x14ac:dyDescent="0.3">
      <c r="B32" s="71" t="s">
        <v>20</v>
      </c>
    </row>
    <row r="33" spans="1:50" s="74" customFormat="1" ht="34.5" x14ac:dyDescent="0.45">
      <c r="A33" s="72"/>
      <c r="B33" s="80" t="s">
        <v>21</v>
      </c>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2"/>
      <c r="AR33" s="72"/>
      <c r="AS33" s="72"/>
      <c r="AT33" s="72"/>
      <c r="AU33" s="72"/>
      <c r="AV33" s="72"/>
      <c r="AW33" s="72"/>
      <c r="AX33" s="72"/>
    </row>
    <row r="34" spans="1:50" ht="5.25" customHeight="1" x14ac:dyDescent="0.3">
      <c r="B34" s="24"/>
    </row>
    <row r="35" spans="1:50" ht="16.5" hidden="1" customHeight="1" x14ac:dyDescent="0.3">
      <c r="B35" s="73"/>
    </row>
    <row r="36" spans="1:50" s="74" customFormat="1" ht="75" hidden="1" customHeight="1" x14ac:dyDescent="0.45">
      <c r="A36" s="72"/>
      <c r="B36" s="73"/>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row>
    <row r="37" spans="1:50" ht="5.25" hidden="1" customHeight="1" x14ac:dyDescent="0.3">
      <c r="B37" s="24"/>
    </row>
    <row r="38" spans="1:50" ht="10.5" hidden="1" customHeight="1" x14ac:dyDescent="0.3"/>
    <row r="39" spans="1:50" ht="10.5" hidden="1" customHeight="1" x14ac:dyDescent="0.3"/>
    <row r="40" spans="1:50" ht="10.5" hidden="1" customHeight="1" x14ac:dyDescent="0.3"/>
    <row r="41" spans="1:50" ht="10.5" hidden="1" customHeight="1" x14ac:dyDescent="0.3"/>
    <row r="42" spans="1:50" ht="10.5" hidden="1" customHeight="1" x14ac:dyDescent="0.3"/>
    <row r="43" spans="1:50" ht="10.5" hidden="1" customHeight="1" x14ac:dyDescent="0.3"/>
    <row r="44" spans="1:50" ht="10.5" hidden="1" customHeight="1" x14ac:dyDescent="0.3"/>
    <row r="45" spans="1:50" ht="10.5" hidden="1" customHeight="1" x14ac:dyDescent="0.3"/>
    <row r="46" spans="1:50" ht="10.5" hidden="1" customHeight="1" x14ac:dyDescent="0.3"/>
    <row r="47" spans="1:50" ht="10.5" hidden="1" customHeight="1" x14ac:dyDescent="0.3"/>
    <row r="48" spans="1:50" ht="10.5" hidden="1" customHeight="1" x14ac:dyDescent="0.3"/>
    <row r="49" ht="10.5" hidden="1" customHeight="1" x14ac:dyDescent="0.3"/>
    <row r="50" ht="10.5" hidden="1" customHeight="1" x14ac:dyDescent="0.3"/>
    <row r="51" ht="10.5" hidden="1" customHeight="1" x14ac:dyDescent="0.3"/>
    <row r="52" ht="10.5" hidden="1" customHeight="1" x14ac:dyDescent="0.3"/>
    <row r="53" ht="11.5" hidden="1" x14ac:dyDescent="0.3"/>
    <row r="54" ht="11.5" hidden="1" x14ac:dyDescent="0.3"/>
    <row r="55" ht="11.5" hidden="1" x14ac:dyDescent="0.3"/>
    <row r="56" ht="11.5" hidden="1" x14ac:dyDescent="0.3"/>
    <row r="57" ht="11.5" hidden="1" x14ac:dyDescent="0.3"/>
    <row r="58" ht="11.5" hidden="1" x14ac:dyDescent="0.3"/>
    <row r="59" ht="11.5" hidden="1" x14ac:dyDescent="0.3"/>
    <row r="60" ht="11.5" hidden="1" x14ac:dyDescent="0.3"/>
    <row r="61" ht="11.5" hidden="1" x14ac:dyDescent="0.3"/>
    <row r="62" ht="10.5" hidden="1" customHeight="1" x14ac:dyDescent="0.3"/>
    <row r="63" ht="10.5" hidden="1" customHeight="1" x14ac:dyDescent="0.3"/>
    <row r="64" ht="10.5" hidden="1" customHeight="1" x14ac:dyDescent="0.3"/>
    <row r="65" ht="10.5" hidden="1" customHeight="1" x14ac:dyDescent="0.3"/>
    <row r="66" ht="10.5" hidden="1" customHeight="1" x14ac:dyDescent="0.3"/>
    <row r="67" ht="10.5" hidden="1" customHeight="1" x14ac:dyDescent="0.3"/>
    <row r="68" ht="10.5" hidden="1" customHeight="1" x14ac:dyDescent="0.3"/>
    <row r="69" ht="10.5" hidden="1" customHeight="1" x14ac:dyDescent="0.3"/>
    <row r="70" ht="10.5" hidden="1" customHeight="1" x14ac:dyDescent="0.3"/>
    <row r="71" ht="10.5" hidden="1" customHeight="1" x14ac:dyDescent="0.3"/>
    <row r="72" ht="10.5" hidden="1" customHeight="1" x14ac:dyDescent="0.3"/>
    <row r="73" ht="10.5" hidden="1" customHeight="1" x14ac:dyDescent="0.3"/>
    <row r="74" ht="10.5" hidden="1" customHeight="1" x14ac:dyDescent="0.3"/>
    <row r="75" ht="10.5" hidden="1" customHeight="1" x14ac:dyDescent="0.3"/>
    <row r="76" ht="10.5" hidden="1" customHeight="1" x14ac:dyDescent="0.3"/>
    <row r="77" ht="10.5" hidden="1" customHeight="1" x14ac:dyDescent="0.3"/>
    <row r="78" ht="10.5" hidden="1" customHeight="1" x14ac:dyDescent="0.3"/>
    <row r="79" ht="10.5" hidden="1" customHeight="1" x14ac:dyDescent="0.3"/>
    <row r="80" ht="10.5" hidden="1" customHeight="1" x14ac:dyDescent="0.3"/>
    <row r="81" ht="10.5" hidden="1" customHeight="1" x14ac:dyDescent="0.3"/>
    <row r="82" ht="10.5" hidden="1" customHeight="1" x14ac:dyDescent="0.3"/>
    <row r="83" ht="10.5" hidden="1" customHeight="1" x14ac:dyDescent="0.3"/>
    <row r="84" ht="10.5" hidden="1" customHeight="1" x14ac:dyDescent="0.3"/>
    <row r="85" ht="10.5" hidden="1" customHeight="1" x14ac:dyDescent="0.3"/>
    <row r="86" ht="10.5" hidden="1" customHeight="1" x14ac:dyDescent="0.3"/>
    <row r="87" ht="10.5" hidden="1" customHeight="1" x14ac:dyDescent="0.3"/>
    <row r="88" ht="10.5" hidden="1" customHeight="1" x14ac:dyDescent="0.3"/>
    <row r="89" ht="10.5" hidden="1" customHeight="1" x14ac:dyDescent="0.3"/>
    <row r="90" ht="10.5" hidden="1" customHeight="1" x14ac:dyDescent="0.3"/>
    <row r="91" ht="10.5" hidden="1" customHeight="1" x14ac:dyDescent="0.3"/>
    <row r="92" ht="10.5" hidden="1" customHeight="1" x14ac:dyDescent="0.3"/>
    <row r="93" ht="10.5" hidden="1" customHeight="1" x14ac:dyDescent="0.3"/>
    <row r="94" ht="10.5" hidden="1" customHeight="1" x14ac:dyDescent="0.3"/>
    <row r="95" ht="10.5" hidden="1" customHeight="1" x14ac:dyDescent="0.3"/>
    <row r="96" ht="10.5" hidden="1" customHeight="1" x14ac:dyDescent="0.3"/>
    <row r="97" ht="10.5" hidden="1" customHeight="1" x14ac:dyDescent="0.3"/>
    <row r="98" ht="10.5" hidden="1" customHeight="1" x14ac:dyDescent="0.3"/>
    <row r="99" ht="10.5" hidden="1" customHeight="1" x14ac:dyDescent="0.3"/>
    <row r="100" ht="10.5" hidden="1" customHeight="1" x14ac:dyDescent="0.3"/>
    <row r="101" ht="10.5" hidden="1" customHeight="1" x14ac:dyDescent="0.3"/>
    <row r="102" ht="10.5" hidden="1" customHeight="1" x14ac:dyDescent="0.3"/>
    <row r="103" ht="10.5" hidden="1" customHeight="1" x14ac:dyDescent="0.3"/>
    <row r="104" ht="10.5" hidden="1" customHeight="1" x14ac:dyDescent="0.3"/>
    <row r="105" ht="10.5" hidden="1" customHeight="1" x14ac:dyDescent="0.3"/>
    <row r="106" ht="10.5" hidden="1" customHeight="1" x14ac:dyDescent="0.3"/>
    <row r="107" ht="10.5" hidden="1" customHeight="1" x14ac:dyDescent="0.3"/>
    <row r="108" ht="10.5" hidden="1" customHeight="1" x14ac:dyDescent="0.3"/>
    <row r="109" ht="10.5" hidden="1" customHeight="1" x14ac:dyDescent="0.3"/>
    <row r="110" ht="10.5" hidden="1" customHeight="1" x14ac:dyDescent="0.3"/>
    <row r="111" ht="10.5" hidden="1" customHeight="1" x14ac:dyDescent="0.3"/>
    <row r="112" ht="10.5" hidden="1" customHeight="1" x14ac:dyDescent="0.3"/>
    <row r="113" ht="10.5" hidden="1" customHeight="1" x14ac:dyDescent="0.3"/>
    <row r="114" ht="10.5" hidden="1" customHeight="1" x14ac:dyDescent="0.3"/>
    <row r="115" ht="10.5" hidden="1" customHeight="1" x14ac:dyDescent="0.3"/>
    <row r="116" ht="10.5" hidden="1" customHeight="1" x14ac:dyDescent="0.3"/>
    <row r="117" ht="10.5" hidden="1" customHeight="1" x14ac:dyDescent="0.3"/>
    <row r="118" ht="10.5" hidden="1" customHeight="1" x14ac:dyDescent="0.3"/>
    <row r="119" ht="10.5" hidden="1" customHeight="1" x14ac:dyDescent="0.3"/>
    <row r="120" ht="10.5" hidden="1" customHeight="1" x14ac:dyDescent="0.3"/>
    <row r="121" ht="10.5" hidden="1" customHeight="1" x14ac:dyDescent="0.3"/>
    <row r="122" ht="10.5" hidden="1" customHeight="1" x14ac:dyDescent="0.3"/>
    <row r="123" ht="10.5" hidden="1" customHeight="1" x14ac:dyDescent="0.3"/>
    <row r="124" ht="10.5" hidden="1" customHeight="1" x14ac:dyDescent="0.3"/>
    <row r="125" ht="10.5" hidden="1" customHeight="1" x14ac:dyDescent="0.3"/>
    <row r="126" ht="10.5" hidden="1" customHeight="1" x14ac:dyDescent="0.3"/>
    <row r="127" ht="10.5" hidden="1" customHeight="1" x14ac:dyDescent="0.3"/>
    <row r="128" ht="10.5" hidden="1" customHeight="1" x14ac:dyDescent="0.3"/>
    <row r="129" ht="10.5" hidden="1" customHeight="1" x14ac:dyDescent="0.3"/>
    <row r="130" ht="10.5" hidden="1" customHeight="1" x14ac:dyDescent="0.3"/>
    <row r="131" ht="10.5" hidden="1" customHeight="1" x14ac:dyDescent="0.3"/>
    <row r="132" ht="10.5" hidden="1" customHeight="1" x14ac:dyDescent="0.3"/>
    <row r="133" ht="10.5" hidden="1" customHeight="1" x14ac:dyDescent="0.3"/>
    <row r="134" ht="10.5" hidden="1" customHeight="1" x14ac:dyDescent="0.3"/>
    <row r="135" ht="10.5" hidden="1" customHeight="1" x14ac:dyDescent="0.3"/>
    <row r="136" ht="10.5" hidden="1" customHeight="1" x14ac:dyDescent="0.3"/>
    <row r="137" ht="10.5" hidden="1" customHeight="1" x14ac:dyDescent="0.3"/>
    <row r="138" ht="10.5" hidden="1" customHeight="1" x14ac:dyDescent="0.3"/>
    <row r="139" ht="10.5" hidden="1" customHeight="1" x14ac:dyDescent="0.3"/>
    <row r="140" ht="10.5" hidden="1" customHeight="1" x14ac:dyDescent="0.3"/>
    <row r="141" ht="10.5" hidden="1" customHeight="1" x14ac:dyDescent="0.3"/>
    <row r="142" ht="10.5" hidden="1" customHeight="1" x14ac:dyDescent="0.3"/>
    <row r="143" ht="10.5" hidden="1" customHeight="1" x14ac:dyDescent="0.3"/>
    <row r="144" ht="10.5" hidden="1" customHeight="1" x14ac:dyDescent="0.3"/>
    <row r="145" ht="10.5" hidden="1" customHeight="1" x14ac:dyDescent="0.3"/>
    <row r="146" ht="10.5" hidden="1" customHeight="1" x14ac:dyDescent="0.3"/>
    <row r="147" ht="10.5" hidden="1" customHeight="1" x14ac:dyDescent="0.3"/>
    <row r="148" ht="10.5" hidden="1" customHeight="1" x14ac:dyDescent="0.3"/>
    <row r="149" ht="10.5" hidden="1" customHeight="1" x14ac:dyDescent="0.3"/>
    <row r="150" ht="10.5" hidden="1" customHeight="1" x14ac:dyDescent="0.3"/>
    <row r="151" ht="10.5" hidden="1" customHeight="1" x14ac:dyDescent="0.3"/>
    <row r="152" ht="10.5" hidden="1" customHeight="1" x14ac:dyDescent="0.3"/>
    <row r="153" ht="10.5" hidden="1" customHeight="1" x14ac:dyDescent="0.3"/>
    <row r="154" ht="10.5" hidden="1" customHeight="1" x14ac:dyDescent="0.3"/>
    <row r="155" ht="10.5" hidden="1" customHeight="1" x14ac:dyDescent="0.3"/>
    <row r="156" ht="10.5" hidden="1" customHeight="1" x14ac:dyDescent="0.3"/>
    <row r="157" ht="10.5" hidden="1" customHeight="1" x14ac:dyDescent="0.3"/>
    <row r="158" ht="10.5" hidden="1" customHeight="1" x14ac:dyDescent="0.3"/>
    <row r="159" ht="10.5" hidden="1" customHeight="1" x14ac:dyDescent="0.3"/>
    <row r="160" ht="10.5" hidden="1" customHeight="1" x14ac:dyDescent="0.3"/>
    <row r="161" ht="10.5" hidden="1" customHeight="1" x14ac:dyDescent="0.3"/>
    <row r="162" ht="10.5" hidden="1" customHeight="1" x14ac:dyDescent="0.3"/>
    <row r="163" ht="10.5" hidden="1" customHeight="1" x14ac:dyDescent="0.3"/>
    <row r="164" ht="10.5" hidden="1" customHeight="1" x14ac:dyDescent="0.3"/>
    <row r="165" ht="10.5" hidden="1" customHeight="1" x14ac:dyDescent="0.3"/>
    <row r="166" ht="10.5" hidden="1" customHeight="1" x14ac:dyDescent="0.3"/>
    <row r="167" ht="10.5" hidden="1" customHeight="1" x14ac:dyDescent="0.3"/>
    <row r="168" ht="10.5" hidden="1" customHeight="1" x14ac:dyDescent="0.3"/>
    <row r="169" ht="10.5" hidden="1" customHeight="1" x14ac:dyDescent="0.3"/>
    <row r="170" ht="10.5" hidden="1" customHeight="1" x14ac:dyDescent="0.3"/>
    <row r="171" ht="10.5" hidden="1" customHeight="1" x14ac:dyDescent="0.3"/>
    <row r="172" ht="10.5" hidden="1" customHeight="1" x14ac:dyDescent="0.3"/>
    <row r="173" ht="10.5" hidden="1" customHeight="1" x14ac:dyDescent="0.3"/>
    <row r="174" ht="10.5" hidden="1" customHeight="1" x14ac:dyDescent="0.3"/>
    <row r="175" ht="10.5" hidden="1" customHeight="1" x14ac:dyDescent="0.3"/>
    <row r="176" ht="10.5" hidden="1" customHeight="1" x14ac:dyDescent="0.3"/>
    <row r="177" ht="10.5" hidden="1" customHeight="1" x14ac:dyDescent="0.3"/>
    <row r="178" ht="10.5" hidden="1" customHeight="1" x14ac:dyDescent="0.3"/>
    <row r="179" ht="10.5" hidden="1" customHeight="1" x14ac:dyDescent="0.3"/>
    <row r="180" ht="10.5" hidden="1" customHeight="1" x14ac:dyDescent="0.3"/>
    <row r="181" ht="10.5" hidden="1" customHeight="1" x14ac:dyDescent="0.3"/>
    <row r="182" ht="10.5" hidden="1" customHeight="1" x14ac:dyDescent="0.3"/>
    <row r="183" ht="10.5" hidden="1" customHeight="1" x14ac:dyDescent="0.3"/>
    <row r="184" ht="10.5" hidden="1" customHeight="1" x14ac:dyDescent="0.3"/>
    <row r="185" ht="10.5" hidden="1" customHeight="1" x14ac:dyDescent="0.3"/>
    <row r="186" ht="10.5" hidden="1" customHeight="1" x14ac:dyDescent="0.3"/>
    <row r="187" ht="10.5" hidden="1" customHeight="1" x14ac:dyDescent="0.3"/>
    <row r="188" ht="10.5" hidden="1" customHeight="1" x14ac:dyDescent="0.3"/>
    <row r="189" ht="10.5" hidden="1" customHeight="1" x14ac:dyDescent="0.3"/>
    <row r="190" ht="10.5" hidden="1" customHeight="1" x14ac:dyDescent="0.3"/>
    <row r="191" ht="10.5" hidden="1" customHeight="1" x14ac:dyDescent="0.3"/>
    <row r="192" ht="10.5" hidden="1" customHeight="1" x14ac:dyDescent="0.3"/>
    <row r="193" ht="10.5" hidden="1" customHeight="1" x14ac:dyDescent="0.3"/>
    <row r="194" ht="10.5" hidden="1" customHeight="1" x14ac:dyDescent="0.3"/>
    <row r="195" ht="10.5" hidden="1" customHeight="1" x14ac:dyDescent="0.3"/>
    <row r="196" ht="10.5" hidden="1" customHeight="1" x14ac:dyDescent="0.3"/>
    <row r="197" ht="10.5" hidden="1" customHeight="1" x14ac:dyDescent="0.3"/>
    <row r="198" ht="10.5" hidden="1" customHeight="1" x14ac:dyDescent="0.3"/>
    <row r="199" ht="10.5" hidden="1" customHeight="1" x14ac:dyDescent="0.3"/>
    <row r="200" ht="10.5" hidden="1" customHeight="1" x14ac:dyDescent="0.3"/>
    <row r="201" ht="10.5" hidden="1" customHeight="1" x14ac:dyDescent="0.3"/>
    <row r="202" ht="10.5" hidden="1" customHeight="1" x14ac:dyDescent="0.3"/>
    <row r="203" ht="10.5" hidden="1" customHeight="1" x14ac:dyDescent="0.3"/>
    <row r="204" ht="10.5" hidden="1" customHeight="1" x14ac:dyDescent="0.3"/>
    <row r="215" ht="10.5" hidden="1" customHeight="1" x14ac:dyDescent="0.3"/>
    <row r="216" ht="10.5" hidden="1" customHeight="1" x14ac:dyDescent="0.3"/>
    <row r="217" ht="10.5" hidden="1" customHeight="1" x14ac:dyDescent="0.3"/>
    <row r="218" ht="10.5" hidden="1" customHeight="1" x14ac:dyDescent="0.3"/>
    <row r="219" ht="10.5" hidden="1" customHeight="1" x14ac:dyDescent="0.3"/>
    <row r="220" ht="10.5" hidden="1" customHeight="1" x14ac:dyDescent="0.3"/>
    <row r="221" ht="10.5" hidden="1" customHeight="1" x14ac:dyDescent="0.3"/>
    <row r="222" ht="10.5" hidden="1" customHeight="1" x14ac:dyDescent="0.3"/>
    <row r="223" ht="10.5" hidden="1" customHeight="1" x14ac:dyDescent="0.3"/>
    <row r="224" ht="10.5" hidden="1" customHeight="1" x14ac:dyDescent="0.3"/>
    <row r="225" ht="10.5" hidden="1" customHeight="1" x14ac:dyDescent="0.3"/>
    <row r="226" ht="10.5" hidden="1" customHeight="1" x14ac:dyDescent="0.3"/>
    <row r="227" ht="10.5" hidden="1" customHeight="1" x14ac:dyDescent="0.3"/>
  </sheetData>
  <sheetProtection algorithmName="SHA-512" hashValue="iVf/U4DF9JgHkCgq3ivbPpINb7l4pmorJYjk2AAepqYpP/F+W91VSLkhvmkjy23N+uJEuA4aTGh3QLySBEJLng==" saltValue="66SmV5zL+85WagiWno7JK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1404F-EA81-49DF-9B18-20D5972B477E}">
  <sheetPr codeName="Blad2"/>
  <dimension ref="A1:XEQ18"/>
  <sheetViews>
    <sheetView workbookViewId="0">
      <selection activeCell="D17" sqref="D17"/>
    </sheetView>
  </sheetViews>
  <sheetFormatPr defaultColWidth="0" defaultRowHeight="11.5" zeroHeight="1" x14ac:dyDescent="0.3"/>
  <cols>
    <col min="1" max="1" width="1.58203125" style="24" customWidth="1"/>
    <col min="2" max="2" width="35.83203125" style="24" bestFit="1" customWidth="1"/>
    <col min="3" max="57" width="9" style="24" customWidth="1"/>
    <col min="58" max="60" width="0" style="24" hidden="1" customWidth="1"/>
    <col min="61" max="16366" width="9" style="24" hidden="1"/>
    <col min="16367" max="16367" width="1.5" style="24" hidden="1" customWidth="1"/>
    <col min="16368" max="16368" width="1.58203125" style="24" customWidth="1"/>
    <col min="16369" max="16369" width="10.83203125" style="24" hidden="1" customWidth="1"/>
    <col min="16370" max="16371" width="14.83203125" style="24" hidden="1" customWidth="1"/>
    <col min="16372" max="16383" width="21.33203125" style="24" hidden="1" customWidth="1"/>
    <col min="16384" max="16384" width="21.33203125" style="24" hidden="1"/>
  </cols>
  <sheetData>
    <row r="1" spans="1:57 16368:16368" s="1" customFormat="1" ht="16.5" customHeight="1" x14ac:dyDescent="0.45">
      <c r="B1" s="7"/>
      <c r="C1" s="40" t="s">
        <v>22</v>
      </c>
      <c r="D1" s="40" t="s">
        <v>23</v>
      </c>
      <c r="E1" s="40" t="s">
        <v>24</v>
      </c>
      <c r="F1" s="40" t="s">
        <v>25</v>
      </c>
      <c r="G1" s="40" t="s">
        <v>26</v>
      </c>
      <c r="H1" s="40" t="s">
        <v>27</v>
      </c>
      <c r="I1" s="40" t="s">
        <v>28</v>
      </c>
      <c r="J1" s="40" t="s">
        <v>29</v>
      </c>
      <c r="K1" s="40" t="s">
        <v>30</v>
      </c>
      <c r="L1" s="40" t="s">
        <v>31</v>
      </c>
      <c r="M1" s="40" t="s">
        <v>32</v>
      </c>
      <c r="N1" s="40" t="s">
        <v>33</v>
      </c>
      <c r="O1" s="40" t="s">
        <v>34</v>
      </c>
      <c r="P1" s="40" t="s">
        <v>35</v>
      </c>
      <c r="Q1" s="40" t="s">
        <v>36</v>
      </c>
      <c r="R1" s="40" t="s">
        <v>37</v>
      </c>
      <c r="S1" s="40" t="s">
        <v>38</v>
      </c>
      <c r="T1" s="40" t="s">
        <v>39</v>
      </c>
      <c r="U1" s="40" t="s">
        <v>40</v>
      </c>
      <c r="V1" s="40" t="s">
        <v>41</v>
      </c>
      <c r="W1" s="40" t="s">
        <v>42</v>
      </c>
      <c r="X1" s="40" t="s">
        <v>43</v>
      </c>
      <c r="Y1" s="40" t="s">
        <v>44</v>
      </c>
      <c r="Z1" s="40" t="s">
        <v>45</v>
      </c>
      <c r="AA1" s="40" t="s">
        <v>46</v>
      </c>
      <c r="AB1" s="40" t="s">
        <v>47</v>
      </c>
      <c r="AC1" s="40" t="s">
        <v>48</v>
      </c>
      <c r="AD1" s="40" t="s">
        <v>49</v>
      </c>
      <c r="AE1" s="40" t="s">
        <v>50</v>
      </c>
      <c r="AF1" s="40" t="s">
        <v>51</v>
      </c>
      <c r="AG1" s="40" t="s">
        <v>52</v>
      </c>
      <c r="AH1" s="40" t="s">
        <v>53</v>
      </c>
      <c r="AI1" s="40" t="s">
        <v>54</v>
      </c>
      <c r="AJ1" s="40" t="s">
        <v>55</v>
      </c>
      <c r="AK1" s="40" t="s">
        <v>56</v>
      </c>
      <c r="AL1" s="40" t="s">
        <v>57</v>
      </c>
      <c r="AM1" s="40" t="s">
        <v>58</v>
      </c>
      <c r="AN1" s="40" t="s">
        <v>59</v>
      </c>
      <c r="AO1" s="40" t="s">
        <v>60</v>
      </c>
      <c r="AP1" s="40" t="s">
        <v>61</v>
      </c>
      <c r="AQ1" s="40" t="s">
        <v>62</v>
      </c>
      <c r="AR1" s="40" t="s">
        <v>63</v>
      </c>
      <c r="AS1" s="40" t="s">
        <v>64</v>
      </c>
      <c r="AT1" s="40" t="s">
        <v>65</v>
      </c>
      <c r="AU1" s="40" t="s">
        <v>66</v>
      </c>
      <c r="AV1" s="40" t="s">
        <v>67</v>
      </c>
      <c r="AW1" s="40" t="s">
        <v>68</v>
      </c>
      <c r="AX1" s="40" t="s">
        <v>69</v>
      </c>
      <c r="AY1" s="40" t="s">
        <v>70</v>
      </c>
      <c r="AZ1" s="40" t="s">
        <v>71</v>
      </c>
      <c r="BA1" s="40" t="s">
        <v>72</v>
      </c>
      <c r="BB1" s="40" t="s">
        <v>73</v>
      </c>
      <c r="BC1" s="40" t="s">
        <v>74</v>
      </c>
      <c r="BD1" s="40" t="s">
        <v>75</v>
      </c>
      <c r="BE1" s="40" t="s">
        <v>76</v>
      </c>
    </row>
    <row r="2" spans="1:57 16368:16368" s="2" customFormat="1" ht="5.25" customHeight="1" x14ac:dyDescent="0.45">
      <c r="A2" s="11"/>
      <c r="XEN2" s="11"/>
    </row>
    <row r="3" spans="1:57 16368:16368" s="23" customFormat="1" ht="16.5" customHeight="1" x14ac:dyDescent="0.45">
      <c r="B3" s="33" t="s">
        <v>77</v>
      </c>
      <c r="C3" s="38">
        <v>254</v>
      </c>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2"/>
    </row>
    <row r="4" spans="1:57 16368:16368" s="23" customFormat="1" ht="16.5" customHeight="1" x14ac:dyDescent="0.45">
      <c r="B4" s="9" t="s">
        <v>78</v>
      </c>
      <c r="C4" s="21">
        <f>SUM(D4:BE4)</f>
        <v>324305.19</v>
      </c>
      <c r="D4" s="21">
        <v>1950</v>
      </c>
      <c r="E4" s="21">
        <v>11001</v>
      </c>
      <c r="F4" s="21">
        <v>1650</v>
      </c>
      <c r="G4" s="21">
        <v>11722</v>
      </c>
      <c r="H4" s="21">
        <v>1651</v>
      </c>
      <c r="I4" s="21">
        <v>5016</v>
      </c>
      <c r="J4" s="21">
        <v>22104.9</v>
      </c>
      <c r="K4" s="21">
        <v>5754</v>
      </c>
      <c r="L4" s="21">
        <v>11889</v>
      </c>
      <c r="M4" s="21">
        <v>26232</v>
      </c>
      <c r="N4" s="21">
        <v>3090</v>
      </c>
      <c r="O4" s="21">
        <v>3534</v>
      </c>
      <c r="P4" s="21">
        <v>8320</v>
      </c>
      <c r="Q4" s="21">
        <v>1215</v>
      </c>
      <c r="R4" s="21">
        <v>10136</v>
      </c>
      <c r="S4" s="21">
        <v>2113</v>
      </c>
      <c r="T4" s="21">
        <v>7853.49</v>
      </c>
      <c r="U4" s="21">
        <v>5815.43</v>
      </c>
      <c r="V4" s="21">
        <v>7486.14</v>
      </c>
      <c r="W4" s="21">
        <v>3230</v>
      </c>
      <c r="X4" s="21">
        <v>3535</v>
      </c>
      <c r="Y4" s="21">
        <v>1030</v>
      </c>
      <c r="Z4" s="21">
        <v>10376.469999999999</v>
      </c>
      <c r="AA4" s="21">
        <v>5708</v>
      </c>
      <c r="AB4" s="21">
        <v>3251</v>
      </c>
      <c r="AC4" s="21">
        <v>2065</v>
      </c>
      <c r="AD4" s="21">
        <v>2866</v>
      </c>
      <c r="AE4" s="21">
        <v>3829</v>
      </c>
      <c r="AF4" s="21">
        <v>303.39999999999998</v>
      </c>
      <c r="AG4" s="21">
        <v>842</v>
      </c>
      <c r="AH4" s="21">
        <v>2514</v>
      </c>
      <c r="AI4" s="21">
        <v>15872.5</v>
      </c>
      <c r="AJ4" s="21">
        <v>4460.67</v>
      </c>
      <c r="AK4" s="21">
        <v>10615</v>
      </c>
      <c r="AL4" s="21">
        <v>2074.8000000000002</v>
      </c>
      <c r="AM4" s="21">
        <v>2800</v>
      </c>
      <c r="AN4" s="21">
        <v>1319</v>
      </c>
      <c r="AO4" s="21">
        <v>10242</v>
      </c>
      <c r="AP4" s="21">
        <v>955.74</v>
      </c>
      <c r="AQ4" s="21">
        <v>7146</v>
      </c>
      <c r="AR4" s="21">
        <v>5799</v>
      </c>
      <c r="AS4" s="21">
        <v>5631</v>
      </c>
      <c r="AT4" s="21">
        <v>3189</v>
      </c>
      <c r="AU4" s="21">
        <v>2562</v>
      </c>
      <c r="AV4" s="21">
        <v>3349.2</v>
      </c>
      <c r="AW4" s="21">
        <v>16833</v>
      </c>
      <c r="AX4" s="21">
        <v>879</v>
      </c>
      <c r="AY4" s="21">
        <v>4490.25</v>
      </c>
      <c r="AZ4" s="21">
        <v>11508.9</v>
      </c>
      <c r="BA4" s="21">
        <v>7334.1</v>
      </c>
      <c r="BB4" s="21">
        <v>6701.2</v>
      </c>
      <c r="BC4" s="21">
        <v>179</v>
      </c>
      <c r="BD4" s="21">
        <v>2542</v>
      </c>
      <c r="BE4" s="22">
        <v>9739</v>
      </c>
    </row>
    <row r="5" spans="1:57 16368:16368" s="23" customFormat="1" ht="16.5" customHeight="1" thickBot="1" x14ac:dyDescent="0.5">
      <c r="B5" s="37" t="s">
        <v>79</v>
      </c>
      <c r="C5" s="39">
        <f>SUM(D5:BE5)</f>
        <v>16781</v>
      </c>
      <c r="D5" s="39">
        <v>101</v>
      </c>
      <c r="E5" s="39">
        <v>719</v>
      </c>
      <c r="F5" s="39">
        <v>84</v>
      </c>
      <c r="G5" s="39">
        <v>629</v>
      </c>
      <c r="H5" s="39">
        <v>62</v>
      </c>
      <c r="I5" s="39">
        <v>225</v>
      </c>
      <c r="J5" s="39">
        <v>1264</v>
      </c>
      <c r="K5" s="39">
        <v>467</v>
      </c>
      <c r="L5" s="39">
        <v>600</v>
      </c>
      <c r="M5" s="39">
        <v>1345</v>
      </c>
      <c r="N5" s="39">
        <v>144</v>
      </c>
      <c r="O5" s="39">
        <v>124</v>
      </c>
      <c r="P5" s="39">
        <v>376</v>
      </c>
      <c r="Q5" s="39">
        <v>61</v>
      </c>
      <c r="R5" s="39">
        <v>517</v>
      </c>
      <c r="S5" s="39">
        <v>187</v>
      </c>
      <c r="T5" s="39">
        <v>477</v>
      </c>
      <c r="U5" s="39">
        <v>262</v>
      </c>
      <c r="V5" s="39">
        <v>413</v>
      </c>
      <c r="W5" s="39">
        <v>132</v>
      </c>
      <c r="X5" s="39">
        <v>166</v>
      </c>
      <c r="Y5" s="39">
        <v>55</v>
      </c>
      <c r="Z5" s="39">
        <v>516</v>
      </c>
      <c r="AA5" s="39">
        <v>352</v>
      </c>
      <c r="AB5" s="39">
        <v>120</v>
      </c>
      <c r="AC5" s="39">
        <v>93</v>
      </c>
      <c r="AD5" s="39">
        <v>180</v>
      </c>
      <c r="AE5" s="39">
        <v>165</v>
      </c>
      <c r="AF5" s="39">
        <v>25</v>
      </c>
      <c r="AG5" s="39">
        <v>29</v>
      </c>
      <c r="AH5" s="39">
        <v>143</v>
      </c>
      <c r="AI5" s="39">
        <v>928</v>
      </c>
      <c r="AJ5" s="39">
        <v>160</v>
      </c>
      <c r="AK5" s="39">
        <v>513</v>
      </c>
      <c r="AL5" s="39">
        <v>78</v>
      </c>
      <c r="AM5" s="39">
        <v>236</v>
      </c>
      <c r="AN5" s="39">
        <v>66</v>
      </c>
      <c r="AO5" s="39">
        <v>514</v>
      </c>
      <c r="AP5" s="39">
        <v>62</v>
      </c>
      <c r="AQ5" s="39">
        <v>314</v>
      </c>
      <c r="AR5" s="39">
        <v>280</v>
      </c>
      <c r="AS5" s="39">
        <v>252</v>
      </c>
      <c r="AT5" s="39">
        <v>123</v>
      </c>
      <c r="AU5" s="39">
        <v>114</v>
      </c>
      <c r="AV5" s="39">
        <v>135</v>
      </c>
      <c r="AW5" s="39">
        <v>918</v>
      </c>
      <c r="AX5" s="39">
        <v>28</v>
      </c>
      <c r="AY5" s="39">
        <v>202</v>
      </c>
      <c r="AZ5" s="39">
        <v>530</v>
      </c>
      <c r="BA5" s="39">
        <v>474</v>
      </c>
      <c r="BB5" s="39">
        <v>246</v>
      </c>
      <c r="BC5" s="39">
        <v>18</v>
      </c>
      <c r="BD5" s="39">
        <v>99</v>
      </c>
      <c r="BE5" s="39">
        <v>458</v>
      </c>
    </row>
    <row r="6" spans="1:57 16368:16368" s="2" customFormat="1" ht="5.25" customHeight="1" x14ac:dyDescent="0.45">
      <c r="A6" s="11"/>
      <c r="XEN6" s="11"/>
    </row>
    <row r="7" spans="1:57 16368:16368" s="23" customFormat="1" ht="16.5" hidden="1" customHeight="1" x14ac:dyDescent="0.45">
      <c r="B7" s="23" t="s">
        <v>80</v>
      </c>
      <c r="D7" s="42">
        <f>ROUND((D5*0.099999),0)</f>
        <v>10</v>
      </c>
      <c r="E7" s="42">
        <f t="shared" ref="E7:BE7" si="0">ROUND((E5*0.099999),0)</f>
        <v>72</v>
      </c>
      <c r="F7" s="42">
        <f t="shared" si="0"/>
        <v>8</v>
      </c>
      <c r="G7" s="42">
        <f t="shared" si="0"/>
        <v>63</v>
      </c>
      <c r="H7" s="42">
        <f t="shared" si="0"/>
        <v>6</v>
      </c>
      <c r="I7" s="42">
        <f t="shared" si="0"/>
        <v>22</v>
      </c>
      <c r="J7" s="42">
        <f t="shared" si="0"/>
        <v>126</v>
      </c>
      <c r="K7" s="42">
        <f t="shared" si="0"/>
        <v>47</v>
      </c>
      <c r="L7" s="42">
        <f t="shared" si="0"/>
        <v>60</v>
      </c>
      <c r="M7" s="42">
        <f t="shared" si="0"/>
        <v>134</v>
      </c>
      <c r="N7" s="42">
        <f t="shared" si="0"/>
        <v>14</v>
      </c>
      <c r="O7" s="42">
        <f t="shared" si="0"/>
        <v>12</v>
      </c>
      <c r="P7" s="42">
        <f t="shared" si="0"/>
        <v>38</v>
      </c>
      <c r="Q7" s="42">
        <f t="shared" si="0"/>
        <v>6</v>
      </c>
      <c r="R7" s="42">
        <f t="shared" si="0"/>
        <v>52</v>
      </c>
      <c r="S7" s="42">
        <f t="shared" si="0"/>
        <v>19</v>
      </c>
      <c r="T7" s="42">
        <f t="shared" si="0"/>
        <v>48</v>
      </c>
      <c r="U7" s="42">
        <f t="shared" si="0"/>
        <v>26</v>
      </c>
      <c r="V7" s="42">
        <f t="shared" si="0"/>
        <v>41</v>
      </c>
      <c r="W7" s="42">
        <f t="shared" si="0"/>
        <v>13</v>
      </c>
      <c r="X7" s="42">
        <f t="shared" si="0"/>
        <v>17</v>
      </c>
      <c r="Y7" s="42">
        <f t="shared" si="0"/>
        <v>5</v>
      </c>
      <c r="Z7" s="42">
        <f t="shared" si="0"/>
        <v>52</v>
      </c>
      <c r="AA7" s="42">
        <f t="shared" si="0"/>
        <v>35</v>
      </c>
      <c r="AB7" s="42">
        <f t="shared" si="0"/>
        <v>12</v>
      </c>
      <c r="AC7" s="42">
        <f t="shared" si="0"/>
        <v>9</v>
      </c>
      <c r="AD7" s="42">
        <f t="shared" si="0"/>
        <v>18</v>
      </c>
      <c r="AE7" s="42">
        <f t="shared" si="0"/>
        <v>16</v>
      </c>
      <c r="AF7" s="42">
        <f t="shared" si="0"/>
        <v>2</v>
      </c>
      <c r="AG7" s="42">
        <f t="shared" si="0"/>
        <v>3</v>
      </c>
      <c r="AH7" s="42">
        <f t="shared" si="0"/>
        <v>14</v>
      </c>
      <c r="AI7" s="42">
        <f t="shared" si="0"/>
        <v>93</v>
      </c>
      <c r="AJ7" s="42">
        <f t="shared" si="0"/>
        <v>16</v>
      </c>
      <c r="AK7" s="42">
        <f t="shared" si="0"/>
        <v>51</v>
      </c>
      <c r="AL7" s="42">
        <f t="shared" si="0"/>
        <v>8</v>
      </c>
      <c r="AM7" s="42">
        <f t="shared" si="0"/>
        <v>24</v>
      </c>
      <c r="AN7" s="42">
        <f t="shared" si="0"/>
        <v>7</v>
      </c>
      <c r="AO7" s="42">
        <f t="shared" si="0"/>
        <v>51</v>
      </c>
      <c r="AP7" s="42">
        <f t="shared" si="0"/>
        <v>6</v>
      </c>
      <c r="AQ7" s="42">
        <f t="shared" si="0"/>
        <v>31</v>
      </c>
      <c r="AR7" s="42">
        <f t="shared" si="0"/>
        <v>28</v>
      </c>
      <c r="AS7" s="42">
        <f t="shared" si="0"/>
        <v>25</v>
      </c>
      <c r="AT7" s="42">
        <f t="shared" si="0"/>
        <v>12</v>
      </c>
      <c r="AU7" s="42">
        <f t="shared" si="0"/>
        <v>11</v>
      </c>
      <c r="AV7" s="42">
        <f t="shared" si="0"/>
        <v>13</v>
      </c>
      <c r="AW7" s="42">
        <f t="shared" si="0"/>
        <v>92</v>
      </c>
      <c r="AX7" s="42">
        <f t="shared" si="0"/>
        <v>3</v>
      </c>
      <c r="AY7" s="42">
        <f t="shared" si="0"/>
        <v>20</v>
      </c>
      <c r="AZ7" s="42">
        <f t="shared" si="0"/>
        <v>53</v>
      </c>
      <c r="BA7" s="42">
        <f t="shared" si="0"/>
        <v>47</v>
      </c>
      <c r="BB7" s="42">
        <f t="shared" si="0"/>
        <v>25</v>
      </c>
      <c r="BC7" s="42">
        <f t="shared" si="0"/>
        <v>2</v>
      </c>
      <c r="BD7" s="42">
        <f t="shared" si="0"/>
        <v>10</v>
      </c>
      <c r="BE7" s="42">
        <f t="shared" si="0"/>
        <v>46</v>
      </c>
    </row>
    <row r="8" spans="1:57 16368:16368" s="2" customFormat="1" ht="17.149999999999999" customHeight="1" x14ac:dyDescent="0.45">
      <c r="A8" s="12"/>
      <c r="B8" s="43" t="s">
        <v>81</v>
      </c>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XEN8" s="12"/>
    </row>
    <row r="9" spans="1:57 16368:16368" s="23" customFormat="1" ht="16.5" hidden="1" customHeight="1" x14ac:dyDescent="0.45">
      <c r="B9" s="45" t="s">
        <v>82</v>
      </c>
      <c r="C9" s="46"/>
      <c r="D9" s="47">
        <f t="shared" ref="D9:BE9" si="1">D7+1</f>
        <v>11</v>
      </c>
      <c r="E9" s="47">
        <f t="shared" si="1"/>
        <v>73</v>
      </c>
      <c r="F9" s="47">
        <f t="shared" si="1"/>
        <v>9</v>
      </c>
      <c r="G9" s="47">
        <f t="shared" si="1"/>
        <v>64</v>
      </c>
      <c r="H9" s="47">
        <f t="shared" si="1"/>
        <v>7</v>
      </c>
      <c r="I9" s="47">
        <f t="shared" si="1"/>
        <v>23</v>
      </c>
      <c r="J9" s="47">
        <f t="shared" si="1"/>
        <v>127</v>
      </c>
      <c r="K9" s="47">
        <f t="shared" si="1"/>
        <v>48</v>
      </c>
      <c r="L9" s="47">
        <f t="shared" si="1"/>
        <v>61</v>
      </c>
      <c r="M9" s="47">
        <f t="shared" si="1"/>
        <v>135</v>
      </c>
      <c r="N9" s="47">
        <f t="shared" si="1"/>
        <v>15</v>
      </c>
      <c r="O9" s="47">
        <f t="shared" si="1"/>
        <v>13</v>
      </c>
      <c r="P9" s="47">
        <f t="shared" si="1"/>
        <v>39</v>
      </c>
      <c r="Q9" s="47">
        <f t="shared" si="1"/>
        <v>7</v>
      </c>
      <c r="R9" s="47">
        <f t="shared" si="1"/>
        <v>53</v>
      </c>
      <c r="S9" s="47">
        <f t="shared" si="1"/>
        <v>20</v>
      </c>
      <c r="T9" s="47">
        <f t="shared" si="1"/>
        <v>49</v>
      </c>
      <c r="U9" s="47">
        <f t="shared" si="1"/>
        <v>27</v>
      </c>
      <c r="V9" s="47">
        <f t="shared" si="1"/>
        <v>42</v>
      </c>
      <c r="W9" s="47">
        <f t="shared" si="1"/>
        <v>14</v>
      </c>
      <c r="X9" s="47">
        <f t="shared" si="1"/>
        <v>18</v>
      </c>
      <c r="Y9" s="47">
        <f t="shared" si="1"/>
        <v>6</v>
      </c>
      <c r="Z9" s="47">
        <f t="shared" si="1"/>
        <v>53</v>
      </c>
      <c r="AA9" s="47">
        <f t="shared" si="1"/>
        <v>36</v>
      </c>
      <c r="AB9" s="47">
        <f t="shared" si="1"/>
        <v>13</v>
      </c>
      <c r="AC9" s="47">
        <f t="shared" si="1"/>
        <v>10</v>
      </c>
      <c r="AD9" s="47">
        <f t="shared" si="1"/>
        <v>19</v>
      </c>
      <c r="AE9" s="47">
        <f t="shared" si="1"/>
        <v>17</v>
      </c>
      <c r="AF9" s="47">
        <f t="shared" si="1"/>
        <v>3</v>
      </c>
      <c r="AG9" s="47">
        <f t="shared" si="1"/>
        <v>4</v>
      </c>
      <c r="AH9" s="47">
        <f t="shared" si="1"/>
        <v>15</v>
      </c>
      <c r="AI9" s="47">
        <f t="shared" si="1"/>
        <v>94</v>
      </c>
      <c r="AJ9" s="47">
        <f t="shared" si="1"/>
        <v>17</v>
      </c>
      <c r="AK9" s="47">
        <f t="shared" si="1"/>
        <v>52</v>
      </c>
      <c r="AL9" s="47">
        <f t="shared" si="1"/>
        <v>9</v>
      </c>
      <c r="AM9" s="47">
        <f t="shared" si="1"/>
        <v>25</v>
      </c>
      <c r="AN9" s="47">
        <f t="shared" si="1"/>
        <v>8</v>
      </c>
      <c r="AO9" s="47">
        <f t="shared" si="1"/>
        <v>52</v>
      </c>
      <c r="AP9" s="47">
        <f t="shared" si="1"/>
        <v>7</v>
      </c>
      <c r="AQ9" s="47">
        <f t="shared" si="1"/>
        <v>32</v>
      </c>
      <c r="AR9" s="47">
        <f t="shared" si="1"/>
        <v>29</v>
      </c>
      <c r="AS9" s="47">
        <f t="shared" si="1"/>
        <v>26</v>
      </c>
      <c r="AT9" s="47">
        <f t="shared" si="1"/>
        <v>13</v>
      </c>
      <c r="AU9" s="47">
        <f t="shared" si="1"/>
        <v>12</v>
      </c>
      <c r="AV9" s="47">
        <f t="shared" si="1"/>
        <v>14</v>
      </c>
      <c r="AW9" s="47">
        <f t="shared" si="1"/>
        <v>93</v>
      </c>
      <c r="AX9" s="47">
        <f t="shared" si="1"/>
        <v>4</v>
      </c>
      <c r="AY9" s="47">
        <f t="shared" si="1"/>
        <v>21</v>
      </c>
      <c r="AZ9" s="47">
        <f t="shared" si="1"/>
        <v>54</v>
      </c>
      <c r="BA9" s="47">
        <f t="shared" si="1"/>
        <v>48</v>
      </c>
      <c r="BB9" s="47">
        <f t="shared" si="1"/>
        <v>26</v>
      </c>
      <c r="BC9" s="47">
        <f t="shared" si="1"/>
        <v>3</v>
      </c>
      <c r="BD9" s="47">
        <f t="shared" si="1"/>
        <v>11</v>
      </c>
      <c r="BE9" s="47">
        <f t="shared" si="1"/>
        <v>47</v>
      </c>
    </row>
    <row r="10" spans="1:57 16368:16368" s="23" customFormat="1" ht="16.5" hidden="1" customHeight="1" x14ac:dyDescent="0.45">
      <c r="B10" s="45" t="s">
        <v>82</v>
      </c>
      <c r="C10" s="46"/>
      <c r="D10" s="47">
        <f>ROUND((D5*0.199999),0)</f>
        <v>20</v>
      </c>
      <c r="E10" s="47">
        <f t="shared" ref="E10:BE10" si="2">ROUND((E5*0.199999),0)</f>
        <v>144</v>
      </c>
      <c r="F10" s="47">
        <f t="shared" si="2"/>
        <v>17</v>
      </c>
      <c r="G10" s="47">
        <f t="shared" si="2"/>
        <v>126</v>
      </c>
      <c r="H10" s="47">
        <f t="shared" si="2"/>
        <v>12</v>
      </c>
      <c r="I10" s="47">
        <f t="shared" si="2"/>
        <v>45</v>
      </c>
      <c r="J10" s="47">
        <f t="shared" si="2"/>
        <v>253</v>
      </c>
      <c r="K10" s="47">
        <f t="shared" si="2"/>
        <v>93</v>
      </c>
      <c r="L10" s="47">
        <f t="shared" si="2"/>
        <v>120</v>
      </c>
      <c r="M10" s="47">
        <f t="shared" si="2"/>
        <v>269</v>
      </c>
      <c r="N10" s="47">
        <f t="shared" si="2"/>
        <v>29</v>
      </c>
      <c r="O10" s="47">
        <f t="shared" si="2"/>
        <v>25</v>
      </c>
      <c r="P10" s="47">
        <f t="shared" si="2"/>
        <v>75</v>
      </c>
      <c r="Q10" s="47">
        <f t="shared" si="2"/>
        <v>12</v>
      </c>
      <c r="R10" s="47">
        <f t="shared" si="2"/>
        <v>103</v>
      </c>
      <c r="S10" s="47">
        <f t="shared" si="2"/>
        <v>37</v>
      </c>
      <c r="T10" s="47">
        <f t="shared" si="2"/>
        <v>95</v>
      </c>
      <c r="U10" s="47">
        <f t="shared" si="2"/>
        <v>52</v>
      </c>
      <c r="V10" s="47">
        <f t="shared" si="2"/>
        <v>83</v>
      </c>
      <c r="W10" s="47">
        <f t="shared" si="2"/>
        <v>26</v>
      </c>
      <c r="X10" s="47">
        <f t="shared" si="2"/>
        <v>33</v>
      </c>
      <c r="Y10" s="47">
        <f t="shared" si="2"/>
        <v>11</v>
      </c>
      <c r="Z10" s="47">
        <f t="shared" si="2"/>
        <v>103</v>
      </c>
      <c r="AA10" s="47">
        <f t="shared" si="2"/>
        <v>70</v>
      </c>
      <c r="AB10" s="47">
        <f t="shared" si="2"/>
        <v>24</v>
      </c>
      <c r="AC10" s="47">
        <f t="shared" si="2"/>
        <v>19</v>
      </c>
      <c r="AD10" s="47">
        <f t="shared" si="2"/>
        <v>36</v>
      </c>
      <c r="AE10" s="47">
        <f t="shared" si="2"/>
        <v>33</v>
      </c>
      <c r="AF10" s="47">
        <f t="shared" si="2"/>
        <v>5</v>
      </c>
      <c r="AG10" s="47">
        <f t="shared" si="2"/>
        <v>6</v>
      </c>
      <c r="AH10" s="47">
        <f t="shared" si="2"/>
        <v>29</v>
      </c>
      <c r="AI10" s="47">
        <f t="shared" si="2"/>
        <v>186</v>
      </c>
      <c r="AJ10" s="47">
        <f t="shared" si="2"/>
        <v>32</v>
      </c>
      <c r="AK10" s="47">
        <f t="shared" si="2"/>
        <v>103</v>
      </c>
      <c r="AL10" s="47">
        <f t="shared" si="2"/>
        <v>16</v>
      </c>
      <c r="AM10" s="47">
        <f t="shared" si="2"/>
        <v>47</v>
      </c>
      <c r="AN10" s="47">
        <f t="shared" si="2"/>
        <v>13</v>
      </c>
      <c r="AO10" s="47">
        <f t="shared" si="2"/>
        <v>103</v>
      </c>
      <c r="AP10" s="47">
        <f t="shared" si="2"/>
        <v>12</v>
      </c>
      <c r="AQ10" s="47">
        <f t="shared" si="2"/>
        <v>63</v>
      </c>
      <c r="AR10" s="47">
        <f t="shared" si="2"/>
        <v>56</v>
      </c>
      <c r="AS10" s="47">
        <f t="shared" si="2"/>
        <v>50</v>
      </c>
      <c r="AT10" s="47">
        <f t="shared" si="2"/>
        <v>25</v>
      </c>
      <c r="AU10" s="47">
        <f t="shared" si="2"/>
        <v>23</v>
      </c>
      <c r="AV10" s="47">
        <f t="shared" si="2"/>
        <v>27</v>
      </c>
      <c r="AW10" s="47">
        <f t="shared" si="2"/>
        <v>184</v>
      </c>
      <c r="AX10" s="47">
        <f t="shared" si="2"/>
        <v>6</v>
      </c>
      <c r="AY10" s="47">
        <f t="shared" si="2"/>
        <v>40</v>
      </c>
      <c r="AZ10" s="47">
        <f t="shared" si="2"/>
        <v>106</v>
      </c>
      <c r="BA10" s="47">
        <f t="shared" si="2"/>
        <v>95</v>
      </c>
      <c r="BB10" s="47">
        <f t="shared" si="2"/>
        <v>49</v>
      </c>
      <c r="BC10" s="47">
        <f t="shared" si="2"/>
        <v>4</v>
      </c>
      <c r="BD10" s="47">
        <f t="shared" si="2"/>
        <v>20</v>
      </c>
      <c r="BE10" s="47">
        <f t="shared" si="2"/>
        <v>92</v>
      </c>
    </row>
    <row r="11" spans="1:57 16368:16368" s="23" customFormat="1" ht="16.5" customHeight="1" x14ac:dyDescent="0.45">
      <c r="B11" s="45" t="s">
        <v>83</v>
      </c>
      <c r="C11" s="46"/>
      <c r="D11" s="47" t="str">
        <f>_xlfn.TEXTJOIN(" - ",,D9,D10)</f>
        <v>11 - 20</v>
      </c>
      <c r="E11" s="47" t="str">
        <f t="shared" ref="E11:BE11" si="3">_xlfn.TEXTJOIN(" - ",,E9,E10)</f>
        <v>73 - 144</v>
      </c>
      <c r="F11" s="47" t="str">
        <f t="shared" si="3"/>
        <v>9 - 17</v>
      </c>
      <c r="G11" s="47" t="str">
        <f t="shared" si="3"/>
        <v>64 - 126</v>
      </c>
      <c r="H11" s="47" t="str">
        <f t="shared" si="3"/>
        <v>7 - 12</v>
      </c>
      <c r="I11" s="47" t="str">
        <f t="shared" si="3"/>
        <v>23 - 45</v>
      </c>
      <c r="J11" s="47" t="str">
        <f t="shared" si="3"/>
        <v>127 - 253</v>
      </c>
      <c r="K11" s="47" t="str">
        <f t="shared" si="3"/>
        <v>48 - 93</v>
      </c>
      <c r="L11" s="47" t="str">
        <f t="shared" si="3"/>
        <v>61 - 120</v>
      </c>
      <c r="M11" s="47" t="str">
        <f t="shared" si="3"/>
        <v>135 - 269</v>
      </c>
      <c r="N11" s="47" t="str">
        <f t="shared" si="3"/>
        <v>15 - 29</v>
      </c>
      <c r="O11" s="47" t="str">
        <f t="shared" si="3"/>
        <v>13 - 25</v>
      </c>
      <c r="P11" s="47" t="str">
        <f t="shared" si="3"/>
        <v>39 - 75</v>
      </c>
      <c r="Q11" s="47" t="str">
        <f t="shared" si="3"/>
        <v>7 - 12</v>
      </c>
      <c r="R11" s="47" t="str">
        <f t="shared" si="3"/>
        <v>53 - 103</v>
      </c>
      <c r="S11" s="47" t="str">
        <f t="shared" si="3"/>
        <v>20 - 37</v>
      </c>
      <c r="T11" s="47" t="str">
        <f t="shared" si="3"/>
        <v>49 - 95</v>
      </c>
      <c r="U11" s="47" t="str">
        <f t="shared" si="3"/>
        <v>27 - 52</v>
      </c>
      <c r="V11" s="47" t="str">
        <f t="shared" si="3"/>
        <v>42 - 83</v>
      </c>
      <c r="W11" s="47" t="str">
        <f t="shared" si="3"/>
        <v>14 - 26</v>
      </c>
      <c r="X11" s="47" t="str">
        <f t="shared" si="3"/>
        <v>18 - 33</v>
      </c>
      <c r="Y11" s="47" t="str">
        <f t="shared" si="3"/>
        <v>6 - 11</v>
      </c>
      <c r="Z11" s="47" t="str">
        <f t="shared" si="3"/>
        <v>53 - 103</v>
      </c>
      <c r="AA11" s="47" t="str">
        <f t="shared" si="3"/>
        <v>36 - 70</v>
      </c>
      <c r="AB11" s="47" t="str">
        <f t="shared" si="3"/>
        <v>13 - 24</v>
      </c>
      <c r="AC11" s="47" t="str">
        <f t="shared" si="3"/>
        <v>10 - 19</v>
      </c>
      <c r="AD11" s="47" t="str">
        <f t="shared" si="3"/>
        <v>19 - 36</v>
      </c>
      <c r="AE11" s="47" t="str">
        <f t="shared" si="3"/>
        <v>17 - 33</v>
      </c>
      <c r="AF11" s="47" t="str">
        <f t="shared" si="3"/>
        <v>3 - 5</v>
      </c>
      <c r="AG11" s="47" t="str">
        <f t="shared" si="3"/>
        <v>4 - 6</v>
      </c>
      <c r="AH11" s="47" t="str">
        <f t="shared" si="3"/>
        <v>15 - 29</v>
      </c>
      <c r="AI11" s="47" t="str">
        <f t="shared" si="3"/>
        <v>94 - 186</v>
      </c>
      <c r="AJ11" s="47" t="str">
        <f t="shared" si="3"/>
        <v>17 - 32</v>
      </c>
      <c r="AK11" s="47" t="str">
        <f t="shared" si="3"/>
        <v>52 - 103</v>
      </c>
      <c r="AL11" s="47" t="str">
        <f t="shared" si="3"/>
        <v>9 - 16</v>
      </c>
      <c r="AM11" s="47" t="str">
        <f t="shared" si="3"/>
        <v>25 - 47</v>
      </c>
      <c r="AN11" s="47" t="str">
        <f t="shared" si="3"/>
        <v>8 - 13</v>
      </c>
      <c r="AO11" s="47" t="str">
        <f t="shared" si="3"/>
        <v>52 - 103</v>
      </c>
      <c r="AP11" s="47" t="str">
        <f t="shared" si="3"/>
        <v>7 - 12</v>
      </c>
      <c r="AQ11" s="47" t="str">
        <f t="shared" si="3"/>
        <v>32 - 63</v>
      </c>
      <c r="AR11" s="47" t="str">
        <f t="shared" si="3"/>
        <v>29 - 56</v>
      </c>
      <c r="AS11" s="47" t="str">
        <f t="shared" si="3"/>
        <v>26 - 50</v>
      </c>
      <c r="AT11" s="47" t="str">
        <f t="shared" si="3"/>
        <v>13 - 25</v>
      </c>
      <c r="AU11" s="47" t="str">
        <f t="shared" si="3"/>
        <v>12 - 23</v>
      </c>
      <c r="AV11" s="47" t="str">
        <f t="shared" si="3"/>
        <v>14 - 27</v>
      </c>
      <c r="AW11" s="47" t="str">
        <f t="shared" si="3"/>
        <v>93 - 184</v>
      </c>
      <c r="AX11" s="47" t="str">
        <f t="shared" si="3"/>
        <v>4 - 6</v>
      </c>
      <c r="AY11" s="47" t="str">
        <f t="shared" si="3"/>
        <v>21 - 40</v>
      </c>
      <c r="AZ11" s="47" t="str">
        <f t="shared" si="3"/>
        <v>54 - 106</v>
      </c>
      <c r="BA11" s="47" t="str">
        <f t="shared" si="3"/>
        <v>48 - 95</v>
      </c>
      <c r="BB11" s="47" t="str">
        <f t="shared" si="3"/>
        <v>26 - 49</v>
      </c>
      <c r="BC11" s="47" t="str">
        <f t="shared" si="3"/>
        <v>3 - 4</v>
      </c>
      <c r="BD11" s="47" t="str">
        <f t="shared" si="3"/>
        <v>11 - 20</v>
      </c>
      <c r="BE11" s="47" t="str">
        <f t="shared" si="3"/>
        <v>47 - 92</v>
      </c>
    </row>
    <row r="12" spans="1:57 16368:16368" s="23" customFormat="1" ht="16.5" hidden="1" customHeight="1" x14ac:dyDescent="0.45">
      <c r="B12" s="45" t="s">
        <v>84</v>
      </c>
      <c r="C12" s="46"/>
      <c r="D12" s="19">
        <f>D10+1</f>
        <v>21</v>
      </c>
      <c r="E12" s="19">
        <f t="shared" ref="E12:BE12" si="4">E10+1</f>
        <v>145</v>
      </c>
      <c r="F12" s="19">
        <f t="shared" si="4"/>
        <v>18</v>
      </c>
      <c r="G12" s="19">
        <f t="shared" si="4"/>
        <v>127</v>
      </c>
      <c r="H12" s="19">
        <f t="shared" si="4"/>
        <v>13</v>
      </c>
      <c r="I12" s="19">
        <f t="shared" si="4"/>
        <v>46</v>
      </c>
      <c r="J12" s="19">
        <f t="shared" si="4"/>
        <v>254</v>
      </c>
      <c r="K12" s="19">
        <f t="shared" si="4"/>
        <v>94</v>
      </c>
      <c r="L12" s="19">
        <f t="shared" si="4"/>
        <v>121</v>
      </c>
      <c r="M12" s="19">
        <f t="shared" si="4"/>
        <v>270</v>
      </c>
      <c r="N12" s="19">
        <f t="shared" si="4"/>
        <v>30</v>
      </c>
      <c r="O12" s="19">
        <f t="shared" si="4"/>
        <v>26</v>
      </c>
      <c r="P12" s="19">
        <f t="shared" si="4"/>
        <v>76</v>
      </c>
      <c r="Q12" s="19">
        <f t="shared" si="4"/>
        <v>13</v>
      </c>
      <c r="R12" s="19">
        <f t="shared" si="4"/>
        <v>104</v>
      </c>
      <c r="S12" s="19">
        <f t="shared" si="4"/>
        <v>38</v>
      </c>
      <c r="T12" s="19">
        <f t="shared" si="4"/>
        <v>96</v>
      </c>
      <c r="U12" s="19">
        <f t="shared" si="4"/>
        <v>53</v>
      </c>
      <c r="V12" s="19">
        <f t="shared" si="4"/>
        <v>84</v>
      </c>
      <c r="W12" s="19">
        <f t="shared" si="4"/>
        <v>27</v>
      </c>
      <c r="X12" s="19">
        <f t="shared" si="4"/>
        <v>34</v>
      </c>
      <c r="Y12" s="19">
        <f t="shared" si="4"/>
        <v>12</v>
      </c>
      <c r="Z12" s="19">
        <f t="shared" si="4"/>
        <v>104</v>
      </c>
      <c r="AA12" s="19">
        <f t="shared" si="4"/>
        <v>71</v>
      </c>
      <c r="AB12" s="19">
        <f t="shared" si="4"/>
        <v>25</v>
      </c>
      <c r="AC12" s="19">
        <f t="shared" si="4"/>
        <v>20</v>
      </c>
      <c r="AD12" s="19">
        <f t="shared" si="4"/>
        <v>37</v>
      </c>
      <c r="AE12" s="19">
        <f t="shared" si="4"/>
        <v>34</v>
      </c>
      <c r="AF12" s="19">
        <f t="shared" si="4"/>
        <v>6</v>
      </c>
      <c r="AG12" s="19">
        <f t="shared" si="4"/>
        <v>7</v>
      </c>
      <c r="AH12" s="19">
        <f t="shared" si="4"/>
        <v>30</v>
      </c>
      <c r="AI12" s="19">
        <f t="shared" si="4"/>
        <v>187</v>
      </c>
      <c r="AJ12" s="19">
        <f t="shared" si="4"/>
        <v>33</v>
      </c>
      <c r="AK12" s="19">
        <f t="shared" si="4"/>
        <v>104</v>
      </c>
      <c r="AL12" s="19">
        <f t="shared" si="4"/>
        <v>17</v>
      </c>
      <c r="AM12" s="19">
        <f t="shared" si="4"/>
        <v>48</v>
      </c>
      <c r="AN12" s="19">
        <f t="shared" si="4"/>
        <v>14</v>
      </c>
      <c r="AO12" s="19">
        <f t="shared" si="4"/>
        <v>104</v>
      </c>
      <c r="AP12" s="19">
        <f t="shared" si="4"/>
        <v>13</v>
      </c>
      <c r="AQ12" s="19">
        <f t="shared" si="4"/>
        <v>64</v>
      </c>
      <c r="AR12" s="19">
        <f t="shared" si="4"/>
        <v>57</v>
      </c>
      <c r="AS12" s="19">
        <f t="shared" si="4"/>
        <v>51</v>
      </c>
      <c r="AT12" s="19">
        <f t="shared" si="4"/>
        <v>26</v>
      </c>
      <c r="AU12" s="19">
        <f t="shared" si="4"/>
        <v>24</v>
      </c>
      <c r="AV12" s="19">
        <f t="shared" si="4"/>
        <v>28</v>
      </c>
      <c r="AW12" s="19">
        <f t="shared" si="4"/>
        <v>185</v>
      </c>
      <c r="AX12" s="19">
        <f t="shared" si="4"/>
        <v>7</v>
      </c>
      <c r="AY12" s="19">
        <f t="shared" si="4"/>
        <v>41</v>
      </c>
      <c r="AZ12" s="19">
        <f t="shared" si="4"/>
        <v>107</v>
      </c>
      <c r="BA12" s="19">
        <f t="shared" si="4"/>
        <v>96</v>
      </c>
      <c r="BB12" s="19">
        <f t="shared" si="4"/>
        <v>50</v>
      </c>
      <c r="BC12" s="19">
        <f t="shared" si="4"/>
        <v>5</v>
      </c>
      <c r="BD12" s="19">
        <f t="shared" si="4"/>
        <v>21</v>
      </c>
      <c r="BE12" s="19">
        <f t="shared" si="4"/>
        <v>93</v>
      </c>
    </row>
    <row r="13" spans="1:57 16368:16368" s="23" customFormat="1" ht="16.5" hidden="1" customHeight="1" x14ac:dyDescent="0.45">
      <c r="B13" s="45" t="s">
        <v>84</v>
      </c>
      <c r="C13" s="46"/>
      <c r="D13" s="47">
        <f>ROUND((D5*0.299999),0)</f>
        <v>30</v>
      </c>
      <c r="E13" s="47">
        <f t="shared" ref="E13:BE13" si="5">ROUND((E5*0.299999),0)</f>
        <v>216</v>
      </c>
      <c r="F13" s="47">
        <f t="shared" si="5"/>
        <v>25</v>
      </c>
      <c r="G13" s="47">
        <f t="shared" si="5"/>
        <v>189</v>
      </c>
      <c r="H13" s="47">
        <f t="shared" si="5"/>
        <v>19</v>
      </c>
      <c r="I13" s="47">
        <f t="shared" si="5"/>
        <v>67</v>
      </c>
      <c r="J13" s="47">
        <f t="shared" si="5"/>
        <v>379</v>
      </c>
      <c r="K13" s="47">
        <f t="shared" si="5"/>
        <v>140</v>
      </c>
      <c r="L13" s="47">
        <f t="shared" si="5"/>
        <v>180</v>
      </c>
      <c r="M13" s="47">
        <f t="shared" si="5"/>
        <v>403</v>
      </c>
      <c r="N13" s="47">
        <f t="shared" si="5"/>
        <v>43</v>
      </c>
      <c r="O13" s="47">
        <f t="shared" si="5"/>
        <v>37</v>
      </c>
      <c r="P13" s="47">
        <f t="shared" si="5"/>
        <v>113</v>
      </c>
      <c r="Q13" s="47">
        <f t="shared" si="5"/>
        <v>18</v>
      </c>
      <c r="R13" s="47">
        <f t="shared" si="5"/>
        <v>155</v>
      </c>
      <c r="S13" s="47">
        <f t="shared" si="5"/>
        <v>56</v>
      </c>
      <c r="T13" s="47">
        <f t="shared" si="5"/>
        <v>143</v>
      </c>
      <c r="U13" s="47">
        <f t="shared" si="5"/>
        <v>79</v>
      </c>
      <c r="V13" s="47">
        <f t="shared" si="5"/>
        <v>124</v>
      </c>
      <c r="W13" s="47">
        <f t="shared" si="5"/>
        <v>40</v>
      </c>
      <c r="X13" s="47">
        <f t="shared" si="5"/>
        <v>50</v>
      </c>
      <c r="Y13" s="47">
        <f t="shared" si="5"/>
        <v>16</v>
      </c>
      <c r="Z13" s="47">
        <f t="shared" si="5"/>
        <v>155</v>
      </c>
      <c r="AA13" s="47">
        <f t="shared" si="5"/>
        <v>106</v>
      </c>
      <c r="AB13" s="47">
        <f t="shared" si="5"/>
        <v>36</v>
      </c>
      <c r="AC13" s="47">
        <f t="shared" si="5"/>
        <v>28</v>
      </c>
      <c r="AD13" s="47">
        <f t="shared" si="5"/>
        <v>54</v>
      </c>
      <c r="AE13" s="47">
        <f t="shared" si="5"/>
        <v>49</v>
      </c>
      <c r="AF13" s="47">
        <f t="shared" si="5"/>
        <v>7</v>
      </c>
      <c r="AG13" s="47">
        <f t="shared" si="5"/>
        <v>9</v>
      </c>
      <c r="AH13" s="47">
        <f t="shared" si="5"/>
        <v>43</v>
      </c>
      <c r="AI13" s="47">
        <f t="shared" si="5"/>
        <v>278</v>
      </c>
      <c r="AJ13" s="47">
        <f t="shared" si="5"/>
        <v>48</v>
      </c>
      <c r="AK13" s="47">
        <f t="shared" si="5"/>
        <v>154</v>
      </c>
      <c r="AL13" s="47">
        <f t="shared" si="5"/>
        <v>23</v>
      </c>
      <c r="AM13" s="47">
        <f t="shared" si="5"/>
        <v>71</v>
      </c>
      <c r="AN13" s="47">
        <f t="shared" si="5"/>
        <v>20</v>
      </c>
      <c r="AO13" s="47">
        <f t="shared" si="5"/>
        <v>154</v>
      </c>
      <c r="AP13" s="47">
        <f t="shared" si="5"/>
        <v>19</v>
      </c>
      <c r="AQ13" s="47">
        <f t="shared" si="5"/>
        <v>94</v>
      </c>
      <c r="AR13" s="47">
        <f t="shared" si="5"/>
        <v>84</v>
      </c>
      <c r="AS13" s="47">
        <f t="shared" si="5"/>
        <v>76</v>
      </c>
      <c r="AT13" s="47">
        <f t="shared" si="5"/>
        <v>37</v>
      </c>
      <c r="AU13" s="47">
        <f t="shared" si="5"/>
        <v>34</v>
      </c>
      <c r="AV13" s="47">
        <f t="shared" si="5"/>
        <v>40</v>
      </c>
      <c r="AW13" s="47">
        <f t="shared" si="5"/>
        <v>275</v>
      </c>
      <c r="AX13" s="47">
        <f t="shared" si="5"/>
        <v>8</v>
      </c>
      <c r="AY13" s="47">
        <f t="shared" si="5"/>
        <v>61</v>
      </c>
      <c r="AZ13" s="47">
        <f t="shared" si="5"/>
        <v>159</v>
      </c>
      <c r="BA13" s="47">
        <f t="shared" si="5"/>
        <v>142</v>
      </c>
      <c r="BB13" s="47">
        <f t="shared" si="5"/>
        <v>74</v>
      </c>
      <c r="BC13" s="47">
        <f t="shared" si="5"/>
        <v>5</v>
      </c>
      <c r="BD13" s="47">
        <f t="shared" si="5"/>
        <v>30</v>
      </c>
      <c r="BE13" s="47">
        <f t="shared" si="5"/>
        <v>137</v>
      </c>
    </row>
    <row r="14" spans="1:57 16368:16368" s="23" customFormat="1" ht="16.5" customHeight="1" x14ac:dyDescent="0.45">
      <c r="B14" s="45" t="s">
        <v>85</v>
      </c>
      <c r="C14" s="46"/>
      <c r="D14" s="47" t="str">
        <f>_xlfn.TEXTJOIN(" - ",,D12,D13)</f>
        <v>21 - 30</v>
      </c>
      <c r="E14" s="47" t="str">
        <f t="shared" ref="E14:BE14" si="6">_xlfn.TEXTJOIN(" - ",,E12,E13)</f>
        <v>145 - 216</v>
      </c>
      <c r="F14" s="47" t="str">
        <f t="shared" si="6"/>
        <v>18 - 25</v>
      </c>
      <c r="G14" s="47" t="str">
        <f t="shared" si="6"/>
        <v>127 - 189</v>
      </c>
      <c r="H14" s="47" t="str">
        <f t="shared" si="6"/>
        <v>13 - 19</v>
      </c>
      <c r="I14" s="47" t="str">
        <f t="shared" si="6"/>
        <v>46 - 67</v>
      </c>
      <c r="J14" s="47" t="str">
        <f t="shared" si="6"/>
        <v>254 - 379</v>
      </c>
      <c r="K14" s="47" t="str">
        <f t="shared" si="6"/>
        <v>94 - 140</v>
      </c>
      <c r="L14" s="47" t="str">
        <f t="shared" si="6"/>
        <v>121 - 180</v>
      </c>
      <c r="M14" s="47" t="str">
        <f t="shared" si="6"/>
        <v>270 - 403</v>
      </c>
      <c r="N14" s="47" t="str">
        <f t="shared" si="6"/>
        <v>30 - 43</v>
      </c>
      <c r="O14" s="47" t="str">
        <f t="shared" si="6"/>
        <v>26 - 37</v>
      </c>
      <c r="P14" s="47" t="str">
        <f t="shared" si="6"/>
        <v>76 - 113</v>
      </c>
      <c r="Q14" s="47" t="str">
        <f t="shared" si="6"/>
        <v>13 - 18</v>
      </c>
      <c r="R14" s="47" t="str">
        <f t="shared" si="6"/>
        <v>104 - 155</v>
      </c>
      <c r="S14" s="47" t="str">
        <f t="shared" si="6"/>
        <v>38 - 56</v>
      </c>
      <c r="T14" s="47" t="str">
        <f t="shared" si="6"/>
        <v>96 - 143</v>
      </c>
      <c r="U14" s="47" t="str">
        <f t="shared" si="6"/>
        <v>53 - 79</v>
      </c>
      <c r="V14" s="47" t="str">
        <f t="shared" si="6"/>
        <v>84 - 124</v>
      </c>
      <c r="W14" s="47" t="str">
        <f t="shared" si="6"/>
        <v>27 - 40</v>
      </c>
      <c r="X14" s="47" t="str">
        <f t="shared" si="6"/>
        <v>34 - 50</v>
      </c>
      <c r="Y14" s="47" t="str">
        <f t="shared" si="6"/>
        <v>12 - 16</v>
      </c>
      <c r="Z14" s="47" t="str">
        <f t="shared" si="6"/>
        <v>104 - 155</v>
      </c>
      <c r="AA14" s="47" t="str">
        <f t="shared" si="6"/>
        <v>71 - 106</v>
      </c>
      <c r="AB14" s="47" t="str">
        <f t="shared" si="6"/>
        <v>25 - 36</v>
      </c>
      <c r="AC14" s="47" t="str">
        <f t="shared" si="6"/>
        <v>20 - 28</v>
      </c>
      <c r="AD14" s="47" t="str">
        <f t="shared" si="6"/>
        <v>37 - 54</v>
      </c>
      <c r="AE14" s="47" t="str">
        <f t="shared" si="6"/>
        <v>34 - 49</v>
      </c>
      <c r="AF14" s="47" t="str">
        <f t="shared" si="6"/>
        <v>6 - 7</v>
      </c>
      <c r="AG14" s="47" t="str">
        <f t="shared" si="6"/>
        <v>7 - 9</v>
      </c>
      <c r="AH14" s="47" t="str">
        <f t="shared" si="6"/>
        <v>30 - 43</v>
      </c>
      <c r="AI14" s="47" t="str">
        <f t="shared" si="6"/>
        <v>187 - 278</v>
      </c>
      <c r="AJ14" s="47" t="str">
        <f t="shared" si="6"/>
        <v>33 - 48</v>
      </c>
      <c r="AK14" s="47" t="str">
        <f t="shared" si="6"/>
        <v>104 - 154</v>
      </c>
      <c r="AL14" s="47" t="str">
        <f t="shared" si="6"/>
        <v>17 - 23</v>
      </c>
      <c r="AM14" s="47" t="str">
        <f t="shared" si="6"/>
        <v>48 - 71</v>
      </c>
      <c r="AN14" s="47" t="str">
        <f t="shared" si="6"/>
        <v>14 - 20</v>
      </c>
      <c r="AO14" s="47" t="str">
        <f t="shared" si="6"/>
        <v>104 - 154</v>
      </c>
      <c r="AP14" s="47" t="str">
        <f t="shared" si="6"/>
        <v>13 - 19</v>
      </c>
      <c r="AQ14" s="47" t="str">
        <f t="shared" si="6"/>
        <v>64 - 94</v>
      </c>
      <c r="AR14" s="47" t="str">
        <f t="shared" si="6"/>
        <v>57 - 84</v>
      </c>
      <c r="AS14" s="47" t="str">
        <f t="shared" si="6"/>
        <v>51 - 76</v>
      </c>
      <c r="AT14" s="47" t="str">
        <f t="shared" si="6"/>
        <v>26 - 37</v>
      </c>
      <c r="AU14" s="47" t="str">
        <f t="shared" si="6"/>
        <v>24 - 34</v>
      </c>
      <c r="AV14" s="47" t="str">
        <f t="shared" si="6"/>
        <v>28 - 40</v>
      </c>
      <c r="AW14" s="47" t="str">
        <f t="shared" si="6"/>
        <v>185 - 275</v>
      </c>
      <c r="AX14" s="47" t="str">
        <f t="shared" si="6"/>
        <v>7 - 8</v>
      </c>
      <c r="AY14" s="47" t="str">
        <f t="shared" si="6"/>
        <v>41 - 61</v>
      </c>
      <c r="AZ14" s="47" t="str">
        <f t="shared" si="6"/>
        <v>107 - 159</v>
      </c>
      <c r="BA14" s="47" t="str">
        <f t="shared" si="6"/>
        <v>96 - 142</v>
      </c>
      <c r="BB14" s="47" t="str">
        <f t="shared" si="6"/>
        <v>50 - 74</v>
      </c>
      <c r="BC14" s="47" t="str">
        <f t="shared" si="6"/>
        <v>5 - 5</v>
      </c>
      <c r="BD14" s="47" t="str">
        <f t="shared" si="6"/>
        <v>21 - 30</v>
      </c>
      <c r="BE14" s="47" t="str">
        <f t="shared" si="6"/>
        <v>93 - 137</v>
      </c>
    </row>
    <row r="15" spans="1:57 16368:16368" s="23" customFormat="1" ht="16.5" hidden="1" customHeight="1" x14ac:dyDescent="0.45">
      <c r="B15" s="9" t="s">
        <v>86</v>
      </c>
      <c r="C15" s="46"/>
      <c r="D15" s="19">
        <f>D13+1</f>
        <v>31</v>
      </c>
      <c r="E15" s="19">
        <f t="shared" ref="E15:BE15" si="7">E13+1</f>
        <v>217</v>
      </c>
      <c r="F15" s="19">
        <f t="shared" si="7"/>
        <v>26</v>
      </c>
      <c r="G15" s="19">
        <f t="shared" si="7"/>
        <v>190</v>
      </c>
      <c r="H15" s="19">
        <f t="shared" si="7"/>
        <v>20</v>
      </c>
      <c r="I15" s="19">
        <f t="shared" si="7"/>
        <v>68</v>
      </c>
      <c r="J15" s="19">
        <f t="shared" si="7"/>
        <v>380</v>
      </c>
      <c r="K15" s="19">
        <f t="shared" si="7"/>
        <v>141</v>
      </c>
      <c r="L15" s="19">
        <f t="shared" si="7"/>
        <v>181</v>
      </c>
      <c r="M15" s="19">
        <f t="shared" si="7"/>
        <v>404</v>
      </c>
      <c r="N15" s="19">
        <f t="shared" si="7"/>
        <v>44</v>
      </c>
      <c r="O15" s="19">
        <f t="shared" si="7"/>
        <v>38</v>
      </c>
      <c r="P15" s="19">
        <f t="shared" si="7"/>
        <v>114</v>
      </c>
      <c r="Q15" s="19">
        <f t="shared" si="7"/>
        <v>19</v>
      </c>
      <c r="R15" s="19">
        <f t="shared" si="7"/>
        <v>156</v>
      </c>
      <c r="S15" s="19">
        <f t="shared" si="7"/>
        <v>57</v>
      </c>
      <c r="T15" s="19">
        <f t="shared" si="7"/>
        <v>144</v>
      </c>
      <c r="U15" s="19">
        <f t="shared" si="7"/>
        <v>80</v>
      </c>
      <c r="V15" s="19">
        <f t="shared" si="7"/>
        <v>125</v>
      </c>
      <c r="W15" s="19">
        <f t="shared" si="7"/>
        <v>41</v>
      </c>
      <c r="X15" s="19">
        <f t="shared" si="7"/>
        <v>51</v>
      </c>
      <c r="Y15" s="19">
        <f t="shared" si="7"/>
        <v>17</v>
      </c>
      <c r="Z15" s="19">
        <f t="shared" si="7"/>
        <v>156</v>
      </c>
      <c r="AA15" s="19">
        <f t="shared" si="7"/>
        <v>107</v>
      </c>
      <c r="AB15" s="19">
        <f t="shared" si="7"/>
        <v>37</v>
      </c>
      <c r="AC15" s="19">
        <f t="shared" si="7"/>
        <v>29</v>
      </c>
      <c r="AD15" s="19">
        <f t="shared" si="7"/>
        <v>55</v>
      </c>
      <c r="AE15" s="19">
        <f t="shared" si="7"/>
        <v>50</v>
      </c>
      <c r="AF15" s="19">
        <f t="shared" si="7"/>
        <v>8</v>
      </c>
      <c r="AG15" s="19">
        <f t="shared" si="7"/>
        <v>10</v>
      </c>
      <c r="AH15" s="19">
        <f t="shared" si="7"/>
        <v>44</v>
      </c>
      <c r="AI15" s="19">
        <f t="shared" si="7"/>
        <v>279</v>
      </c>
      <c r="AJ15" s="19">
        <f t="shared" si="7"/>
        <v>49</v>
      </c>
      <c r="AK15" s="19">
        <f t="shared" si="7"/>
        <v>155</v>
      </c>
      <c r="AL15" s="19">
        <f t="shared" si="7"/>
        <v>24</v>
      </c>
      <c r="AM15" s="19">
        <f t="shared" si="7"/>
        <v>72</v>
      </c>
      <c r="AN15" s="19">
        <f t="shared" si="7"/>
        <v>21</v>
      </c>
      <c r="AO15" s="19">
        <f t="shared" si="7"/>
        <v>155</v>
      </c>
      <c r="AP15" s="19">
        <f t="shared" si="7"/>
        <v>20</v>
      </c>
      <c r="AQ15" s="19">
        <f t="shared" si="7"/>
        <v>95</v>
      </c>
      <c r="AR15" s="19">
        <f t="shared" si="7"/>
        <v>85</v>
      </c>
      <c r="AS15" s="19">
        <f t="shared" si="7"/>
        <v>77</v>
      </c>
      <c r="AT15" s="19">
        <f t="shared" si="7"/>
        <v>38</v>
      </c>
      <c r="AU15" s="19">
        <f t="shared" si="7"/>
        <v>35</v>
      </c>
      <c r="AV15" s="19">
        <f t="shared" si="7"/>
        <v>41</v>
      </c>
      <c r="AW15" s="19">
        <f t="shared" si="7"/>
        <v>276</v>
      </c>
      <c r="AX15" s="19">
        <f t="shared" si="7"/>
        <v>9</v>
      </c>
      <c r="AY15" s="19">
        <f t="shared" si="7"/>
        <v>62</v>
      </c>
      <c r="AZ15" s="19">
        <f t="shared" si="7"/>
        <v>160</v>
      </c>
      <c r="BA15" s="19">
        <f t="shared" si="7"/>
        <v>143</v>
      </c>
      <c r="BB15" s="19">
        <f t="shared" si="7"/>
        <v>75</v>
      </c>
      <c r="BC15" s="19">
        <f t="shared" si="7"/>
        <v>6</v>
      </c>
      <c r="BD15" s="19">
        <f t="shared" si="7"/>
        <v>31</v>
      </c>
      <c r="BE15" s="19">
        <f t="shared" si="7"/>
        <v>138</v>
      </c>
    </row>
    <row r="16" spans="1:57 16368:16368" s="23" customFormat="1" ht="16.5" hidden="1" customHeight="1" x14ac:dyDescent="0.45">
      <c r="B16" s="9" t="s">
        <v>86</v>
      </c>
      <c r="C16" s="46"/>
      <c r="D16" s="47">
        <f>ROUND((D5*0.399999),0)</f>
        <v>40</v>
      </c>
      <c r="E16" s="47">
        <f t="shared" ref="E16:BE16" si="8">ROUND((E5*0.399999),0)</f>
        <v>288</v>
      </c>
      <c r="F16" s="47">
        <f t="shared" si="8"/>
        <v>34</v>
      </c>
      <c r="G16" s="47">
        <f t="shared" si="8"/>
        <v>252</v>
      </c>
      <c r="H16" s="47">
        <f t="shared" si="8"/>
        <v>25</v>
      </c>
      <c r="I16" s="47">
        <f t="shared" si="8"/>
        <v>90</v>
      </c>
      <c r="J16" s="47">
        <f t="shared" si="8"/>
        <v>506</v>
      </c>
      <c r="K16" s="47">
        <f t="shared" si="8"/>
        <v>187</v>
      </c>
      <c r="L16" s="47">
        <f t="shared" si="8"/>
        <v>240</v>
      </c>
      <c r="M16" s="47">
        <f t="shared" si="8"/>
        <v>538</v>
      </c>
      <c r="N16" s="47">
        <f t="shared" si="8"/>
        <v>58</v>
      </c>
      <c r="O16" s="47">
        <f t="shared" si="8"/>
        <v>50</v>
      </c>
      <c r="P16" s="47">
        <f t="shared" si="8"/>
        <v>150</v>
      </c>
      <c r="Q16" s="47">
        <f t="shared" si="8"/>
        <v>24</v>
      </c>
      <c r="R16" s="47">
        <f t="shared" si="8"/>
        <v>207</v>
      </c>
      <c r="S16" s="47">
        <f t="shared" si="8"/>
        <v>75</v>
      </c>
      <c r="T16" s="47">
        <f t="shared" si="8"/>
        <v>191</v>
      </c>
      <c r="U16" s="47">
        <f t="shared" si="8"/>
        <v>105</v>
      </c>
      <c r="V16" s="47">
        <f t="shared" si="8"/>
        <v>165</v>
      </c>
      <c r="W16" s="47">
        <f t="shared" si="8"/>
        <v>53</v>
      </c>
      <c r="X16" s="47">
        <f t="shared" si="8"/>
        <v>66</v>
      </c>
      <c r="Y16" s="47">
        <f t="shared" si="8"/>
        <v>22</v>
      </c>
      <c r="Z16" s="47">
        <f t="shared" si="8"/>
        <v>206</v>
      </c>
      <c r="AA16" s="47">
        <f t="shared" si="8"/>
        <v>141</v>
      </c>
      <c r="AB16" s="47">
        <f t="shared" si="8"/>
        <v>48</v>
      </c>
      <c r="AC16" s="47">
        <f t="shared" si="8"/>
        <v>37</v>
      </c>
      <c r="AD16" s="47">
        <f t="shared" si="8"/>
        <v>72</v>
      </c>
      <c r="AE16" s="47">
        <f t="shared" si="8"/>
        <v>66</v>
      </c>
      <c r="AF16" s="47">
        <f t="shared" si="8"/>
        <v>10</v>
      </c>
      <c r="AG16" s="47">
        <f t="shared" si="8"/>
        <v>12</v>
      </c>
      <c r="AH16" s="47">
        <f t="shared" si="8"/>
        <v>57</v>
      </c>
      <c r="AI16" s="47">
        <f t="shared" si="8"/>
        <v>371</v>
      </c>
      <c r="AJ16" s="47">
        <f t="shared" si="8"/>
        <v>64</v>
      </c>
      <c r="AK16" s="47">
        <f t="shared" si="8"/>
        <v>205</v>
      </c>
      <c r="AL16" s="47">
        <f t="shared" si="8"/>
        <v>31</v>
      </c>
      <c r="AM16" s="47">
        <f t="shared" si="8"/>
        <v>94</v>
      </c>
      <c r="AN16" s="47">
        <f t="shared" si="8"/>
        <v>26</v>
      </c>
      <c r="AO16" s="47">
        <f t="shared" si="8"/>
        <v>206</v>
      </c>
      <c r="AP16" s="47">
        <f t="shared" si="8"/>
        <v>25</v>
      </c>
      <c r="AQ16" s="47">
        <f t="shared" si="8"/>
        <v>126</v>
      </c>
      <c r="AR16" s="47">
        <f t="shared" si="8"/>
        <v>112</v>
      </c>
      <c r="AS16" s="47">
        <f t="shared" si="8"/>
        <v>101</v>
      </c>
      <c r="AT16" s="47">
        <f t="shared" si="8"/>
        <v>49</v>
      </c>
      <c r="AU16" s="47">
        <f t="shared" si="8"/>
        <v>46</v>
      </c>
      <c r="AV16" s="47">
        <f t="shared" si="8"/>
        <v>54</v>
      </c>
      <c r="AW16" s="47">
        <f t="shared" si="8"/>
        <v>367</v>
      </c>
      <c r="AX16" s="47">
        <f t="shared" si="8"/>
        <v>11</v>
      </c>
      <c r="AY16" s="47">
        <f t="shared" si="8"/>
        <v>81</v>
      </c>
      <c r="AZ16" s="47">
        <f t="shared" si="8"/>
        <v>212</v>
      </c>
      <c r="BA16" s="47">
        <f t="shared" si="8"/>
        <v>190</v>
      </c>
      <c r="BB16" s="47">
        <f t="shared" si="8"/>
        <v>98</v>
      </c>
      <c r="BC16" s="47">
        <f t="shared" si="8"/>
        <v>7</v>
      </c>
      <c r="BD16" s="47">
        <f t="shared" si="8"/>
        <v>40</v>
      </c>
      <c r="BE16" s="47">
        <f t="shared" si="8"/>
        <v>183</v>
      </c>
    </row>
    <row r="17" spans="1:57 16368:16368" s="23" customFormat="1" ht="16.5" customHeight="1" thickBot="1" x14ac:dyDescent="0.5">
      <c r="B17" s="37" t="s">
        <v>87</v>
      </c>
      <c r="C17" s="48"/>
      <c r="D17" s="49" t="str">
        <f>_xlfn.TEXTJOIN(" - ",,D15,D16)</f>
        <v>31 - 40</v>
      </c>
      <c r="E17" s="49" t="str">
        <f t="shared" ref="E17:BE17" si="9">_xlfn.TEXTJOIN(" - ",,E15,E16)</f>
        <v>217 - 288</v>
      </c>
      <c r="F17" s="49" t="str">
        <f t="shared" si="9"/>
        <v>26 - 34</v>
      </c>
      <c r="G17" s="49" t="str">
        <f t="shared" si="9"/>
        <v>190 - 252</v>
      </c>
      <c r="H17" s="49" t="str">
        <f t="shared" si="9"/>
        <v>20 - 25</v>
      </c>
      <c r="I17" s="49" t="str">
        <f t="shared" si="9"/>
        <v>68 - 90</v>
      </c>
      <c r="J17" s="49" t="str">
        <f t="shared" si="9"/>
        <v>380 - 506</v>
      </c>
      <c r="K17" s="49" t="str">
        <f t="shared" si="9"/>
        <v>141 - 187</v>
      </c>
      <c r="L17" s="49" t="str">
        <f t="shared" si="9"/>
        <v>181 - 240</v>
      </c>
      <c r="M17" s="49" t="str">
        <f t="shared" si="9"/>
        <v>404 - 538</v>
      </c>
      <c r="N17" s="49" t="str">
        <f t="shared" si="9"/>
        <v>44 - 58</v>
      </c>
      <c r="O17" s="49" t="str">
        <f t="shared" si="9"/>
        <v>38 - 50</v>
      </c>
      <c r="P17" s="49" t="str">
        <f t="shared" si="9"/>
        <v>114 - 150</v>
      </c>
      <c r="Q17" s="49" t="str">
        <f t="shared" si="9"/>
        <v>19 - 24</v>
      </c>
      <c r="R17" s="49" t="str">
        <f t="shared" si="9"/>
        <v>156 - 207</v>
      </c>
      <c r="S17" s="49" t="str">
        <f t="shared" si="9"/>
        <v>57 - 75</v>
      </c>
      <c r="T17" s="49" t="str">
        <f t="shared" si="9"/>
        <v>144 - 191</v>
      </c>
      <c r="U17" s="49" t="str">
        <f t="shared" si="9"/>
        <v>80 - 105</v>
      </c>
      <c r="V17" s="49" t="str">
        <f t="shared" si="9"/>
        <v>125 - 165</v>
      </c>
      <c r="W17" s="49" t="str">
        <f t="shared" si="9"/>
        <v>41 - 53</v>
      </c>
      <c r="X17" s="49" t="str">
        <f t="shared" si="9"/>
        <v>51 - 66</v>
      </c>
      <c r="Y17" s="49" t="str">
        <f t="shared" si="9"/>
        <v>17 - 22</v>
      </c>
      <c r="Z17" s="49" t="str">
        <f t="shared" si="9"/>
        <v>156 - 206</v>
      </c>
      <c r="AA17" s="49" t="str">
        <f t="shared" si="9"/>
        <v>107 - 141</v>
      </c>
      <c r="AB17" s="49" t="str">
        <f t="shared" si="9"/>
        <v>37 - 48</v>
      </c>
      <c r="AC17" s="49" t="str">
        <f t="shared" si="9"/>
        <v>29 - 37</v>
      </c>
      <c r="AD17" s="49" t="str">
        <f t="shared" si="9"/>
        <v>55 - 72</v>
      </c>
      <c r="AE17" s="49" t="str">
        <f t="shared" si="9"/>
        <v>50 - 66</v>
      </c>
      <c r="AF17" s="49" t="str">
        <f t="shared" si="9"/>
        <v>8 - 10</v>
      </c>
      <c r="AG17" s="49" t="str">
        <f t="shared" si="9"/>
        <v>10 - 12</v>
      </c>
      <c r="AH17" s="49" t="str">
        <f t="shared" si="9"/>
        <v>44 - 57</v>
      </c>
      <c r="AI17" s="49" t="str">
        <f t="shared" si="9"/>
        <v>279 - 371</v>
      </c>
      <c r="AJ17" s="49" t="str">
        <f t="shared" si="9"/>
        <v>49 - 64</v>
      </c>
      <c r="AK17" s="49" t="str">
        <f t="shared" si="9"/>
        <v>155 - 205</v>
      </c>
      <c r="AL17" s="49" t="str">
        <f t="shared" si="9"/>
        <v>24 - 31</v>
      </c>
      <c r="AM17" s="49" t="str">
        <f t="shared" si="9"/>
        <v>72 - 94</v>
      </c>
      <c r="AN17" s="49" t="str">
        <f t="shared" si="9"/>
        <v>21 - 26</v>
      </c>
      <c r="AO17" s="49" t="str">
        <f t="shared" si="9"/>
        <v>155 - 206</v>
      </c>
      <c r="AP17" s="49" t="str">
        <f t="shared" si="9"/>
        <v>20 - 25</v>
      </c>
      <c r="AQ17" s="49" t="str">
        <f t="shared" si="9"/>
        <v>95 - 126</v>
      </c>
      <c r="AR17" s="49" t="str">
        <f t="shared" si="9"/>
        <v>85 - 112</v>
      </c>
      <c r="AS17" s="49" t="str">
        <f t="shared" si="9"/>
        <v>77 - 101</v>
      </c>
      <c r="AT17" s="49" t="str">
        <f t="shared" si="9"/>
        <v>38 - 49</v>
      </c>
      <c r="AU17" s="49" t="str">
        <f t="shared" si="9"/>
        <v>35 - 46</v>
      </c>
      <c r="AV17" s="49" t="str">
        <f t="shared" si="9"/>
        <v>41 - 54</v>
      </c>
      <c r="AW17" s="49" t="str">
        <f t="shared" si="9"/>
        <v>276 - 367</v>
      </c>
      <c r="AX17" s="49" t="str">
        <f t="shared" si="9"/>
        <v>9 - 11</v>
      </c>
      <c r="AY17" s="49" t="str">
        <f t="shared" si="9"/>
        <v>62 - 81</v>
      </c>
      <c r="AZ17" s="49" t="str">
        <f t="shared" si="9"/>
        <v>160 - 212</v>
      </c>
      <c r="BA17" s="49" t="str">
        <f t="shared" si="9"/>
        <v>143 - 190</v>
      </c>
      <c r="BB17" s="49" t="str">
        <f t="shared" si="9"/>
        <v>75 - 98</v>
      </c>
      <c r="BC17" s="49" t="str">
        <f t="shared" si="9"/>
        <v>6 - 7</v>
      </c>
      <c r="BD17" s="49" t="str">
        <f t="shared" si="9"/>
        <v>31 - 40</v>
      </c>
      <c r="BE17" s="49" t="str">
        <f t="shared" si="9"/>
        <v>138 - 183</v>
      </c>
    </row>
    <row r="18" spans="1:57 16368:16368" s="2" customFormat="1" ht="5.25" customHeight="1" x14ac:dyDescent="0.45">
      <c r="A18" s="11"/>
      <c r="XEN18" s="11"/>
    </row>
  </sheetData>
  <sheetProtection algorithmName="SHA-512" hashValue="FrlT23S92WX+QPfc852krkPTCgYUVLvAk7uyIMVMQhAAGfUL1HGBWirrXgM2j+Mi0p7Q+bhF9pzp5CGi9qywuQ==" saltValue="W/ljP/aydXyn65WhWPp/N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A433E-CF69-4E1D-9A52-CBE88439FF15}">
  <sheetPr codeName="Blad3"/>
  <dimension ref="A1:BT36"/>
  <sheetViews>
    <sheetView workbookViewId="0">
      <selection activeCell="B11" sqref="B11"/>
    </sheetView>
  </sheetViews>
  <sheetFormatPr defaultColWidth="0" defaultRowHeight="0" customHeight="1" zeroHeight="1" x14ac:dyDescent="0.45"/>
  <cols>
    <col min="1" max="1" width="1.83203125" style="12" customWidth="1"/>
    <col min="2" max="2" width="25.58203125" style="2" bestFit="1" customWidth="1"/>
    <col min="3" max="3" width="17.5" style="2" customWidth="1"/>
    <col min="4" max="4" width="12.33203125" style="2" customWidth="1"/>
    <col min="5" max="5" width="1.75" style="2" customWidth="1"/>
    <col min="6" max="72" width="0" style="2" hidden="1" customWidth="1"/>
    <col min="73" max="16384" width="9" style="2" hidden="1"/>
  </cols>
  <sheetData>
    <row r="1" spans="1:4" ht="5.25" customHeight="1" x14ac:dyDescent="0.45">
      <c r="A1" s="11"/>
    </row>
    <row r="2" spans="1:4" ht="23" x14ac:dyDescent="0.45">
      <c r="A2" s="148"/>
      <c r="B2" s="149"/>
      <c r="C2" s="161" t="s">
        <v>88</v>
      </c>
      <c r="D2" s="147" t="s">
        <v>89</v>
      </c>
    </row>
    <row r="3" spans="1:4" ht="17.149999999999999" customHeight="1" x14ac:dyDescent="0.45">
      <c r="B3" s="8" t="s">
        <v>90</v>
      </c>
      <c r="C3" s="92">
        <f>'Cluster E &amp; D'!C14</f>
        <v>0</v>
      </c>
      <c r="D3" s="150">
        <v>0.3</v>
      </c>
    </row>
    <row r="4" spans="1:4" ht="17.149999999999999" customHeight="1" x14ac:dyDescent="0.45">
      <c r="B4" s="8" t="s">
        <v>91</v>
      </c>
      <c r="C4" s="92">
        <f>'Cluster E &amp; D'!C27</f>
        <v>0</v>
      </c>
      <c r="D4" s="150">
        <v>0.4</v>
      </c>
    </row>
    <row r="5" spans="1:4" ht="17.149999999999999" customHeight="1" x14ac:dyDescent="0.45">
      <c r="B5" s="8" t="s">
        <v>92</v>
      </c>
      <c r="C5" s="95">
        <f>'Cluster E &amp; D'!C40</f>
        <v>0</v>
      </c>
      <c r="D5" s="151">
        <v>0.3</v>
      </c>
    </row>
    <row r="6" spans="1:4" s="1" customFormat="1" ht="17.149999999999999" customHeight="1" thickBot="1" x14ac:dyDescent="0.5">
      <c r="A6" s="12"/>
      <c r="B6" s="6" t="s">
        <v>93</v>
      </c>
      <c r="C6" s="87"/>
      <c r="D6" s="152">
        <f>SUM(D3:D5)</f>
        <v>1</v>
      </c>
    </row>
    <row r="7" spans="1:4" ht="5.25" customHeight="1" x14ac:dyDescent="0.45">
      <c r="A7" s="11"/>
    </row>
    <row r="8" spans="1:4" s="156" customFormat="1" ht="17.149999999999999" customHeight="1" thickBot="1" x14ac:dyDescent="0.5">
      <c r="A8" s="153"/>
      <c r="B8" s="154" t="s">
        <v>94</v>
      </c>
      <c r="C8" s="155"/>
      <c r="D8" s="155">
        <f>C3*D3+C4*D4+C5*D5</f>
        <v>0</v>
      </c>
    </row>
    <row r="9" spans="1:4" ht="26.25" customHeight="1" x14ac:dyDescent="0.45">
      <c r="A9" s="11"/>
    </row>
    <row r="10" spans="1:4" s="156" customFormat="1" ht="17.149999999999999" customHeight="1" x14ac:dyDescent="0.45">
      <c r="A10" s="153"/>
      <c r="B10" s="5" t="s">
        <v>95</v>
      </c>
      <c r="C10" s="5"/>
      <c r="D10" s="5"/>
    </row>
    <row r="11" spans="1:4" ht="5.25" customHeight="1" x14ac:dyDescent="0.45">
      <c r="A11" s="11"/>
    </row>
    <row r="12" spans="1:4" s="156" customFormat="1" ht="17.149999999999999" customHeight="1" x14ac:dyDescent="0.45">
      <c r="A12" s="153"/>
      <c r="B12" s="177"/>
      <c r="C12" s="178"/>
      <c r="D12" s="179"/>
    </row>
    <row r="13" spans="1:4" s="156" customFormat="1" ht="17.149999999999999" customHeight="1" x14ac:dyDescent="0.45">
      <c r="A13" s="153"/>
      <c r="B13" s="180"/>
      <c r="C13" s="181"/>
      <c r="D13" s="182"/>
    </row>
    <row r="14" spans="1:4" s="156" customFormat="1" ht="17.149999999999999" customHeight="1" x14ac:dyDescent="0.45">
      <c r="A14" s="153"/>
      <c r="B14" s="180"/>
      <c r="C14" s="181"/>
      <c r="D14" s="182"/>
    </row>
    <row r="15" spans="1:4" s="156" customFormat="1" ht="17.149999999999999" customHeight="1" x14ac:dyDescent="0.45">
      <c r="A15" s="153"/>
      <c r="B15" s="180"/>
      <c r="C15" s="181"/>
      <c r="D15" s="182"/>
    </row>
    <row r="16" spans="1:4" s="156" customFormat="1" ht="17.149999999999999" customHeight="1" x14ac:dyDescent="0.45">
      <c r="A16" s="153"/>
      <c r="B16" s="183"/>
      <c r="C16" s="184"/>
      <c r="D16" s="185"/>
    </row>
    <row r="17" spans="1:72" ht="5.25" customHeight="1" x14ac:dyDescent="0.45">
      <c r="A17" s="11"/>
    </row>
    <row r="18" spans="1:72" s="156" customFormat="1" ht="17.149999999999999" customHeight="1" x14ac:dyDescent="0.45">
      <c r="A18" s="153"/>
      <c r="B18" s="186" t="s">
        <v>96</v>
      </c>
      <c r="C18" s="187"/>
      <c r="D18" s="188"/>
    </row>
    <row r="19" spans="1:72" s="156" customFormat="1" ht="17.149999999999999" customHeight="1" x14ac:dyDescent="0.45">
      <c r="A19" s="153"/>
      <c r="B19" s="189" t="s">
        <v>97</v>
      </c>
      <c r="C19" s="187"/>
      <c r="D19" s="188"/>
    </row>
    <row r="20" spans="1:72" s="156" customFormat="1" ht="17.149999999999999" customHeight="1" x14ac:dyDescent="0.45">
      <c r="A20" s="153"/>
      <c r="B20" s="189" t="s">
        <v>98</v>
      </c>
      <c r="C20" s="187"/>
      <c r="D20" s="188"/>
    </row>
    <row r="21" spans="1:72" s="156" customFormat="1" ht="17.149999999999999" customHeight="1" x14ac:dyDescent="0.45">
      <c r="A21" s="153"/>
      <c r="B21" s="189" t="s">
        <v>99</v>
      </c>
      <c r="C21" s="187"/>
      <c r="D21" s="188"/>
    </row>
    <row r="22" spans="1:72" ht="5.25" customHeight="1" x14ac:dyDescent="0.45">
      <c r="A22" s="11"/>
    </row>
    <row r="27" spans="1:72" s="12" customFormat="1" ht="0" hidden="1" customHeight="1" x14ac:dyDescent="0.45">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row>
    <row r="28" spans="1:72" s="12" customFormat="1" ht="0" hidden="1" customHeight="1" x14ac:dyDescent="0.45">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row>
    <row r="29" spans="1:72" s="12" customFormat="1" ht="0" hidden="1" customHeight="1" x14ac:dyDescent="0.45">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row>
    <row r="30" spans="1:72" s="12" customFormat="1" ht="0" hidden="1" customHeight="1" x14ac:dyDescent="0.45">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row>
    <row r="31" spans="1:72" s="12" customFormat="1" ht="0" hidden="1" customHeight="1" x14ac:dyDescent="0.45">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row>
    <row r="32" spans="1:72" s="12" customFormat="1" ht="0" hidden="1" customHeight="1" x14ac:dyDescent="0.45">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row>
    <row r="33" spans="2:72" s="12" customFormat="1" ht="0" hidden="1" customHeight="1" x14ac:dyDescent="0.45">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row>
    <row r="34" spans="2:72" s="12" customFormat="1" ht="0" hidden="1" customHeight="1" x14ac:dyDescent="0.45">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row>
    <row r="35" spans="2:72" s="12" customFormat="1" ht="0" hidden="1" customHeight="1" x14ac:dyDescent="0.45">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row>
    <row r="36" spans="2:72" s="12" customFormat="1" ht="0" hidden="1" customHeight="1" x14ac:dyDescent="0.45">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row>
  </sheetData>
  <sheetProtection algorithmName="SHA-512" hashValue="ejAAm8aB8xc2ktsX5upJ11kOUoejNDOOENY2O5Z+8KGIGARnsbCmj4ieJLkRjWQZVpqhiknigXjSspjZxWO5Bw==" saltValue="5Nw/iu+SiUWn7OwA1MckE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448C5-623C-4734-9C2F-BDA2B63D2529}">
  <sheetPr codeName="Blad4"/>
  <dimension ref="A1:BS41"/>
  <sheetViews>
    <sheetView workbookViewId="0">
      <selection activeCell="J32" sqref="J32"/>
    </sheetView>
  </sheetViews>
  <sheetFormatPr defaultColWidth="0" defaultRowHeight="0" customHeight="1" zeroHeight="1" x14ac:dyDescent="0.45"/>
  <cols>
    <col min="1" max="1" width="1.83203125" style="12" customWidth="1"/>
    <col min="2" max="2" width="30.33203125" style="2" bestFit="1" customWidth="1"/>
    <col min="3" max="57" width="9" style="2" customWidth="1"/>
    <col min="58" max="58" width="1.75" style="2" customWidth="1"/>
    <col min="59" max="71" width="0" style="2" hidden="1" customWidth="1"/>
    <col min="72" max="16384" width="9" style="2" hidden="1"/>
  </cols>
  <sheetData>
    <row r="1" spans="1:57" s="1" customFormat="1" ht="17.149999999999999" customHeight="1" x14ac:dyDescent="0.45">
      <c r="A1" s="11"/>
      <c r="B1" s="78"/>
      <c r="C1" s="50" t="s">
        <v>22</v>
      </c>
      <c r="D1" s="40" t="s">
        <v>23</v>
      </c>
      <c r="E1" s="40" t="s">
        <v>24</v>
      </c>
      <c r="F1" s="146" t="s">
        <v>25</v>
      </c>
      <c r="G1" s="40" t="s">
        <v>26</v>
      </c>
      <c r="H1" s="40" t="s">
        <v>27</v>
      </c>
      <c r="I1" s="40" t="s">
        <v>28</v>
      </c>
      <c r="J1" s="40" t="s">
        <v>29</v>
      </c>
      <c r="K1" s="40" t="s">
        <v>30</v>
      </c>
      <c r="L1" s="40" t="s">
        <v>31</v>
      </c>
      <c r="M1" s="40" t="s">
        <v>32</v>
      </c>
      <c r="N1" s="40" t="s">
        <v>33</v>
      </c>
      <c r="O1" s="40" t="s">
        <v>34</v>
      </c>
      <c r="P1" s="40" t="s">
        <v>35</v>
      </c>
      <c r="Q1" s="40" t="s">
        <v>36</v>
      </c>
      <c r="R1" s="40" t="s">
        <v>37</v>
      </c>
      <c r="S1" s="146" t="s">
        <v>38</v>
      </c>
      <c r="T1" s="40" t="s">
        <v>39</v>
      </c>
      <c r="U1" s="40" t="s">
        <v>40</v>
      </c>
      <c r="V1" s="40" t="s">
        <v>41</v>
      </c>
      <c r="W1" s="40" t="s">
        <v>42</v>
      </c>
      <c r="X1" s="40" t="s">
        <v>43</v>
      </c>
      <c r="Y1" s="146" t="s">
        <v>44</v>
      </c>
      <c r="Z1" s="40" t="s">
        <v>45</v>
      </c>
      <c r="AA1" s="40" t="s">
        <v>46</v>
      </c>
      <c r="AB1" s="40" t="s">
        <v>47</v>
      </c>
      <c r="AC1" s="146" t="s">
        <v>48</v>
      </c>
      <c r="AD1" s="40" t="s">
        <v>49</v>
      </c>
      <c r="AE1" s="40" t="s">
        <v>50</v>
      </c>
      <c r="AF1" s="146" t="s">
        <v>51</v>
      </c>
      <c r="AG1" s="146" t="s">
        <v>52</v>
      </c>
      <c r="AH1" s="146" t="s">
        <v>53</v>
      </c>
      <c r="AI1" s="40" t="s">
        <v>54</v>
      </c>
      <c r="AJ1" s="40" t="s">
        <v>55</v>
      </c>
      <c r="AK1" s="40" t="s">
        <v>56</v>
      </c>
      <c r="AL1" s="40" t="s">
        <v>57</v>
      </c>
      <c r="AM1" s="40" t="s">
        <v>58</v>
      </c>
      <c r="AN1" s="146" t="s">
        <v>59</v>
      </c>
      <c r="AO1" s="40" t="s">
        <v>60</v>
      </c>
      <c r="AP1" s="40" t="s">
        <v>61</v>
      </c>
      <c r="AQ1" s="40" t="s">
        <v>62</v>
      </c>
      <c r="AR1" s="40" t="s">
        <v>63</v>
      </c>
      <c r="AS1" s="40" t="s">
        <v>64</v>
      </c>
      <c r="AT1" s="146" t="s">
        <v>65</v>
      </c>
      <c r="AU1" s="40" t="s">
        <v>66</v>
      </c>
      <c r="AV1" s="40" t="s">
        <v>67</v>
      </c>
      <c r="AW1" s="40" t="s">
        <v>68</v>
      </c>
      <c r="AX1" s="146" t="s">
        <v>69</v>
      </c>
      <c r="AY1" s="40" t="s">
        <v>70</v>
      </c>
      <c r="AZ1" s="40" t="s">
        <v>71</v>
      </c>
      <c r="BA1" s="146" t="s">
        <v>72</v>
      </c>
      <c r="BB1" s="40" t="s">
        <v>73</v>
      </c>
      <c r="BC1" s="146" t="s">
        <v>74</v>
      </c>
      <c r="BD1" s="40" t="s">
        <v>75</v>
      </c>
      <c r="BE1" s="40" t="s">
        <v>76</v>
      </c>
    </row>
    <row r="2" spans="1:57" ht="5.25" customHeight="1" x14ac:dyDescent="0.45">
      <c r="A2" s="11"/>
    </row>
    <row r="3" spans="1:57" s="53" customFormat="1" ht="21" x14ac:dyDescent="0.45">
      <c r="A3" s="51"/>
      <c r="B3" s="52" t="s">
        <v>100</v>
      </c>
      <c r="C3" s="52"/>
      <c r="D3" s="52"/>
      <c r="E3" s="52"/>
      <c r="F3" s="2"/>
      <c r="G3" s="52"/>
      <c r="H3" s="52"/>
      <c r="I3" s="52"/>
      <c r="J3" s="52"/>
      <c r="K3" s="52"/>
      <c r="L3" s="52"/>
      <c r="M3" s="52"/>
      <c r="N3" s="52"/>
      <c r="O3" s="52"/>
      <c r="P3" s="52"/>
      <c r="Q3" s="52"/>
      <c r="R3" s="52"/>
      <c r="S3" s="2"/>
      <c r="T3" s="52"/>
      <c r="U3" s="52"/>
      <c r="V3" s="52"/>
      <c r="W3" s="52"/>
      <c r="X3" s="52"/>
      <c r="Y3" s="2"/>
      <c r="Z3" s="52"/>
      <c r="AA3" s="52"/>
      <c r="AB3" s="52"/>
      <c r="AC3" s="2"/>
      <c r="AD3" s="52"/>
      <c r="AE3" s="52"/>
      <c r="AF3" s="2"/>
      <c r="AG3" s="2"/>
      <c r="AH3" s="2"/>
      <c r="AI3" s="52"/>
      <c r="AJ3" s="52"/>
      <c r="AK3" s="52"/>
      <c r="AL3" s="52"/>
      <c r="AM3" s="52"/>
      <c r="AN3" s="2"/>
      <c r="AO3" s="52"/>
      <c r="AP3" s="52"/>
      <c r="AQ3" s="52"/>
      <c r="AR3" s="52"/>
      <c r="AS3" s="52"/>
      <c r="AT3" s="2"/>
      <c r="AU3" s="52"/>
      <c r="AV3" s="52"/>
      <c r="AW3" s="52"/>
      <c r="AX3" s="2"/>
      <c r="AY3" s="52"/>
      <c r="AZ3" s="52"/>
      <c r="BA3" s="2"/>
      <c r="BB3" s="52"/>
      <c r="BC3" s="2"/>
      <c r="BD3" s="52"/>
      <c r="BE3" s="52"/>
    </row>
    <row r="4" spans="1:57" ht="5.25" customHeight="1" x14ac:dyDescent="0.45">
      <c r="A4" s="11"/>
    </row>
    <row r="5" spans="1:57" ht="17.149999999999999" customHeight="1" x14ac:dyDescent="0.45">
      <c r="B5" s="5" t="s">
        <v>101</v>
      </c>
      <c r="C5" s="4"/>
      <c r="D5" s="4"/>
      <c r="E5" s="4"/>
      <c r="G5" s="4"/>
      <c r="H5" s="4"/>
      <c r="I5" s="4"/>
      <c r="J5" s="4"/>
      <c r="K5" s="4"/>
      <c r="L5" s="4"/>
      <c r="M5" s="4"/>
      <c r="N5" s="4"/>
      <c r="O5" s="4"/>
      <c r="P5" s="4"/>
      <c r="Q5" s="4"/>
      <c r="R5" s="4"/>
      <c r="T5" s="4"/>
      <c r="U5" s="4"/>
      <c r="V5" s="4"/>
      <c r="W5" s="4"/>
      <c r="X5" s="4"/>
      <c r="Z5" s="4"/>
      <c r="AA5" s="4"/>
      <c r="AB5" s="4"/>
      <c r="AD5" s="4"/>
      <c r="AE5" s="4"/>
      <c r="AI5" s="4"/>
      <c r="AJ5" s="4"/>
      <c r="AK5" s="4"/>
      <c r="AL5" s="4"/>
      <c r="AM5" s="4"/>
      <c r="AO5" s="4"/>
      <c r="AP5" s="4"/>
      <c r="AQ5" s="4"/>
      <c r="AR5" s="4"/>
      <c r="AS5" s="4"/>
      <c r="AU5" s="4"/>
      <c r="AV5" s="4"/>
      <c r="AW5" s="4"/>
      <c r="AY5" s="4"/>
      <c r="AZ5" s="4"/>
      <c r="BB5" s="4"/>
      <c r="BD5" s="4"/>
      <c r="BE5" s="4"/>
    </row>
    <row r="6" spans="1:57" ht="17.149999999999999" customHeight="1" x14ac:dyDescent="0.45">
      <c r="B6" s="8" t="s">
        <v>102</v>
      </c>
      <c r="C6" s="92">
        <f>SUM(D6:BE6)</f>
        <v>0</v>
      </c>
      <c r="D6" s="93"/>
      <c r="E6" s="92">
        <f>'Aanneemsom - Catering'!D32</f>
        <v>0</v>
      </c>
      <c r="G6" s="92">
        <f>'Aanneemsom - Catering'!E32</f>
        <v>0</v>
      </c>
      <c r="H6" s="94"/>
      <c r="I6" s="92">
        <f>'Aanneemsom - Catering'!H32</f>
        <v>0</v>
      </c>
      <c r="J6" s="92">
        <f>'Aanneemsom - Catering'!I32</f>
        <v>0</v>
      </c>
      <c r="K6" s="94"/>
      <c r="L6" s="94"/>
      <c r="M6" s="92">
        <f>'Aanneemsom - Catering'!J32</f>
        <v>0</v>
      </c>
      <c r="N6" s="92">
        <f>'Aanneemsom - Catering'!M32</f>
        <v>0</v>
      </c>
      <c r="O6" s="94"/>
      <c r="P6" s="94"/>
      <c r="Q6" s="94"/>
      <c r="R6" s="92">
        <f>'Aanneemsom - Catering'!N32</f>
        <v>0</v>
      </c>
      <c r="T6" s="92">
        <f>'Aanneemsom - Catering'!O32</f>
        <v>0</v>
      </c>
      <c r="U6" s="94"/>
      <c r="V6" s="92">
        <f>'Aanneemsom - Catering'!P32</f>
        <v>0</v>
      </c>
      <c r="W6" s="94"/>
      <c r="X6" s="92">
        <f>'Aanneemsom - Catering'!Q32</f>
        <v>0</v>
      </c>
      <c r="Z6" s="92">
        <f>'Aanneemsom - Catering'!R32</f>
        <v>0</v>
      </c>
      <c r="AA6" s="94"/>
      <c r="AB6" s="94"/>
      <c r="AD6" s="94"/>
      <c r="AE6" s="94"/>
      <c r="AI6" s="92">
        <f>'Aanneemsom - Catering'!S32</f>
        <v>0</v>
      </c>
      <c r="AJ6" s="94"/>
      <c r="AK6" s="92">
        <f>'Aanneemsom - Catering'!T32</f>
        <v>0</v>
      </c>
      <c r="AL6" s="94"/>
      <c r="AM6" s="94"/>
      <c r="AO6" s="92">
        <f>'Aanneemsom - Catering'!U32</f>
        <v>0</v>
      </c>
      <c r="AP6" s="94"/>
      <c r="AQ6" s="94"/>
      <c r="AR6" s="92">
        <f>'Aanneemsom - Catering'!V32</f>
        <v>0</v>
      </c>
      <c r="AS6" s="92">
        <f>'Aanneemsom - Catering'!W32</f>
        <v>0</v>
      </c>
      <c r="AU6" s="94"/>
      <c r="AV6" s="94"/>
      <c r="AW6" s="92">
        <f>'Aanneemsom - Catering'!X32</f>
        <v>0</v>
      </c>
      <c r="AY6" s="94"/>
      <c r="AZ6" s="92">
        <f>'Aanneemsom - Catering'!AA32</f>
        <v>0</v>
      </c>
      <c r="BB6" s="92">
        <f>'Aanneemsom - Catering'!AB32</f>
        <v>0</v>
      </c>
      <c r="BD6" s="94"/>
      <c r="BE6" s="92">
        <f>'Aanneemsom - Catering'!AC32</f>
        <v>0</v>
      </c>
    </row>
    <row r="7" spans="1:57" ht="17.149999999999999" customHeight="1" x14ac:dyDescent="0.45">
      <c r="B7" s="9" t="s">
        <v>103</v>
      </c>
      <c r="C7" s="95">
        <f>SUM(D7:BE7)</f>
        <v>0</v>
      </c>
      <c r="D7" s="93"/>
      <c r="E7" s="95">
        <f>'Aanneemsom - Onderhoud keuken'!D8</f>
        <v>0</v>
      </c>
      <c r="G7" s="92">
        <f>'Aanneemsom - Onderhoud keuken'!E8</f>
        <v>0</v>
      </c>
      <c r="H7" s="94"/>
      <c r="I7" s="95">
        <f>'Aanneemsom - Onderhoud keuken'!F8</f>
        <v>0</v>
      </c>
      <c r="J7" s="95">
        <f>'Aanneemsom - Onderhoud keuken'!G8</f>
        <v>0</v>
      </c>
      <c r="K7" s="94"/>
      <c r="L7" s="92">
        <f>'Aanneemsom - Onderhoud keuken'!H8</f>
        <v>0</v>
      </c>
      <c r="M7" s="94"/>
      <c r="N7" s="92">
        <f>'Aanneemsom - Onderhoud keuken'!I8</f>
        <v>0</v>
      </c>
      <c r="O7" s="94"/>
      <c r="P7" s="94"/>
      <c r="Q7" s="94"/>
      <c r="R7" s="92">
        <f>'Aanneemsom - Onderhoud keuken'!J8</f>
        <v>0</v>
      </c>
      <c r="T7" s="92">
        <f>'Aanneemsom - Onderhoud keuken'!K8</f>
        <v>0</v>
      </c>
      <c r="U7" s="92">
        <f>'Aanneemsom - Onderhoud keuken'!L8</f>
        <v>0</v>
      </c>
      <c r="V7" s="92">
        <f>'Aanneemsom - Onderhoud keuken'!M8</f>
        <v>0</v>
      </c>
      <c r="W7" s="93"/>
      <c r="X7" s="95">
        <f>'Aanneemsom - Onderhoud keuken'!N8</f>
        <v>0</v>
      </c>
      <c r="Z7" s="92">
        <f>'Aanneemsom - Onderhoud keuken'!O8</f>
        <v>0</v>
      </c>
      <c r="AA7" s="93"/>
      <c r="AB7" s="94"/>
      <c r="AD7" s="94"/>
      <c r="AE7" s="94"/>
      <c r="AI7" s="95">
        <f>'Aanneemsom - Onderhoud keuken'!P8</f>
        <v>0</v>
      </c>
      <c r="AJ7" s="94"/>
      <c r="AK7" s="95">
        <f>'Aanneemsom - Onderhoud keuken'!Q8</f>
        <v>0</v>
      </c>
      <c r="AL7" s="94"/>
      <c r="AM7" s="94"/>
      <c r="AO7" s="92">
        <f>'Aanneemsom - Onderhoud keuken'!R8</f>
        <v>0</v>
      </c>
      <c r="AP7" s="94"/>
      <c r="AQ7" s="94"/>
      <c r="AR7" s="92">
        <f>'Aanneemsom - Onderhoud keuken'!S8</f>
        <v>0</v>
      </c>
      <c r="AS7" s="92">
        <f>'Aanneemsom - Onderhoud keuken'!T8</f>
        <v>0</v>
      </c>
      <c r="AU7" s="93"/>
      <c r="AV7" s="94"/>
      <c r="AW7" s="92">
        <f>'Aanneemsom - Onderhoud keuken'!U8</f>
        <v>0</v>
      </c>
      <c r="AY7" s="94"/>
      <c r="AZ7" s="92">
        <f>'Aanneemsom - Onderhoud keuken'!V8</f>
        <v>0</v>
      </c>
      <c r="BB7" s="92">
        <f>'Aanneemsom - Onderhoud keuken'!W8</f>
        <v>0</v>
      </c>
      <c r="BD7" s="94"/>
      <c r="BE7" s="92">
        <f>'Aanneemsom - Onderhoud keuken'!X8</f>
        <v>0</v>
      </c>
    </row>
    <row r="8" spans="1:57" s="1" customFormat="1" ht="17.149999999999999" customHeight="1" thickBot="1" x14ac:dyDescent="0.5">
      <c r="A8" s="12"/>
      <c r="B8" s="6" t="s">
        <v>104</v>
      </c>
      <c r="C8" s="87">
        <f>SUM(D8:BE8)</f>
        <v>0</v>
      </c>
      <c r="D8" s="87">
        <f t="shared" ref="D8:AI8" si="0">SUM(D6:D7)</f>
        <v>0</v>
      </c>
      <c r="E8" s="87">
        <f t="shared" si="0"/>
        <v>0</v>
      </c>
      <c r="F8" s="2"/>
      <c r="G8" s="87">
        <f t="shared" si="0"/>
        <v>0</v>
      </c>
      <c r="H8" s="87">
        <f t="shared" si="0"/>
        <v>0</v>
      </c>
      <c r="I8" s="87">
        <f t="shared" si="0"/>
        <v>0</v>
      </c>
      <c r="J8" s="87">
        <f t="shared" si="0"/>
        <v>0</v>
      </c>
      <c r="K8" s="87">
        <f t="shared" si="0"/>
        <v>0</v>
      </c>
      <c r="L8" s="87">
        <f t="shared" si="0"/>
        <v>0</v>
      </c>
      <c r="M8" s="87">
        <f t="shared" si="0"/>
        <v>0</v>
      </c>
      <c r="N8" s="87">
        <f t="shared" si="0"/>
        <v>0</v>
      </c>
      <c r="O8" s="87">
        <f t="shared" si="0"/>
        <v>0</v>
      </c>
      <c r="P8" s="87">
        <f t="shared" si="0"/>
        <v>0</v>
      </c>
      <c r="Q8" s="87">
        <f t="shared" si="0"/>
        <v>0</v>
      </c>
      <c r="R8" s="87">
        <f t="shared" si="0"/>
        <v>0</v>
      </c>
      <c r="S8" s="2"/>
      <c r="T8" s="87">
        <f t="shared" si="0"/>
        <v>0</v>
      </c>
      <c r="U8" s="87">
        <f t="shared" si="0"/>
        <v>0</v>
      </c>
      <c r="V8" s="87">
        <f t="shared" si="0"/>
        <v>0</v>
      </c>
      <c r="W8" s="87">
        <f t="shared" si="0"/>
        <v>0</v>
      </c>
      <c r="X8" s="87">
        <f t="shared" si="0"/>
        <v>0</v>
      </c>
      <c r="Y8" s="2"/>
      <c r="Z8" s="87">
        <f t="shared" si="0"/>
        <v>0</v>
      </c>
      <c r="AA8" s="87">
        <f t="shared" si="0"/>
        <v>0</v>
      </c>
      <c r="AB8" s="87">
        <f t="shared" si="0"/>
        <v>0</v>
      </c>
      <c r="AC8" s="2"/>
      <c r="AD8" s="87">
        <f t="shared" si="0"/>
        <v>0</v>
      </c>
      <c r="AE8" s="87">
        <f t="shared" si="0"/>
        <v>0</v>
      </c>
      <c r="AF8" s="2"/>
      <c r="AG8" s="2"/>
      <c r="AH8" s="2"/>
      <c r="AI8" s="87">
        <f t="shared" si="0"/>
        <v>0</v>
      </c>
      <c r="AJ8" s="87">
        <f t="shared" ref="AJ8:BE8" si="1">SUM(AJ6:AJ7)</f>
        <v>0</v>
      </c>
      <c r="AK8" s="87">
        <f t="shared" si="1"/>
        <v>0</v>
      </c>
      <c r="AL8" s="87">
        <f t="shared" si="1"/>
        <v>0</v>
      </c>
      <c r="AM8" s="87">
        <f t="shared" si="1"/>
        <v>0</v>
      </c>
      <c r="AN8" s="2"/>
      <c r="AO8" s="87">
        <f t="shared" si="1"/>
        <v>0</v>
      </c>
      <c r="AP8" s="87">
        <f t="shared" si="1"/>
        <v>0</v>
      </c>
      <c r="AQ8" s="87">
        <f t="shared" si="1"/>
        <v>0</v>
      </c>
      <c r="AR8" s="87">
        <f t="shared" si="1"/>
        <v>0</v>
      </c>
      <c r="AS8" s="87">
        <f t="shared" si="1"/>
        <v>0</v>
      </c>
      <c r="AT8" s="2"/>
      <c r="AU8" s="87">
        <f t="shared" si="1"/>
        <v>0</v>
      </c>
      <c r="AV8" s="87">
        <f t="shared" si="1"/>
        <v>0</v>
      </c>
      <c r="AW8" s="87">
        <f t="shared" si="1"/>
        <v>0</v>
      </c>
      <c r="AX8" s="2"/>
      <c r="AY8" s="87">
        <f t="shared" si="1"/>
        <v>0</v>
      </c>
      <c r="AZ8" s="87">
        <f t="shared" si="1"/>
        <v>0</v>
      </c>
      <c r="BA8" s="2"/>
      <c r="BB8" s="87">
        <f t="shared" si="1"/>
        <v>0</v>
      </c>
      <c r="BC8" s="2"/>
      <c r="BD8" s="87">
        <f t="shared" si="1"/>
        <v>0</v>
      </c>
      <c r="BE8" s="87">
        <f t="shared" si="1"/>
        <v>0</v>
      </c>
    </row>
    <row r="9" spans="1:57" ht="5.25" customHeight="1" x14ac:dyDescent="0.45">
      <c r="A9" s="11"/>
    </row>
    <row r="10" spans="1:57" ht="17.149999999999999" customHeight="1" x14ac:dyDescent="0.45">
      <c r="B10" s="5" t="s">
        <v>105</v>
      </c>
      <c r="C10" s="4"/>
      <c r="D10" s="4"/>
      <c r="E10" s="4"/>
      <c r="G10" s="4"/>
      <c r="H10" s="4"/>
      <c r="I10" s="4"/>
      <c r="J10" s="4"/>
      <c r="K10" s="4"/>
      <c r="L10" s="4"/>
      <c r="M10" s="4"/>
      <c r="N10" s="4"/>
      <c r="O10" s="4"/>
      <c r="P10" s="4"/>
      <c r="Q10" s="4"/>
      <c r="R10" s="4"/>
      <c r="T10" s="4"/>
      <c r="U10" s="4"/>
      <c r="V10" s="4"/>
      <c r="W10" s="4"/>
      <c r="X10" s="4"/>
      <c r="Z10" s="4"/>
      <c r="AA10" s="4"/>
      <c r="AB10" s="4"/>
      <c r="AD10" s="4"/>
      <c r="AE10" s="4"/>
      <c r="AI10" s="4"/>
      <c r="AJ10" s="4"/>
      <c r="AK10" s="4"/>
      <c r="AL10" s="4"/>
      <c r="AM10" s="4"/>
      <c r="AO10" s="4"/>
      <c r="AP10" s="4"/>
      <c r="AQ10" s="4"/>
      <c r="AR10" s="4"/>
      <c r="AS10" s="4"/>
      <c r="AU10" s="4"/>
      <c r="AV10" s="4"/>
      <c r="AW10" s="4"/>
      <c r="AY10" s="4"/>
      <c r="AZ10" s="4"/>
      <c r="BB10" s="4"/>
      <c r="BD10" s="4"/>
      <c r="BE10" s="4"/>
    </row>
    <row r="11" spans="1:57" s="106" customFormat="1" ht="17.149999999999999" customHeight="1" x14ac:dyDescent="0.45">
      <c r="A11" s="103"/>
      <c r="B11" s="104" t="s">
        <v>106</v>
      </c>
      <c r="C11" s="85">
        <f>SUM(D11:BE11)</f>
        <v>0</v>
      </c>
      <c r="D11" s="105">
        <f>'Verrekenprijzen - Dranken'!D$28+('Verrekenprijzen - Dranken'!D$51/20*20)</f>
        <v>0</v>
      </c>
      <c r="E11" s="105">
        <f>'Verrekenprijzen - Dranken'!E59</f>
        <v>0</v>
      </c>
      <c r="F11" s="2"/>
      <c r="G11" s="105">
        <f>'Verrekenprijzen - Dranken'!G59</f>
        <v>0</v>
      </c>
      <c r="H11" s="105">
        <f>'Verrekenprijzen - Dranken'!H59</f>
        <v>0</v>
      </c>
      <c r="I11" s="105">
        <f>'Verrekenprijzen - Dranken'!I59</f>
        <v>0</v>
      </c>
      <c r="J11" s="105">
        <f>'Verrekenprijzen - Dranken'!J59</f>
        <v>0</v>
      </c>
      <c r="K11" s="105">
        <f>'Verrekenprijzen - Dranken'!K59</f>
        <v>0</v>
      </c>
      <c r="L11" s="105">
        <f>'Verrekenprijzen - Dranken'!L59</f>
        <v>0</v>
      </c>
      <c r="M11" s="105">
        <f>'Verrekenprijzen - Dranken'!M59</f>
        <v>0</v>
      </c>
      <c r="N11" s="105">
        <f>'Verrekenprijzen - Dranken'!N59</f>
        <v>0</v>
      </c>
      <c r="O11" s="105">
        <f>'Verrekenprijzen - Dranken'!O59</f>
        <v>0</v>
      </c>
      <c r="P11" s="105">
        <f>'Verrekenprijzen - Dranken'!P59</f>
        <v>0</v>
      </c>
      <c r="Q11" s="105">
        <f>'Verrekenprijzen - Dranken'!Q59</f>
        <v>0</v>
      </c>
      <c r="R11" s="105">
        <f>'Verrekenprijzen - Dranken'!R59</f>
        <v>0</v>
      </c>
      <c r="S11" s="2"/>
      <c r="T11" s="105">
        <f>'Verrekenprijzen - Dranken'!T59</f>
        <v>0</v>
      </c>
      <c r="U11" s="105">
        <f>'Verrekenprijzen - Dranken'!U59</f>
        <v>0</v>
      </c>
      <c r="V11" s="105">
        <f>'Verrekenprijzen - Dranken'!V59</f>
        <v>0</v>
      </c>
      <c r="W11" s="105">
        <f>'Verrekenprijzen - Dranken'!W59</f>
        <v>0</v>
      </c>
      <c r="X11" s="105">
        <f>'Verrekenprijzen - Dranken'!X59</f>
        <v>0</v>
      </c>
      <c r="Y11" s="2"/>
      <c r="Z11" s="105">
        <f>'Verrekenprijzen - Dranken'!Z59</f>
        <v>0</v>
      </c>
      <c r="AA11" s="105">
        <f>'Verrekenprijzen - Dranken'!AA59</f>
        <v>0</v>
      </c>
      <c r="AB11" s="105">
        <f>'Verrekenprijzen - Dranken'!AB59</f>
        <v>0</v>
      </c>
      <c r="AC11" s="2"/>
      <c r="AD11" s="105">
        <f>'Verrekenprijzen - Dranken'!AD59</f>
        <v>0</v>
      </c>
      <c r="AE11" s="105">
        <f>'Verrekenprijzen - Dranken'!AE59</f>
        <v>0</v>
      </c>
      <c r="AF11" s="2"/>
      <c r="AG11" s="2"/>
      <c r="AH11" s="2"/>
      <c r="AI11" s="105">
        <f>'Verrekenprijzen - Dranken'!AI59</f>
        <v>0</v>
      </c>
      <c r="AJ11" s="105">
        <f>'Verrekenprijzen - Dranken'!AJ59</f>
        <v>0</v>
      </c>
      <c r="AK11" s="105">
        <f>'Verrekenprijzen - Dranken'!AK59</f>
        <v>0</v>
      </c>
      <c r="AL11" s="105">
        <f>'Verrekenprijzen - Dranken'!AL59</f>
        <v>0</v>
      </c>
      <c r="AM11" s="105">
        <f>'Verrekenprijzen - Dranken'!AM59</f>
        <v>0</v>
      </c>
      <c r="AN11" s="2"/>
      <c r="AO11" s="105">
        <f>'Verrekenprijzen - Dranken'!AO59</f>
        <v>0</v>
      </c>
      <c r="AP11" s="105">
        <f>'Verrekenprijzen - Dranken'!AP59</f>
        <v>0</v>
      </c>
      <c r="AQ11" s="105">
        <f>'Verrekenprijzen - Dranken'!AQ59</f>
        <v>0</v>
      </c>
      <c r="AR11" s="105">
        <f>'Verrekenprijzen - Dranken'!AR59</f>
        <v>0</v>
      </c>
      <c r="AS11" s="105">
        <f>'Verrekenprijzen - Dranken'!AS59</f>
        <v>0</v>
      </c>
      <c r="AT11" s="2"/>
      <c r="AU11" s="105">
        <f>'Verrekenprijzen - Dranken'!AU59</f>
        <v>0</v>
      </c>
      <c r="AV11" s="105">
        <f>'Verrekenprijzen - Dranken'!AV59</f>
        <v>0</v>
      </c>
      <c r="AW11" s="105">
        <f>'Verrekenprijzen - Dranken'!AW59</f>
        <v>0</v>
      </c>
      <c r="AX11" s="2"/>
      <c r="AY11" s="105">
        <f>'Verrekenprijzen - Dranken'!AY59</f>
        <v>0</v>
      </c>
      <c r="AZ11" s="105">
        <f>'Verrekenprijzen - Dranken'!AZ59</f>
        <v>0</v>
      </c>
      <c r="BA11" s="2"/>
      <c r="BB11" s="105">
        <f>'Verrekenprijzen - Dranken'!BB59</f>
        <v>0</v>
      </c>
      <c r="BC11" s="2"/>
      <c r="BD11" s="105">
        <f>'Verrekenprijzen - Dranken'!BD59</f>
        <v>0</v>
      </c>
      <c r="BE11" s="105">
        <f>'Verrekenprijzen - Dranken'!BE59</f>
        <v>0</v>
      </c>
    </row>
    <row r="12" spans="1:57" s="102" customFormat="1" ht="17.149999999999999" customHeight="1" thickBot="1" x14ac:dyDescent="0.5">
      <c r="A12" s="103"/>
      <c r="B12" s="96" t="s">
        <v>105</v>
      </c>
      <c r="C12" s="107">
        <f>SUM(D12:BE12)</f>
        <v>0</v>
      </c>
      <c r="D12" s="107">
        <f>SUM(D11)</f>
        <v>0</v>
      </c>
      <c r="E12" s="107">
        <f t="shared" ref="E12" si="2">SUM(E11)</f>
        <v>0</v>
      </c>
      <c r="F12" s="2"/>
      <c r="G12" s="107">
        <f t="shared" ref="G12" si="3">SUM(G11)</f>
        <v>0</v>
      </c>
      <c r="H12" s="107">
        <f t="shared" ref="H12" si="4">SUM(H11)</f>
        <v>0</v>
      </c>
      <c r="I12" s="107">
        <f t="shared" ref="I12" si="5">SUM(I11)</f>
        <v>0</v>
      </c>
      <c r="J12" s="107">
        <f t="shared" ref="J12" si="6">SUM(J11)</f>
        <v>0</v>
      </c>
      <c r="K12" s="107">
        <f t="shared" ref="K12" si="7">SUM(K11)</f>
        <v>0</v>
      </c>
      <c r="L12" s="107">
        <f t="shared" ref="L12" si="8">SUM(L11)</f>
        <v>0</v>
      </c>
      <c r="M12" s="107">
        <f t="shared" ref="M12" si="9">SUM(M11)</f>
        <v>0</v>
      </c>
      <c r="N12" s="107">
        <f t="shared" ref="N12" si="10">SUM(N11)</f>
        <v>0</v>
      </c>
      <c r="O12" s="107">
        <f t="shared" ref="O12" si="11">SUM(O11)</f>
        <v>0</v>
      </c>
      <c r="P12" s="107">
        <f t="shared" ref="P12" si="12">SUM(P11)</f>
        <v>0</v>
      </c>
      <c r="Q12" s="107">
        <f t="shared" ref="Q12" si="13">SUM(Q11)</f>
        <v>0</v>
      </c>
      <c r="R12" s="107">
        <f t="shared" ref="R12" si="14">SUM(R11)</f>
        <v>0</v>
      </c>
      <c r="S12" s="2"/>
      <c r="T12" s="107">
        <f t="shared" ref="T12" si="15">SUM(T11)</f>
        <v>0</v>
      </c>
      <c r="U12" s="107">
        <f t="shared" ref="U12" si="16">SUM(U11)</f>
        <v>0</v>
      </c>
      <c r="V12" s="107">
        <f t="shared" ref="V12" si="17">SUM(V11)</f>
        <v>0</v>
      </c>
      <c r="W12" s="107">
        <f t="shared" ref="W12" si="18">SUM(W11)</f>
        <v>0</v>
      </c>
      <c r="X12" s="107">
        <f t="shared" ref="X12" si="19">SUM(X11)</f>
        <v>0</v>
      </c>
      <c r="Y12" s="2"/>
      <c r="Z12" s="107">
        <f t="shared" ref="Z12" si="20">SUM(Z11)</f>
        <v>0</v>
      </c>
      <c r="AA12" s="107">
        <f t="shared" ref="AA12" si="21">SUM(AA11)</f>
        <v>0</v>
      </c>
      <c r="AB12" s="107">
        <f t="shared" ref="AB12" si="22">SUM(AB11)</f>
        <v>0</v>
      </c>
      <c r="AC12" s="2"/>
      <c r="AD12" s="107">
        <f t="shared" ref="AD12" si="23">SUM(AD11)</f>
        <v>0</v>
      </c>
      <c r="AE12" s="107">
        <f t="shared" ref="AE12" si="24">SUM(AE11)</f>
        <v>0</v>
      </c>
      <c r="AF12" s="2"/>
      <c r="AG12" s="2"/>
      <c r="AH12" s="2"/>
      <c r="AI12" s="107">
        <f t="shared" ref="AI12" si="25">SUM(AI11)</f>
        <v>0</v>
      </c>
      <c r="AJ12" s="107">
        <f t="shared" ref="AJ12" si="26">SUM(AJ11)</f>
        <v>0</v>
      </c>
      <c r="AK12" s="107">
        <f t="shared" ref="AK12" si="27">SUM(AK11)</f>
        <v>0</v>
      </c>
      <c r="AL12" s="107">
        <f t="shared" ref="AL12" si="28">SUM(AL11)</f>
        <v>0</v>
      </c>
      <c r="AM12" s="107">
        <f t="shared" ref="AM12" si="29">SUM(AM11)</f>
        <v>0</v>
      </c>
      <c r="AN12" s="2"/>
      <c r="AO12" s="107">
        <f t="shared" ref="AO12" si="30">SUM(AO11)</f>
        <v>0</v>
      </c>
      <c r="AP12" s="107">
        <f t="shared" ref="AP12" si="31">SUM(AP11)</f>
        <v>0</v>
      </c>
      <c r="AQ12" s="107">
        <f t="shared" ref="AQ12" si="32">SUM(AQ11)</f>
        <v>0</v>
      </c>
      <c r="AR12" s="107">
        <f t="shared" ref="AR12" si="33">SUM(AR11)</f>
        <v>0</v>
      </c>
      <c r="AS12" s="107">
        <f t="shared" ref="AS12" si="34">SUM(AS11)</f>
        <v>0</v>
      </c>
      <c r="AT12" s="2"/>
      <c r="AU12" s="107">
        <f t="shared" ref="AU12" si="35">SUM(AU11)</f>
        <v>0</v>
      </c>
      <c r="AV12" s="107">
        <f t="shared" ref="AV12" si="36">SUM(AV11)</f>
        <v>0</v>
      </c>
      <c r="AW12" s="107">
        <f t="shared" ref="AW12" si="37">SUM(AW11)</f>
        <v>0</v>
      </c>
      <c r="AX12" s="2"/>
      <c r="AY12" s="107">
        <f t="shared" ref="AY12" si="38">SUM(AY11)</f>
        <v>0</v>
      </c>
      <c r="AZ12" s="107">
        <f t="shared" ref="AZ12" si="39">SUM(AZ11)</f>
        <v>0</v>
      </c>
      <c r="BA12" s="2"/>
      <c r="BB12" s="107">
        <f t="shared" ref="BB12" si="40">SUM(BB11)</f>
        <v>0</v>
      </c>
      <c r="BC12" s="2"/>
      <c r="BD12" s="107">
        <f t="shared" ref="BD12" si="41">SUM(BD11)</f>
        <v>0</v>
      </c>
      <c r="BE12" s="107">
        <f t="shared" ref="BE12" si="42">SUM(BE11)</f>
        <v>0</v>
      </c>
    </row>
    <row r="13" spans="1:57" s="106" customFormat="1" ht="5.25" customHeight="1" x14ac:dyDescent="0.45">
      <c r="A13" s="100"/>
      <c r="F13" s="2"/>
      <c r="S13" s="2"/>
      <c r="Y13" s="2"/>
      <c r="AC13" s="2"/>
      <c r="AF13" s="2"/>
      <c r="AG13" s="2"/>
      <c r="AH13" s="2"/>
      <c r="AN13" s="2"/>
      <c r="AT13" s="2"/>
      <c r="AX13" s="2"/>
      <c r="BA13" s="2"/>
      <c r="BC13" s="2"/>
    </row>
    <row r="14" spans="1:57" s="102" customFormat="1" ht="17.149999999999999" customHeight="1" thickBot="1" x14ac:dyDescent="0.5">
      <c r="A14" s="100"/>
      <c r="B14" s="167" t="s">
        <v>107</v>
      </c>
      <c r="C14" s="101">
        <f>C8+C12</f>
        <v>0</v>
      </c>
      <c r="D14" s="101">
        <f>D8+D12</f>
        <v>0</v>
      </c>
      <c r="E14" s="101">
        <f t="shared" ref="E14:BE14" si="43">E8+E12</f>
        <v>0</v>
      </c>
      <c r="F14" s="2"/>
      <c r="G14" s="101">
        <f t="shared" si="43"/>
        <v>0</v>
      </c>
      <c r="H14" s="101">
        <f t="shared" si="43"/>
        <v>0</v>
      </c>
      <c r="I14" s="101">
        <f t="shared" si="43"/>
        <v>0</v>
      </c>
      <c r="J14" s="101">
        <f t="shared" si="43"/>
        <v>0</v>
      </c>
      <c r="K14" s="101">
        <f t="shared" si="43"/>
        <v>0</v>
      </c>
      <c r="L14" s="101">
        <f t="shared" si="43"/>
        <v>0</v>
      </c>
      <c r="M14" s="101">
        <f t="shared" si="43"/>
        <v>0</v>
      </c>
      <c r="N14" s="101">
        <f t="shared" si="43"/>
        <v>0</v>
      </c>
      <c r="O14" s="101">
        <f t="shared" si="43"/>
        <v>0</v>
      </c>
      <c r="P14" s="101">
        <f t="shared" si="43"/>
        <v>0</v>
      </c>
      <c r="Q14" s="101">
        <f t="shared" si="43"/>
        <v>0</v>
      </c>
      <c r="R14" s="101">
        <f t="shared" si="43"/>
        <v>0</v>
      </c>
      <c r="S14" s="2"/>
      <c r="T14" s="101">
        <f t="shared" si="43"/>
        <v>0</v>
      </c>
      <c r="U14" s="101">
        <f t="shared" si="43"/>
        <v>0</v>
      </c>
      <c r="V14" s="101">
        <f t="shared" si="43"/>
        <v>0</v>
      </c>
      <c r="W14" s="101">
        <f t="shared" si="43"/>
        <v>0</v>
      </c>
      <c r="X14" s="101">
        <f t="shared" si="43"/>
        <v>0</v>
      </c>
      <c r="Y14" s="2"/>
      <c r="Z14" s="101">
        <f t="shared" si="43"/>
        <v>0</v>
      </c>
      <c r="AA14" s="101">
        <f t="shared" si="43"/>
        <v>0</v>
      </c>
      <c r="AB14" s="101">
        <f t="shared" si="43"/>
        <v>0</v>
      </c>
      <c r="AC14" s="2"/>
      <c r="AD14" s="101">
        <f t="shared" si="43"/>
        <v>0</v>
      </c>
      <c r="AE14" s="101">
        <f t="shared" si="43"/>
        <v>0</v>
      </c>
      <c r="AF14" s="2"/>
      <c r="AG14" s="2"/>
      <c r="AH14" s="2"/>
      <c r="AI14" s="101">
        <f t="shared" si="43"/>
        <v>0</v>
      </c>
      <c r="AJ14" s="101">
        <f t="shared" si="43"/>
        <v>0</v>
      </c>
      <c r="AK14" s="101">
        <f t="shared" si="43"/>
        <v>0</v>
      </c>
      <c r="AL14" s="101">
        <f t="shared" si="43"/>
        <v>0</v>
      </c>
      <c r="AM14" s="101">
        <f t="shared" si="43"/>
        <v>0</v>
      </c>
      <c r="AN14" s="2"/>
      <c r="AO14" s="101">
        <f t="shared" si="43"/>
        <v>0</v>
      </c>
      <c r="AP14" s="101">
        <f t="shared" si="43"/>
        <v>0</v>
      </c>
      <c r="AQ14" s="101">
        <f t="shared" si="43"/>
        <v>0</v>
      </c>
      <c r="AR14" s="101">
        <f t="shared" si="43"/>
        <v>0</v>
      </c>
      <c r="AS14" s="101">
        <f t="shared" si="43"/>
        <v>0</v>
      </c>
      <c r="AT14" s="2"/>
      <c r="AU14" s="101">
        <f t="shared" si="43"/>
        <v>0</v>
      </c>
      <c r="AV14" s="101">
        <f t="shared" si="43"/>
        <v>0</v>
      </c>
      <c r="AW14" s="101">
        <f t="shared" si="43"/>
        <v>0</v>
      </c>
      <c r="AX14" s="2"/>
      <c r="AY14" s="101">
        <f t="shared" si="43"/>
        <v>0</v>
      </c>
      <c r="AZ14" s="101">
        <f t="shared" si="43"/>
        <v>0</v>
      </c>
      <c r="BA14" s="2"/>
      <c r="BB14" s="101">
        <f t="shared" si="43"/>
        <v>0</v>
      </c>
      <c r="BC14" s="2"/>
      <c r="BD14" s="101">
        <f t="shared" si="43"/>
        <v>0</v>
      </c>
      <c r="BE14" s="101">
        <f t="shared" si="43"/>
        <v>0</v>
      </c>
    </row>
    <row r="15" spans="1:57" ht="14.25" customHeight="1" x14ac:dyDescent="0.45">
      <c r="B15" s="13"/>
      <c r="C15" s="13"/>
      <c r="D15" s="13"/>
      <c r="E15" s="13"/>
      <c r="G15" s="13"/>
      <c r="H15" s="13"/>
      <c r="I15" s="13"/>
      <c r="J15" s="13"/>
      <c r="K15" s="13"/>
      <c r="L15" s="13"/>
      <c r="M15" s="13"/>
      <c r="N15" s="13"/>
      <c r="O15" s="13"/>
      <c r="P15" s="13"/>
      <c r="Q15" s="13"/>
      <c r="R15" s="13"/>
      <c r="T15" s="13"/>
      <c r="U15" s="13"/>
      <c r="V15" s="13"/>
      <c r="W15" s="13"/>
      <c r="X15" s="13"/>
      <c r="Z15" s="13"/>
      <c r="AA15" s="13"/>
      <c r="AB15" s="13"/>
      <c r="AD15" s="13"/>
      <c r="AE15" s="13"/>
      <c r="AI15" s="13"/>
      <c r="AJ15" s="13"/>
      <c r="AK15" s="13"/>
      <c r="AL15" s="13"/>
      <c r="AM15" s="13"/>
      <c r="AO15" s="13"/>
      <c r="AP15" s="13"/>
      <c r="AQ15" s="13"/>
      <c r="AR15" s="13"/>
      <c r="AS15" s="13"/>
      <c r="AU15" s="13"/>
      <c r="AV15" s="13"/>
      <c r="AW15" s="13"/>
      <c r="AY15" s="13"/>
      <c r="AZ15" s="13"/>
      <c r="BB15" s="13"/>
      <c r="BD15" s="13"/>
      <c r="BE15" s="13"/>
    </row>
    <row r="16" spans="1:57" s="53" customFormat="1" ht="21" x14ac:dyDescent="0.45">
      <c r="A16" s="51"/>
      <c r="B16" s="52" t="s">
        <v>108</v>
      </c>
      <c r="C16" s="52"/>
      <c r="D16" s="52"/>
      <c r="E16" s="52"/>
      <c r="F16" s="2"/>
      <c r="G16" s="52"/>
      <c r="H16" s="52"/>
      <c r="I16" s="52"/>
      <c r="J16" s="52"/>
      <c r="K16" s="52"/>
      <c r="L16" s="52"/>
      <c r="M16" s="52"/>
      <c r="N16" s="52"/>
      <c r="O16" s="52"/>
      <c r="P16" s="52"/>
      <c r="Q16" s="52"/>
      <c r="R16" s="52"/>
      <c r="S16" s="2"/>
      <c r="T16" s="52"/>
      <c r="U16" s="52"/>
      <c r="V16" s="52"/>
      <c r="W16" s="52"/>
      <c r="X16" s="52"/>
      <c r="Y16" s="2"/>
      <c r="Z16" s="52"/>
      <c r="AA16" s="52"/>
      <c r="AB16" s="52"/>
      <c r="AC16" s="2"/>
      <c r="AD16" s="52"/>
      <c r="AE16" s="52"/>
      <c r="AF16" s="2"/>
      <c r="AG16" s="2"/>
      <c r="AH16" s="2"/>
      <c r="AI16" s="52"/>
      <c r="AJ16" s="52"/>
      <c r="AK16" s="52"/>
      <c r="AL16" s="52"/>
      <c r="AM16" s="52"/>
      <c r="AN16" s="2"/>
      <c r="AO16" s="52"/>
      <c r="AP16" s="52"/>
      <c r="AQ16" s="52"/>
      <c r="AR16" s="52"/>
      <c r="AS16" s="52"/>
      <c r="AT16" s="2"/>
      <c r="AU16" s="52"/>
      <c r="AV16" s="52"/>
      <c r="AW16" s="52"/>
      <c r="AX16" s="2"/>
      <c r="AY16" s="52"/>
      <c r="AZ16" s="52"/>
      <c r="BA16" s="2"/>
      <c r="BB16" s="52"/>
      <c r="BC16" s="2"/>
      <c r="BD16" s="52"/>
      <c r="BE16" s="52"/>
    </row>
    <row r="17" spans="1:57" ht="5.25" customHeight="1" x14ac:dyDescent="0.45">
      <c r="B17" s="10"/>
      <c r="C17" s="10"/>
      <c r="D17" s="10"/>
      <c r="E17" s="10"/>
      <c r="G17" s="10"/>
      <c r="H17" s="10"/>
      <c r="I17" s="10"/>
      <c r="J17" s="10"/>
      <c r="K17" s="10"/>
      <c r="L17" s="10"/>
      <c r="M17" s="10"/>
      <c r="N17" s="10"/>
      <c r="O17" s="10"/>
      <c r="P17" s="10"/>
      <c r="Q17" s="10"/>
      <c r="R17" s="10"/>
      <c r="T17" s="10"/>
      <c r="U17" s="10"/>
      <c r="V17" s="10"/>
      <c r="W17" s="10"/>
      <c r="X17" s="10"/>
      <c r="Z17" s="10"/>
      <c r="AA17" s="10"/>
      <c r="AB17" s="10"/>
      <c r="AD17" s="10"/>
      <c r="AE17" s="10"/>
      <c r="AI17" s="10"/>
      <c r="AJ17" s="10"/>
      <c r="AK17" s="10"/>
      <c r="AL17" s="10"/>
      <c r="AM17" s="10"/>
      <c r="AO17" s="10"/>
      <c r="AP17" s="10"/>
      <c r="AQ17" s="10"/>
      <c r="AR17" s="10"/>
      <c r="AS17" s="10"/>
      <c r="AU17" s="10"/>
      <c r="AV17" s="10"/>
      <c r="AW17" s="10"/>
      <c r="AY17" s="10"/>
      <c r="AZ17" s="10"/>
      <c r="BB17" s="10"/>
      <c r="BD17" s="10"/>
      <c r="BE17" s="10"/>
    </row>
    <row r="18" spans="1:57" ht="17.149999999999999" customHeight="1" x14ac:dyDescent="0.45">
      <c r="B18" s="5" t="s">
        <v>101</v>
      </c>
      <c r="C18" s="4"/>
      <c r="D18" s="4"/>
      <c r="E18" s="4"/>
      <c r="G18" s="4"/>
      <c r="H18" s="4"/>
      <c r="I18" s="4"/>
      <c r="J18" s="4"/>
      <c r="K18" s="4"/>
      <c r="L18" s="4"/>
      <c r="M18" s="4"/>
      <c r="N18" s="4"/>
      <c r="O18" s="4"/>
      <c r="P18" s="4"/>
      <c r="Q18" s="4"/>
      <c r="R18" s="4"/>
      <c r="T18" s="4"/>
      <c r="U18" s="4"/>
      <c r="V18" s="4"/>
      <c r="W18" s="4"/>
      <c r="X18" s="4"/>
      <c r="Z18" s="4"/>
      <c r="AA18" s="4"/>
      <c r="AB18" s="4"/>
      <c r="AD18" s="4"/>
      <c r="AE18" s="4"/>
      <c r="AI18" s="4"/>
      <c r="AJ18" s="4"/>
      <c r="AK18" s="4"/>
      <c r="AL18" s="4"/>
      <c r="AM18" s="4"/>
      <c r="AO18" s="4"/>
      <c r="AP18" s="4"/>
      <c r="AQ18" s="4"/>
      <c r="AR18" s="4"/>
      <c r="AS18" s="4"/>
      <c r="AU18" s="4"/>
      <c r="AV18" s="4"/>
      <c r="AW18" s="4"/>
      <c r="AY18" s="4"/>
      <c r="AZ18" s="4"/>
      <c r="BB18" s="4"/>
      <c r="BD18" s="4"/>
      <c r="BE18" s="4"/>
    </row>
    <row r="19" spans="1:57" ht="17.149999999999999" customHeight="1" x14ac:dyDescent="0.45">
      <c r="B19" s="8" t="s">
        <v>102</v>
      </c>
      <c r="C19" s="92">
        <f>SUM(D19:BE19)</f>
        <v>0</v>
      </c>
      <c r="D19" s="93"/>
      <c r="E19" s="92">
        <f>'Aanneemsom - Catering'!D60</f>
        <v>0</v>
      </c>
      <c r="G19" s="92">
        <f>'Aanneemsom - Catering'!E60</f>
        <v>0</v>
      </c>
      <c r="H19" s="94"/>
      <c r="I19" s="92">
        <f>'Aanneemsom - Catering'!H60</f>
        <v>0</v>
      </c>
      <c r="J19" s="92">
        <f>'Aanneemsom - Catering'!I60</f>
        <v>0</v>
      </c>
      <c r="K19" s="94"/>
      <c r="L19" s="94"/>
      <c r="M19" s="92">
        <f>'Aanneemsom - Catering'!J60</f>
        <v>0</v>
      </c>
      <c r="N19" s="92">
        <f>'Aanneemsom - Catering'!M60</f>
        <v>0</v>
      </c>
      <c r="O19" s="94"/>
      <c r="P19" s="94"/>
      <c r="Q19" s="94"/>
      <c r="R19" s="92">
        <f>'Aanneemsom - Catering'!N60</f>
        <v>0</v>
      </c>
      <c r="T19" s="92">
        <f>'Aanneemsom - Catering'!O60</f>
        <v>0</v>
      </c>
      <c r="U19" s="94"/>
      <c r="V19" s="92">
        <f>'Aanneemsom - Catering'!P60</f>
        <v>0</v>
      </c>
      <c r="W19" s="94"/>
      <c r="X19" s="92">
        <f>'Aanneemsom - Catering'!Q60</f>
        <v>0</v>
      </c>
      <c r="Z19" s="92">
        <f>'Aanneemsom - Catering'!R60</f>
        <v>0</v>
      </c>
      <c r="AA19" s="94"/>
      <c r="AB19" s="94"/>
      <c r="AD19" s="94"/>
      <c r="AE19" s="94"/>
      <c r="AI19" s="92">
        <f>'Aanneemsom - Catering'!S60</f>
        <v>0</v>
      </c>
      <c r="AJ19" s="94"/>
      <c r="AK19" s="92">
        <f>'Aanneemsom - Catering'!T60</f>
        <v>0</v>
      </c>
      <c r="AL19" s="94"/>
      <c r="AM19" s="94"/>
      <c r="AO19" s="92">
        <f>'Aanneemsom - Catering'!U60</f>
        <v>0</v>
      </c>
      <c r="AP19" s="94"/>
      <c r="AQ19" s="94"/>
      <c r="AR19" s="92">
        <f>'Aanneemsom - Catering'!V60</f>
        <v>0</v>
      </c>
      <c r="AS19" s="92">
        <f>'Aanneemsom - Catering'!W60</f>
        <v>0</v>
      </c>
      <c r="AU19" s="94"/>
      <c r="AV19" s="94"/>
      <c r="AW19" s="92">
        <f>'Aanneemsom - Catering'!X60</f>
        <v>0</v>
      </c>
      <c r="AY19" s="94"/>
      <c r="AZ19" s="92">
        <f>'Aanneemsom - Catering'!AA60</f>
        <v>0</v>
      </c>
      <c r="BB19" s="92">
        <f>'Aanneemsom - Catering'!AB60</f>
        <v>0</v>
      </c>
      <c r="BD19" s="94"/>
      <c r="BE19" s="92">
        <f>'Aanneemsom - Catering'!AC60</f>
        <v>0</v>
      </c>
    </row>
    <row r="20" spans="1:57" ht="17.149999999999999" customHeight="1" x14ac:dyDescent="0.45">
      <c r="B20" s="9" t="s">
        <v>103</v>
      </c>
      <c r="C20" s="95">
        <f>SUM(D20:BE20)</f>
        <v>0</v>
      </c>
      <c r="D20" s="93"/>
      <c r="E20" s="95">
        <f>E7</f>
        <v>0</v>
      </c>
      <c r="G20" s="95">
        <f>G7</f>
        <v>0</v>
      </c>
      <c r="H20" s="94"/>
      <c r="I20" s="95">
        <f>I7</f>
        <v>0</v>
      </c>
      <c r="J20" s="95">
        <f>J7</f>
        <v>0</v>
      </c>
      <c r="K20" s="94"/>
      <c r="L20" s="95">
        <f>L7</f>
        <v>0</v>
      </c>
      <c r="M20" s="94"/>
      <c r="N20" s="95">
        <f>N7</f>
        <v>0</v>
      </c>
      <c r="O20" s="94"/>
      <c r="P20" s="94"/>
      <c r="Q20" s="94"/>
      <c r="R20" s="95">
        <f>R7</f>
        <v>0</v>
      </c>
      <c r="T20" s="95">
        <f>T7</f>
        <v>0</v>
      </c>
      <c r="U20" s="95">
        <f>U7</f>
        <v>0</v>
      </c>
      <c r="V20" s="95">
        <f>V7</f>
        <v>0</v>
      </c>
      <c r="W20" s="93"/>
      <c r="X20" s="95">
        <f>X7</f>
        <v>0</v>
      </c>
      <c r="Z20" s="95">
        <f>Z7</f>
        <v>0</v>
      </c>
      <c r="AA20" s="93"/>
      <c r="AB20" s="94"/>
      <c r="AD20" s="94"/>
      <c r="AE20" s="94"/>
      <c r="AI20" s="95">
        <f>AI7</f>
        <v>0</v>
      </c>
      <c r="AJ20" s="94"/>
      <c r="AK20" s="95">
        <f>AK7</f>
        <v>0</v>
      </c>
      <c r="AL20" s="94"/>
      <c r="AM20" s="94"/>
      <c r="AO20" s="95">
        <f>AO7</f>
        <v>0</v>
      </c>
      <c r="AP20" s="94"/>
      <c r="AQ20" s="94"/>
      <c r="AR20" s="95">
        <f>AR7</f>
        <v>0</v>
      </c>
      <c r="AS20" s="95">
        <f>AS7</f>
        <v>0</v>
      </c>
      <c r="AU20" s="93"/>
      <c r="AV20" s="94"/>
      <c r="AW20" s="95">
        <f>AW7</f>
        <v>0</v>
      </c>
      <c r="AY20" s="94"/>
      <c r="AZ20" s="95">
        <f>AZ7</f>
        <v>0</v>
      </c>
      <c r="BB20" s="95">
        <f>BB7</f>
        <v>0</v>
      </c>
      <c r="BD20" s="94"/>
      <c r="BE20" s="95">
        <f>BE7</f>
        <v>0</v>
      </c>
    </row>
    <row r="21" spans="1:57" s="1" customFormat="1" ht="17.149999999999999" customHeight="1" thickBot="1" x14ac:dyDescent="0.5">
      <c r="A21" s="12"/>
      <c r="B21" s="6" t="s">
        <v>104</v>
      </c>
      <c r="C21" s="87">
        <f>SUM(D21:BE21)</f>
        <v>0</v>
      </c>
      <c r="D21" s="87">
        <f t="shared" ref="D21:AI21" si="44">SUM(D19:D20)</f>
        <v>0</v>
      </c>
      <c r="E21" s="87">
        <f t="shared" si="44"/>
        <v>0</v>
      </c>
      <c r="F21" s="2"/>
      <c r="G21" s="87">
        <f t="shared" si="44"/>
        <v>0</v>
      </c>
      <c r="H21" s="87">
        <f t="shared" si="44"/>
        <v>0</v>
      </c>
      <c r="I21" s="87">
        <f t="shared" si="44"/>
        <v>0</v>
      </c>
      <c r="J21" s="87">
        <f t="shared" si="44"/>
        <v>0</v>
      </c>
      <c r="K21" s="87">
        <f t="shared" si="44"/>
        <v>0</v>
      </c>
      <c r="L21" s="87">
        <f t="shared" si="44"/>
        <v>0</v>
      </c>
      <c r="M21" s="87">
        <f t="shared" si="44"/>
        <v>0</v>
      </c>
      <c r="N21" s="87">
        <f t="shared" si="44"/>
        <v>0</v>
      </c>
      <c r="O21" s="87">
        <f t="shared" si="44"/>
        <v>0</v>
      </c>
      <c r="P21" s="87">
        <f t="shared" si="44"/>
        <v>0</v>
      </c>
      <c r="Q21" s="87">
        <f t="shared" si="44"/>
        <v>0</v>
      </c>
      <c r="R21" s="87">
        <f t="shared" si="44"/>
        <v>0</v>
      </c>
      <c r="S21" s="2"/>
      <c r="T21" s="87">
        <f t="shared" si="44"/>
        <v>0</v>
      </c>
      <c r="U21" s="87">
        <f t="shared" si="44"/>
        <v>0</v>
      </c>
      <c r="V21" s="87">
        <f t="shared" si="44"/>
        <v>0</v>
      </c>
      <c r="W21" s="87">
        <f t="shared" si="44"/>
        <v>0</v>
      </c>
      <c r="X21" s="87">
        <f t="shared" si="44"/>
        <v>0</v>
      </c>
      <c r="Y21" s="2"/>
      <c r="Z21" s="87">
        <f t="shared" si="44"/>
        <v>0</v>
      </c>
      <c r="AA21" s="87">
        <f t="shared" si="44"/>
        <v>0</v>
      </c>
      <c r="AB21" s="87">
        <f t="shared" si="44"/>
        <v>0</v>
      </c>
      <c r="AC21" s="2"/>
      <c r="AD21" s="87">
        <f t="shared" si="44"/>
        <v>0</v>
      </c>
      <c r="AE21" s="87">
        <f t="shared" si="44"/>
        <v>0</v>
      </c>
      <c r="AF21" s="2"/>
      <c r="AG21" s="2"/>
      <c r="AH21" s="2"/>
      <c r="AI21" s="87">
        <f t="shared" si="44"/>
        <v>0</v>
      </c>
      <c r="AJ21" s="87">
        <f t="shared" ref="AJ21:BE21" si="45">SUM(AJ19:AJ20)</f>
        <v>0</v>
      </c>
      <c r="AK21" s="87">
        <f t="shared" si="45"/>
        <v>0</v>
      </c>
      <c r="AL21" s="87">
        <f t="shared" si="45"/>
        <v>0</v>
      </c>
      <c r="AM21" s="87">
        <f t="shared" si="45"/>
        <v>0</v>
      </c>
      <c r="AN21" s="2"/>
      <c r="AO21" s="87">
        <f t="shared" si="45"/>
        <v>0</v>
      </c>
      <c r="AP21" s="87">
        <f t="shared" si="45"/>
        <v>0</v>
      </c>
      <c r="AQ21" s="87">
        <f t="shared" si="45"/>
        <v>0</v>
      </c>
      <c r="AR21" s="87">
        <f t="shared" si="45"/>
        <v>0</v>
      </c>
      <c r="AS21" s="87">
        <f t="shared" si="45"/>
        <v>0</v>
      </c>
      <c r="AT21" s="2"/>
      <c r="AU21" s="87">
        <f t="shared" si="45"/>
        <v>0</v>
      </c>
      <c r="AV21" s="87">
        <f t="shared" si="45"/>
        <v>0</v>
      </c>
      <c r="AW21" s="87">
        <f t="shared" si="45"/>
        <v>0</v>
      </c>
      <c r="AX21" s="2"/>
      <c r="AY21" s="87">
        <f t="shared" si="45"/>
        <v>0</v>
      </c>
      <c r="AZ21" s="87">
        <f t="shared" si="45"/>
        <v>0</v>
      </c>
      <c r="BA21" s="2"/>
      <c r="BB21" s="87">
        <f t="shared" si="45"/>
        <v>0</v>
      </c>
      <c r="BC21" s="2"/>
      <c r="BD21" s="87">
        <f t="shared" si="45"/>
        <v>0</v>
      </c>
      <c r="BE21" s="87">
        <f t="shared" si="45"/>
        <v>0</v>
      </c>
    </row>
    <row r="22" spans="1:57" ht="5.25" customHeight="1" x14ac:dyDescent="0.45">
      <c r="A22" s="11"/>
    </row>
    <row r="23" spans="1:57" ht="17.149999999999999" customHeight="1" x14ac:dyDescent="0.45">
      <c r="B23" s="5" t="s">
        <v>105</v>
      </c>
      <c r="C23" s="4"/>
      <c r="D23" s="4"/>
      <c r="E23" s="4"/>
      <c r="G23" s="4"/>
      <c r="H23" s="4"/>
      <c r="I23" s="4"/>
      <c r="J23" s="4"/>
      <c r="K23" s="4"/>
      <c r="L23" s="4"/>
      <c r="M23" s="4"/>
      <c r="N23" s="4"/>
      <c r="O23" s="4"/>
      <c r="P23" s="4"/>
      <c r="Q23" s="4"/>
      <c r="R23" s="4"/>
      <c r="T23" s="4"/>
      <c r="U23" s="4"/>
      <c r="V23" s="4"/>
      <c r="W23" s="4"/>
      <c r="X23" s="4"/>
      <c r="Z23" s="4"/>
      <c r="AA23" s="4"/>
      <c r="AB23" s="4"/>
      <c r="AD23" s="4"/>
      <c r="AE23" s="4"/>
      <c r="AI23" s="4"/>
      <c r="AJ23" s="4"/>
      <c r="AK23" s="4"/>
      <c r="AL23" s="4"/>
      <c r="AM23" s="4"/>
      <c r="AO23" s="4"/>
      <c r="AP23" s="4"/>
      <c r="AQ23" s="4"/>
      <c r="AR23" s="4"/>
      <c r="AS23" s="4"/>
      <c r="AU23" s="4"/>
      <c r="AV23" s="4"/>
      <c r="AW23" s="4"/>
      <c r="AY23" s="4"/>
      <c r="AZ23" s="4"/>
      <c r="BB23" s="4"/>
      <c r="BD23" s="4"/>
      <c r="BE23" s="4"/>
    </row>
    <row r="24" spans="1:57" s="106" customFormat="1" ht="17.149999999999999" customHeight="1" x14ac:dyDescent="0.45">
      <c r="A24" s="103"/>
      <c r="B24" s="104" t="s">
        <v>106</v>
      </c>
      <c r="C24" s="85">
        <f>SUM(D24:BE24)</f>
        <v>0</v>
      </c>
      <c r="D24" s="105">
        <f>'Verrekenprijzen - Dranken'!D$28+('Verrekenprijzen - Dranken'!D$51/20*25)</f>
        <v>0</v>
      </c>
      <c r="E24" s="105">
        <f>'Verrekenprijzen - Dranken'!E28+('Verrekenprijzen - Dranken'!E51/20*25)</f>
        <v>0</v>
      </c>
      <c r="F24" s="2"/>
      <c r="G24" s="105">
        <f>'Verrekenprijzen - Dranken'!G28+('Verrekenprijzen - Dranken'!G51/20*25)</f>
        <v>0</v>
      </c>
      <c r="H24" s="105">
        <f>'Verrekenprijzen - Dranken'!H28+('Verrekenprijzen - Dranken'!H51/20*25)</f>
        <v>0</v>
      </c>
      <c r="I24" s="105">
        <f>'Verrekenprijzen - Dranken'!I28+('Verrekenprijzen - Dranken'!I51/20*25)</f>
        <v>0</v>
      </c>
      <c r="J24" s="105">
        <f>'Verrekenprijzen - Dranken'!J28+('Verrekenprijzen - Dranken'!J51/20*25)</f>
        <v>0</v>
      </c>
      <c r="K24" s="105">
        <f>'Verrekenprijzen - Dranken'!K28+('Verrekenprijzen - Dranken'!K51/20*25)</f>
        <v>0</v>
      </c>
      <c r="L24" s="105">
        <f>'Verrekenprijzen - Dranken'!L28+('Verrekenprijzen - Dranken'!L51/20*25)</f>
        <v>0</v>
      </c>
      <c r="M24" s="105">
        <f>'Verrekenprijzen - Dranken'!M28+('Verrekenprijzen - Dranken'!M51/20*25)</f>
        <v>0</v>
      </c>
      <c r="N24" s="105">
        <f>'Verrekenprijzen - Dranken'!N28+('Verrekenprijzen - Dranken'!N51/20*25)</f>
        <v>0</v>
      </c>
      <c r="O24" s="105">
        <f>'Verrekenprijzen - Dranken'!O28+('Verrekenprijzen - Dranken'!O51/20*25)</f>
        <v>0</v>
      </c>
      <c r="P24" s="105">
        <f>'Verrekenprijzen - Dranken'!P28+('Verrekenprijzen - Dranken'!P51/20*25)</f>
        <v>0</v>
      </c>
      <c r="Q24" s="105">
        <f>'Verrekenprijzen - Dranken'!Q28+('Verrekenprijzen - Dranken'!Q51/20*25)</f>
        <v>0</v>
      </c>
      <c r="R24" s="105">
        <f>'Verrekenprijzen - Dranken'!R28+('Verrekenprijzen - Dranken'!R51/20*25)</f>
        <v>0</v>
      </c>
      <c r="S24" s="2"/>
      <c r="T24" s="105">
        <f>'Verrekenprijzen - Dranken'!T28+('Verrekenprijzen - Dranken'!T51/20*25)</f>
        <v>0</v>
      </c>
      <c r="U24" s="105">
        <f>'Verrekenprijzen - Dranken'!U28+('Verrekenprijzen - Dranken'!U51/20*25)</f>
        <v>0</v>
      </c>
      <c r="V24" s="105">
        <f>'Verrekenprijzen - Dranken'!V28+('Verrekenprijzen - Dranken'!V51/20*25)</f>
        <v>0</v>
      </c>
      <c r="W24" s="105">
        <f>'Verrekenprijzen - Dranken'!W28+('Verrekenprijzen - Dranken'!W51/20*25)</f>
        <v>0</v>
      </c>
      <c r="X24" s="105">
        <f>'Verrekenprijzen - Dranken'!X28+('Verrekenprijzen - Dranken'!X51/20*25)</f>
        <v>0</v>
      </c>
      <c r="Y24" s="2"/>
      <c r="Z24" s="105">
        <f>'Verrekenprijzen - Dranken'!Z28+('Verrekenprijzen - Dranken'!Z51/20*25)</f>
        <v>0</v>
      </c>
      <c r="AA24" s="105">
        <f>'Verrekenprijzen - Dranken'!AA28+('Verrekenprijzen - Dranken'!AA51/20*25)</f>
        <v>0</v>
      </c>
      <c r="AB24" s="105">
        <f>'Verrekenprijzen - Dranken'!AB28+('Verrekenprijzen - Dranken'!AB51/20*25)</f>
        <v>0</v>
      </c>
      <c r="AC24" s="2"/>
      <c r="AD24" s="105">
        <f>'Verrekenprijzen - Dranken'!AD28+('Verrekenprijzen - Dranken'!AD51/20*25)</f>
        <v>0</v>
      </c>
      <c r="AE24" s="105">
        <f>'Verrekenprijzen - Dranken'!AE28+('Verrekenprijzen - Dranken'!AE51/20*25)</f>
        <v>0</v>
      </c>
      <c r="AF24" s="2"/>
      <c r="AG24" s="2"/>
      <c r="AH24" s="2"/>
      <c r="AI24" s="105">
        <f>'Verrekenprijzen - Dranken'!AI28+('Verrekenprijzen - Dranken'!AI51/20*25)</f>
        <v>0</v>
      </c>
      <c r="AJ24" s="105">
        <f>'Verrekenprijzen - Dranken'!AJ28+('Verrekenprijzen - Dranken'!AJ51/20*25)</f>
        <v>0</v>
      </c>
      <c r="AK24" s="105">
        <f>'Verrekenprijzen - Dranken'!AK28+('Verrekenprijzen - Dranken'!AK51/20*25)</f>
        <v>0</v>
      </c>
      <c r="AL24" s="105">
        <f>'Verrekenprijzen - Dranken'!AL28+('Verrekenprijzen - Dranken'!AL51/20*25)</f>
        <v>0</v>
      </c>
      <c r="AM24" s="105">
        <f>'Verrekenprijzen - Dranken'!AM28+('Verrekenprijzen - Dranken'!AM51/20*25)</f>
        <v>0</v>
      </c>
      <c r="AN24" s="2"/>
      <c r="AO24" s="105">
        <f>'Verrekenprijzen - Dranken'!AO28+('Verrekenprijzen - Dranken'!AO51/20*25)</f>
        <v>0</v>
      </c>
      <c r="AP24" s="105">
        <f>'Verrekenprijzen - Dranken'!AP28+('Verrekenprijzen - Dranken'!AP51/20*25)</f>
        <v>0</v>
      </c>
      <c r="AQ24" s="105">
        <f>'Verrekenprijzen - Dranken'!AQ28+('Verrekenprijzen - Dranken'!AQ51/20*25)</f>
        <v>0</v>
      </c>
      <c r="AR24" s="105">
        <f>'Verrekenprijzen - Dranken'!AR28+('Verrekenprijzen - Dranken'!AR51/20*25)</f>
        <v>0</v>
      </c>
      <c r="AS24" s="105">
        <f>'Verrekenprijzen - Dranken'!AS28+('Verrekenprijzen - Dranken'!AS51/20*25)</f>
        <v>0</v>
      </c>
      <c r="AT24" s="2"/>
      <c r="AU24" s="105">
        <f>'Verrekenprijzen - Dranken'!AU28+('Verrekenprijzen - Dranken'!AU51/20*25)</f>
        <v>0</v>
      </c>
      <c r="AV24" s="105">
        <f>'Verrekenprijzen - Dranken'!AV28+('Verrekenprijzen - Dranken'!AV51/20*25)</f>
        <v>0</v>
      </c>
      <c r="AW24" s="105">
        <f>'Verrekenprijzen - Dranken'!AW28+('Verrekenprijzen - Dranken'!AW51/20*25)</f>
        <v>0</v>
      </c>
      <c r="AX24" s="2"/>
      <c r="AY24" s="105">
        <f>'Verrekenprijzen - Dranken'!AY28+('Verrekenprijzen - Dranken'!AY51/20*25)</f>
        <v>0</v>
      </c>
      <c r="AZ24" s="105">
        <f>'Verrekenprijzen - Dranken'!AZ28+('Verrekenprijzen - Dranken'!AZ51/20*25)</f>
        <v>0</v>
      </c>
      <c r="BA24" s="2"/>
      <c r="BB24" s="105">
        <f>'Verrekenprijzen - Dranken'!BB28+('Verrekenprijzen - Dranken'!BB51/20*25)</f>
        <v>0</v>
      </c>
      <c r="BC24" s="2"/>
      <c r="BD24" s="105">
        <f>'Verrekenprijzen - Dranken'!BD28+('Verrekenprijzen - Dranken'!BD51/20*25)</f>
        <v>0</v>
      </c>
      <c r="BE24" s="105">
        <f>'Verrekenprijzen - Dranken'!BE28+('Verrekenprijzen - Dranken'!BE51/20*25)</f>
        <v>0</v>
      </c>
    </row>
    <row r="25" spans="1:57" s="102" customFormat="1" ht="17.149999999999999" customHeight="1" thickBot="1" x14ac:dyDescent="0.5">
      <c r="A25" s="103"/>
      <c r="B25" s="96" t="s">
        <v>105</v>
      </c>
      <c r="C25" s="107">
        <f>SUM(D25:BE25)</f>
        <v>0</v>
      </c>
      <c r="D25" s="107">
        <f>SUM(D24)</f>
        <v>0</v>
      </c>
      <c r="E25" s="107">
        <f t="shared" ref="E25" si="46">SUM(E24)</f>
        <v>0</v>
      </c>
      <c r="F25" s="2"/>
      <c r="G25" s="107">
        <f t="shared" ref="G25" si="47">SUM(G24)</f>
        <v>0</v>
      </c>
      <c r="H25" s="107">
        <f t="shared" ref="H25" si="48">SUM(H24)</f>
        <v>0</v>
      </c>
      <c r="I25" s="107">
        <f t="shared" ref="I25" si="49">SUM(I24)</f>
        <v>0</v>
      </c>
      <c r="J25" s="107">
        <f t="shared" ref="J25" si="50">SUM(J24)</f>
        <v>0</v>
      </c>
      <c r="K25" s="107">
        <f t="shared" ref="K25" si="51">SUM(K24)</f>
        <v>0</v>
      </c>
      <c r="L25" s="107">
        <f t="shared" ref="L25" si="52">SUM(L24)</f>
        <v>0</v>
      </c>
      <c r="M25" s="107">
        <f t="shared" ref="M25" si="53">SUM(M24)</f>
        <v>0</v>
      </c>
      <c r="N25" s="107">
        <f t="shared" ref="N25" si="54">SUM(N24)</f>
        <v>0</v>
      </c>
      <c r="O25" s="107">
        <f t="shared" ref="O25" si="55">SUM(O24)</f>
        <v>0</v>
      </c>
      <c r="P25" s="107">
        <f t="shared" ref="P25" si="56">SUM(P24)</f>
        <v>0</v>
      </c>
      <c r="Q25" s="107">
        <f t="shared" ref="Q25" si="57">SUM(Q24)</f>
        <v>0</v>
      </c>
      <c r="R25" s="107">
        <f t="shared" ref="R25" si="58">SUM(R24)</f>
        <v>0</v>
      </c>
      <c r="S25" s="2"/>
      <c r="T25" s="107">
        <f t="shared" ref="T25" si="59">SUM(T24)</f>
        <v>0</v>
      </c>
      <c r="U25" s="107">
        <f t="shared" ref="U25" si="60">SUM(U24)</f>
        <v>0</v>
      </c>
      <c r="V25" s="107">
        <f t="shared" ref="V25" si="61">SUM(V24)</f>
        <v>0</v>
      </c>
      <c r="W25" s="107">
        <f t="shared" ref="W25" si="62">SUM(W24)</f>
        <v>0</v>
      </c>
      <c r="X25" s="107">
        <f t="shared" ref="X25" si="63">SUM(X24)</f>
        <v>0</v>
      </c>
      <c r="Y25" s="2"/>
      <c r="Z25" s="107">
        <f t="shared" ref="Z25" si="64">SUM(Z24)</f>
        <v>0</v>
      </c>
      <c r="AA25" s="107">
        <f t="shared" ref="AA25" si="65">SUM(AA24)</f>
        <v>0</v>
      </c>
      <c r="AB25" s="107">
        <f t="shared" ref="AB25" si="66">SUM(AB24)</f>
        <v>0</v>
      </c>
      <c r="AC25" s="2"/>
      <c r="AD25" s="107">
        <f t="shared" ref="AD25" si="67">SUM(AD24)</f>
        <v>0</v>
      </c>
      <c r="AE25" s="107">
        <f t="shared" ref="AE25" si="68">SUM(AE24)</f>
        <v>0</v>
      </c>
      <c r="AF25" s="2"/>
      <c r="AG25" s="2"/>
      <c r="AH25" s="2"/>
      <c r="AI25" s="107">
        <f t="shared" ref="AI25" si="69">SUM(AI24)</f>
        <v>0</v>
      </c>
      <c r="AJ25" s="107">
        <f t="shared" ref="AJ25" si="70">SUM(AJ24)</f>
        <v>0</v>
      </c>
      <c r="AK25" s="107">
        <f t="shared" ref="AK25" si="71">SUM(AK24)</f>
        <v>0</v>
      </c>
      <c r="AL25" s="107">
        <f t="shared" ref="AL25" si="72">SUM(AL24)</f>
        <v>0</v>
      </c>
      <c r="AM25" s="107">
        <f t="shared" ref="AM25" si="73">SUM(AM24)</f>
        <v>0</v>
      </c>
      <c r="AN25" s="2"/>
      <c r="AO25" s="107">
        <f t="shared" ref="AO25" si="74">SUM(AO24)</f>
        <v>0</v>
      </c>
      <c r="AP25" s="107">
        <f t="shared" ref="AP25" si="75">SUM(AP24)</f>
        <v>0</v>
      </c>
      <c r="AQ25" s="107">
        <f t="shared" ref="AQ25" si="76">SUM(AQ24)</f>
        <v>0</v>
      </c>
      <c r="AR25" s="107">
        <f t="shared" ref="AR25" si="77">SUM(AR24)</f>
        <v>0</v>
      </c>
      <c r="AS25" s="107">
        <f t="shared" ref="AS25" si="78">SUM(AS24)</f>
        <v>0</v>
      </c>
      <c r="AT25" s="2"/>
      <c r="AU25" s="107">
        <f t="shared" ref="AU25" si="79">SUM(AU24)</f>
        <v>0</v>
      </c>
      <c r="AV25" s="107">
        <f t="shared" ref="AV25" si="80">SUM(AV24)</f>
        <v>0</v>
      </c>
      <c r="AW25" s="107">
        <f t="shared" ref="AW25" si="81">SUM(AW24)</f>
        <v>0</v>
      </c>
      <c r="AX25" s="2"/>
      <c r="AY25" s="107">
        <f t="shared" ref="AY25" si="82">SUM(AY24)</f>
        <v>0</v>
      </c>
      <c r="AZ25" s="107">
        <f t="shared" ref="AZ25" si="83">SUM(AZ24)</f>
        <v>0</v>
      </c>
      <c r="BA25" s="2"/>
      <c r="BB25" s="107">
        <f t="shared" ref="BB25" si="84">SUM(BB24)</f>
        <v>0</v>
      </c>
      <c r="BC25" s="2"/>
      <c r="BD25" s="107">
        <f t="shared" ref="BD25" si="85">SUM(BD24)</f>
        <v>0</v>
      </c>
      <c r="BE25" s="107">
        <f t="shared" ref="BE25" si="86">SUM(BE24)</f>
        <v>0</v>
      </c>
    </row>
    <row r="26" spans="1:57" s="106" customFormat="1" ht="5.25" customHeight="1" x14ac:dyDescent="0.45">
      <c r="A26" s="100"/>
      <c r="F26" s="2"/>
      <c r="S26" s="2"/>
      <c r="Y26" s="2"/>
      <c r="AC26" s="2"/>
      <c r="AF26" s="2"/>
      <c r="AG26" s="2"/>
      <c r="AH26" s="2"/>
      <c r="AN26" s="2"/>
      <c r="AT26" s="2"/>
      <c r="AX26" s="2"/>
      <c r="BA26" s="2"/>
      <c r="BC26" s="2"/>
    </row>
    <row r="27" spans="1:57" s="102" customFormat="1" ht="17.149999999999999" customHeight="1" thickBot="1" x14ac:dyDescent="0.5">
      <c r="A27" s="100"/>
      <c r="B27" s="167" t="s">
        <v>107</v>
      </c>
      <c r="C27" s="101">
        <f>C21+C25</f>
        <v>0</v>
      </c>
      <c r="D27" s="101">
        <f>D21+D25</f>
        <v>0</v>
      </c>
      <c r="E27" s="101">
        <f t="shared" ref="E27:BE27" si="87">E21+E25</f>
        <v>0</v>
      </c>
      <c r="F27" s="2"/>
      <c r="G27" s="101">
        <f t="shared" si="87"/>
        <v>0</v>
      </c>
      <c r="H27" s="101">
        <f t="shared" si="87"/>
        <v>0</v>
      </c>
      <c r="I27" s="101">
        <f t="shared" si="87"/>
        <v>0</v>
      </c>
      <c r="J27" s="101">
        <f t="shared" si="87"/>
        <v>0</v>
      </c>
      <c r="K27" s="101">
        <f t="shared" si="87"/>
        <v>0</v>
      </c>
      <c r="L27" s="101">
        <f t="shared" si="87"/>
        <v>0</v>
      </c>
      <c r="M27" s="101">
        <f t="shared" si="87"/>
        <v>0</v>
      </c>
      <c r="N27" s="101">
        <f t="shared" si="87"/>
        <v>0</v>
      </c>
      <c r="O27" s="101">
        <f t="shared" si="87"/>
        <v>0</v>
      </c>
      <c r="P27" s="101">
        <f t="shared" si="87"/>
        <v>0</v>
      </c>
      <c r="Q27" s="101">
        <f t="shared" si="87"/>
        <v>0</v>
      </c>
      <c r="R27" s="101">
        <f t="shared" si="87"/>
        <v>0</v>
      </c>
      <c r="S27" s="2"/>
      <c r="T27" s="101">
        <f t="shared" si="87"/>
        <v>0</v>
      </c>
      <c r="U27" s="101">
        <f t="shared" si="87"/>
        <v>0</v>
      </c>
      <c r="V27" s="101">
        <f t="shared" si="87"/>
        <v>0</v>
      </c>
      <c r="W27" s="101">
        <f t="shared" si="87"/>
        <v>0</v>
      </c>
      <c r="X27" s="101">
        <f t="shared" si="87"/>
        <v>0</v>
      </c>
      <c r="Y27" s="2"/>
      <c r="Z27" s="101">
        <f t="shared" si="87"/>
        <v>0</v>
      </c>
      <c r="AA27" s="101">
        <f t="shared" si="87"/>
        <v>0</v>
      </c>
      <c r="AB27" s="101">
        <f t="shared" si="87"/>
        <v>0</v>
      </c>
      <c r="AC27" s="2"/>
      <c r="AD27" s="101">
        <f t="shared" si="87"/>
        <v>0</v>
      </c>
      <c r="AE27" s="101">
        <f t="shared" si="87"/>
        <v>0</v>
      </c>
      <c r="AF27" s="2"/>
      <c r="AG27" s="2"/>
      <c r="AH27" s="2"/>
      <c r="AI27" s="101">
        <f t="shared" si="87"/>
        <v>0</v>
      </c>
      <c r="AJ27" s="101">
        <f t="shared" si="87"/>
        <v>0</v>
      </c>
      <c r="AK27" s="101">
        <f t="shared" si="87"/>
        <v>0</v>
      </c>
      <c r="AL27" s="101">
        <f t="shared" si="87"/>
        <v>0</v>
      </c>
      <c r="AM27" s="101">
        <f t="shared" si="87"/>
        <v>0</v>
      </c>
      <c r="AN27" s="2"/>
      <c r="AO27" s="101">
        <f t="shared" si="87"/>
        <v>0</v>
      </c>
      <c r="AP27" s="101">
        <f t="shared" si="87"/>
        <v>0</v>
      </c>
      <c r="AQ27" s="101">
        <f t="shared" si="87"/>
        <v>0</v>
      </c>
      <c r="AR27" s="101">
        <f t="shared" si="87"/>
        <v>0</v>
      </c>
      <c r="AS27" s="101">
        <f t="shared" si="87"/>
        <v>0</v>
      </c>
      <c r="AT27" s="2"/>
      <c r="AU27" s="101">
        <f t="shared" si="87"/>
        <v>0</v>
      </c>
      <c r="AV27" s="101">
        <f t="shared" si="87"/>
        <v>0</v>
      </c>
      <c r="AW27" s="101">
        <f t="shared" si="87"/>
        <v>0</v>
      </c>
      <c r="AX27" s="2"/>
      <c r="AY27" s="101">
        <f t="shared" si="87"/>
        <v>0</v>
      </c>
      <c r="AZ27" s="101">
        <f t="shared" si="87"/>
        <v>0</v>
      </c>
      <c r="BA27" s="2"/>
      <c r="BB27" s="101">
        <f t="shared" si="87"/>
        <v>0</v>
      </c>
      <c r="BC27" s="2"/>
      <c r="BD27" s="101">
        <f t="shared" si="87"/>
        <v>0</v>
      </c>
      <c r="BE27" s="101">
        <f t="shared" si="87"/>
        <v>0</v>
      </c>
    </row>
    <row r="28" spans="1:57" ht="14.25" customHeight="1" x14ac:dyDescent="0.45">
      <c r="B28" s="13"/>
      <c r="C28" s="13"/>
      <c r="D28" s="13"/>
      <c r="E28" s="13"/>
      <c r="G28" s="13"/>
      <c r="H28" s="13"/>
      <c r="I28" s="13"/>
      <c r="J28" s="13"/>
      <c r="K28" s="13"/>
      <c r="L28" s="13"/>
      <c r="M28" s="13"/>
      <c r="N28" s="13"/>
      <c r="O28" s="13"/>
      <c r="P28" s="13"/>
      <c r="Q28" s="13"/>
      <c r="R28" s="13"/>
      <c r="T28" s="13"/>
      <c r="U28" s="13"/>
      <c r="V28" s="13"/>
      <c r="W28" s="13"/>
      <c r="X28" s="13"/>
      <c r="Z28" s="13"/>
      <c r="AA28" s="13"/>
      <c r="AB28" s="13"/>
      <c r="AD28" s="13"/>
      <c r="AE28" s="13"/>
      <c r="AI28" s="13"/>
      <c r="AJ28" s="13"/>
      <c r="AK28" s="13"/>
      <c r="AL28" s="13"/>
      <c r="AM28" s="13"/>
      <c r="AO28" s="13"/>
      <c r="AP28" s="13"/>
      <c r="AQ28" s="13"/>
      <c r="AR28" s="13"/>
      <c r="AS28" s="13"/>
      <c r="AU28" s="13"/>
      <c r="AV28" s="13"/>
      <c r="AW28" s="13"/>
      <c r="AY28" s="13"/>
      <c r="AZ28" s="13"/>
      <c r="BB28" s="13"/>
      <c r="BD28" s="13"/>
      <c r="BE28" s="13"/>
    </row>
    <row r="29" spans="1:57" s="53" customFormat="1" ht="21" x14ac:dyDescent="0.45">
      <c r="A29" s="51"/>
      <c r="B29" s="52" t="s">
        <v>109</v>
      </c>
      <c r="C29" s="52"/>
      <c r="D29" s="52"/>
      <c r="E29" s="52"/>
      <c r="F29" s="2"/>
      <c r="G29" s="52"/>
      <c r="H29" s="52"/>
      <c r="I29" s="52"/>
      <c r="J29" s="52"/>
      <c r="K29" s="52"/>
      <c r="L29" s="52"/>
      <c r="M29" s="52"/>
      <c r="N29" s="52"/>
      <c r="O29" s="52"/>
      <c r="P29" s="52"/>
      <c r="Q29" s="52"/>
      <c r="R29" s="52"/>
      <c r="S29" s="2"/>
      <c r="T29" s="52"/>
      <c r="U29" s="52"/>
      <c r="V29" s="52"/>
      <c r="W29" s="52"/>
      <c r="X29" s="52"/>
      <c r="Y29" s="2"/>
      <c r="Z29" s="52"/>
      <c r="AA29" s="52"/>
      <c r="AB29" s="52"/>
      <c r="AC29" s="2"/>
      <c r="AD29" s="52"/>
      <c r="AE29" s="52"/>
      <c r="AF29" s="2"/>
      <c r="AG29" s="2"/>
      <c r="AH29" s="2"/>
      <c r="AI29" s="52"/>
      <c r="AJ29" s="52"/>
      <c r="AK29" s="52"/>
      <c r="AL29" s="52"/>
      <c r="AM29" s="52"/>
      <c r="AN29" s="2"/>
      <c r="AO29" s="52"/>
      <c r="AP29" s="52"/>
      <c r="AQ29" s="52"/>
      <c r="AR29" s="52"/>
      <c r="AS29" s="52"/>
      <c r="AT29" s="2"/>
      <c r="AU29" s="52"/>
      <c r="AV29" s="52"/>
      <c r="AW29" s="52"/>
      <c r="AX29" s="2"/>
      <c r="AY29" s="52"/>
      <c r="AZ29" s="52"/>
      <c r="BA29" s="2"/>
      <c r="BB29" s="52"/>
      <c r="BC29" s="2"/>
      <c r="BD29" s="52"/>
      <c r="BE29" s="52"/>
    </row>
    <row r="30" spans="1:57" ht="5.25" customHeight="1" x14ac:dyDescent="0.45">
      <c r="B30" s="10"/>
      <c r="C30" s="10"/>
      <c r="D30" s="10"/>
      <c r="E30" s="10"/>
      <c r="G30" s="10"/>
      <c r="H30" s="10"/>
      <c r="I30" s="10"/>
      <c r="J30" s="10"/>
      <c r="K30" s="10"/>
      <c r="L30" s="10"/>
      <c r="M30" s="10"/>
      <c r="N30" s="10"/>
      <c r="O30" s="10"/>
      <c r="P30" s="10"/>
      <c r="Q30" s="10"/>
      <c r="R30" s="10"/>
      <c r="T30" s="10"/>
      <c r="U30" s="10"/>
      <c r="V30" s="10"/>
      <c r="W30" s="10"/>
      <c r="X30" s="10"/>
      <c r="Z30" s="10"/>
      <c r="AA30" s="10"/>
      <c r="AB30" s="10"/>
      <c r="AD30" s="10"/>
      <c r="AE30" s="10"/>
      <c r="AI30" s="10"/>
      <c r="AJ30" s="10"/>
      <c r="AK30" s="10"/>
      <c r="AL30" s="10"/>
      <c r="AM30" s="10"/>
      <c r="AO30" s="10"/>
      <c r="AP30" s="10"/>
      <c r="AQ30" s="10"/>
      <c r="AR30" s="10"/>
      <c r="AS30" s="10"/>
      <c r="AU30" s="10"/>
      <c r="AV30" s="10"/>
      <c r="AW30" s="10"/>
      <c r="AY30" s="10"/>
      <c r="AZ30" s="10"/>
      <c r="BB30" s="10"/>
      <c r="BD30" s="10"/>
      <c r="BE30" s="10"/>
    </row>
    <row r="31" spans="1:57" ht="17.149999999999999" customHeight="1" x14ac:dyDescent="0.45">
      <c r="B31" s="5" t="s">
        <v>101</v>
      </c>
      <c r="C31" s="4"/>
      <c r="D31" s="4"/>
      <c r="E31" s="4"/>
      <c r="G31" s="4"/>
      <c r="H31" s="4"/>
      <c r="I31" s="4"/>
      <c r="J31" s="4"/>
      <c r="K31" s="4"/>
      <c r="L31" s="4"/>
      <c r="M31" s="4"/>
      <c r="N31" s="4"/>
      <c r="O31" s="4"/>
      <c r="P31" s="4"/>
      <c r="Q31" s="4"/>
      <c r="R31" s="4"/>
      <c r="T31" s="4"/>
      <c r="U31" s="4"/>
      <c r="V31" s="4"/>
      <c r="W31" s="4"/>
      <c r="X31" s="4"/>
      <c r="Z31" s="4"/>
      <c r="AA31" s="4"/>
      <c r="AB31" s="4"/>
      <c r="AD31" s="4"/>
      <c r="AE31" s="4"/>
      <c r="AI31" s="4"/>
      <c r="AJ31" s="4"/>
      <c r="AK31" s="4"/>
      <c r="AL31" s="4"/>
      <c r="AM31" s="4"/>
      <c r="AO31" s="4"/>
      <c r="AP31" s="4"/>
      <c r="AQ31" s="4"/>
      <c r="AR31" s="4"/>
      <c r="AS31" s="4"/>
      <c r="AU31" s="4"/>
      <c r="AV31" s="4"/>
      <c r="AW31" s="4"/>
      <c r="AY31" s="4"/>
      <c r="AZ31" s="4"/>
      <c r="BB31" s="4"/>
      <c r="BD31" s="4"/>
      <c r="BE31" s="4"/>
    </row>
    <row r="32" spans="1:57" ht="17.149999999999999" customHeight="1" x14ac:dyDescent="0.45">
      <c r="B32" s="8" t="s">
        <v>102</v>
      </c>
      <c r="C32" s="92">
        <f>SUM(D32:BE32)</f>
        <v>0</v>
      </c>
      <c r="D32" s="93"/>
      <c r="E32" s="92">
        <f>'Aanneemsom - Catering'!D88</f>
        <v>0</v>
      </c>
      <c r="G32" s="92">
        <f>'Aanneemsom - Catering'!E88</f>
        <v>0</v>
      </c>
      <c r="H32" s="94"/>
      <c r="I32" s="92">
        <f>'Aanneemsom - Catering'!H88</f>
        <v>0</v>
      </c>
      <c r="J32" s="92">
        <f>'Aanneemsom - Catering'!I88</f>
        <v>0</v>
      </c>
      <c r="K32" s="94"/>
      <c r="L32" s="94"/>
      <c r="M32" s="92">
        <f>'Aanneemsom - Catering'!J88</f>
        <v>0</v>
      </c>
      <c r="N32" s="92">
        <f>'Aanneemsom - Catering'!M88</f>
        <v>0</v>
      </c>
      <c r="O32" s="94"/>
      <c r="P32" s="94"/>
      <c r="Q32" s="94"/>
      <c r="R32" s="92">
        <f>'Aanneemsom - Catering'!N88</f>
        <v>0</v>
      </c>
      <c r="T32" s="92">
        <f>'Aanneemsom - Catering'!O88</f>
        <v>0</v>
      </c>
      <c r="U32" s="94"/>
      <c r="V32" s="92">
        <f>'Aanneemsom - Catering'!P88</f>
        <v>0</v>
      </c>
      <c r="W32" s="94"/>
      <c r="X32" s="92">
        <f>'Aanneemsom - Catering'!Q88</f>
        <v>0</v>
      </c>
      <c r="Z32" s="92">
        <f>'Aanneemsom - Catering'!R88</f>
        <v>0</v>
      </c>
      <c r="AA32" s="94"/>
      <c r="AB32" s="94"/>
      <c r="AD32" s="94"/>
      <c r="AE32" s="94"/>
      <c r="AI32" s="92">
        <f>'Aanneemsom - Catering'!S88</f>
        <v>0</v>
      </c>
      <c r="AJ32" s="94"/>
      <c r="AK32" s="92">
        <f>'Aanneemsom - Catering'!T88</f>
        <v>0</v>
      </c>
      <c r="AL32" s="94"/>
      <c r="AM32" s="94"/>
      <c r="AO32" s="92">
        <f>'Aanneemsom - Catering'!U88</f>
        <v>0</v>
      </c>
      <c r="AP32" s="94"/>
      <c r="AQ32" s="94"/>
      <c r="AR32" s="92">
        <f>'Aanneemsom - Catering'!V88</f>
        <v>0</v>
      </c>
      <c r="AS32" s="92">
        <f>'Aanneemsom - Catering'!W88</f>
        <v>0</v>
      </c>
      <c r="AU32" s="94"/>
      <c r="AV32" s="94"/>
      <c r="AW32" s="92">
        <f>'Aanneemsom - Catering'!X88</f>
        <v>0</v>
      </c>
      <c r="AY32" s="94"/>
      <c r="AZ32" s="92">
        <f>'Aanneemsom - Catering'!AA88</f>
        <v>0</v>
      </c>
      <c r="BB32" s="92">
        <f>'Aanneemsom - Catering'!AB88</f>
        <v>0</v>
      </c>
      <c r="BD32" s="94"/>
      <c r="BE32" s="92">
        <f>'Aanneemsom - Catering'!AC88</f>
        <v>0</v>
      </c>
    </row>
    <row r="33" spans="1:57" ht="17.149999999999999" customHeight="1" x14ac:dyDescent="0.45">
      <c r="B33" s="9" t="s">
        <v>103</v>
      </c>
      <c r="C33" s="95">
        <f>SUM(D33:BE33)</f>
        <v>0</v>
      </c>
      <c r="D33" s="93"/>
      <c r="E33" s="95">
        <f>E20</f>
        <v>0</v>
      </c>
      <c r="G33" s="95">
        <f>G20</f>
        <v>0</v>
      </c>
      <c r="H33" s="94"/>
      <c r="I33" s="95">
        <f>I20</f>
        <v>0</v>
      </c>
      <c r="J33" s="95">
        <f>J20</f>
        <v>0</v>
      </c>
      <c r="K33" s="94"/>
      <c r="L33" s="95">
        <f>L20</f>
        <v>0</v>
      </c>
      <c r="M33" s="94"/>
      <c r="N33" s="95">
        <f>N20</f>
        <v>0</v>
      </c>
      <c r="O33" s="94"/>
      <c r="P33" s="94"/>
      <c r="Q33" s="94"/>
      <c r="R33" s="95">
        <f>R20</f>
        <v>0</v>
      </c>
      <c r="T33" s="95">
        <f>T20</f>
        <v>0</v>
      </c>
      <c r="U33" s="95">
        <f>U20</f>
        <v>0</v>
      </c>
      <c r="V33" s="95">
        <f>V20</f>
        <v>0</v>
      </c>
      <c r="W33" s="93"/>
      <c r="X33" s="95">
        <f>X20</f>
        <v>0</v>
      </c>
      <c r="Z33" s="95">
        <f>Z20</f>
        <v>0</v>
      </c>
      <c r="AA33" s="93"/>
      <c r="AB33" s="94"/>
      <c r="AD33" s="94"/>
      <c r="AE33" s="94"/>
      <c r="AI33" s="95">
        <f>AI20</f>
        <v>0</v>
      </c>
      <c r="AJ33" s="94"/>
      <c r="AK33" s="95">
        <f>AK20</f>
        <v>0</v>
      </c>
      <c r="AL33" s="94"/>
      <c r="AM33" s="94"/>
      <c r="AO33" s="95">
        <f>AO20</f>
        <v>0</v>
      </c>
      <c r="AP33" s="94"/>
      <c r="AQ33" s="94"/>
      <c r="AR33" s="95">
        <f>AR20</f>
        <v>0</v>
      </c>
      <c r="AS33" s="95">
        <f>AS20</f>
        <v>0</v>
      </c>
      <c r="AU33" s="93"/>
      <c r="AV33" s="94"/>
      <c r="AW33" s="95">
        <f>AW20</f>
        <v>0</v>
      </c>
      <c r="AY33" s="94"/>
      <c r="AZ33" s="95">
        <f>AZ20</f>
        <v>0</v>
      </c>
      <c r="BB33" s="95">
        <f>BB20</f>
        <v>0</v>
      </c>
      <c r="BD33" s="94"/>
      <c r="BE33" s="95">
        <f>BE20</f>
        <v>0</v>
      </c>
    </row>
    <row r="34" spans="1:57" s="1" customFormat="1" ht="17.149999999999999" customHeight="1" thickBot="1" x14ac:dyDescent="0.5">
      <c r="A34" s="12"/>
      <c r="B34" s="6" t="s">
        <v>104</v>
      </c>
      <c r="C34" s="87">
        <f>SUM(D34:BE34)</f>
        <v>0</v>
      </c>
      <c r="D34" s="87">
        <f t="shared" ref="D34:AI34" si="88">SUM(D32:D33)</f>
        <v>0</v>
      </c>
      <c r="E34" s="87">
        <f t="shared" si="88"/>
        <v>0</v>
      </c>
      <c r="F34" s="2"/>
      <c r="G34" s="87">
        <f t="shared" si="88"/>
        <v>0</v>
      </c>
      <c r="H34" s="87">
        <f t="shared" si="88"/>
        <v>0</v>
      </c>
      <c r="I34" s="87">
        <f t="shared" si="88"/>
        <v>0</v>
      </c>
      <c r="J34" s="87">
        <f t="shared" si="88"/>
        <v>0</v>
      </c>
      <c r="K34" s="87">
        <f t="shared" si="88"/>
        <v>0</v>
      </c>
      <c r="L34" s="87">
        <f t="shared" si="88"/>
        <v>0</v>
      </c>
      <c r="M34" s="87">
        <f t="shared" si="88"/>
        <v>0</v>
      </c>
      <c r="N34" s="87">
        <f t="shared" si="88"/>
        <v>0</v>
      </c>
      <c r="O34" s="87">
        <f t="shared" si="88"/>
        <v>0</v>
      </c>
      <c r="P34" s="87">
        <f t="shared" si="88"/>
        <v>0</v>
      </c>
      <c r="Q34" s="87">
        <f t="shared" si="88"/>
        <v>0</v>
      </c>
      <c r="R34" s="87">
        <f t="shared" si="88"/>
        <v>0</v>
      </c>
      <c r="S34" s="2"/>
      <c r="T34" s="87">
        <f t="shared" si="88"/>
        <v>0</v>
      </c>
      <c r="U34" s="87">
        <f t="shared" si="88"/>
        <v>0</v>
      </c>
      <c r="V34" s="87">
        <f t="shared" si="88"/>
        <v>0</v>
      </c>
      <c r="W34" s="87">
        <f t="shared" si="88"/>
        <v>0</v>
      </c>
      <c r="X34" s="87">
        <f t="shared" si="88"/>
        <v>0</v>
      </c>
      <c r="Y34" s="2"/>
      <c r="Z34" s="87">
        <f t="shared" si="88"/>
        <v>0</v>
      </c>
      <c r="AA34" s="87">
        <f t="shared" si="88"/>
        <v>0</v>
      </c>
      <c r="AB34" s="87">
        <f t="shared" si="88"/>
        <v>0</v>
      </c>
      <c r="AC34" s="2"/>
      <c r="AD34" s="87">
        <f t="shared" si="88"/>
        <v>0</v>
      </c>
      <c r="AE34" s="87">
        <f t="shared" si="88"/>
        <v>0</v>
      </c>
      <c r="AF34" s="2"/>
      <c r="AG34" s="2"/>
      <c r="AH34" s="2"/>
      <c r="AI34" s="87">
        <f t="shared" si="88"/>
        <v>0</v>
      </c>
      <c r="AJ34" s="87">
        <f t="shared" ref="AJ34:BE34" si="89">SUM(AJ32:AJ33)</f>
        <v>0</v>
      </c>
      <c r="AK34" s="87">
        <f t="shared" si="89"/>
        <v>0</v>
      </c>
      <c r="AL34" s="87">
        <f t="shared" si="89"/>
        <v>0</v>
      </c>
      <c r="AM34" s="87">
        <f t="shared" si="89"/>
        <v>0</v>
      </c>
      <c r="AN34" s="2"/>
      <c r="AO34" s="87">
        <f t="shared" si="89"/>
        <v>0</v>
      </c>
      <c r="AP34" s="87">
        <f t="shared" si="89"/>
        <v>0</v>
      </c>
      <c r="AQ34" s="87">
        <f t="shared" si="89"/>
        <v>0</v>
      </c>
      <c r="AR34" s="87">
        <f t="shared" si="89"/>
        <v>0</v>
      </c>
      <c r="AS34" s="87">
        <f t="shared" si="89"/>
        <v>0</v>
      </c>
      <c r="AT34" s="2"/>
      <c r="AU34" s="87">
        <f t="shared" si="89"/>
        <v>0</v>
      </c>
      <c r="AV34" s="87">
        <f t="shared" si="89"/>
        <v>0</v>
      </c>
      <c r="AW34" s="87">
        <f t="shared" si="89"/>
        <v>0</v>
      </c>
      <c r="AX34" s="2"/>
      <c r="AY34" s="87">
        <f t="shared" si="89"/>
        <v>0</v>
      </c>
      <c r="AZ34" s="87">
        <f t="shared" si="89"/>
        <v>0</v>
      </c>
      <c r="BA34" s="2"/>
      <c r="BB34" s="87">
        <f t="shared" si="89"/>
        <v>0</v>
      </c>
      <c r="BC34" s="2"/>
      <c r="BD34" s="87">
        <f t="shared" si="89"/>
        <v>0</v>
      </c>
      <c r="BE34" s="87">
        <f t="shared" si="89"/>
        <v>0</v>
      </c>
    </row>
    <row r="35" spans="1:57" ht="5.25" customHeight="1" x14ac:dyDescent="0.45">
      <c r="A35" s="11"/>
    </row>
    <row r="36" spans="1:57" ht="17.149999999999999" customHeight="1" x14ac:dyDescent="0.45">
      <c r="B36" s="5" t="s">
        <v>105</v>
      </c>
      <c r="C36" s="4"/>
      <c r="D36" s="4"/>
      <c r="E36" s="4"/>
      <c r="G36" s="4"/>
      <c r="H36" s="4"/>
      <c r="I36" s="4"/>
      <c r="J36" s="4"/>
      <c r="K36" s="4"/>
      <c r="L36" s="4"/>
      <c r="M36" s="4"/>
      <c r="N36" s="4"/>
      <c r="O36" s="4"/>
      <c r="P36" s="4"/>
      <c r="Q36" s="4"/>
      <c r="R36" s="4"/>
      <c r="T36" s="4"/>
      <c r="U36" s="4"/>
      <c r="V36" s="4"/>
      <c r="W36" s="4"/>
      <c r="X36" s="4"/>
      <c r="Z36" s="4"/>
      <c r="AA36" s="4"/>
      <c r="AB36" s="4"/>
      <c r="AD36" s="4"/>
      <c r="AE36" s="4"/>
      <c r="AI36" s="4"/>
      <c r="AJ36" s="4"/>
      <c r="AK36" s="4"/>
      <c r="AL36" s="4"/>
      <c r="AM36" s="4"/>
      <c r="AO36" s="4"/>
      <c r="AP36" s="4"/>
      <c r="AQ36" s="4"/>
      <c r="AR36" s="4"/>
      <c r="AS36" s="4"/>
      <c r="AU36" s="4"/>
      <c r="AV36" s="4"/>
      <c r="AW36" s="4"/>
      <c r="AY36" s="4"/>
      <c r="AZ36" s="4"/>
      <c r="BB36" s="4"/>
      <c r="BD36" s="4"/>
      <c r="BE36" s="4"/>
    </row>
    <row r="37" spans="1:57" s="106" customFormat="1" ht="17.149999999999999" customHeight="1" x14ac:dyDescent="0.45">
      <c r="A37" s="103"/>
      <c r="B37" s="104" t="s">
        <v>106</v>
      </c>
      <c r="C37" s="85">
        <f>SUM(D37:BE37)</f>
        <v>0</v>
      </c>
      <c r="D37" s="105">
        <f>'Verrekenprijzen - Dranken'!D$28+('Verrekenprijzen - Dranken'!D$51/20*35)</f>
        <v>0</v>
      </c>
      <c r="E37" s="105">
        <f>'Verrekenprijzen - Dranken'!E$28+('Verrekenprijzen - Dranken'!E$51/20*35)</f>
        <v>0</v>
      </c>
      <c r="F37" s="2"/>
      <c r="G37" s="105">
        <f>'Verrekenprijzen - Dranken'!G$28+('Verrekenprijzen - Dranken'!G$51/20*35)</f>
        <v>0</v>
      </c>
      <c r="H37" s="105">
        <f>'Verrekenprijzen - Dranken'!H$28+('Verrekenprijzen - Dranken'!H$51/20*35)</f>
        <v>0</v>
      </c>
      <c r="I37" s="105">
        <f>'Verrekenprijzen - Dranken'!I$28+('Verrekenprijzen - Dranken'!I$51/20*35)</f>
        <v>0</v>
      </c>
      <c r="J37" s="105">
        <f>'Verrekenprijzen - Dranken'!J$28+('Verrekenprijzen - Dranken'!J$51/20*35)</f>
        <v>0</v>
      </c>
      <c r="K37" s="105">
        <f>'Verrekenprijzen - Dranken'!K$28+('Verrekenprijzen - Dranken'!K$51/20*35)</f>
        <v>0</v>
      </c>
      <c r="L37" s="105">
        <f>'Verrekenprijzen - Dranken'!L$28+('Verrekenprijzen - Dranken'!L$51/20*35)</f>
        <v>0</v>
      </c>
      <c r="M37" s="105">
        <f>'Verrekenprijzen - Dranken'!M$28+('Verrekenprijzen - Dranken'!M$51/20*35)</f>
        <v>0</v>
      </c>
      <c r="N37" s="105">
        <f>'Verrekenprijzen - Dranken'!N$28+('Verrekenprijzen - Dranken'!N$51/20*35)</f>
        <v>0</v>
      </c>
      <c r="O37" s="105">
        <f>'Verrekenprijzen - Dranken'!O$28+('Verrekenprijzen - Dranken'!O$51/20*35)</f>
        <v>0</v>
      </c>
      <c r="P37" s="105">
        <f>'Verrekenprijzen - Dranken'!P$28+('Verrekenprijzen - Dranken'!P$51/20*35)</f>
        <v>0</v>
      </c>
      <c r="Q37" s="105">
        <f>'Verrekenprijzen - Dranken'!Q$28+('Verrekenprijzen - Dranken'!Q$51/20*35)</f>
        <v>0</v>
      </c>
      <c r="R37" s="105">
        <f>'Verrekenprijzen - Dranken'!R$28+('Verrekenprijzen - Dranken'!R$51/20*35)</f>
        <v>0</v>
      </c>
      <c r="S37" s="2"/>
      <c r="T37" s="105">
        <f>'Verrekenprijzen - Dranken'!T$28+('Verrekenprijzen - Dranken'!T$51/20*35)</f>
        <v>0</v>
      </c>
      <c r="U37" s="105">
        <f>'Verrekenprijzen - Dranken'!U$28+('Verrekenprijzen - Dranken'!U$51/20*35)</f>
        <v>0</v>
      </c>
      <c r="V37" s="105">
        <f>'Verrekenprijzen - Dranken'!V$28+('Verrekenprijzen - Dranken'!V$51/20*35)</f>
        <v>0</v>
      </c>
      <c r="W37" s="105">
        <f>'Verrekenprijzen - Dranken'!W$28+('Verrekenprijzen - Dranken'!W$51/20*35)</f>
        <v>0</v>
      </c>
      <c r="X37" s="105">
        <f>'Verrekenprijzen - Dranken'!X$28+('Verrekenprijzen - Dranken'!X$51/20*35)</f>
        <v>0</v>
      </c>
      <c r="Y37" s="2"/>
      <c r="Z37" s="105">
        <f>'Verrekenprijzen - Dranken'!Z$28+('Verrekenprijzen - Dranken'!Z$51/20*35)</f>
        <v>0</v>
      </c>
      <c r="AA37" s="105">
        <f>'Verrekenprijzen - Dranken'!AA$28+('Verrekenprijzen - Dranken'!AA$51/20*35)</f>
        <v>0</v>
      </c>
      <c r="AB37" s="105">
        <f>'Verrekenprijzen - Dranken'!AB$28+('Verrekenprijzen - Dranken'!AB$51/20*35)</f>
        <v>0</v>
      </c>
      <c r="AC37" s="2"/>
      <c r="AD37" s="105">
        <f>'Verrekenprijzen - Dranken'!AD$28+('Verrekenprijzen - Dranken'!AD$51/20*35)</f>
        <v>0</v>
      </c>
      <c r="AE37" s="105">
        <f>'Verrekenprijzen - Dranken'!AE$28+('Verrekenprijzen - Dranken'!AE$51/20*35)</f>
        <v>0</v>
      </c>
      <c r="AF37" s="2"/>
      <c r="AG37" s="2"/>
      <c r="AH37" s="2"/>
      <c r="AI37" s="105">
        <f>'Verrekenprijzen - Dranken'!AI$28+('Verrekenprijzen - Dranken'!AI$51/20*35)</f>
        <v>0</v>
      </c>
      <c r="AJ37" s="105">
        <f>'Verrekenprijzen - Dranken'!AJ$28+('Verrekenprijzen - Dranken'!AJ$51/20*35)</f>
        <v>0</v>
      </c>
      <c r="AK37" s="105">
        <f>'Verrekenprijzen - Dranken'!AK$28+('Verrekenprijzen - Dranken'!AK$51/20*35)</f>
        <v>0</v>
      </c>
      <c r="AL37" s="105">
        <f>'Verrekenprijzen - Dranken'!AL$28+('Verrekenprijzen - Dranken'!AL$51/20*35)</f>
        <v>0</v>
      </c>
      <c r="AM37" s="105">
        <f>'Verrekenprijzen - Dranken'!AM$28+('Verrekenprijzen - Dranken'!AM$51/20*35)</f>
        <v>0</v>
      </c>
      <c r="AN37" s="2"/>
      <c r="AO37" s="105">
        <f>'Verrekenprijzen - Dranken'!AO$28+('Verrekenprijzen - Dranken'!AO$51/20*35)</f>
        <v>0</v>
      </c>
      <c r="AP37" s="105">
        <f>'Verrekenprijzen - Dranken'!AP$28+('Verrekenprijzen - Dranken'!AP$51/20*35)</f>
        <v>0</v>
      </c>
      <c r="AQ37" s="105">
        <f>'Verrekenprijzen - Dranken'!AQ$28+('Verrekenprijzen - Dranken'!AQ$51/20*35)</f>
        <v>0</v>
      </c>
      <c r="AR37" s="105">
        <f>'Verrekenprijzen - Dranken'!AR$28+('Verrekenprijzen - Dranken'!AR$51/20*35)</f>
        <v>0</v>
      </c>
      <c r="AS37" s="105">
        <f>'Verrekenprijzen - Dranken'!AS$28+('Verrekenprijzen - Dranken'!AS$51/20*35)</f>
        <v>0</v>
      </c>
      <c r="AT37" s="2"/>
      <c r="AU37" s="105">
        <f>'Verrekenprijzen - Dranken'!AU$28+('Verrekenprijzen - Dranken'!AU$51/20*35)</f>
        <v>0</v>
      </c>
      <c r="AV37" s="105">
        <f>'Verrekenprijzen - Dranken'!AV$28+('Verrekenprijzen - Dranken'!AV$51/20*35)</f>
        <v>0</v>
      </c>
      <c r="AW37" s="105">
        <f>'Verrekenprijzen - Dranken'!AW$28+('Verrekenprijzen - Dranken'!AW$51/20*35)</f>
        <v>0</v>
      </c>
      <c r="AX37" s="2"/>
      <c r="AY37" s="105">
        <f>'Verrekenprijzen - Dranken'!AY$28+('Verrekenprijzen - Dranken'!AY$51/20*35)</f>
        <v>0</v>
      </c>
      <c r="AZ37" s="105">
        <f>'Verrekenprijzen - Dranken'!AZ$28+('Verrekenprijzen - Dranken'!AZ$51/20*35)</f>
        <v>0</v>
      </c>
      <c r="BA37" s="2"/>
      <c r="BB37" s="105">
        <f>'Verrekenprijzen - Dranken'!BB$28+('Verrekenprijzen - Dranken'!BB$51/20*35)</f>
        <v>0</v>
      </c>
      <c r="BC37" s="2"/>
      <c r="BD37" s="105">
        <f>'Verrekenprijzen - Dranken'!BD$28+('Verrekenprijzen - Dranken'!BD$51/20*35)</f>
        <v>0</v>
      </c>
      <c r="BE37" s="105">
        <f>'Verrekenprijzen - Dranken'!BE$28+('Verrekenprijzen - Dranken'!BE$51/20*35)</f>
        <v>0</v>
      </c>
    </row>
    <row r="38" spans="1:57" s="102" customFormat="1" ht="17.149999999999999" customHeight="1" thickBot="1" x14ac:dyDescent="0.5">
      <c r="A38" s="103"/>
      <c r="B38" s="96" t="s">
        <v>105</v>
      </c>
      <c r="C38" s="107">
        <f>SUM(D38:BE38)</f>
        <v>0</v>
      </c>
      <c r="D38" s="107">
        <f>SUM(D37)</f>
        <v>0</v>
      </c>
      <c r="E38" s="107">
        <f t="shared" ref="E38" si="90">SUM(E37)</f>
        <v>0</v>
      </c>
      <c r="F38" s="2"/>
      <c r="G38" s="107">
        <f t="shared" ref="G38" si="91">SUM(G37)</f>
        <v>0</v>
      </c>
      <c r="H38" s="107">
        <f t="shared" ref="H38" si="92">SUM(H37)</f>
        <v>0</v>
      </c>
      <c r="I38" s="107">
        <f t="shared" ref="I38" si="93">SUM(I37)</f>
        <v>0</v>
      </c>
      <c r="J38" s="107">
        <f t="shared" ref="J38" si="94">SUM(J37)</f>
        <v>0</v>
      </c>
      <c r="K38" s="107">
        <f t="shared" ref="K38" si="95">SUM(K37)</f>
        <v>0</v>
      </c>
      <c r="L38" s="107">
        <f t="shared" ref="L38" si="96">SUM(L37)</f>
        <v>0</v>
      </c>
      <c r="M38" s="107">
        <f t="shared" ref="M38" si="97">SUM(M37)</f>
        <v>0</v>
      </c>
      <c r="N38" s="107">
        <f t="shared" ref="N38" si="98">SUM(N37)</f>
        <v>0</v>
      </c>
      <c r="O38" s="107">
        <f t="shared" ref="O38" si="99">SUM(O37)</f>
        <v>0</v>
      </c>
      <c r="P38" s="107">
        <f t="shared" ref="P38" si="100">SUM(P37)</f>
        <v>0</v>
      </c>
      <c r="Q38" s="107">
        <f t="shared" ref="Q38" si="101">SUM(Q37)</f>
        <v>0</v>
      </c>
      <c r="R38" s="107">
        <f t="shared" ref="R38" si="102">SUM(R37)</f>
        <v>0</v>
      </c>
      <c r="S38" s="2"/>
      <c r="T38" s="107">
        <f t="shared" ref="T38" si="103">SUM(T37)</f>
        <v>0</v>
      </c>
      <c r="U38" s="107">
        <f t="shared" ref="U38" si="104">SUM(U37)</f>
        <v>0</v>
      </c>
      <c r="V38" s="107">
        <f t="shared" ref="V38" si="105">SUM(V37)</f>
        <v>0</v>
      </c>
      <c r="W38" s="107">
        <f t="shared" ref="W38" si="106">SUM(W37)</f>
        <v>0</v>
      </c>
      <c r="X38" s="107">
        <f t="shared" ref="X38" si="107">SUM(X37)</f>
        <v>0</v>
      </c>
      <c r="Y38" s="2"/>
      <c r="Z38" s="107">
        <f t="shared" ref="Z38" si="108">SUM(Z37)</f>
        <v>0</v>
      </c>
      <c r="AA38" s="107">
        <f t="shared" ref="AA38" si="109">SUM(AA37)</f>
        <v>0</v>
      </c>
      <c r="AB38" s="107">
        <f t="shared" ref="AB38" si="110">SUM(AB37)</f>
        <v>0</v>
      </c>
      <c r="AC38" s="2"/>
      <c r="AD38" s="107">
        <f t="shared" ref="AD38" si="111">SUM(AD37)</f>
        <v>0</v>
      </c>
      <c r="AE38" s="107">
        <f t="shared" ref="AE38" si="112">SUM(AE37)</f>
        <v>0</v>
      </c>
      <c r="AF38" s="2"/>
      <c r="AG38" s="2"/>
      <c r="AH38" s="2"/>
      <c r="AI38" s="107">
        <f t="shared" ref="AI38" si="113">SUM(AI37)</f>
        <v>0</v>
      </c>
      <c r="AJ38" s="107">
        <f t="shared" ref="AJ38" si="114">SUM(AJ37)</f>
        <v>0</v>
      </c>
      <c r="AK38" s="107">
        <f t="shared" ref="AK38" si="115">SUM(AK37)</f>
        <v>0</v>
      </c>
      <c r="AL38" s="107">
        <f t="shared" ref="AL38" si="116">SUM(AL37)</f>
        <v>0</v>
      </c>
      <c r="AM38" s="107">
        <f t="shared" ref="AM38" si="117">SUM(AM37)</f>
        <v>0</v>
      </c>
      <c r="AN38" s="2"/>
      <c r="AO38" s="107">
        <f t="shared" ref="AO38" si="118">SUM(AO37)</f>
        <v>0</v>
      </c>
      <c r="AP38" s="107">
        <f t="shared" ref="AP38" si="119">SUM(AP37)</f>
        <v>0</v>
      </c>
      <c r="AQ38" s="107">
        <f t="shared" ref="AQ38" si="120">SUM(AQ37)</f>
        <v>0</v>
      </c>
      <c r="AR38" s="107">
        <f t="shared" ref="AR38" si="121">SUM(AR37)</f>
        <v>0</v>
      </c>
      <c r="AS38" s="107">
        <f t="shared" ref="AS38" si="122">SUM(AS37)</f>
        <v>0</v>
      </c>
      <c r="AT38" s="2"/>
      <c r="AU38" s="107">
        <f t="shared" ref="AU38" si="123">SUM(AU37)</f>
        <v>0</v>
      </c>
      <c r="AV38" s="107">
        <f t="shared" ref="AV38" si="124">SUM(AV37)</f>
        <v>0</v>
      </c>
      <c r="AW38" s="107">
        <f t="shared" ref="AW38" si="125">SUM(AW37)</f>
        <v>0</v>
      </c>
      <c r="AX38" s="2"/>
      <c r="AY38" s="107">
        <f t="shared" ref="AY38" si="126">SUM(AY37)</f>
        <v>0</v>
      </c>
      <c r="AZ38" s="107">
        <f t="shared" ref="AZ38" si="127">SUM(AZ37)</f>
        <v>0</v>
      </c>
      <c r="BA38" s="2"/>
      <c r="BB38" s="107">
        <f t="shared" ref="BB38" si="128">SUM(BB37)</f>
        <v>0</v>
      </c>
      <c r="BC38" s="2"/>
      <c r="BD38" s="107">
        <f t="shared" ref="BD38" si="129">SUM(BD37)</f>
        <v>0</v>
      </c>
      <c r="BE38" s="107">
        <f t="shared" ref="BE38" si="130">SUM(BE37)</f>
        <v>0</v>
      </c>
    </row>
    <row r="39" spans="1:57" ht="5.25" customHeight="1" x14ac:dyDescent="0.45">
      <c r="A39" s="11"/>
    </row>
    <row r="40" spans="1:57" s="102" customFormat="1" ht="17.149999999999999" customHeight="1" thickBot="1" x14ac:dyDescent="0.5">
      <c r="A40" s="100"/>
      <c r="B40" s="167" t="s">
        <v>107</v>
      </c>
      <c r="C40" s="101">
        <f>C34+C38</f>
        <v>0</v>
      </c>
      <c r="D40" s="101">
        <f>D34+D38</f>
        <v>0</v>
      </c>
      <c r="E40" s="101">
        <f t="shared" ref="E40:BE40" si="131">E34+E38</f>
        <v>0</v>
      </c>
      <c r="F40" s="2"/>
      <c r="G40" s="101">
        <f t="shared" si="131"/>
        <v>0</v>
      </c>
      <c r="H40" s="101">
        <f t="shared" si="131"/>
        <v>0</v>
      </c>
      <c r="I40" s="101">
        <f t="shared" si="131"/>
        <v>0</v>
      </c>
      <c r="J40" s="101">
        <f t="shared" si="131"/>
        <v>0</v>
      </c>
      <c r="K40" s="101">
        <f t="shared" si="131"/>
        <v>0</v>
      </c>
      <c r="L40" s="101">
        <f t="shared" si="131"/>
        <v>0</v>
      </c>
      <c r="M40" s="101">
        <f t="shared" si="131"/>
        <v>0</v>
      </c>
      <c r="N40" s="101">
        <f t="shared" si="131"/>
        <v>0</v>
      </c>
      <c r="O40" s="101">
        <f t="shared" si="131"/>
        <v>0</v>
      </c>
      <c r="P40" s="101">
        <f t="shared" si="131"/>
        <v>0</v>
      </c>
      <c r="Q40" s="101">
        <f t="shared" si="131"/>
        <v>0</v>
      </c>
      <c r="R40" s="101">
        <f t="shared" si="131"/>
        <v>0</v>
      </c>
      <c r="S40" s="2"/>
      <c r="T40" s="101">
        <f t="shared" si="131"/>
        <v>0</v>
      </c>
      <c r="U40" s="101">
        <f t="shared" si="131"/>
        <v>0</v>
      </c>
      <c r="V40" s="101">
        <f t="shared" si="131"/>
        <v>0</v>
      </c>
      <c r="W40" s="101">
        <f t="shared" si="131"/>
        <v>0</v>
      </c>
      <c r="X40" s="101">
        <f t="shared" si="131"/>
        <v>0</v>
      </c>
      <c r="Y40" s="2"/>
      <c r="Z40" s="101">
        <f t="shared" si="131"/>
        <v>0</v>
      </c>
      <c r="AA40" s="101">
        <f t="shared" si="131"/>
        <v>0</v>
      </c>
      <c r="AB40" s="101">
        <f t="shared" si="131"/>
        <v>0</v>
      </c>
      <c r="AC40" s="2"/>
      <c r="AD40" s="101">
        <f t="shared" si="131"/>
        <v>0</v>
      </c>
      <c r="AE40" s="101">
        <f t="shared" si="131"/>
        <v>0</v>
      </c>
      <c r="AF40" s="2"/>
      <c r="AG40" s="2"/>
      <c r="AH40" s="2"/>
      <c r="AI40" s="101">
        <f t="shared" si="131"/>
        <v>0</v>
      </c>
      <c r="AJ40" s="101">
        <f t="shared" si="131"/>
        <v>0</v>
      </c>
      <c r="AK40" s="101">
        <f t="shared" si="131"/>
        <v>0</v>
      </c>
      <c r="AL40" s="101">
        <f t="shared" si="131"/>
        <v>0</v>
      </c>
      <c r="AM40" s="101">
        <f t="shared" si="131"/>
        <v>0</v>
      </c>
      <c r="AN40" s="2"/>
      <c r="AO40" s="101">
        <f t="shared" si="131"/>
        <v>0</v>
      </c>
      <c r="AP40" s="101">
        <f t="shared" si="131"/>
        <v>0</v>
      </c>
      <c r="AQ40" s="101">
        <f t="shared" si="131"/>
        <v>0</v>
      </c>
      <c r="AR40" s="101">
        <f t="shared" si="131"/>
        <v>0</v>
      </c>
      <c r="AS40" s="101">
        <f t="shared" si="131"/>
        <v>0</v>
      </c>
      <c r="AT40" s="2"/>
      <c r="AU40" s="101">
        <f t="shared" si="131"/>
        <v>0</v>
      </c>
      <c r="AV40" s="101">
        <f t="shared" si="131"/>
        <v>0</v>
      </c>
      <c r="AW40" s="101">
        <f t="shared" si="131"/>
        <v>0</v>
      </c>
      <c r="AX40" s="2"/>
      <c r="AY40" s="101">
        <f t="shared" si="131"/>
        <v>0</v>
      </c>
      <c r="AZ40" s="101">
        <f t="shared" si="131"/>
        <v>0</v>
      </c>
      <c r="BA40" s="2"/>
      <c r="BB40" s="101">
        <f t="shared" si="131"/>
        <v>0</v>
      </c>
      <c r="BC40" s="2"/>
      <c r="BD40" s="101">
        <f t="shared" si="131"/>
        <v>0</v>
      </c>
      <c r="BE40" s="101">
        <f t="shared" si="131"/>
        <v>0</v>
      </c>
    </row>
    <row r="41" spans="1:57" ht="5.25" customHeight="1" x14ac:dyDescent="0.45">
      <c r="A41" s="11"/>
    </row>
  </sheetData>
  <sheetProtection algorithmName="SHA-512" hashValue="aTGQE7VW2RX7AhIHayO7nss5O4eAFNVQxQRkIrUmxUpONpSPGZB0+zWcC1czJJN0q0wkTD+uqyVfZJNuBg3iEQ==" saltValue="1Pq8L0V7KUNY6uQvHcEf1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C0443-406F-4D17-A54F-943D256EFB8B}">
  <sheetPr codeName="Blad5"/>
  <dimension ref="A2:CR103"/>
  <sheetViews>
    <sheetView topLeftCell="A2" zoomScaleNormal="100" workbookViewId="0">
      <pane xSplit="2" ySplit="2" topLeftCell="C32" activePane="bottomRight" state="frozen"/>
      <selection pane="topRight" activeCell="C2" sqref="C2"/>
      <selection pane="bottomLeft" activeCell="A4" sqref="A4"/>
      <selection pane="bottomRight" activeCell="D91" sqref="D91"/>
    </sheetView>
  </sheetViews>
  <sheetFormatPr defaultColWidth="0" defaultRowHeight="0" customHeight="1" zeroHeight="1" x14ac:dyDescent="0.45"/>
  <cols>
    <col min="1" max="1" width="1.58203125" style="7" customWidth="1"/>
    <col min="2" max="2" width="24.08203125" style="2" bestFit="1" customWidth="1"/>
    <col min="3" max="31" width="9" style="2" customWidth="1"/>
    <col min="32" max="32" width="1.75" style="2" customWidth="1"/>
    <col min="33" max="96" width="0" style="2" hidden="1" customWidth="1"/>
    <col min="97" max="16384" width="9" style="2" hidden="1"/>
  </cols>
  <sheetData>
    <row r="2" spans="1:65" s="1" customFormat="1" ht="17.149999999999999" customHeight="1" x14ac:dyDescent="0.45">
      <c r="A2" s="11"/>
      <c r="C2" s="50" t="s">
        <v>22</v>
      </c>
      <c r="D2" s="63" t="s">
        <v>24</v>
      </c>
      <c r="E2" s="59" t="s">
        <v>26</v>
      </c>
      <c r="F2" s="60"/>
      <c r="G2" s="61"/>
      <c r="H2" s="40" t="s">
        <v>28</v>
      </c>
      <c r="I2" s="59" t="s">
        <v>29</v>
      </c>
      <c r="J2" s="59" t="s">
        <v>32</v>
      </c>
      <c r="K2" s="60"/>
      <c r="L2" s="60"/>
      <c r="M2" s="63" t="s">
        <v>33</v>
      </c>
      <c r="N2" s="63" t="s">
        <v>37</v>
      </c>
      <c r="O2" s="63" t="s">
        <v>39</v>
      </c>
      <c r="P2" s="63" t="s">
        <v>41</v>
      </c>
      <c r="Q2" s="63" t="s">
        <v>43</v>
      </c>
      <c r="R2" s="63" t="s">
        <v>45</v>
      </c>
      <c r="S2" s="63" t="s">
        <v>54</v>
      </c>
      <c r="T2" s="63" t="s">
        <v>56</v>
      </c>
      <c r="U2" s="63" t="s">
        <v>60</v>
      </c>
      <c r="V2" s="63" t="s">
        <v>63</v>
      </c>
      <c r="W2" s="63" t="s">
        <v>64</v>
      </c>
      <c r="X2" s="59" t="s">
        <v>68</v>
      </c>
      <c r="Y2" s="60"/>
      <c r="Z2" s="61"/>
      <c r="AA2" s="63" t="s">
        <v>71</v>
      </c>
      <c r="AB2" s="63" t="s">
        <v>73</v>
      </c>
      <c r="AC2" s="59" t="s">
        <v>76</v>
      </c>
      <c r="AD2" s="60"/>
      <c r="AE2" s="61"/>
      <c r="AF2" s="64"/>
      <c r="AG2" s="40"/>
      <c r="AH2" s="40"/>
      <c r="AI2" s="40"/>
      <c r="AJ2" s="40"/>
      <c r="AK2" s="40"/>
      <c r="AL2" s="41"/>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row>
    <row r="3" spans="1:65" s="66" customFormat="1" ht="38.5" customHeight="1" x14ac:dyDescent="0.45">
      <c r="A3" s="65"/>
      <c r="C3" s="67"/>
      <c r="D3" s="68" t="s">
        <v>110</v>
      </c>
      <c r="E3" s="69" t="s">
        <v>93</v>
      </c>
      <c r="F3" s="70" t="s">
        <v>110</v>
      </c>
      <c r="G3" s="62" t="s">
        <v>111</v>
      </c>
      <c r="H3" s="68" t="s">
        <v>110</v>
      </c>
      <c r="I3" s="68" t="s">
        <v>110</v>
      </c>
      <c r="J3" s="69" t="s">
        <v>93</v>
      </c>
      <c r="K3" s="70" t="s">
        <v>110</v>
      </c>
      <c r="L3" s="70" t="s">
        <v>111</v>
      </c>
      <c r="M3" s="68" t="s">
        <v>110</v>
      </c>
      <c r="N3" s="68" t="s">
        <v>110</v>
      </c>
      <c r="O3" s="68" t="s">
        <v>110</v>
      </c>
      <c r="P3" s="68" t="s">
        <v>110</v>
      </c>
      <c r="Q3" s="68" t="s">
        <v>110</v>
      </c>
      <c r="R3" s="68" t="s">
        <v>110</v>
      </c>
      <c r="S3" s="68" t="s">
        <v>110</v>
      </c>
      <c r="T3" s="68" t="s">
        <v>110</v>
      </c>
      <c r="U3" s="68" t="s">
        <v>110</v>
      </c>
      <c r="V3" s="68" t="s">
        <v>110</v>
      </c>
      <c r="W3" s="68" t="s">
        <v>110</v>
      </c>
      <c r="X3" s="69" t="s">
        <v>93</v>
      </c>
      <c r="Y3" s="70" t="s">
        <v>110</v>
      </c>
      <c r="Z3" s="62" t="s">
        <v>111</v>
      </c>
      <c r="AA3" s="68" t="s">
        <v>110</v>
      </c>
      <c r="AB3" s="68" t="s">
        <v>110</v>
      </c>
      <c r="AC3" s="69" t="s">
        <v>93</v>
      </c>
      <c r="AD3" s="70" t="s">
        <v>110</v>
      </c>
      <c r="AE3" s="62" t="s">
        <v>111</v>
      </c>
    </row>
    <row r="4" spans="1:65" ht="5.25" customHeight="1" x14ac:dyDescent="0.45">
      <c r="A4" s="15"/>
      <c r="B4" s="13"/>
      <c r="C4" s="26"/>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row>
    <row r="5" spans="1:65" ht="17.149999999999999" customHeight="1" x14ac:dyDescent="0.45">
      <c r="A5" s="15"/>
      <c r="B5" s="16" t="s">
        <v>112</v>
      </c>
      <c r="C5" s="16"/>
      <c r="D5" s="3"/>
      <c r="E5" s="3"/>
      <c r="F5" s="3"/>
      <c r="G5" s="3"/>
      <c r="H5" s="3"/>
    </row>
    <row r="6" spans="1:65" ht="17.149999999999999" customHeight="1" x14ac:dyDescent="0.45">
      <c r="A6" s="15"/>
      <c r="B6" s="111" t="s">
        <v>113</v>
      </c>
      <c r="C6" s="127"/>
      <c r="D6" s="3"/>
      <c r="E6" s="3"/>
      <c r="F6" s="3"/>
      <c r="G6" s="3"/>
      <c r="H6" s="3"/>
    </row>
    <row r="7" spans="1:65" ht="17.149999999999999" customHeight="1" x14ac:dyDescent="0.45">
      <c r="A7" s="15"/>
      <c r="B7" s="112" t="s">
        <v>114</v>
      </c>
      <c r="C7" s="128"/>
      <c r="D7" s="3"/>
      <c r="E7" s="3"/>
      <c r="F7" s="3"/>
      <c r="G7" s="3"/>
      <c r="H7" s="3"/>
    </row>
    <row r="8" spans="1:65" ht="17.149999999999999" customHeight="1" x14ac:dyDescent="0.45">
      <c r="A8" s="15"/>
      <c r="B8" s="112" t="s">
        <v>115</v>
      </c>
      <c r="C8" s="128"/>
      <c r="D8" s="3"/>
      <c r="E8" s="3"/>
      <c r="F8" s="3"/>
      <c r="G8" s="3"/>
      <c r="H8" s="3"/>
    </row>
    <row r="9" spans="1:65" ht="17.149999999999999" customHeight="1" x14ac:dyDescent="0.45">
      <c r="A9" s="15"/>
      <c r="B9" s="112" t="s">
        <v>116</v>
      </c>
      <c r="C9" s="128"/>
      <c r="D9" s="3"/>
      <c r="E9" s="3"/>
      <c r="F9" s="3"/>
      <c r="G9" s="3"/>
      <c r="H9" s="3"/>
    </row>
    <row r="10" spans="1:65" ht="17.149999999999999" customHeight="1" x14ac:dyDescent="0.45">
      <c r="A10" s="15"/>
      <c r="B10" s="112" t="s">
        <v>117</v>
      </c>
      <c r="C10" s="128"/>
      <c r="D10" s="3"/>
      <c r="E10" s="3"/>
      <c r="F10" s="3"/>
      <c r="G10" s="3"/>
      <c r="H10" s="3"/>
    </row>
    <row r="11" spans="1:65" ht="17.149999999999999" customHeight="1" x14ac:dyDescent="0.45">
      <c r="A11" s="15"/>
      <c r="B11" s="112" t="s">
        <v>118</v>
      </c>
      <c r="C11" s="128"/>
      <c r="D11" s="3"/>
      <c r="E11" s="3"/>
      <c r="F11" s="3"/>
      <c r="G11" s="3"/>
      <c r="H11" s="3"/>
    </row>
    <row r="12" spans="1:65" ht="17.149999999999999" customHeight="1" x14ac:dyDescent="0.45">
      <c r="A12" s="15"/>
      <c r="B12" s="112" t="s">
        <v>119</v>
      </c>
      <c r="C12" s="128"/>
      <c r="D12" s="3"/>
      <c r="E12" s="3"/>
      <c r="F12" s="3"/>
      <c r="G12" s="3"/>
      <c r="H12" s="3"/>
    </row>
    <row r="13" spans="1:65" ht="17.149999999999999" customHeight="1" x14ac:dyDescent="0.45">
      <c r="A13" s="15"/>
      <c r="B13" s="112" t="s">
        <v>120</v>
      </c>
      <c r="C13" s="128"/>
      <c r="D13" s="3"/>
      <c r="E13" s="3"/>
      <c r="F13" s="3"/>
      <c r="G13" s="3"/>
      <c r="H13" s="3"/>
    </row>
    <row r="14" spans="1:65" ht="17.149999999999999" customHeight="1" x14ac:dyDescent="0.45">
      <c r="A14" s="15"/>
      <c r="B14" s="112" t="s">
        <v>121</v>
      </c>
      <c r="C14" s="128"/>
      <c r="D14" s="3"/>
      <c r="E14" s="3"/>
      <c r="F14" s="3"/>
      <c r="G14" s="3"/>
      <c r="H14" s="3"/>
    </row>
    <row r="15" spans="1:65" ht="17.149999999999999" customHeight="1" thickBot="1" x14ac:dyDescent="0.5">
      <c r="A15" s="15"/>
      <c r="B15" s="113" t="s">
        <v>122</v>
      </c>
      <c r="C15" s="129"/>
      <c r="D15" s="3"/>
      <c r="E15" s="3"/>
      <c r="F15" s="3"/>
      <c r="G15" s="3"/>
      <c r="H15" s="3"/>
    </row>
    <row r="16" spans="1:65" ht="5.25" customHeight="1" x14ac:dyDescent="0.45">
      <c r="A16" s="15"/>
      <c r="B16" s="10"/>
      <c r="C16" s="27"/>
      <c r="D16" s="31"/>
      <c r="E16" s="31"/>
      <c r="F16" s="31"/>
      <c r="G16" s="31"/>
      <c r="H16" s="31"/>
      <c r="I16" s="25"/>
      <c r="J16" s="25"/>
      <c r="K16" s="25"/>
      <c r="L16" s="25"/>
      <c r="M16" s="25"/>
      <c r="N16" s="25"/>
      <c r="O16" s="25"/>
      <c r="P16" s="25"/>
      <c r="Q16" s="25"/>
      <c r="R16" s="25"/>
      <c r="S16" s="25"/>
      <c r="T16" s="25"/>
      <c r="U16" s="25"/>
      <c r="V16" s="25"/>
      <c r="W16" s="25"/>
      <c r="X16" s="25"/>
      <c r="Y16" s="25"/>
      <c r="Z16" s="25"/>
      <c r="AA16" s="25"/>
      <c r="AB16" s="25"/>
      <c r="AC16" s="25"/>
      <c r="AD16" s="25"/>
      <c r="AE16" s="25"/>
    </row>
    <row r="17" spans="1:40" ht="17.149999999999999" customHeight="1" x14ac:dyDescent="0.45">
      <c r="A17" s="15"/>
      <c r="B17" s="32" t="s">
        <v>123</v>
      </c>
      <c r="C17" s="119"/>
      <c r="D17" s="3"/>
      <c r="E17" s="3"/>
      <c r="F17" s="3"/>
      <c r="G17" s="3"/>
      <c r="H17" s="3"/>
    </row>
    <row r="18" spans="1:40" ht="5.25" customHeight="1" x14ac:dyDescent="0.45">
      <c r="A18" s="15"/>
      <c r="B18" s="10"/>
      <c r="C18" s="27"/>
      <c r="D18" s="31"/>
      <c r="E18" s="31"/>
      <c r="F18" s="31"/>
      <c r="G18" s="31"/>
      <c r="H18" s="31"/>
      <c r="I18" s="25"/>
      <c r="J18" s="25"/>
      <c r="K18" s="25"/>
      <c r="L18" s="25"/>
      <c r="M18" s="25"/>
      <c r="N18" s="25"/>
      <c r="O18" s="25"/>
      <c r="P18" s="25"/>
      <c r="Q18" s="25"/>
      <c r="R18" s="25"/>
      <c r="S18" s="25"/>
      <c r="T18" s="25"/>
      <c r="U18" s="25"/>
      <c r="V18" s="25"/>
      <c r="W18" s="25"/>
      <c r="X18" s="25"/>
      <c r="Y18" s="25"/>
      <c r="Z18" s="25"/>
      <c r="AA18" s="25"/>
      <c r="AB18" s="25"/>
      <c r="AC18" s="25"/>
      <c r="AD18" s="25"/>
      <c r="AE18" s="25"/>
    </row>
    <row r="19" spans="1:40" s="58" customFormat="1" ht="17.149999999999999" customHeight="1" x14ac:dyDescent="0.45">
      <c r="A19" s="54"/>
      <c r="B19" s="55" t="str">
        <f>'Cluster E &amp; D'!B3</f>
        <v>Pandbezetting 10% - 20%</v>
      </c>
      <c r="C19" s="55"/>
      <c r="D19" s="56"/>
      <c r="E19" s="57"/>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row>
    <row r="20" spans="1:40" ht="16.5" customHeight="1" x14ac:dyDescent="0.45">
      <c r="A20" s="15"/>
      <c r="B20" s="8" t="s">
        <v>124</v>
      </c>
      <c r="C20" s="130">
        <f>IFERROR((C22/C21/Uitgangspunten!$C$3),0)</f>
        <v>0</v>
      </c>
      <c r="D20" s="131"/>
      <c r="E20" s="130">
        <f>IFERROR((E22/E21/Uitgangspunten!$C$3),0)</f>
        <v>0</v>
      </c>
      <c r="F20" s="131"/>
      <c r="G20" s="131"/>
      <c r="H20" s="131"/>
      <c r="I20" s="131"/>
      <c r="J20" s="130">
        <f>IFERROR((J22/J21/Uitgangspunten!$C$3),0)</f>
        <v>0</v>
      </c>
      <c r="K20" s="131"/>
      <c r="L20" s="131"/>
      <c r="M20" s="131"/>
      <c r="N20" s="131"/>
      <c r="O20" s="131"/>
      <c r="P20" s="131"/>
      <c r="Q20" s="131"/>
      <c r="R20" s="131"/>
      <c r="S20" s="131"/>
      <c r="T20" s="131"/>
      <c r="U20" s="131"/>
      <c r="V20" s="131"/>
      <c r="W20" s="131"/>
      <c r="X20" s="130">
        <f>IFERROR((X22/X21/Uitgangspunten!$C$3),0)</f>
        <v>0</v>
      </c>
      <c r="Y20" s="131"/>
      <c r="Z20" s="131"/>
      <c r="AA20" s="131"/>
      <c r="AB20" s="131"/>
      <c r="AC20" s="130">
        <f>IFERROR((AC22/AC21/Uitgangspunten!$C$3),0)</f>
        <v>0</v>
      </c>
      <c r="AD20" s="131"/>
      <c r="AE20" s="131"/>
    </row>
    <row r="21" spans="1:40" ht="17.149999999999999" customHeight="1" x14ac:dyDescent="0.45">
      <c r="A21" s="15"/>
      <c r="B21" s="9" t="s">
        <v>125</v>
      </c>
      <c r="C21" s="84">
        <f>D21+F21+G21+H21+I21+SUM(K21:W21)+SUM(Y21:AB21)+AD21+AE21</f>
        <v>0</v>
      </c>
      <c r="D21" s="124"/>
      <c r="E21" s="132">
        <f>SUM(F21:G21)</f>
        <v>0</v>
      </c>
      <c r="F21" s="124"/>
      <c r="G21" s="124"/>
      <c r="H21" s="124"/>
      <c r="I21" s="124"/>
      <c r="J21" s="132">
        <f>SUM(K21:L21)</f>
        <v>0</v>
      </c>
      <c r="K21" s="124"/>
      <c r="L21" s="124"/>
      <c r="M21" s="124"/>
      <c r="N21" s="124"/>
      <c r="O21" s="124"/>
      <c r="P21" s="124"/>
      <c r="Q21" s="124"/>
      <c r="R21" s="124"/>
      <c r="S21" s="124"/>
      <c r="T21" s="124"/>
      <c r="U21" s="124"/>
      <c r="V21" s="124"/>
      <c r="W21" s="124"/>
      <c r="X21" s="132">
        <f>SUM(Y21:Z21)</f>
        <v>0</v>
      </c>
      <c r="Y21" s="124"/>
      <c r="Z21" s="124"/>
      <c r="AA21" s="124"/>
      <c r="AB21" s="124"/>
      <c r="AC21" s="132">
        <f>SUM(AD21:AE21)</f>
        <v>0</v>
      </c>
      <c r="AD21" s="124"/>
      <c r="AE21" s="124"/>
    </row>
    <row r="22" spans="1:40" s="1" customFormat="1" ht="17.149999999999999" customHeight="1" x14ac:dyDescent="0.45">
      <c r="A22" s="15"/>
      <c r="B22" s="143" t="s">
        <v>126</v>
      </c>
      <c r="C22" s="169">
        <f>D22+F22+G22+H22+I22+SUM(K22:W22)+SUM(Y22:AB22)+AD22+AE22</f>
        <v>0</v>
      </c>
      <c r="D22" s="144">
        <f>D20*D21*Uitgangspunten!$C$3</f>
        <v>0</v>
      </c>
      <c r="E22" s="145">
        <f>SUM(F22:G22)</f>
        <v>0</v>
      </c>
      <c r="F22" s="144">
        <f>F20*F21*Uitgangspunten!$C$3</f>
        <v>0</v>
      </c>
      <c r="G22" s="144">
        <f>G20*G21*Uitgangspunten!$C$3</f>
        <v>0</v>
      </c>
      <c r="H22" s="144">
        <f>H20*H21*Uitgangspunten!$C$3</f>
        <v>0</v>
      </c>
      <c r="I22" s="144">
        <f>I20*I21*Uitgangspunten!$C$3</f>
        <v>0</v>
      </c>
      <c r="J22" s="145">
        <f>SUM(K22:L22)</f>
        <v>0</v>
      </c>
      <c r="K22" s="144">
        <f>K20*K21*Uitgangspunten!$C$3</f>
        <v>0</v>
      </c>
      <c r="L22" s="144">
        <f>L20*L21*Uitgangspunten!$C$3</f>
        <v>0</v>
      </c>
      <c r="M22" s="144">
        <f>M20*M21*Uitgangspunten!$C$3</f>
        <v>0</v>
      </c>
      <c r="N22" s="144">
        <f>N20*N21*Uitgangspunten!$C$3</f>
        <v>0</v>
      </c>
      <c r="O22" s="144">
        <f>O20*O21*Uitgangspunten!$C$3</f>
        <v>0</v>
      </c>
      <c r="P22" s="144">
        <f>P20*P21*Uitgangspunten!$C$3</f>
        <v>0</v>
      </c>
      <c r="Q22" s="144">
        <f>Q20*Q21*Uitgangspunten!$C$3</f>
        <v>0</v>
      </c>
      <c r="R22" s="144">
        <f>R20*R21*Uitgangspunten!$C$3</f>
        <v>0</v>
      </c>
      <c r="S22" s="144">
        <f>S20*S21*Uitgangspunten!$C$3</f>
        <v>0</v>
      </c>
      <c r="T22" s="144">
        <f>T20*T21*Uitgangspunten!$C$3</f>
        <v>0</v>
      </c>
      <c r="U22" s="144">
        <f>U20*U21*Uitgangspunten!$C$3</f>
        <v>0</v>
      </c>
      <c r="V22" s="144">
        <f>V20*V21*Uitgangspunten!$C$3</f>
        <v>0</v>
      </c>
      <c r="W22" s="144">
        <f>W20*W21*Uitgangspunten!$C$3</f>
        <v>0</v>
      </c>
      <c r="X22" s="145">
        <f>SUM(Y22:Z22)</f>
        <v>0</v>
      </c>
      <c r="Y22" s="144">
        <f>Y20*Y21*Uitgangspunten!$C$3</f>
        <v>0</v>
      </c>
      <c r="Z22" s="144">
        <f>Z20*Z21*Uitgangspunten!$C$3</f>
        <v>0</v>
      </c>
      <c r="AA22" s="144">
        <f>AA20*AA21*Uitgangspunten!$C$3</f>
        <v>0</v>
      </c>
      <c r="AB22" s="144">
        <f>AB20*AB21*Uitgangspunten!$C$3</f>
        <v>0</v>
      </c>
      <c r="AC22" s="145">
        <f>SUM(AD22:AE22)</f>
        <v>0</v>
      </c>
      <c r="AD22" s="144">
        <f>AD20*AD21*Uitgangspunten!$C$3</f>
        <v>0</v>
      </c>
      <c r="AE22" s="144">
        <f>AE20*AE21*Uitgangspunten!$C$3</f>
        <v>0</v>
      </c>
    </row>
    <row r="23" spans="1:40" ht="5.25" customHeight="1" x14ac:dyDescent="0.45">
      <c r="A23" s="15"/>
      <c r="B23" s="10"/>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row>
    <row r="24" spans="1:40" ht="17.149999999999999" customHeight="1" x14ac:dyDescent="0.45">
      <c r="A24" s="15"/>
      <c r="B24" s="9" t="s">
        <v>127</v>
      </c>
      <c r="C24" s="84">
        <f>D24+F24+G24+H24+I24+SUM(K24:W24)+SUM(Y24:AB24)+AD24+AE24</f>
        <v>0</v>
      </c>
      <c r="D24" s="124"/>
      <c r="E24" s="132">
        <f>SUM(F24:G24)</f>
        <v>0</v>
      </c>
      <c r="F24" s="124"/>
      <c r="G24" s="124"/>
      <c r="H24" s="124"/>
      <c r="I24" s="124"/>
      <c r="J24" s="132">
        <f>SUM(K24:L24)</f>
        <v>0</v>
      </c>
      <c r="K24" s="124"/>
      <c r="L24" s="124"/>
      <c r="M24" s="124"/>
      <c r="N24" s="124"/>
      <c r="O24" s="124"/>
      <c r="P24" s="124"/>
      <c r="Q24" s="124"/>
      <c r="R24" s="124"/>
      <c r="S24" s="124"/>
      <c r="T24" s="124"/>
      <c r="U24" s="124"/>
      <c r="V24" s="124"/>
      <c r="W24" s="124"/>
      <c r="X24" s="132">
        <f>SUM(Y24:Z24)</f>
        <v>0</v>
      </c>
      <c r="Y24" s="124"/>
      <c r="Z24" s="124"/>
      <c r="AA24" s="124"/>
      <c r="AB24" s="124"/>
      <c r="AC24" s="132">
        <f>SUM(AD24:AE24)</f>
        <v>0</v>
      </c>
      <c r="AD24" s="124"/>
      <c r="AE24" s="124"/>
    </row>
    <row r="25" spans="1:40" ht="17.149999999999999" customHeight="1" x14ac:dyDescent="0.45">
      <c r="A25" s="15"/>
      <c r="B25" s="9" t="s">
        <v>128</v>
      </c>
      <c r="C25" s="84">
        <f>D25+F25+G25+H25+I25+SUM(K25:W25)+SUM(Y25:AB25)+AD25+AE25</f>
        <v>0</v>
      </c>
      <c r="D25" s="84">
        <f>(($C$6*D35)+($C$7*D36)+($C$8*D37)+($C$9*D38)+($C$10*D39)+($C$11*D40)+($C$12*D41)+($C$13*D42)+($C$14*D43)+($C$15*D44))*Uitgangspunten!$C$3</f>
        <v>0</v>
      </c>
      <c r="E25" s="84">
        <f>SUM(F25:G25)</f>
        <v>0</v>
      </c>
      <c r="F25" s="84">
        <f>(($C$6*F35)+($C$7*F36)+($C$8*F37)+($C$9*F38)+($C$10*F39)+($C$11*F40)+($C$12*F41)+($C$13*F42)+($C$14*F43)+($C$15*F44))*Uitgangspunten!$C$3</f>
        <v>0</v>
      </c>
      <c r="G25" s="84">
        <f>(($C$6*G35)+($C$7*G36)+($C$8*G37)+($C$9*G38)+($C$10*G39)+($C$11*G40)+($C$12*G41)+($C$13*G42)+($C$14*G43)+($C$15*G44))*Uitgangspunten!$C$3</f>
        <v>0</v>
      </c>
      <c r="H25" s="84">
        <f>(($C$6*H35)+($C$7*H36)+($C$8*H37)+($C$9*H38)+($C$10*H39)+($C$11*H40)+($C$12*H41)+($C$13*H42)+($C$14*H43)+($C$15*H44))*Uitgangspunten!$C$3</f>
        <v>0</v>
      </c>
      <c r="I25" s="84">
        <f>(($C$6*I35)+($C$7*I36)+($C$8*I37)+($C$9*I38)+($C$10*I39)+($C$11*I40)+($C$12*I41)+($C$13*I42)+($C$14*I43)+($C$15*I44))*Uitgangspunten!$C$3</f>
        <v>0</v>
      </c>
      <c r="J25" s="84">
        <f>SUM(K25:L25)</f>
        <v>0</v>
      </c>
      <c r="K25" s="84">
        <f>(($C$6*K35)+($C$7*K36)+($C$8*K37)+($C$9*K38)+($C$10*K39)+($C$11*K40)+($C$12*K41)+($C$13*K42)+($C$14*K43)+($C$15*K44))*Uitgangspunten!$C$3</f>
        <v>0</v>
      </c>
      <c r="L25" s="84">
        <f>(($C$6*L35)+($C$7*L36)+($C$8*L37)+($C$9*L38)+($C$10*L39)+($C$11*L40)+($C$12*L41)+($C$13*L42)+($C$14*L43)+($C$15*L44))*Uitgangspunten!$C$3</f>
        <v>0</v>
      </c>
      <c r="M25" s="84">
        <f>(($C$6*M35)+($C$7*M36)+($C$8*M37)+($C$9*M38)+($C$10*M39)+($C$11*M40)+($C$12*M41)+($C$13*M42)+($C$14*M43)+($C$15*M44))*Uitgangspunten!$C$3</f>
        <v>0</v>
      </c>
      <c r="N25" s="84">
        <f>(($C$6*N35)+($C$7*N36)+($C$8*N37)+($C$9*N38)+($C$10*N39)+($C$11*N40)+($C$12*N41)+($C$13*N42)+($C$14*N43)+($C$15*N44))*Uitgangspunten!$C$3</f>
        <v>0</v>
      </c>
      <c r="O25" s="84">
        <f>(($C$6*O35)+($C$7*O36)+($C$8*O37)+($C$9*O38)+($C$10*O39)+($C$11*O40)+($C$12*O41)+($C$13*O42)+($C$14*O43)+($C$15*O44))*Uitgangspunten!$C$3</f>
        <v>0</v>
      </c>
      <c r="P25" s="84">
        <f>(($C$6*P35)+($C$7*P36)+($C$8*P37)+($C$9*P38)+($C$10*P39)+($C$11*P40)+($C$12*P41)+($C$13*P42)+($C$14*P43)+($C$15*P44))*Uitgangspunten!$C$3</f>
        <v>0</v>
      </c>
      <c r="Q25" s="84">
        <f>(($C$6*Q35)+($C$7*Q36)+($C$8*Q37)+($C$9*Q38)+($C$10*Q39)+($C$11*Q40)+($C$12*Q41)+($C$13*Q42)+($C$14*Q43)+($C$15*Q44))*Uitgangspunten!$C$3</f>
        <v>0</v>
      </c>
      <c r="R25" s="84">
        <f>(($C$6*R35)+($C$7*R36)+($C$8*R37)+($C$9*R38)+($C$10*R39)+($C$11*R40)+($C$12*R41)+($C$13*R42)+($C$14*R43)+($C$15*R44))*Uitgangspunten!$C$3</f>
        <v>0</v>
      </c>
      <c r="S25" s="84">
        <f>(($C$6*S35)+($C$7*S36)+($C$8*S37)+($C$9*S38)+($C$10*S39)+($C$11*S40)+($C$12*S41)+($C$13*S42)+($C$14*S43)+($C$15*S44))*Uitgangspunten!$C$3</f>
        <v>0</v>
      </c>
      <c r="T25" s="84">
        <f>(($C$6*T35)+($C$7*T36)+($C$8*T37)+($C$9*T38)+($C$10*T39)+($C$11*T40)+($C$12*T41)+($C$13*T42)+($C$14*T43)+($C$15*T44))*Uitgangspunten!$C$3</f>
        <v>0</v>
      </c>
      <c r="U25" s="84">
        <f>(($C$6*U35)+($C$7*U36)+($C$8*U37)+($C$9*U38)+($C$10*U39)+($C$11*U40)+($C$12*U41)+($C$13*U42)+($C$14*U43)+($C$15*U44))*Uitgangspunten!$C$3</f>
        <v>0</v>
      </c>
      <c r="V25" s="84">
        <f>(($C$6*V35)+($C$7*V36)+($C$8*V37)+($C$9*V38)+($C$10*V39)+($C$11*V40)+($C$12*V41)+($C$13*V42)+($C$14*V43)+($C$15*V44))*Uitgangspunten!$C$3</f>
        <v>0</v>
      </c>
      <c r="W25" s="84">
        <f>(($C$6*W35)+($C$7*W36)+($C$8*W37)+($C$9*W38)+($C$10*W39)+($C$11*W40)+($C$12*W41)+($C$13*W42)+($C$14*W43)+($C$15*W44))*Uitgangspunten!$C$3</f>
        <v>0</v>
      </c>
      <c r="X25" s="84">
        <f>SUM(Y25:Z25)</f>
        <v>0</v>
      </c>
      <c r="Y25" s="84">
        <f>(($C$6*Y35)+($C$7*Y36)+($C$8*Y37)+($C$9*Y38)+($C$10*Y39)+($C$11*Y40)+($C$12*Y41)+($C$13*Y42)+($C$14*Y43)+($C$15*Y44))*Uitgangspunten!$C$3</f>
        <v>0</v>
      </c>
      <c r="Z25" s="84">
        <f>(($C$6*Z35)+($C$7*Z36)+($C$8*Z37)+($C$9*Z38)+($C$10*Z39)+($C$11*Z40)+($C$12*Z41)+($C$13*Z42)+($C$14*Z43)+($C$15*Z44))*Uitgangspunten!$C$3</f>
        <v>0</v>
      </c>
      <c r="AA25" s="84">
        <f>(($C$6*AA35)+($C$7*AA36)+($C$8*AA37)+($C$9*AA38)+($C$10*AA39)+($C$11*AA40)+($C$12*AA41)+($C$13*AA42)+($C$14*AA43)+($C$15*AA44))*Uitgangspunten!$C$3</f>
        <v>0</v>
      </c>
      <c r="AB25" s="84">
        <f>(($C$6*AB35)+($C$7*AB36)+($C$8*AB37)+($C$9*AB38)+($C$10*AB39)+($C$11*AB40)+($C$12*AB41)+($C$13*AB42)+($C$14*AB43)+($C$15*AB44))*Uitgangspunten!$C$3</f>
        <v>0</v>
      </c>
      <c r="AC25" s="84">
        <f>SUM(AD25:AE25)</f>
        <v>0</v>
      </c>
      <c r="AD25" s="84">
        <f>(($C$6*AD35)+($C$7*AD36)+($C$8*AD37)+($C$9*AD38)+($C$10*AD39)+($C$11*AD40)+($C$12*AD41)+($C$13*AD42)+($C$14*AD43)+($C$15*AD44))*Uitgangspunten!$C$3</f>
        <v>0</v>
      </c>
      <c r="AE25" s="84">
        <f>(($C$6*AE35)+($C$7*AE36)+($C$8*AE37)+($C$9*AE38)+($C$10*AE39)+($C$11*AE40)+($C$12*AE41)+($C$13*AE42)+($C$14*AE43)+($C$15*AE44))*Uitgangspunten!$C$3</f>
        <v>0</v>
      </c>
    </row>
    <row r="26" spans="1:40" ht="17.149999999999999" customHeight="1" x14ac:dyDescent="0.45">
      <c r="A26" s="15"/>
      <c r="B26" s="9" t="s">
        <v>129</v>
      </c>
      <c r="C26" s="84">
        <f>D26+F26+G26+H26+I26+SUM(K26:W26)+SUM(Y26:AB26)+AD26+AE26</f>
        <v>0</v>
      </c>
      <c r="D26" s="124"/>
      <c r="E26" s="132">
        <f>SUM(F26:G26)</f>
        <v>0</v>
      </c>
      <c r="F26" s="124"/>
      <c r="G26" s="124"/>
      <c r="H26" s="124"/>
      <c r="I26" s="124"/>
      <c r="J26" s="132">
        <f>SUM(K26:L26)</f>
        <v>0</v>
      </c>
      <c r="K26" s="124"/>
      <c r="L26" s="124"/>
      <c r="M26" s="124"/>
      <c r="N26" s="124"/>
      <c r="O26" s="124"/>
      <c r="P26" s="124"/>
      <c r="Q26" s="124"/>
      <c r="R26" s="124"/>
      <c r="S26" s="124"/>
      <c r="T26" s="124"/>
      <c r="U26" s="124"/>
      <c r="V26" s="124"/>
      <c r="W26" s="124"/>
      <c r="X26" s="132">
        <f>SUM(Y26:Z26)</f>
        <v>0</v>
      </c>
      <c r="Y26" s="124"/>
      <c r="Z26" s="124"/>
      <c r="AA26" s="124"/>
      <c r="AB26" s="124"/>
      <c r="AC26" s="132">
        <f>SUM(AD26:AE26)</f>
        <v>0</v>
      </c>
      <c r="AD26" s="124"/>
      <c r="AE26" s="124"/>
    </row>
    <row r="27" spans="1:40" ht="17.149999999999999" customHeight="1" x14ac:dyDescent="0.45">
      <c r="A27" s="15"/>
      <c r="B27" s="143" t="s">
        <v>130</v>
      </c>
      <c r="C27" s="169">
        <f>D27+F27+G27+H27+I27+SUM(K27:W27)+SUM(Y27:AB27)+AD27+AE27</f>
        <v>0</v>
      </c>
      <c r="D27" s="144">
        <f t="shared" ref="D27:AC27" si="0">SUM(D24:D26)</f>
        <v>0</v>
      </c>
      <c r="E27" s="145">
        <f t="shared" si="0"/>
        <v>0</v>
      </c>
      <c r="F27" s="144">
        <f t="shared" ref="F27:H27" si="1">SUM(F24:F26)</f>
        <v>0</v>
      </c>
      <c r="G27" s="144">
        <f t="shared" si="1"/>
        <v>0</v>
      </c>
      <c r="H27" s="144">
        <f t="shared" si="1"/>
        <v>0</v>
      </c>
      <c r="I27" s="144">
        <f t="shared" ref="I27" si="2">SUM(I24:I26)</f>
        <v>0</v>
      </c>
      <c r="J27" s="145">
        <f t="shared" si="0"/>
        <v>0</v>
      </c>
      <c r="K27" s="144">
        <f t="shared" ref="K27:W27" si="3">SUM(K24:K26)</f>
        <v>0</v>
      </c>
      <c r="L27" s="144">
        <f t="shared" si="3"/>
        <v>0</v>
      </c>
      <c r="M27" s="144">
        <f t="shared" si="3"/>
        <v>0</v>
      </c>
      <c r="N27" s="144">
        <f t="shared" si="3"/>
        <v>0</v>
      </c>
      <c r="O27" s="144">
        <f t="shared" si="3"/>
        <v>0</v>
      </c>
      <c r="P27" s="144">
        <f t="shared" si="3"/>
        <v>0</v>
      </c>
      <c r="Q27" s="144">
        <f t="shared" si="3"/>
        <v>0</v>
      </c>
      <c r="R27" s="144">
        <f t="shared" si="3"/>
        <v>0</v>
      </c>
      <c r="S27" s="144">
        <f t="shared" si="3"/>
        <v>0</v>
      </c>
      <c r="T27" s="144">
        <f t="shared" si="3"/>
        <v>0</v>
      </c>
      <c r="U27" s="144">
        <f t="shared" si="3"/>
        <v>0</v>
      </c>
      <c r="V27" s="144">
        <f t="shared" si="3"/>
        <v>0</v>
      </c>
      <c r="W27" s="144">
        <f t="shared" si="3"/>
        <v>0</v>
      </c>
      <c r="X27" s="145">
        <f t="shared" si="0"/>
        <v>0</v>
      </c>
      <c r="Y27" s="144">
        <f t="shared" ref="Y27:AB27" si="4">SUM(Y24:Y26)</f>
        <v>0</v>
      </c>
      <c r="Z27" s="144">
        <f t="shared" si="4"/>
        <v>0</v>
      </c>
      <c r="AA27" s="144">
        <f t="shared" si="4"/>
        <v>0</v>
      </c>
      <c r="AB27" s="144">
        <f t="shared" si="4"/>
        <v>0</v>
      </c>
      <c r="AC27" s="145">
        <f t="shared" si="0"/>
        <v>0</v>
      </c>
      <c r="AD27" s="144">
        <f t="shared" ref="AD27:AE27" si="5">SUM(AD24:AD26)</f>
        <v>0</v>
      </c>
      <c r="AE27" s="144">
        <f t="shared" si="5"/>
        <v>0</v>
      </c>
    </row>
    <row r="28" spans="1:40" ht="5.25" customHeight="1" x14ac:dyDescent="0.45">
      <c r="A28" s="15"/>
      <c r="B28" s="10"/>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row>
    <row r="29" spans="1:40" ht="17.149999999999999" customHeight="1" x14ac:dyDescent="0.45">
      <c r="A29" s="15"/>
      <c r="B29" s="9" t="s">
        <v>131</v>
      </c>
      <c r="C29" s="84">
        <f>C22-C27</f>
        <v>0</v>
      </c>
      <c r="D29" s="157">
        <f t="shared" ref="D29:AC29" si="6">D22-D27</f>
        <v>0</v>
      </c>
      <c r="E29" s="84">
        <f t="shared" si="6"/>
        <v>0</v>
      </c>
      <c r="F29" s="157">
        <f t="shared" ref="F29:H29" si="7">F22-F27</f>
        <v>0</v>
      </c>
      <c r="G29" s="157">
        <f t="shared" si="7"/>
        <v>0</v>
      </c>
      <c r="H29" s="157">
        <f t="shared" si="7"/>
        <v>0</v>
      </c>
      <c r="I29" s="157">
        <f t="shared" ref="I29" si="8">I22-I27</f>
        <v>0</v>
      </c>
      <c r="J29" s="84">
        <f t="shared" si="6"/>
        <v>0</v>
      </c>
      <c r="K29" s="157">
        <f t="shared" ref="K29:W29" si="9">K22-K27</f>
        <v>0</v>
      </c>
      <c r="L29" s="157">
        <f t="shared" si="9"/>
        <v>0</v>
      </c>
      <c r="M29" s="157">
        <f t="shared" si="9"/>
        <v>0</v>
      </c>
      <c r="N29" s="157">
        <f t="shared" si="9"/>
        <v>0</v>
      </c>
      <c r="O29" s="157">
        <f t="shared" si="9"/>
        <v>0</v>
      </c>
      <c r="P29" s="157">
        <f t="shared" si="9"/>
        <v>0</v>
      </c>
      <c r="Q29" s="157">
        <f t="shared" si="9"/>
        <v>0</v>
      </c>
      <c r="R29" s="157">
        <f t="shared" si="9"/>
        <v>0</v>
      </c>
      <c r="S29" s="157">
        <f t="shared" si="9"/>
        <v>0</v>
      </c>
      <c r="T29" s="157">
        <f t="shared" si="9"/>
        <v>0</v>
      </c>
      <c r="U29" s="157">
        <f t="shared" si="9"/>
        <v>0</v>
      </c>
      <c r="V29" s="157">
        <f t="shared" si="9"/>
        <v>0</v>
      </c>
      <c r="W29" s="157">
        <f t="shared" si="9"/>
        <v>0</v>
      </c>
      <c r="X29" s="84">
        <f t="shared" si="6"/>
        <v>0</v>
      </c>
      <c r="Y29" s="157">
        <f t="shared" ref="Y29:AB29" si="10">Y22-Y27</f>
        <v>0</v>
      </c>
      <c r="Z29" s="157">
        <f t="shared" si="10"/>
        <v>0</v>
      </c>
      <c r="AA29" s="157">
        <f t="shared" si="10"/>
        <v>0</v>
      </c>
      <c r="AB29" s="157">
        <f t="shared" si="10"/>
        <v>0</v>
      </c>
      <c r="AC29" s="84">
        <f t="shared" si="6"/>
        <v>0</v>
      </c>
      <c r="AD29" s="157">
        <f t="shared" ref="AD29:AE29" si="11">AD22-AD27</f>
        <v>0</v>
      </c>
      <c r="AE29" s="157">
        <f t="shared" si="11"/>
        <v>0</v>
      </c>
    </row>
    <row r="30" spans="1:40" ht="17.149999999999999" customHeight="1" x14ac:dyDescent="0.45">
      <c r="A30" s="15"/>
      <c r="B30" s="9" t="s">
        <v>132</v>
      </c>
      <c r="C30" s="84">
        <f>D30+F30+G30+H30+I30+SUM(K30:W30)+SUM(Y30:AB30)+AD30+AE30</f>
        <v>0</v>
      </c>
      <c r="D30" s="158"/>
      <c r="E30" s="132">
        <f>SUM(F30:G30)</f>
        <v>0</v>
      </c>
      <c r="F30" s="158"/>
      <c r="G30" s="158"/>
      <c r="H30" s="158"/>
      <c r="I30" s="158"/>
      <c r="J30" s="132">
        <f>SUM(K30:L30)</f>
        <v>0</v>
      </c>
      <c r="K30" s="158"/>
      <c r="L30" s="158"/>
      <c r="M30" s="158"/>
      <c r="N30" s="158"/>
      <c r="O30" s="158"/>
      <c r="P30" s="158"/>
      <c r="Q30" s="158"/>
      <c r="R30" s="158"/>
      <c r="S30" s="158"/>
      <c r="T30" s="158"/>
      <c r="U30" s="158"/>
      <c r="V30" s="158"/>
      <c r="W30" s="158"/>
      <c r="X30" s="132">
        <f>SUM(Y30:Z30)</f>
        <v>0</v>
      </c>
      <c r="Y30" s="158"/>
      <c r="Z30" s="158"/>
      <c r="AA30" s="158"/>
      <c r="AB30" s="158"/>
      <c r="AC30" s="132">
        <f>SUM(AD30:AE30)</f>
        <v>0</v>
      </c>
      <c r="AD30" s="158"/>
      <c r="AE30" s="158"/>
    </row>
    <row r="31" spans="1:40" ht="17.149999999999999" customHeight="1" x14ac:dyDescent="0.45">
      <c r="A31" s="15"/>
      <c r="B31" s="98" t="s">
        <v>133</v>
      </c>
      <c r="C31" s="163">
        <f>C27*$C$17</f>
        <v>0</v>
      </c>
      <c r="D31" s="164">
        <f>(D27+D30)*$C$17</f>
        <v>0</v>
      </c>
      <c r="E31" s="164">
        <f t="shared" ref="E31:AE31" si="12">(E27+E30)*$C$17</f>
        <v>0</v>
      </c>
      <c r="F31" s="164">
        <f t="shared" si="12"/>
        <v>0</v>
      </c>
      <c r="G31" s="164">
        <f t="shared" si="12"/>
        <v>0</v>
      </c>
      <c r="H31" s="164">
        <f t="shared" si="12"/>
        <v>0</v>
      </c>
      <c r="I31" s="164">
        <f t="shared" si="12"/>
        <v>0</v>
      </c>
      <c r="J31" s="164">
        <f t="shared" si="12"/>
        <v>0</v>
      </c>
      <c r="K31" s="164">
        <f t="shared" si="12"/>
        <v>0</v>
      </c>
      <c r="L31" s="164">
        <f t="shared" si="12"/>
        <v>0</v>
      </c>
      <c r="M31" s="164">
        <f t="shared" si="12"/>
        <v>0</v>
      </c>
      <c r="N31" s="164">
        <f t="shared" si="12"/>
        <v>0</v>
      </c>
      <c r="O31" s="164">
        <f t="shared" si="12"/>
        <v>0</v>
      </c>
      <c r="P31" s="164">
        <f t="shared" si="12"/>
        <v>0</v>
      </c>
      <c r="Q31" s="164">
        <f t="shared" si="12"/>
        <v>0</v>
      </c>
      <c r="R31" s="164">
        <f t="shared" si="12"/>
        <v>0</v>
      </c>
      <c r="S31" s="164">
        <f t="shared" si="12"/>
        <v>0</v>
      </c>
      <c r="T31" s="164">
        <f t="shared" si="12"/>
        <v>0</v>
      </c>
      <c r="U31" s="164">
        <f t="shared" si="12"/>
        <v>0</v>
      </c>
      <c r="V31" s="164">
        <f t="shared" si="12"/>
        <v>0</v>
      </c>
      <c r="W31" s="164">
        <f t="shared" si="12"/>
        <v>0</v>
      </c>
      <c r="X31" s="164">
        <f t="shared" si="12"/>
        <v>0</v>
      </c>
      <c r="Y31" s="164">
        <f t="shared" si="12"/>
        <v>0</v>
      </c>
      <c r="Z31" s="164">
        <f t="shared" si="12"/>
        <v>0</v>
      </c>
      <c r="AA31" s="164">
        <f t="shared" si="12"/>
        <v>0</v>
      </c>
      <c r="AB31" s="164">
        <f t="shared" si="12"/>
        <v>0</v>
      </c>
      <c r="AC31" s="164">
        <f t="shared" si="12"/>
        <v>0</v>
      </c>
      <c r="AD31" s="164">
        <f t="shared" si="12"/>
        <v>0</v>
      </c>
      <c r="AE31" s="164">
        <f t="shared" si="12"/>
        <v>0</v>
      </c>
      <c r="AG31" s="163">
        <f t="shared" ref="AG31" si="13">(AG27+AG30)*$C$17</f>
        <v>0</v>
      </c>
      <c r="AH31" s="163">
        <f t="shared" ref="AH31" si="14">(AH27+AH30)*$C$17</f>
        <v>0</v>
      </c>
      <c r="AI31" s="163">
        <f t="shared" ref="AI31" si="15">(AI27+AI30)*$C$17</f>
        <v>0</v>
      </c>
      <c r="AJ31" s="163">
        <f t="shared" ref="AJ31" si="16">(AJ27+AJ30)*$C$17</f>
        <v>0</v>
      </c>
      <c r="AK31" s="163">
        <f t="shared" ref="AK31" si="17">(AK27+AK30)*$C$17</f>
        <v>0</v>
      </c>
      <c r="AL31" s="163">
        <f t="shared" ref="AL31" si="18">(AL27+AL30)*$C$17</f>
        <v>0</v>
      </c>
      <c r="AM31" s="163">
        <f t="shared" ref="AM31" si="19">(AM27+AM30)*$C$17</f>
        <v>0</v>
      </c>
      <c r="AN31" s="163">
        <f t="shared" ref="AN31" si="20">(AN27+AN30)*$C$17</f>
        <v>0</v>
      </c>
    </row>
    <row r="32" spans="1:40" s="1" customFormat="1" ht="17.149999999999999" customHeight="1" x14ac:dyDescent="0.45">
      <c r="A32" s="15"/>
      <c r="B32" s="165" t="s">
        <v>134</v>
      </c>
      <c r="C32" s="166">
        <f>-C29+C30+C31</f>
        <v>0</v>
      </c>
      <c r="D32" s="166">
        <f>-D29+D30+D31</f>
        <v>0</v>
      </c>
      <c r="E32" s="166">
        <f t="shared" ref="E32:AC32" si="21">-E29+E30+E31</f>
        <v>0</v>
      </c>
      <c r="F32" s="166">
        <f>-F29+F30+F31</f>
        <v>0</v>
      </c>
      <c r="G32" s="166">
        <f>-G29+G30+G31</f>
        <v>0</v>
      </c>
      <c r="H32" s="166">
        <f>-H29+H30+H31</f>
        <v>0</v>
      </c>
      <c r="I32" s="166">
        <f>-I29+I30+I31</f>
        <v>0</v>
      </c>
      <c r="J32" s="166">
        <f t="shared" si="21"/>
        <v>0</v>
      </c>
      <c r="K32" s="166">
        <f t="shared" ref="K32:W32" si="22">-K29+K30+K31</f>
        <v>0</v>
      </c>
      <c r="L32" s="166">
        <f t="shared" si="22"/>
        <v>0</v>
      </c>
      <c r="M32" s="166">
        <f t="shared" si="22"/>
        <v>0</v>
      </c>
      <c r="N32" s="166">
        <f t="shared" si="22"/>
        <v>0</v>
      </c>
      <c r="O32" s="166">
        <f t="shared" si="22"/>
        <v>0</v>
      </c>
      <c r="P32" s="166">
        <f t="shared" si="22"/>
        <v>0</v>
      </c>
      <c r="Q32" s="166">
        <f t="shared" si="22"/>
        <v>0</v>
      </c>
      <c r="R32" s="166">
        <f t="shared" si="22"/>
        <v>0</v>
      </c>
      <c r="S32" s="166">
        <f t="shared" si="22"/>
        <v>0</v>
      </c>
      <c r="T32" s="166">
        <f t="shared" si="22"/>
        <v>0</v>
      </c>
      <c r="U32" s="166">
        <f t="shared" si="22"/>
        <v>0</v>
      </c>
      <c r="V32" s="166">
        <f t="shared" si="22"/>
        <v>0</v>
      </c>
      <c r="W32" s="166">
        <f t="shared" si="22"/>
        <v>0</v>
      </c>
      <c r="X32" s="166">
        <f t="shared" si="21"/>
        <v>0</v>
      </c>
      <c r="Y32" s="166">
        <f>-Y29+Y30+Y31</f>
        <v>0</v>
      </c>
      <c r="Z32" s="166">
        <f>-Z29+Z30+Z31</f>
        <v>0</v>
      </c>
      <c r="AA32" s="166">
        <f>-AA29+AA30+AA31</f>
        <v>0</v>
      </c>
      <c r="AB32" s="166">
        <f>-AB29+AB30+AB31</f>
        <v>0</v>
      </c>
      <c r="AC32" s="166">
        <f t="shared" si="21"/>
        <v>0</v>
      </c>
      <c r="AD32" s="166">
        <f>-AD29+AD30+AD31</f>
        <v>0</v>
      </c>
      <c r="AE32" s="166">
        <f>-AE29+AE30+AE31</f>
        <v>0</v>
      </c>
      <c r="AF32" s="2"/>
      <c r="AG32" s="162"/>
      <c r="AH32" s="162"/>
      <c r="AI32" s="162"/>
      <c r="AJ32" s="162"/>
      <c r="AK32" s="162"/>
      <c r="AL32" s="162"/>
      <c r="AM32" s="162"/>
      <c r="AN32" s="162"/>
    </row>
    <row r="33" spans="1:31" ht="5.25" customHeight="1" x14ac:dyDescent="0.45">
      <c r="A33" s="15"/>
      <c r="B33" s="10"/>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row>
    <row r="34" spans="1:31" ht="17.149999999999999" customHeight="1" x14ac:dyDescent="0.45">
      <c r="A34" s="15"/>
      <c r="B34" s="5" t="s">
        <v>135</v>
      </c>
      <c r="C34" s="4"/>
      <c r="D34" s="17"/>
      <c r="E34" s="4"/>
      <c r="F34" s="17"/>
      <c r="G34" s="17"/>
      <c r="H34" s="17"/>
      <c r="I34" s="17"/>
      <c r="J34" s="4"/>
      <c r="K34" s="17"/>
      <c r="L34" s="17"/>
      <c r="M34" s="17"/>
      <c r="N34" s="17"/>
      <c r="O34" s="17"/>
      <c r="P34" s="17"/>
      <c r="Q34" s="17"/>
      <c r="R34" s="17"/>
      <c r="S34" s="17"/>
      <c r="T34" s="17"/>
      <c r="U34" s="17"/>
      <c r="V34" s="17"/>
      <c r="W34" s="17"/>
      <c r="X34" s="4"/>
      <c r="Y34" s="17"/>
      <c r="Z34" s="17"/>
      <c r="AA34" s="17"/>
      <c r="AB34" s="17"/>
      <c r="AC34" s="4"/>
      <c r="AD34" s="17"/>
      <c r="AE34" s="17"/>
    </row>
    <row r="35" spans="1:31" ht="17.149999999999999" customHeight="1" x14ac:dyDescent="0.45">
      <c r="A35" s="15"/>
      <c r="B35" s="8" t="str">
        <f t="shared" ref="B35:B44" si="23">B6</f>
        <v>Type medewerker 1</v>
      </c>
      <c r="C35" s="89">
        <f t="shared" ref="C35:C44" si="24">D35+F35+G35+H35+I35+SUM(K35:W35)+SUM(Y35:AB35)+AD35+AE35</f>
        <v>0</v>
      </c>
      <c r="D35" s="125"/>
      <c r="E35" s="135">
        <f t="shared" ref="E35:E44" si="25">SUM(F35:G35)</f>
        <v>0</v>
      </c>
      <c r="F35" s="125"/>
      <c r="G35" s="125"/>
      <c r="H35" s="125"/>
      <c r="I35" s="125"/>
      <c r="J35" s="135">
        <f t="shared" ref="J35:J44" si="26">SUM(K35:L35)</f>
        <v>0</v>
      </c>
      <c r="K35" s="125"/>
      <c r="L35" s="125"/>
      <c r="M35" s="125"/>
      <c r="N35" s="125"/>
      <c r="O35" s="125"/>
      <c r="P35" s="125"/>
      <c r="Q35" s="125"/>
      <c r="R35" s="125"/>
      <c r="S35" s="125"/>
      <c r="T35" s="125"/>
      <c r="U35" s="125"/>
      <c r="V35" s="125"/>
      <c r="W35" s="125"/>
      <c r="X35" s="135">
        <f t="shared" ref="X35:X44" si="27">SUM(Y35:Z35)</f>
        <v>0</v>
      </c>
      <c r="Y35" s="125"/>
      <c r="Z35" s="125"/>
      <c r="AA35" s="125"/>
      <c r="AB35" s="125"/>
      <c r="AC35" s="135">
        <f t="shared" ref="AC35:AC44" si="28">SUM(AD35:AE35)</f>
        <v>0</v>
      </c>
      <c r="AD35" s="125"/>
      <c r="AE35" s="125"/>
    </row>
    <row r="36" spans="1:31" ht="17.149999999999999" customHeight="1" x14ac:dyDescent="0.45">
      <c r="A36" s="15"/>
      <c r="B36" s="8" t="str">
        <f t="shared" si="23"/>
        <v>Type medewerker 2</v>
      </c>
      <c r="C36" s="89">
        <f t="shared" si="24"/>
        <v>0</v>
      </c>
      <c r="D36" s="126"/>
      <c r="E36" s="135">
        <f t="shared" si="25"/>
        <v>0</v>
      </c>
      <c r="F36" s="126"/>
      <c r="G36" s="126"/>
      <c r="H36" s="126"/>
      <c r="I36" s="126"/>
      <c r="J36" s="135">
        <f t="shared" si="26"/>
        <v>0</v>
      </c>
      <c r="K36" s="126"/>
      <c r="L36" s="126"/>
      <c r="M36" s="126"/>
      <c r="N36" s="126"/>
      <c r="O36" s="126"/>
      <c r="P36" s="126"/>
      <c r="Q36" s="126"/>
      <c r="R36" s="126"/>
      <c r="S36" s="126"/>
      <c r="T36" s="126"/>
      <c r="U36" s="126"/>
      <c r="V36" s="126"/>
      <c r="W36" s="126"/>
      <c r="X36" s="135">
        <f t="shared" si="27"/>
        <v>0</v>
      </c>
      <c r="Y36" s="126"/>
      <c r="Z36" s="126"/>
      <c r="AA36" s="126"/>
      <c r="AB36" s="126"/>
      <c r="AC36" s="135">
        <f t="shared" si="28"/>
        <v>0</v>
      </c>
      <c r="AD36" s="126"/>
      <c r="AE36" s="126"/>
    </row>
    <row r="37" spans="1:31" ht="17.149999999999999" customHeight="1" x14ac:dyDescent="0.45">
      <c r="A37" s="15"/>
      <c r="B37" s="8" t="str">
        <f t="shared" si="23"/>
        <v>Type medewerker 3</v>
      </c>
      <c r="C37" s="89">
        <f t="shared" si="24"/>
        <v>0</v>
      </c>
      <c r="D37" s="126"/>
      <c r="E37" s="135">
        <f t="shared" si="25"/>
        <v>0</v>
      </c>
      <c r="F37" s="126"/>
      <c r="G37" s="126"/>
      <c r="H37" s="126"/>
      <c r="I37" s="126"/>
      <c r="J37" s="135">
        <f t="shared" si="26"/>
        <v>0</v>
      </c>
      <c r="K37" s="126"/>
      <c r="L37" s="126"/>
      <c r="M37" s="126"/>
      <c r="N37" s="126"/>
      <c r="O37" s="126"/>
      <c r="P37" s="126"/>
      <c r="Q37" s="126"/>
      <c r="R37" s="126"/>
      <c r="S37" s="126"/>
      <c r="T37" s="126"/>
      <c r="U37" s="126"/>
      <c r="V37" s="126"/>
      <c r="W37" s="126"/>
      <c r="X37" s="135">
        <f t="shared" si="27"/>
        <v>0</v>
      </c>
      <c r="Y37" s="126"/>
      <c r="Z37" s="126"/>
      <c r="AA37" s="126"/>
      <c r="AB37" s="126"/>
      <c r="AC37" s="135">
        <f t="shared" si="28"/>
        <v>0</v>
      </c>
      <c r="AD37" s="126"/>
      <c r="AE37" s="126"/>
    </row>
    <row r="38" spans="1:31" ht="17.149999999999999" customHeight="1" x14ac:dyDescent="0.45">
      <c r="A38" s="15"/>
      <c r="B38" s="8" t="str">
        <f t="shared" si="23"/>
        <v>Type medewerker 4</v>
      </c>
      <c r="C38" s="89">
        <f t="shared" si="24"/>
        <v>0</v>
      </c>
      <c r="D38" s="126"/>
      <c r="E38" s="135">
        <f t="shared" si="25"/>
        <v>0</v>
      </c>
      <c r="F38" s="126"/>
      <c r="G38" s="126"/>
      <c r="H38" s="126"/>
      <c r="I38" s="126"/>
      <c r="J38" s="135">
        <f t="shared" si="26"/>
        <v>0</v>
      </c>
      <c r="K38" s="126"/>
      <c r="L38" s="126"/>
      <c r="M38" s="126"/>
      <c r="N38" s="126"/>
      <c r="O38" s="126"/>
      <c r="P38" s="126"/>
      <c r="Q38" s="126"/>
      <c r="R38" s="126"/>
      <c r="S38" s="126"/>
      <c r="T38" s="126"/>
      <c r="U38" s="126"/>
      <c r="V38" s="126"/>
      <c r="W38" s="126"/>
      <c r="X38" s="135">
        <f t="shared" si="27"/>
        <v>0</v>
      </c>
      <c r="Y38" s="126"/>
      <c r="Z38" s="126"/>
      <c r="AA38" s="126"/>
      <c r="AB38" s="126"/>
      <c r="AC38" s="135">
        <f t="shared" si="28"/>
        <v>0</v>
      </c>
      <c r="AD38" s="126"/>
      <c r="AE38" s="126"/>
    </row>
    <row r="39" spans="1:31" ht="17.149999999999999" customHeight="1" x14ac:dyDescent="0.45">
      <c r="A39" s="15"/>
      <c r="B39" s="8" t="str">
        <f t="shared" si="23"/>
        <v>Type medewerker 5</v>
      </c>
      <c r="C39" s="89">
        <f t="shared" si="24"/>
        <v>0</v>
      </c>
      <c r="D39" s="126"/>
      <c r="E39" s="135">
        <f t="shared" si="25"/>
        <v>0</v>
      </c>
      <c r="F39" s="126"/>
      <c r="G39" s="126"/>
      <c r="H39" s="126"/>
      <c r="I39" s="126"/>
      <c r="J39" s="135">
        <f t="shared" si="26"/>
        <v>0</v>
      </c>
      <c r="K39" s="126"/>
      <c r="L39" s="126"/>
      <c r="M39" s="126"/>
      <c r="N39" s="126"/>
      <c r="O39" s="126"/>
      <c r="P39" s="126"/>
      <c r="Q39" s="126"/>
      <c r="R39" s="126"/>
      <c r="S39" s="126"/>
      <c r="T39" s="126"/>
      <c r="U39" s="126"/>
      <c r="V39" s="126"/>
      <c r="W39" s="126"/>
      <c r="X39" s="135">
        <f t="shared" si="27"/>
        <v>0</v>
      </c>
      <c r="Y39" s="126"/>
      <c r="Z39" s="126"/>
      <c r="AA39" s="126"/>
      <c r="AB39" s="126"/>
      <c r="AC39" s="135">
        <f t="shared" si="28"/>
        <v>0</v>
      </c>
      <c r="AD39" s="126"/>
      <c r="AE39" s="126"/>
    </row>
    <row r="40" spans="1:31" ht="17.149999999999999" customHeight="1" x14ac:dyDescent="0.45">
      <c r="A40" s="15"/>
      <c r="B40" s="8" t="str">
        <f t="shared" si="23"/>
        <v>Type medewerker 6</v>
      </c>
      <c r="C40" s="89">
        <f t="shared" si="24"/>
        <v>0</v>
      </c>
      <c r="D40" s="126"/>
      <c r="E40" s="135">
        <f t="shared" si="25"/>
        <v>0</v>
      </c>
      <c r="F40" s="126"/>
      <c r="G40" s="126"/>
      <c r="H40" s="126"/>
      <c r="I40" s="126"/>
      <c r="J40" s="135">
        <f t="shared" si="26"/>
        <v>0</v>
      </c>
      <c r="K40" s="126"/>
      <c r="L40" s="126"/>
      <c r="M40" s="126"/>
      <c r="N40" s="126"/>
      <c r="O40" s="126"/>
      <c r="P40" s="126"/>
      <c r="Q40" s="126"/>
      <c r="R40" s="126"/>
      <c r="S40" s="126"/>
      <c r="T40" s="126"/>
      <c r="U40" s="126"/>
      <c r="V40" s="126"/>
      <c r="W40" s="126"/>
      <c r="X40" s="135">
        <f t="shared" si="27"/>
        <v>0</v>
      </c>
      <c r="Y40" s="126"/>
      <c r="Z40" s="126"/>
      <c r="AA40" s="126"/>
      <c r="AB40" s="126"/>
      <c r="AC40" s="135">
        <f t="shared" si="28"/>
        <v>0</v>
      </c>
      <c r="AD40" s="126"/>
      <c r="AE40" s="126"/>
    </row>
    <row r="41" spans="1:31" ht="17.149999999999999" customHeight="1" x14ac:dyDescent="0.45">
      <c r="A41" s="15"/>
      <c r="B41" s="8" t="str">
        <f t="shared" si="23"/>
        <v>Type medewerker 7</v>
      </c>
      <c r="C41" s="89">
        <f t="shared" si="24"/>
        <v>0</v>
      </c>
      <c r="D41" s="126"/>
      <c r="E41" s="135">
        <f t="shared" si="25"/>
        <v>0</v>
      </c>
      <c r="F41" s="126"/>
      <c r="G41" s="126"/>
      <c r="H41" s="126"/>
      <c r="I41" s="125"/>
      <c r="J41" s="135">
        <f t="shared" si="26"/>
        <v>0</v>
      </c>
      <c r="K41" s="125"/>
      <c r="L41" s="125"/>
      <c r="M41" s="125"/>
      <c r="N41" s="125"/>
      <c r="O41" s="125"/>
      <c r="P41" s="125"/>
      <c r="Q41" s="125"/>
      <c r="R41" s="125"/>
      <c r="S41" s="125"/>
      <c r="T41" s="125"/>
      <c r="U41" s="125"/>
      <c r="V41" s="125"/>
      <c r="W41" s="125"/>
      <c r="X41" s="135">
        <f t="shared" si="27"/>
        <v>0</v>
      </c>
      <c r="Y41" s="125"/>
      <c r="Z41" s="125"/>
      <c r="AA41" s="125"/>
      <c r="AB41" s="125"/>
      <c r="AC41" s="135">
        <f t="shared" si="28"/>
        <v>0</v>
      </c>
      <c r="AD41" s="125"/>
      <c r="AE41" s="125"/>
    </row>
    <row r="42" spans="1:31" ht="17.149999999999999" customHeight="1" x14ac:dyDescent="0.45">
      <c r="A42" s="15"/>
      <c r="B42" s="8" t="str">
        <f t="shared" si="23"/>
        <v>Type medewerker 8</v>
      </c>
      <c r="C42" s="89">
        <f t="shared" si="24"/>
        <v>0</v>
      </c>
      <c r="D42" s="126"/>
      <c r="E42" s="135">
        <f t="shared" si="25"/>
        <v>0</v>
      </c>
      <c r="F42" s="126"/>
      <c r="G42" s="126"/>
      <c r="H42" s="126"/>
      <c r="I42" s="125"/>
      <c r="J42" s="135">
        <f t="shared" si="26"/>
        <v>0</v>
      </c>
      <c r="K42" s="125"/>
      <c r="L42" s="125"/>
      <c r="M42" s="125"/>
      <c r="N42" s="125"/>
      <c r="O42" s="125"/>
      <c r="P42" s="125"/>
      <c r="Q42" s="125"/>
      <c r="R42" s="125"/>
      <c r="S42" s="125"/>
      <c r="T42" s="125"/>
      <c r="U42" s="125"/>
      <c r="V42" s="125"/>
      <c r="W42" s="125"/>
      <c r="X42" s="135">
        <f t="shared" si="27"/>
        <v>0</v>
      </c>
      <c r="Y42" s="125"/>
      <c r="Z42" s="125"/>
      <c r="AA42" s="125"/>
      <c r="AB42" s="125"/>
      <c r="AC42" s="135">
        <f t="shared" si="28"/>
        <v>0</v>
      </c>
      <c r="AD42" s="125"/>
      <c r="AE42" s="125"/>
    </row>
    <row r="43" spans="1:31" ht="17.149999999999999" customHeight="1" x14ac:dyDescent="0.45">
      <c r="A43" s="15"/>
      <c r="B43" s="8" t="str">
        <f t="shared" si="23"/>
        <v>Type medewerker 9</v>
      </c>
      <c r="C43" s="89">
        <f t="shared" si="24"/>
        <v>0</v>
      </c>
      <c r="D43" s="126"/>
      <c r="E43" s="135">
        <f t="shared" si="25"/>
        <v>0</v>
      </c>
      <c r="F43" s="126"/>
      <c r="G43" s="126"/>
      <c r="H43" s="126"/>
      <c r="I43" s="125"/>
      <c r="J43" s="135">
        <f t="shared" si="26"/>
        <v>0</v>
      </c>
      <c r="K43" s="125"/>
      <c r="L43" s="125"/>
      <c r="M43" s="125"/>
      <c r="N43" s="125"/>
      <c r="O43" s="125"/>
      <c r="P43" s="125"/>
      <c r="Q43" s="125"/>
      <c r="R43" s="125"/>
      <c r="S43" s="125"/>
      <c r="T43" s="125"/>
      <c r="U43" s="125"/>
      <c r="V43" s="125"/>
      <c r="W43" s="125"/>
      <c r="X43" s="135">
        <f t="shared" si="27"/>
        <v>0</v>
      </c>
      <c r="Y43" s="125"/>
      <c r="Z43" s="125"/>
      <c r="AA43" s="125"/>
      <c r="AB43" s="125"/>
      <c r="AC43" s="135">
        <f t="shared" si="28"/>
        <v>0</v>
      </c>
      <c r="AD43" s="125"/>
      <c r="AE43" s="125"/>
    </row>
    <row r="44" spans="1:31" ht="17.149999999999999" customHeight="1" x14ac:dyDescent="0.45">
      <c r="A44" s="15"/>
      <c r="B44" s="8" t="str">
        <f t="shared" si="23"/>
        <v>Type medewerker 10</v>
      </c>
      <c r="C44" s="89">
        <f t="shared" si="24"/>
        <v>0</v>
      </c>
      <c r="D44" s="126"/>
      <c r="E44" s="135">
        <f t="shared" si="25"/>
        <v>0</v>
      </c>
      <c r="F44" s="126"/>
      <c r="G44" s="126"/>
      <c r="H44" s="126"/>
      <c r="I44" s="125"/>
      <c r="J44" s="135">
        <f t="shared" si="26"/>
        <v>0</v>
      </c>
      <c r="K44" s="125"/>
      <c r="L44" s="125"/>
      <c r="M44" s="125"/>
      <c r="N44" s="125"/>
      <c r="O44" s="125"/>
      <c r="P44" s="125"/>
      <c r="Q44" s="125"/>
      <c r="R44" s="125"/>
      <c r="S44" s="125"/>
      <c r="T44" s="125"/>
      <c r="U44" s="125"/>
      <c r="V44" s="125"/>
      <c r="W44" s="125"/>
      <c r="X44" s="135">
        <f t="shared" si="27"/>
        <v>0</v>
      </c>
      <c r="Y44" s="125"/>
      <c r="Z44" s="125"/>
      <c r="AA44" s="125"/>
      <c r="AB44" s="125"/>
      <c r="AC44" s="135">
        <f t="shared" si="28"/>
        <v>0</v>
      </c>
      <c r="AD44" s="125"/>
      <c r="AE44" s="125"/>
    </row>
    <row r="45" spans="1:31" s="1" customFormat="1" ht="17.149999999999999" customHeight="1" thickBot="1" x14ac:dyDescent="0.5">
      <c r="A45" s="15"/>
      <c r="B45" s="6" t="s">
        <v>136</v>
      </c>
      <c r="C45" s="133">
        <f>SUM(D45:AE45)</f>
        <v>0</v>
      </c>
      <c r="D45" s="91">
        <f t="shared" ref="D45:AE45" si="29">SUM(D35:D44)</f>
        <v>0</v>
      </c>
      <c r="E45" s="134">
        <f t="shared" si="29"/>
        <v>0</v>
      </c>
      <c r="F45" s="134">
        <f t="shared" si="29"/>
        <v>0</v>
      </c>
      <c r="G45" s="134">
        <f t="shared" si="29"/>
        <v>0</v>
      </c>
      <c r="H45" s="134">
        <f t="shared" si="29"/>
        <v>0</v>
      </c>
      <c r="I45" s="134">
        <f t="shared" si="29"/>
        <v>0</v>
      </c>
      <c r="J45" s="134">
        <f t="shared" si="29"/>
        <v>0</v>
      </c>
      <c r="K45" s="134">
        <f t="shared" si="29"/>
        <v>0</v>
      </c>
      <c r="L45" s="134">
        <f t="shared" si="29"/>
        <v>0</v>
      </c>
      <c r="M45" s="134">
        <f t="shared" si="29"/>
        <v>0</v>
      </c>
      <c r="N45" s="134">
        <f t="shared" si="29"/>
        <v>0</v>
      </c>
      <c r="O45" s="134">
        <f t="shared" si="29"/>
        <v>0</v>
      </c>
      <c r="P45" s="134">
        <f t="shared" si="29"/>
        <v>0</v>
      </c>
      <c r="Q45" s="134">
        <f t="shared" si="29"/>
        <v>0</v>
      </c>
      <c r="R45" s="134">
        <f t="shared" si="29"/>
        <v>0</v>
      </c>
      <c r="S45" s="134">
        <f t="shared" si="29"/>
        <v>0</v>
      </c>
      <c r="T45" s="134">
        <f t="shared" si="29"/>
        <v>0</v>
      </c>
      <c r="U45" s="134">
        <f t="shared" si="29"/>
        <v>0</v>
      </c>
      <c r="V45" s="134">
        <f t="shared" si="29"/>
        <v>0</v>
      </c>
      <c r="W45" s="134">
        <f t="shared" si="29"/>
        <v>0</v>
      </c>
      <c r="X45" s="134">
        <f t="shared" si="29"/>
        <v>0</v>
      </c>
      <c r="Y45" s="134">
        <f t="shared" si="29"/>
        <v>0</v>
      </c>
      <c r="Z45" s="134">
        <f t="shared" si="29"/>
        <v>0</v>
      </c>
      <c r="AA45" s="134">
        <f t="shared" si="29"/>
        <v>0</v>
      </c>
      <c r="AB45" s="134">
        <f t="shared" si="29"/>
        <v>0</v>
      </c>
      <c r="AC45" s="134">
        <f t="shared" si="29"/>
        <v>0</v>
      </c>
      <c r="AD45" s="134">
        <f t="shared" si="29"/>
        <v>0</v>
      </c>
      <c r="AE45" s="134">
        <f t="shared" si="29"/>
        <v>0</v>
      </c>
    </row>
    <row r="46" spans="1:31" ht="14.25" customHeight="1" x14ac:dyDescent="0.45">
      <c r="A46" s="15"/>
      <c r="B46" s="10"/>
      <c r="C46" s="27"/>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row>
    <row r="47" spans="1:31" s="58" customFormat="1" ht="17.149999999999999" customHeight="1" x14ac:dyDescent="0.45">
      <c r="A47" s="54"/>
      <c r="B47" s="55" t="str">
        <f>'Cluster E &amp; D'!B16</f>
        <v>Pandbezetting 20% - 30%</v>
      </c>
      <c r="C47" s="55"/>
      <c r="D47" s="56"/>
      <c r="E47" s="57"/>
      <c r="F47" s="56"/>
      <c r="G47" s="56"/>
      <c r="H47" s="56"/>
      <c r="I47" s="56"/>
      <c r="J47" s="56"/>
      <c r="K47" s="56"/>
      <c r="L47" s="56"/>
      <c r="M47" s="56"/>
      <c r="N47" s="56"/>
      <c r="O47" s="56"/>
      <c r="P47" s="56"/>
      <c r="Q47" s="56"/>
      <c r="R47" s="56"/>
      <c r="S47" s="56"/>
      <c r="T47" s="56"/>
      <c r="U47" s="56"/>
      <c r="V47" s="56"/>
      <c r="W47" s="56"/>
      <c r="X47" s="56"/>
      <c r="Y47" s="56"/>
      <c r="Z47" s="56"/>
      <c r="AA47" s="56"/>
      <c r="AB47" s="56"/>
      <c r="AC47" s="56"/>
      <c r="AD47" s="56"/>
      <c r="AE47" s="56"/>
    </row>
    <row r="48" spans="1:31" ht="16.5" customHeight="1" x14ac:dyDescent="0.45">
      <c r="A48" s="15"/>
      <c r="B48" s="8" t="s">
        <v>124</v>
      </c>
      <c r="C48" s="130">
        <f>IFERROR((C50/C49/Uitgangspunten!$C$3),0)</f>
        <v>0</v>
      </c>
      <c r="D48" s="131"/>
      <c r="E48" s="130">
        <f>IFERROR((E50/E49/Uitgangspunten!$C$3),0)</f>
        <v>0</v>
      </c>
      <c r="F48" s="131"/>
      <c r="G48" s="131"/>
      <c r="H48" s="131"/>
      <c r="I48" s="131"/>
      <c r="J48" s="130">
        <f>IFERROR((J50/J49/Uitgangspunten!$C$3),0)</f>
        <v>0</v>
      </c>
      <c r="K48" s="131"/>
      <c r="L48" s="131"/>
      <c r="M48" s="131"/>
      <c r="N48" s="131"/>
      <c r="O48" s="131"/>
      <c r="P48" s="131"/>
      <c r="Q48" s="131"/>
      <c r="R48" s="131"/>
      <c r="S48" s="131"/>
      <c r="T48" s="131"/>
      <c r="U48" s="131"/>
      <c r="V48" s="131"/>
      <c r="W48" s="131"/>
      <c r="X48" s="130">
        <f>IFERROR((X50/X49/Uitgangspunten!$C$3),0)</f>
        <v>0</v>
      </c>
      <c r="Y48" s="131"/>
      <c r="Z48" s="131"/>
      <c r="AA48" s="131"/>
      <c r="AB48" s="131"/>
      <c r="AC48" s="130">
        <f>IFERROR((AC50/AC49/Uitgangspunten!$C$3),0)</f>
        <v>0</v>
      </c>
      <c r="AD48" s="131"/>
      <c r="AE48" s="131"/>
    </row>
    <row r="49" spans="1:40" ht="17.149999999999999" customHeight="1" x14ac:dyDescent="0.45">
      <c r="A49" s="15"/>
      <c r="B49" s="9" t="s">
        <v>125</v>
      </c>
      <c r="C49" s="84">
        <f>D49+F49+G49+H49+I49+SUM(K49:W49)+SUM(Y49:AB49)+AD49+AE49</f>
        <v>0</v>
      </c>
      <c r="D49" s="124"/>
      <c r="E49" s="132">
        <f>SUM(F49:G49)</f>
        <v>0</v>
      </c>
      <c r="F49" s="124"/>
      <c r="G49" s="124"/>
      <c r="H49" s="124"/>
      <c r="I49" s="124"/>
      <c r="J49" s="132">
        <f>SUM(K49:L49)</f>
        <v>0</v>
      </c>
      <c r="K49" s="124"/>
      <c r="L49" s="124"/>
      <c r="M49" s="124"/>
      <c r="N49" s="124"/>
      <c r="O49" s="124"/>
      <c r="P49" s="124"/>
      <c r="Q49" s="124"/>
      <c r="R49" s="124"/>
      <c r="S49" s="124"/>
      <c r="T49" s="124"/>
      <c r="U49" s="124"/>
      <c r="V49" s="124"/>
      <c r="W49" s="124"/>
      <c r="X49" s="132">
        <f>SUM(Y49:Z49)</f>
        <v>0</v>
      </c>
      <c r="Y49" s="124"/>
      <c r="Z49" s="124"/>
      <c r="AA49" s="124"/>
      <c r="AB49" s="124"/>
      <c r="AC49" s="132">
        <f>SUM(AD49:AE49)</f>
        <v>0</v>
      </c>
      <c r="AD49" s="124"/>
      <c r="AE49" s="124"/>
    </row>
    <row r="50" spans="1:40" s="1" customFormat="1" ht="17.149999999999999" customHeight="1" x14ac:dyDescent="0.45">
      <c r="A50" s="15"/>
      <c r="B50" s="143" t="s">
        <v>126</v>
      </c>
      <c r="C50" s="169">
        <f>D50+F50+G50+H50+I50+SUM(K50:W50)+SUM(Y50:AB50)+AD50+AE50</f>
        <v>0</v>
      </c>
      <c r="D50" s="144">
        <f>D48*D49*Uitgangspunten!$C$3</f>
        <v>0</v>
      </c>
      <c r="E50" s="145">
        <f>SUM(F50:G50)</f>
        <v>0</v>
      </c>
      <c r="F50" s="144">
        <f>F48*F49*Uitgangspunten!$C$3</f>
        <v>0</v>
      </c>
      <c r="G50" s="144">
        <f>G48*G49*Uitgangspunten!$C$3</f>
        <v>0</v>
      </c>
      <c r="H50" s="144">
        <f>H48*H49*Uitgangspunten!$C$3</f>
        <v>0</v>
      </c>
      <c r="I50" s="144">
        <f>I48*I49*Uitgangspunten!$C$3</f>
        <v>0</v>
      </c>
      <c r="J50" s="145">
        <f>SUM(K50:L50)</f>
        <v>0</v>
      </c>
      <c r="K50" s="144">
        <f>K48*K49*Uitgangspunten!$C$3</f>
        <v>0</v>
      </c>
      <c r="L50" s="144">
        <f>L48*L49*Uitgangspunten!$C$3</f>
        <v>0</v>
      </c>
      <c r="M50" s="144">
        <f>M48*M49*Uitgangspunten!$C$3</f>
        <v>0</v>
      </c>
      <c r="N50" s="144">
        <f>N48*N49*Uitgangspunten!$C$3</f>
        <v>0</v>
      </c>
      <c r="O50" s="144">
        <f>O48*O49*Uitgangspunten!$C$3</f>
        <v>0</v>
      </c>
      <c r="P50" s="144">
        <f>P48*P49*Uitgangspunten!$C$3</f>
        <v>0</v>
      </c>
      <c r="Q50" s="144">
        <f>Q48*Q49*Uitgangspunten!$C$3</f>
        <v>0</v>
      </c>
      <c r="R50" s="144">
        <f>R48*R49*Uitgangspunten!$C$3</f>
        <v>0</v>
      </c>
      <c r="S50" s="144">
        <f>S48*S49*Uitgangspunten!$C$3</f>
        <v>0</v>
      </c>
      <c r="T50" s="144">
        <f>T48*T49*Uitgangspunten!$C$3</f>
        <v>0</v>
      </c>
      <c r="U50" s="144">
        <f>U48*U49*Uitgangspunten!$C$3</f>
        <v>0</v>
      </c>
      <c r="V50" s="144">
        <f>V48*V49*Uitgangspunten!$C$3</f>
        <v>0</v>
      </c>
      <c r="W50" s="144">
        <f>W48*W49*Uitgangspunten!$C$3</f>
        <v>0</v>
      </c>
      <c r="X50" s="145">
        <f>SUM(Y50:Z50)</f>
        <v>0</v>
      </c>
      <c r="Y50" s="144">
        <f>Y48*Y49*Uitgangspunten!$C$3</f>
        <v>0</v>
      </c>
      <c r="Z50" s="144">
        <f>Z48*Z49*Uitgangspunten!$C$3</f>
        <v>0</v>
      </c>
      <c r="AA50" s="144">
        <f>AA48*AA49*Uitgangspunten!$C$3</f>
        <v>0</v>
      </c>
      <c r="AB50" s="144">
        <f>AB48*AB49*Uitgangspunten!$C$3</f>
        <v>0</v>
      </c>
      <c r="AC50" s="145">
        <f>SUM(AD50:AE50)</f>
        <v>0</v>
      </c>
      <c r="AD50" s="144">
        <f>AD48*AD49*Uitgangspunten!$C$3</f>
        <v>0</v>
      </c>
      <c r="AE50" s="144">
        <f>AE48*AE49*Uitgangspunten!$C$3</f>
        <v>0</v>
      </c>
    </row>
    <row r="51" spans="1:40" ht="5.25" customHeight="1" x14ac:dyDescent="0.45">
      <c r="A51" s="15"/>
      <c r="B51" s="10"/>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row>
    <row r="52" spans="1:40" ht="17.149999999999999" customHeight="1" x14ac:dyDescent="0.45">
      <c r="A52" s="15"/>
      <c r="B52" s="9" t="s">
        <v>127</v>
      </c>
      <c r="C52" s="84">
        <f>D52+F52+G52+H52+I52+SUM(K52:W52)+SUM(Y52:AB52)+AD52+AE52</f>
        <v>0</v>
      </c>
      <c r="D52" s="124"/>
      <c r="E52" s="132">
        <f>SUM(F52:G52)</f>
        <v>0</v>
      </c>
      <c r="F52" s="124"/>
      <c r="G52" s="124"/>
      <c r="H52" s="124"/>
      <c r="I52" s="124"/>
      <c r="J52" s="132">
        <f>SUM(K52:L52)</f>
        <v>0</v>
      </c>
      <c r="K52" s="124"/>
      <c r="L52" s="124"/>
      <c r="M52" s="124"/>
      <c r="N52" s="124"/>
      <c r="O52" s="124"/>
      <c r="P52" s="124"/>
      <c r="Q52" s="124"/>
      <c r="R52" s="124"/>
      <c r="S52" s="124"/>
      <c r="T52" s="124"/>
      <c r="U52" s="124"/>
      <c r="V52" s="124"/>
      <c r="W52" s="124"/>
      <c r="X52" s="132">
        <f>SUM(Y52:Z52)</f>
        <v>0</v>
      </c>
      <c r="Y52" s="124"/>
      <c r="Z52" s="124"/>
      <c r="AA52" s="124"/>
      <c r="AB52" s="124"/>
      <c r="AC52" s="132">
        <f>SUM(AD52:AE52)</f>
        <v>0</v>
      </c>
      <c r="AD52" s="124"/>
      <c r="AE52" s="124"/>
    </row>
    <row r="53" spans="1:40" ht="17.149999999999999" customHeight="1" x14ac:dyDescent="0.45">
      <c r="A53" s="15"/>
      <c r="B53" s="9" t="s">
        <v>128</v>
      </c>
      <c r="C53" s="84">
        <f>D53+F53+G53+H53+I53+SUM(K53:W53)+SUM(Y53:AB53)+AD53+AE53</f>
        <v>0</v>
      </c>
      <c r="D53" s="84">
        <f>(($C$6*D63)+($C$7*D64)+($C$8*D65)+($C$9*D66)+($C$10*D67)+($C$11*D68)+($C$12*D69)+($C$13*D70)+($C$14*D71)+($C$15*D72))*Uitgangspunten!$C$3</f>
        <v>0</v>
      </c>
      <c r="E53" s="84">
        <f>SUM(F53:G53)</f>
        <v>0</v>
      </c>
      <c r="F53" s="84">
        <f>(($C$6*F63)+($C$7*F64)+($C$8*F65)+($C$9*F66)+($C$10*F67)+($C$11*F68)+($C$12*F69)+($C$13*F70)+($C$14*F71)+($C$15*F72))*Uitgangspunten!$C$3</f>
        <v>0</v>
      </c>
      <c r="G53" s="84">
        <f>(($C$6*G63)+($C$7*G64)+($C$8*G65)+($C$9*G66)+($C$10*G67)+($C$11*G68)+($C$12*G69)+($C$13*G70)+($C$14*G71)+($C$15*G72))*Uitgangspunten!$C$3</f>
        <v>0</v>
      </c>
      <c r="H53" s="84">
        <f>(($C$6*H63)+($C$7*H64)+($C$8*H65)+($C$9*H66)+($C$10*H67)+($C$11*H68)+($C$12*H69)+($C$13*H70)+($C$14*H71)+($C$15*H72))*Uitgangspunten!$C$3</f>
        <v>0</v>
      </c>
      <c r="I53" s="84">
        <f>(($C$6*I63)+($C$7*I64)+($C$8*I65)+($C$9*I66)+($C$10*I67)+($C$11*I68)+($C$12*I69)+($C$13*I70)+($C$14*I71)+($C$15*I72))*Uitgangspunten!$C$3</f>
        <v>0</v>
      </c>
      <c r="J53" s="84">
        <f>SUM(K53:L53)</f>
        <v>0</v>
      </c>
      <c r="K53" s="84">
        <f>(($C$6*K63)+($C$7*K64)+($C$8*K65)+($C$9*K66)+($C$10*K67)+($C$11*K68)+($C$12*K69)+($C$13*K70)+($C$14*K71)+($C$15*K72))*Uitgangspunten!$C$3</f>
        <v>0</v>
      </c>
      <c r="L53" s="84">
        <f>(($C$6*L63)+($C$7*L64)+($C$8*L65)+($C$9*L66)+($C$10*L67)+($C$11*L68)+($C$12*L69)+($C$13*L70)+($C$14*L71)+($C$15*L72))*Uitgangspunten!$C$3</f>
        <v>0</v>
      </c>
      <c r="M53" s="84">
        <f>(($C$6*M63)+($C$7*M64)+($C$8*M65)+($C$9*M66)+($C$10*M67)+($C$11*M68)+($C$12*M69)+($C$13*M70)+($C$14*M71)+($C$15*M72))*Uitgangspunten!$C$3</f>
        <v>0</v>
      </c>
      <c r="N53" s="84">
        <f>(($C$6*N63)+($C$7*N64)+($C$8*N65)+($C$9*N66)+($C$10*N67)+($C$11*N68)+($C$12*N69)+($C$13*N70)+($C$14*N71)+($C$15*N72))*Uitgangspunten!$C$3</f>
        <v>0</v>
      </c>
      <c r="O53" s="84">
        <f>(($C$6*O63)+($C$7*O64)+($C$8*O65)+($C$9*O66)+($C$10*O67)+($C$11*O68)+($C$12*O69)+($C$13*O70)+($C$14*O71)+($C$15*O72))*Uitgangspunten!$C$3</f>
        <v>0</v>
      </c>
      <c r="P53" s="84">
        <f>(($C$6*P63)+($C$7*P64)+($C$8*P65)+($C$9*P66)+($C$10*P67)+($C$11*P68)+($C$12*P69)+($C$13*P70)+($C$14*P71)+($C$15*P72))*Uitgangspunten!$C$3</f>
        <v>0</v>
      </c>
      <c r="Q53" s="84">
        <f>(($C$6*Q63)+($C$7*Q64)+($C$8*Q65)+($C$9*Q66)+($C$10*Q67)+($C$11*Q68)+($C$12*Q69)+($C$13*Q70)+($C$14*Q71)+($C$15*Q72))*Uitgangspunten!$C$3</f>
        <v>0</v>
      </c>
      <c r="R53" s="84">
        <f>(($C$6*R63)+($C$7*R64)+($C$8*R65)+($C$9*R66)+($C$10*R67)+($C$11*R68)+($C$12*R69)+($C$13*R70)+($C$14*R71)+($C$15*R72))*Uitgangspunten!$C$3</f>
        <v>0</v>
      </c>
      <c r="S53" s="84">
        <f>(($C$6*S63)+($C$7*S64)+($C$8*S65)+($C$9*S66)+($C$10*S67)+($C$11*S68)+($C$12*S69)+($C$13*S70)+($C$14*S71)+($C$15*S72))*Uitgangspunten!$C$3</f>
        <v>0</v>
      </c>
      <c r="T53" s="84">
        <f>(($C$6*T63)+($C$7*T64)+($C$8*T65)+($C$9*T66)+($C$10*T67)+($C$11*T68)+($C$12*T69)+($C$13*T70)+($C$14*T71)+($C$15*T72))*Uitgangspunten!$C$3</f>
        <v>0</v>
      </c>
      <c r="U53" s="84">
        <f>(($C$6*U63)+($C$7*U64)+($C$8*U65)+($C$9*U66)+($C$10*U67)+($C$11*U68)+($C$12*U69)+($C$13*U70)+($C$14*U71)+($C$15*U72))*Uitgangspunten!$C$3</f>
        <v>0</v>
      </c>
      <c r="V53" s="84">
        <f>(($C$6*V63)+($C$7*V64)+($C$8*V65)+($C$9*V66)+($C$10*V67)+($C$11*V68)+($C$12*V69)+($C$13*V70)+($C$14*V71)+($C$15*V72))*Uitgangspunten!$C$3</f>
        <v>0</v>
      </c>
      <c r="W53" s="84">
        <f>(($C$6*W63)+($C$7*W64)+($C$8*W65)+($C$9*W66)+($C$10*W67)+($C$11*W68)+($C$12*W69)+($C$13*W70)+($C$14*W71)+($C$15*W72))*Uitgangspunten!$C$3</f>
        <v>0</v>
      </c>
      <c r="X53" s="84">
        <f>SUM(Y53:Z53)</f>
        <v>0</v>
      </c>
      <c r="Y53" s="84">
        <f>(($C$6*Y63)+($C$7*Y64)+($C$8*Y65)+($C$9*Y66)+($C$10*Y67)+($C$11*Y68)+($C$12*Y69)+($C$13*Y70)+($C$14*Y71)+($C$15*Y72))*Uitgangspunten!$C$3</f>
        <v>0</v>
      </c>
      <c r="Z53" s="84">
        <f>(($C$6*Z63)+($C$7*Z64)+($C$8*Z65)+($C$9*Z66)+($C$10*Z67)+($C$11*Z68)+($C$12*Z69)+($C$13*Z70)+($C$14*Z71)+($C$15*Z72))*Uitgangspunten!$C$3</f>
        <v>0</v>
      </c>
      <c r="AA53" s="84">
        <f>(($C$6*AA63)+($C$7*AA64)+($C$8*AA65)+($C$9*AA66)+($C$10*AA67)+($C$11*AA68)+($C$12*AA69)+($C$13*AA70)+($C$14*AA71)+($C$15*AA72))*Uitgangspunten!$C$3</f>
        <v>0</v>
      </c>
      <c r="AB53" s="84">
        <f>(($C$6*AB63)+($C$7*AB64)+($C$8*AB65)+($C$9*AB66)+($C$10*AB67)+($C$11*AB68)+($C$12*AB69)+($C$13*AB70)+($C$14*AB71)+($C$15*AB72))*Uitgangspunten!$C$3</f>
        <v>0</v>
      </c>
      <c r="AC53" s="84">
        <f>SUM(AD53:AE53)</f>
        <v>0</v>
      </c>
      <c r="AD53" s="84">
        <f>(($C$6*AD63)+($C$7*AD64)+($C$8*AD65)+($C$9*AD66)+($C$10*AD67)+($C$11*AD68)+($C$12*AD69)+($C$13*AD70)+($C$14*AD71)+($C$15*AD72))*Uitgangspunten!$C$3</f>
        <v>0</v>
      </c>
      <c r="AE53" s="84">
        <f>(($C$6*AE63)+($C$7*AE64)+($C$8*AE65)+($C$9*AE66)+($C$10*AE67)+($C$11*AE68)+($C$12*AE69)+($C$13*AE70)+($C$14*AE71)+($C$15*AE72))*Uitgangspunten!$C$3</f>
        <v>0</v>
      </c>
    </row>
    <row r="54" spans="1:40" ht="17.149999999999999" customHeight="1" x14ac:dyDescent="0.45">
      <c r="A54" s="15"/>
      <c r="B54" s="9" t="s">
        <v>129</v>
      </c>
      <c r="C54" s="84">
        <f>D54+F54+G54+H54+I54+SUM(K54:W54)+SUM(Y54:AB54)+AD54+AE54</f>
        <v>0</v>
      </c>
      <c r="D54" s="124"/>
      <c r="E54" s="132">
        <f>SUM(F54:G54)</f>
        <v>0</v>
      </c>
      <c r="F54" s="124"/>
      <c r="G54" s="124"/>
      <c r="H54" s="124"/>
      <c r="I54" s="124"/>
      <c r="J54" s="132">
        <f>SUM(K54:L54)</f>
        <v>0</v>
      </c>
      <c r="K54" s="124"/>
      <c r="L54" s="124"/>
      <c r="M54" s="124"/>
      <c r="N54" s="124"/>
      <c r="O54" s="124"/>
      <c r="P54" s="124"/>
      <c r="Q54" s="124"/>
      <c r="R54" s="124"/>
      <c r="S54" s="124"/>
      <c r="T54" s="124"/>
      <c r="U54" s="124"/>
      <c r="V54" s="124"/>
      <c r="W54" s="124"/>
      <c r="X54" s="132">
        <f>SUM(Y54:Z54)</f>
        <v>0</v>
      </c>
      <c r="Y54" s="124"/>
      <c r="Z54" s="124"/>
      <c r="AA54" s="124"/>
      <c r="AB54" s="124"/>
      <c r="AC54" s="132">
        <f>SUM(AD54:AE54)</f>
        <v>0</v>
      </c>
      <c r="AD54" s="124"/>
      <c r="AE54" s="124"/>
    </row>
    <row r="55" spans="1:40" ht="17.149999999999999" customHeight="1" x14ac:dyDescent="0.45">
      <c r="A55" s="15"/>
      <c r="B55" s="143" t="s">
        <v>130</v>
      </c>
      <c r="C55" s="169">
        <f>D55+F55+G55+H55+I55+SUM(K55:W55)+SUM(Y55:AB55)+AD55+AE55</f>
        <v>0</v>
      </c>
      <c r="D55" s="144">
        <f t="shared" ref="D55:AE55" si="30">SUM(D52:D54)</f>
        <v>0</v>
      </c>
      <c r="E55" s="145">
        <f t="shared" si="30"/>
        <v>0</v>
      </c>
      <c r="F55" s="144">
        <f t="shared" si="30"/>
        <v>0</v>
      </c>
      <c r="G55" s="144">
        <f t="shared" si="30"/>
        <v>0</v>
      </c>
      <c r="H55" s="144">
        <f t="shared" si="30"/>
        <v>0</v>
      </c>
      <c r="I55" s="144">
        <f t="shared" si="30"/>
        <v>0</v>
      </c>
      <c r="J55" s="145">
        <f t="shared" si="30"/>
        <v>0</v>
      </c>
      <c r="K55" s="144">
        <f t="shared" si="30"/>
        <v>0</v>
      </c>
      <c r="L55" s="144">
        <f t="shared" si="30"/>
        <v>0</v>
      </c>
      <c r="M55" s="144">
        <f t="shared" si="30"/>
        <v>0</v>
      </c>
      <c r="N55" s="144">
        <f t="shared" si="30"/>
        <v>0</v>
      </c>
      <c r="O55" s="144">
        <f t="shared" si="30"/>
        <v>0</v>
      </c>
      <c r="P55" s="144">
        <f t="shared" si="30"/>
        <v>0</v>
      </c>
      <c r="Q55" s="144">
        <f t="shared" si="30"/>
        <v>0</v>
      </c>
      <c r="R55" s="144">
        <f t="shared" si="30"/>
        <v>0</v>
      </c>
      <c r="S55" s="144">
        <f t="shared" si="30"/>
        <v>0</v>
      </c>
      <c r="T55" s="144">
        <f t="shared" si="30"/>
        <v>0</v>
      </c>
      <c r="U55" s="144">
        <f t="shared" si="30"/>
        <v>0</v>
      </c>
      <c r="V55" s="144">
        <f t="shared" si="30"/>
        <v>0</v>
      </c>
      <c r="W55" s="144">
        <f t="shared" si="30"/>
        <v>0</v>
      </c>
      <c r="X55" s="145">
        <f t="shared" si="30"/>
        <v>0</v>
      </c>
      <c r="Y55" s="144">
        <f t="shared" si="30"/>
        <v>0</v>
      </c>
      <c r="Z55" s="144">
        <f t="shared" si="30"/>
        <v>0</v>
      </c>
      <c r="AA55" s="144">
        <f t="shared" si="30"/>
        <v>0</v>
      </c>
      <c r="AB55" s="144">
        <f t="shared" si="30"/>
        <v>0</v>
      </c>
      <c r="AC55" s="145">
        <f t="shared" si="30"/>
        <v>0</v>
      </c>
      <c r="AD55" s="144">
        <f t="shared" si="30"/>
        <v>0</v>
      </c>
      <c r="AE55" s="144">
        <f t="shared" si="30"/>
        <v>0</v>
      </c>
    </row>
    <row r="56" spans="1:40" ht="5.25" customHeight="1" x14ac:dyDescent="0.45">
      <c r="A56" s="15"/>
      <c r="B56" s="10"/>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row>
    <row r="57" spans="1:40" ht="17.149999999999999" customHeight="1" x14ac:dyDescent="0.45">
      <c r="A57" s="15"/>
      <c r="B57" s="9" t="s">
        <v>131</v>
      </c>
      <c r="C57" s="84">
        <f t="shared" ref="C57:AE57" si="31">C50-C55</f>
        <v>0</v>
      </c>
      <c r="D57" s="157">
        <f t="shared" si="31"/>
        <v>0</v>
      </c>
      <c r="E57" s="84">
        <f t="shared" si="31"/>
        <v>0</v>
      </c>
      <c r="F57" s="157">
        <f t="shared" si="31"/>
        <v>0</v>
      </c>
      <c r="G57" s="157">
        <f t="shared" si="31"/>
        <v>0</v>
      </c>
      <c r="H57" s="157">
        <f t="shared" si="31"/>
        <v>0</v>
      </c>
      <c r="I57" s="157">
        <f t="shared" si="31"/>
        <v>0</v>
      </c>
      <c r="J57" s="84">
        <f t="shared" si="31"/>
        <v>0</v>
      </c>
      <c r="K57" s="157">
        <f t="shared" si="31"/>
        <v>0</v>
      </c>
      <c r="L57" s="157">
        <f t="shared" si="31"/>
        <v>0</v>
      </c>
      <c r="M57" s="157">
        <f t="shared" si="31"/>
        <v>0</v>
      </c>
      <c r="N57" s="157">
        <f t="shared" si="31"/>
        <v>0</v>
      </c>
      <c r="O57" s="157">
        <f t="shared" si="31"/>
        <v>0</v>
      </c>
      <c r="P57" s="157">
        <f t="shared" si="31"/>
        <v>0</v>
      </c>
      <c r="Q57" s="157">
        <f t="shared" si="31"/>
        <v>0</v>
      </c>
      <c r="R57" s="157">
        <f t="shared" si="31"/>
        <v>0</v>
      </c>
      <c r="S57" s="157">
        <f t="shared" si="31"/>
        <v>0</v>
      </c>
      <c r="T57" s="157">
        <f t="shared" si="31"/>
        <v>0</v>
      </c>
      <c r="U57" s="157">
        <f t="shared" si="31"/>
        <v>0</v>
      </c>
      <c r="V57" s="157">
        <f t="shared" si="31"/>
        <v>0</v>
      </c>
      <c r="W57" s="157">
        <f t="shared" si="31"/>
        <v>0</v>
      </c>
      <c r="X57" s="84">
        <f t="shared" si="31"/>
        <v>0</v>
      </c>
      <c r="Y57" s="157">
        <f t="shared" si="31"/>
        <v>0</v>
      </c>
      <c r="Z57" s="157">
        <f t="shared" si="31"/>
        <v>0</v>
      </c>
      <c r="AA57" s="157">
        <f t="shared" si="31"/>
        <v>0</v>
      </c>
      <c r="AB57" s="157">
        <f t="shared" si="31"/>
        <v>0</v>
      </c>
      <c r="AC57" s="84">
        <f t="shared" si="31"/>
        <v>0</v>
      </c>
      <c r="AD57" s="157">
        <f t="shared" si="31"/>
        <v>0</v>
      </c>
      <c r="AE57" s="157">
        <f t="shared" si="31"/>
        <v>0</v>
      </c>
    </row>
    <row r="58" spans="1:40" ht="17.149999999999999" customHeight="1" x14ac:dyDescent="0.45">
      <c r="A58" s="15"/>
      <c r="B58" s="9" t="s">
        <v>132</v>
      </c>
      <c r="C58" s="84">
        <f>D58+F58+G58+H58+I58+SUM(K58:W58)+SUM(Y58:AB58)+AD58+AE58</f>
        <v>0</v>
      </c>
      <c r="D58" s="158"/>
      <c r="E58" s="132">
        <f>SUM(F58:G58)</f>
        <v>0</v>
      </c>
      <c r="F58" s="158"/>
      <c r="G58" s="158"/>
      <c r="H58" s="158"/>
      <c r="I58" s="158"/>
      <c r="J58" s="132">
        <f>SUM(K58:L58)</f>
        <v>0</v>
      </c>
      <c r="K58" s="158"/>
      <c r="L58" s="158"/>
      <c r="M58" s="158"/>
      <c r="N58" s="158"/>
      <c r="O58" s="158"/>
      <c r="P58" s="158"/>
      <c r="Q58" s="158"/>
      <c r="R58" s="158"/>
      <c r="S58" s="158"/>
      <c r="T58" s="158"/>
      <c r="U58" s="158"/>
      <c r="V58" s="158"/>
      <c r="W58" s="158"/>
      <c r="X58" s="132">
        <f>SUM(Y58:Z58)</f>
        <v>0</v>
      </c>
      <c r="Y58" s="158"/>
      <c r="Z58" s="158"/>
      <c r="AA58" s="158"/>
      <c r="AB58" s="158"/>
      <c r="AC58" s="132">
        <f>SUM(AD58:AE58)</f>
        <v>0</v>
      </c>
      <c r="AD58" s="158"/>
      <c r="AE58" s="158"/>
    </row>
    <row r="59" spans="1:40" ht="17.149999999999999" customHeight="1" x14ac:dyDescent="0.45">
      <c r="A59" s="15"/>
      <c r="B59" s="98" t="s">
        <v>133</v>
      </c>
      <c r="C59" s="163">
        <f>C55*$C$17</f>
        <v>0</v>
      </c>
      <c r="D59" s="164">
        <f>(D55+D58)*$C$17</f>
        <v>0</v>
      </c>
      <c r="E59" s="164">
        <f t="shared" ref="E59" si="32">(E55+E58)*$C$17</f>
        <v>0</v>
      </c>
      <c r="F59" s="164">
        <f t="shared" ref="F59" si="33">(F55+F58)*$C$17</f>
        <v>0</v>
      </c>
      <c r="G59" s="164">
        <f t="shared" ref="G59" si="34">(G55+G58)*$C$17</f>
        <v>0</v>
      </c>
      <c r="H59" s="164">
        <f t="shared" ref="H59" si="35">(H55+H58)*$C$17</f>
        <v>0</v>
      </c>
      <c r="I59" s="164">
        <f t="shared" ref="I59" si="36">(I55+I58)*$C$17</f>
        <v>0</v>
      </c>
      <c r="J59" s="164">
        <f t="shared" ref="J59" si="37">(J55+J58)*$C$17</f>
        <v>0</v>
      </c>
      <c r="K59" s="164">
        <f t="shared" ref="K59" si="38">(K55+K58)*$C$17</f>
        <v>0</v>
      </c>
      <c r="L59" s="164">
        <f t="shared" ref="L59" si="39">(L55+L58)*$C$17</f>
        <v>0</v>
      </c>
      <c r="M59" s="164">
        <f t="shared" ref="M59" si="40">(M55+M58)*$C$17</f>
        <v>0</v>
      </c>
      <c r="N59" s="164">
        <f t="shared" ref="N59" si="41">(N55+N58)*$C$17</f>
        <v>0</v>
      </c>
      <c r="O59" s="164">
        <f t="shared" ref="O59" si="42">(O55+O58)*$C$17</f>
        <v>0</v>
      </c>
      <c r="P59" s="164">
        <f t="shared" ref="P59" si="43">(P55+P58)*$C$17</f>
        <v>0</v>
      </c>
      <c r="Q59" s="164">
        <f t="shared" ref="Q59" si="44">(Q55+Q58)*$C$17</f>
        <v>0</v>
      </c>
      <c r="R59" s="164">
        <f t="shared" ref="R59" si="45">(R55+R58)*$C$17</f>
        <v>0</v>
      </c>
      <c r="S59" s="164">
        <f t="shared" ref="S59" si="46">(S55+S58)*$C$17</f>
        <v>0</v>
      </c>
      <c r="T59" s="164">
        <f t="shared" ref="T59" si="47">(T55+T58)*$C$17</f>
        <v>0</v>
      </c>
      <c r="U59" s="164">
        <f t="shared" ref="U59" si="48">(U55+U58)*$C$17</f>
        <v>0</v>
      </c>
      <c r="V59" s="164">
        <f t="shared" ref="V59" si="49">(V55+V58)*$C$17</f>
        <v>0</v>
      </c>
      <c r="W59" s="164">
        <f t="shared" ref="W59" si="50">(W55+W58)*$C$17</f>
        <v>0</v>
      </c>
      <c r="X59" s="164">
        <f t="shared" ref="X59" si="51">(X55+X58)*$C$17</f>
        <v>0</v>
      </c>
      <c r="Y59" s="164">
        <f t="shared" ref="Y59" si="52">(Y55+Y58)*$C$17</f>
        <v>0</v>
      </c>
      <c r="Z59" s="164">
        <f t="shared" ref="Z59" si="53">(Z55+Z58)*$C$17</f>
        <v>0</v>
      </c>
      <c r="AA59" s="164">
        <f t="shared" ref="AA59" si="54">(AA55+AA58)*$C$17</f>
        <v>0</v>
      </c>
      <c r="AB59" s="164">
        <f t="shared" ref="AB59" si="55">(AB55+AB58)*$C$17</f>
        <v>0</v>
      </c>
      <c r="AC59" s="164">
        <f t="shared" ref="AC59" si="56">(AC55+AC58)*$C$17</f>
        <v>0</v>
      </c>
      <c r="AD59" s="164">
        <f t="shared" ref="AD59" si="57">(AD55+AD58)*$C$17</f>
        <v>0</v>
      </c>
      <c r="AE59" s="164">
        <f t="shared" ref="AE59" si="58">(AE55+AE58)*$C$17</f>
        <v>0</v>
      </c>
      <c r="AG59" s="163">
        <f t="shared" ref="AG59:AN59" si="59">(AG55+AG58)*$C$17</f>
        <v>0</v>
      </c>
      <c r="AH59" s="163">
        <f t="shared" si="59"/>
        <v>0</v>
      </c>
      <c r="AI59" s="163">
        <f t="shared" si="59"/>
        <v>0</v>
      </c>
      <c r="AJ59" s="163">
        <f t="shared" si="59"/>
        <v>0</v>
      </c>
      <c r="AK59" s="163">
        <f t="shared" si="59"/>
        <v>0</v>
      </c>
      <c r="AL59" s="163">
        <f t="shared" si="59"/>
        <v>0</v>
      </c>
      <c r="AM59" s="163">
        <f t="shared" si="59"/>
        <v>0</v>
      </c>
      <c r="AN59" s="163">
        <f t="shared" si="59"/>
        <v>0</v>
      </c>
    </row>
    <row r="60" spans="1:40" s="1" customFormat="1" ht="17.149999999999999" customHeight="1" x14ac:dyDescent="0.45">
      <c r="A60" s="15"/>
      <c r="B60" s="165" t="s">
        <v>134</v>
      </c>
      <c r="C60" s="166">
        <f>-C57+C58+C59</f>
        <v>0</v>
      </c>
      <c r="D60" s="166">
        <f>-D57+D58+D59</f>
        <v>0</v>
      </c>
      <c r="E60" s="166">
        <f t="shared" ref="E60:AE60" si="60">-E57+E58+E59</f>
        <v>0</v>
      </c>
      <c r="F60" s="166">
        <f t="shared" si="60"/>
        <v>0</v>
      </c>
      <c r="G60" s="166">
        <f t="shared" si="60"/>
        <v>0</v>
      </c>
      <c r="H60" s="166">
        <f t="shared" si="60"/>
        <v>0</v>
      </c>
      <c r="I60" s="166">
        <f t="shared" si="60"/>
        <v>0</v>
      </c>
      <c r="J60" s="166">
        <f t="shared" si="60"/>
        <v>0</v>
      </c>
      <c r="K60" s="166">
        <f t="shared" si="60"/>
        <v>0</v>
      </c>
      <c r="L60" s="166">
        <f t="shared" si="60"/>
        <v>0</v>
      </c>
      <c r="M60" s="166">
        <f t="shared" si="60"/>
        <v>0</v>
      </c>
      <c r="N60" s="166">
        <f t="shared" si="60"/>
        <v>0</v>
      </c>
      <c r="O60" s="166">
        <f t="shared" si="60"/>
        <v>0</v>
      </c>
      <c r="P60" s="166">
        <f t="shared" si="60"/>
        <v>0</v>
      </c>
      <c r="Q60" s="166">
        <f t="shared" si="60"/>
        <v>0</v>
      </c>
      <c r="R60" s="166">
        <f t="shared" si="60"/>
        <v>0</v>
      </c>
      <c r="S60" s="166">
        <f t="shared" si="60"/>
        <v>0</v>
      </c>
      <c r="T60" s="166">
        <f t="shared" si="60"/>
        <v>0</v>
      </c>
      <c r="U60" s="166">
        <f t="shared" si="60"/>
        <v>0</v>
      </c>
      <c r="V60" s="166">
        <f t="shared" si="60"/>
        <v>0</v>
      </c>
      <c r="W60" s="166">
        <f t="shared" si="60"/>
        <v>0</v>
      </c>
      <c r="X60" s="166">
        <f t="shared" si="60"/>
        <v>0</v>
      </c>
      <c r="Y60" s="166">
        <f t="shared" si="60"/>
        <v>0</v>
      </c>
      <c r="Z60" s="166">
        <f t="shared" si="60"/>
        <v>0</v>
      </c>
      <c r="AA60" s="166">
        <f t="shared" si="60"/>
        <v>0</v>
      </c>
      <c r="AB60" s="166">
        <f t="shared" si="60"/>
        <v>0</v>
      </c>
      <c r="AC60" s="166">
        <f t="shared" si="60"/>
        <v>0</v>
      </c>
      <c r="AD60" s="166">
        <f t="shared" si="60"/>
        <v>0</v>
      </c>
      <c r="AE60" s="166">
        <f t="shared" si="60"/>
        <v>0</v>
      </c>
      <c r="AF60" s="2"/>
      <c r="AG60" s="162"/>
      <c r="AH60" s="162"/>
      <c r="AI60" s="162"/>
      <c r="AJ60" s="162"/>
      <c r="AK60" s="162"/>
      <c r="AL60" s="162"/>
      <c r="AM60" s="162"/>
      <c r="AN60" s="162"/>
    </row>
    <row r="61" spans="1:40" ht="5.25" customHeight="1" x14ac:dyDescent="0.45">
      <c r="A61" s="15"/>
      <c r="B61" s="10"/>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row>
    <row r="62" spans="1:40" ht="17.149999999999999" customHeight="1" x14ac:dyDescent="0.45">
      <c r="A62" s="15"/>
      <c r="B62" s="5" t="s">
        <v>135</v>
      </c>
      <c r="C62" s="4"/>
      <c r="D62" s="17"/>
      <c r="E62" s="4"/>
      <c r="F62" s="4"/>
      <c r="G62" s="4"/>
      <c r="H62" s="4"/>
      <c r="I62" s="4"/>
      <c r="J62" s="4"/>
      <c r="K62" s="4"/>
      <c r="L62" s="4"/>
      <c r="M62" s="4"/>
      <c r="N62" s="4"/>
      <c r="O62" s="4"/>
      <c r="P62" s="4"/>
      <c r="Q62" s="4"/>
      <c r="R62" s="4"/>
      <c r="S62" s="4"/>
      <c r="T62" s="4"/>
      <c r="U62" s="4"/>
      <c r="V62" s="4"/>
      <c r="W62" s="4"/>
      <c r="X62" s="4"/>
      <c r="Y62" s="4"/>
      <c r="Z62" s="4"/>
      <c r="AA62" s="4"/>
      <c r="AB62" s="4"/>
      <c r="AC62" s="4"/>
      <c r="AD62" s="4"/>
      <c r="AE62" s="4"/>
    </row>
    <row r="63" spans="1:40" ht="17.149999999999999" customHeight="1" x14ac:dyDescent="0.45">
      <c r="A63" s="15"/>
      <c r="B63" s="8" t="str">
        <f t="shared" ref="B63:B72" si="61">B35</f>
        <v>Type medewerker 1</v>
      </c>
      <c r="C63" s="89">
        <f t="shared" ref="C63:C72" si="62">D63+F63+G63+H63+I63+SUM(K63:W63)+SUM(Y63:AB63)+AD63+AE63</f>
        <v>0</v>
      </c>
      <c r="D63" s="125"/>
      <c r="E63" s="135">
        <f t="shared" ref="E63:E68" si="63">SUM(F63:G63)</f>
        <v>0</v>
      </c>
      <c r="F63" s="125"/>
      <c r="G63" s="125"/>
      <c r="H63" s="125"/>
      <c r="I63" s="125"/>
      <c r="J63" s="135">
        <f t="shared" ref="J63:J72" si="64">SUM(K63:L63)</f>
        <v>0</v>
      </c>
      <c r="K63" s="125"/>
      <c r="L63" s="125"/>
      <c r="M63" s="125"/>
      <c r="N63" s="125"/>
      <c r="O63" s="125"/>
      <c r="P63" s="125"/>
      <c r="Q63" s="125"/>
      <c r="R63" s="125"/>
      <c r="S63" s="125"/>
      <c r="T63" s="125"/>
      <c r="U63" s="125"/>
      <c r="V63" s="125"/>
      <c r="W63" s="125"/>
      <c r="X63" s="135">
        <f t="shared" ref="X63:X68" si="65">SUM(Y63:Z63)</f>
        <v>0</v>
      </c>
      <c r="Y63" s="125"/>
      <c r="Z63" s="125"/>
      <c r="AA63" s="125"/>
      <c r="AB63" s="125"/>
      <c r="AC63" s="135">
        <f t="shared" ref="AC63:AC68" si="66">SUM(AD63:AE63)</f>
        <v>0</v>
      </c>
      <c r="AD63" s="125"/>
      <c r="AE63" s="125"/>
    </row>
    <row r="64" spans="1:40" ht="17.149999999999999" customHeight="1" x14ac:dyDescent="0.45">
      <c r="A64" s="15"/>
      <c r="B64" s="8" t="str">
        <f t="shared" si="61"/>
        <v>Type medewerker 2</v>
      </c>
      <c r="C64" s="89">
        <f t="shared" si="62"/>
        <v>0</v>
      </c>
      <c r="D64" s="126"/>
      <c r="E64" s="135">
        <f t="shared" si="63"/>
        <v>0</v>
      </c>
      <c r="F64" s="126"/>
      <c r="G64" s="126"/>
      <c r="H64" s="126"/>
      <c r="I64" s="126"/>
      <c r="J64" s="135">
        <f t="shared" si="64"/>
        <v>0</v>
      </c>
      <c r="K64" s="126"/>
      <c r="L64" s="126"/>
      <c r="M64" s="126"/>
      <c r="N64" s="126"/>
      <c r="O64" s="126"/>
      <c r="P64" s="126"/>
      <c r="Q64" s="126"/>
      <c r="R64" s="126"/>
      <c r="S64" s="126"/>
      <c r="T64" s="126"/>
      <c r="U64" s="126"/>
      <c r="V64" s="126"/>
      <c r="W64" s="126"/>
      <c r="X64" s="135">
        <f t="shared" si="65"/>
        <v>0</v>
      </c>
      <c r="Y64" s="126"/>
      <c r="Z64" s="126"/>
      <c r="AA64" s="126"/>
      <c r="AB64" s="126"/>
      <c r="AC64" s="135">
        <f t="shared" si="66"/>
        <v>0</v>
      </c>
      <c r="AD64" s="126"/>
      <c r="AE64" s="126"/>
    </row>
    <row r="65" spans="1:31" ht="17.149999999999999" customHeight="1" x14ac:dyDescent="0.45">
      <c r="A65" s="15"/>
      <c r="B65" s="8" t="str">
        <f t="shared" si="61"/>
        <v>Type medewerker 3</v>
      </c>
      <c r="C65" s="89">
        <f t="shared" si="62"/>
        <v>0</v>
      </c>
      <c r="D65" s="126"/>
      <c r="E65" s="135">
        <f t="shared" si="63"/>
        <v>0</v>
      </c>
      <c r="F65" s="126"/>
      <c r="G65" s="126"/>
      <c r="H65" s="126"/>
      <c r="I65" s="126"/>
      <c r="J65" s="135">
        <f t="shared" si="64"/>
        <v>0</v>
      </c>
      <c r="K65" s="126"/>
      <c r="L65" s="126"/>
      <c r="M65" s="126"/>
      <c r="N65" s="126"/>
      <c r="O65" s="126"/>
      <c r="P65" s="126"/>
      <c r="Q65" s="126"/>
      <c r="R65" s="126"/>
      <c r="S65" s="126"/>
      <c r="T65" s="126"/>
      <c r="U65" s="126"/>
      <c r="V65" s="126"/>
      <c r="W65" s="126"/>
      <c r="X65" s="135">
        <f t="shared" si="65"/>
        <v>0</v>
      </c>
      <c r="Y65" s="126"/>
      <c r="Z65" s="126"/>
      <c r="AA65" s="126"/>
      <c r="AB65" s="126"/>
      <c r="AC65" s="135">
        <f t="shared" si="66"/>
        <v>0</v>
      </c>
      <c r="AD65" s="126"/>
      <c r="AE65" s="126"/>
    </row>
    <row r="66" spans="1:31" ht="17.149999999999999" customHeight="1" x14ac:dyDescent="0.45">
      <c r="A66" s="15"/>
      <c r="B66" s="8" t="str">
        <f t="shared" si="61"/>
        <v>Type medewerker 4</v>
      </c>
      <c r="C66" s="89">
        <f t="shared" si="62"/>
        <v>0</v>
      </c>
      <c r="D66" s="126"/>
      <c r="E66" s="135">
        <f t="shared" si="63"/>
        <v>0</v>
      </c>
      <c r="F66" s="126"/>
      <c r="G66" s="126"/>
      <c r="H66" s="126"/>
      <c r="I66" s="126"/>
      <c r="J66" s="135">
        <f t="shared" si="64"/>
        <v>0</v>
      </c>
      <c r="K66" s="126"/>
      <c r="L66" s="126"/>
      <c r="M66" s="126"/>
      <c r="N66" s="126"/>
      <c r="O66" s="126"/>
      <c r="P66" s="126"/>
      <c r="Q66" s="126"/>
      <c r="R66" s="126"/>
      <c r="S66" s="126"/>
      <c r="T66" s="126"/>
      <c r="U66" s="126"/>
      <c r="V66" s="126"/>
      <c r="W66" s="126"/>
      <c r="X66" s="135">
        <f t="shared" si="65"/>
        <v>0</v>
      </c>
      <c r="Y66" s="126"/>
      <c r="Z66" s="126"/>
      <c r="AA66" s="126"/>
      <c r="AB66" s="126"/>
      <c r="AC66" s="135">
        <f t="shared" si="66"/>
        <v>0</v>
      </c>
      <c r="AD66" s="126"/>
      <c r="AE66" s="126"/>
    </row>
    <row r="67" spans="1:31" ht="17.149999999999999" customHeight="1" x14ac:dyDescent="0.45">
      <c r="A67" s="15"/>
      <c r="B67" s="8" t="str">
        <f t="shared" si="61"/>
        <v>Type medewerker 5</v>
      </c>
      <c r="C67" s="89">
        <f t="shared" si="62"/>
        <v>0</v>
      </c>
      <c r="D67" s="126"/>
      <c r="E67" s="135">
        <f t="shared" si="63"/>
        <v>0</v>
      </c>
      <c r="F67" s="126"/>
      <c r="G67" s="126"/>
      <c r="H67" s="126"/>
      <c r="I67" s="126"/>
      <c r="J67" s="135">
        <f t="shared" si="64"/>
        <v>0</v>
      </c>
      <c r="K67" s="126"/>
      <c r="L67" s="126"/>
      <c r="M67" s="126"/>
      <c r="N67" s="126"/>
      <c r="O67" s="126"/>
      <c r="P67" s="126"/>
      <c r="Q67" s="126"/>
      <c r="R67" s="126"/>
      <c r="S67" s="126"/>
      <c r="T67" s="126"/>
      <c r="U67" s="126"/>
      <c r="V67" s="126"/>
      <c r="W67" s="126"/>
      <c r="X67" s="135">
        <f t="shared" si="65"/>
        <v>0</v>
      </c>
      <c r="Y67" s="126"/>
      <c r="Z67" s="126"/>
      <c r="AA67" s="126"/>
      <c r="AB67" s="126"/>
      <c r="AC67" s="135">
        <f t="shared" si="66"/>
        <v>0</v>
      </c>
      <c r="AD67" s="126"/>
      <c r="AE67" s="126"/>
    </row>
    <row r="68" spans="1:31" ht="17.149999999999999" customHeight="1" x14ac:dyDescent="0.45">
      <c r="A68" s="15"/>
      <c r="B68" s="8" t="str">
        <f t="shared" si="61"/>
        <v>Type medewerker 6</v>
      </c>
      <c r="C68" s="89">
        <f t="shared" si="62"/>
        <v>0</v>
      </c>
      <c r="D68" s="126"/>
      <c r="E68" s="135">
        <f t="shared" si="63"/>
        <v>0</v>
      </c>
      <c r="F68" s="126"/>
      <c r="G68" s="126"/>
      <c r="H68" s="126"/>
      <c r="I68" s="126"/>
      <c r="J68" s="135">
        <f t="shared" si="64"/>
        <v>0</v>
      </c>
      <c r="K68" s="126"/>
      <c r="L68" s="126"/>
      <c r="M68" s="126"/>
      <c r="N68" s="126"/>
      <c r="O68" s="126"/>
      <c r="P68" s="126"/>
      <c r="Q68" s="126"/>
      <c r="R68" s="126"/>
      <c r="S68" s="126"/>
      <c r="T68" s="126"/>
      <c r="U68" s="126"/>
      <c r="V68" s="126"/>
      <c r="W68" s="126"/>
      <c r="X68" s="135">
        <f t="shared" si="65"/>
        <v>0</v>
      </c>
      <c r="Y68" s="126"/>
      <c r="Z68" s="126"/>
      <c r="AA68" s="126"/>
      <c r="AB68" s="126"/>
      <c r="AC68" s="135">
        <f t="shared" si="66"/>
        <v>0</v>
      </c>
      <c r="AD68" s="126"/>
      <c r="AE68" s="126"/>
    </row>
    <row r="69" spans="1:31" ht="17.149999999999999" customHeight="1" x14ac:dyDescent="0.45">
      <c r="A69" s="15"/>
      <c r="B69" s="8" t="str">
        <f t="shared" si="61"/>
        <v>Type medewerker 7</v>
      </c>
      <c r="C69" s="89">
        <f t="shared" si="62"/>
        <v>0</v>
      </c>
      <c r="D69" s="126"/>
      <c r="E69" s="135">
        <f t="shared" ref="E69:E72" si="67">SUM(F69:G69)</f>
        <v>0</v>
      </c>
      <c r="F69" s="126"/>
      <c r="G69" s="126"/>
      <c r="H69" s="126"/>
      <c r="I69" s="125"/>
      <c r="J69" s="135">
        <f t="shared" si="64"/>
        <v>0</v>
      </c>
      <c r="K69" s="125"/>
      <c r="L69" s="125"/>
      <c r="M69" s="125"/>
      <c r="N69" s="125"/>
      <c r="O69" s="125"/>
      <c r="P69" s="125"/>
      <c r="Q69" s="125"/>
      <c r="R69" s="125"/>
      <c r="S69" s="125"/>
      <c r="T69" s="125"/>
      <c r="U69" s="125"/>
      <c r="V69" s="125"/>
      <c r="W69" s="125"/>
      <c r="X69" s="135">
        <f t="shared" ref="X69:X72" si="68">SUM(Y69:Z69)</f>
        <v>0</v>
      </c>
      <c r="Y69" s="125"/>
      <c r="Z69" s="125"/>
      <c r="AA69" s="125"/>
      <c r="AB69" s="125"/>
      <c r="AC69" s="135">
        <f t="shared" ref="AC69:AC72" si="69">SUM(AD69:AE69)</f>
        <v>0</v>
      </c>
      <c r="AD69" s="125"/>
      <c r="AE69" s="125"/>
    </row>
    <row r="70" spans="1:31" ht="17.149999999999999" customHeight="1" x14ac:dyDescent="0.45">
      <c r="A70" s="15"/>
      <c r="B70" s="8" t="str">
        <f t="shared" si="61"/>
        <v>Type medewerker 8</v>
      </c>
      <c r="C70" s="89">
        <f t="shared" si="62"/>
        <v>0</v>
      </c>
      <c r="D70" s="126"/>
      <c r="E70" s="135">
        <f t="shared" si="67"/>
        <v>0</v>
      </c>
      <c r="F70" s="126"/>
      <c r="G70" s="126"/>
      <c r="H70" s="126"/>
      <c r="I70" s="125"/>
      <c r="J70" s="135">
        <f t="shared" si="64"/>
        <v>0</v>
      </c>
      <c r="K70" s="125"/>
      <c r="L70" s="125"/>
      <c r="M70" s="125"/>
      <c r="N70" s="125"/>
      <c r="O70" s="125"/>
      <c r="P70" s="125"/>
      <c r="Q70" s="125"/>
      <c r="R70" s="125"/>
      <c r="S70" s="125"/>
      <c r="T70" s="125"/>
      <c r="U70" s="125"/>
      <c r="V70" s="125"/>
      <c r="W70" s="125"/>
      <c r="X70" s="135">
        <f t="shared" si="68"/>
        <v>0</v>
      </c>
      <c r="Y70" s="125"/>
      <c r="Z70" s="125"/>
      <c r="AA70" s="125"/>
      <c r="AB70" s="125"/>
      <c r="AC70" s="135">
        <f t="shared" si="69"/>
        <v>0</v>
      </c>
      <c r="AD70" s="125"/>
      <c r="AE70" s="125"/>
    </row>
    <row r="71" spans="1:31" ht="17.149999999999999" customHeight="1" x14ac:dyDescent="0.45">
      <c r="A71" s="15"/>
      <c r="B71" s="8" t="str">
        <f t="shared" si="61"/>
        <v>Type medewerker 9</v>
      </c>
      <c r="C71" s="89">
        <f t="shared" si="62"/>
        <v>0</v>
      </c>
      <c r="D71" s="126"/>
      <c r="E71" s="135">
        <f t="shared" si="67"/>
        <v>0</v>
      </c>
      <c r="F71" s="126"/>
      <c r="G71" s="126"/>
      <c r="H71" s="126"/>
      <c r="I71" s="125"/>
      <c r="J71" s="135">
        <f t="shared" si="64"/>
        <v>0</v>
      </c>
      <c r="K71" s="125"/>
      <c r="L71" s="125"/>
      <c r="M71" s="125"/>
      <c r="N71" s="125"/>
      <c r="O71" s="125"/>
      <c r="P71" s="125"/>
      <c r="Q71" s="125"/>
      <c r="R71" s="125"/>
      <c r="S71" s="125"/>
      <c r="T71" s="125"/>
      <c r="U71" s="125"/>
      <c r="V71" s="125"/>
      <c r="W71" s="125"/>
      <c r="X71" s="135">
        <f t="shared" si="68"/>
        <v>0</v>
      </c>
      <c r="Y71" s="125"/>
      <c r="Z71" s="125"/>
      <c r="AA71" s="125"/>
      <c r="AB71" s="125"/>
      <c r="AC71" s="135">
        <f t="shared" si="69"/>
        <v>0</v>
      </c>
      <c r="AD71" s="125"/>
      <c r="AE71" s="125"/>
    </row>
    <row r="72" spans="1:31" ht="17.149999999999999" customHeight="1" x14ac:dyDescent="0.45">
      <c r="A72" s="15"/>
      <c r="B72" s="8" t="str">
        <f t="shared" si="61"/>
        <v>Type medewerker 10</v>
      </c>
      <c r="C72" s="89">
        <f t="shared" si="62"/>
        <v>0</v>
      </c>
      <c r="D72" s="126"/>
      <c r="E72" s="135">
        <f t="shared" si="67"/>
        <v>0</v>
      </c>
      <c r="F72" s="126"/>
      <c r="G72" s="126"/>
      <c r="H72" s="126"/>
      <c r="I72" s="125"/>
      <c r="J72" s="135">
        <f t="shared" si="64"/>
        <v>0</v>
      </c>
      <c r="K72" s="125"/>
      <c r="L72" s="125"/>
      <c r="M72" s="125"/>
      <c r="N72" s="125"/>
      <c r="O72" s="125"/>
      <c r="P72" s="125"/>
      <c r="Q72" s="125"/>
      <c r="R72" s="125"/>
      <c r="S72" s="125"/>
      <c r="T72" s="125"/>
      <c r="U72" s="125"/>
      <c r="V72" s="125"/>
      <c r="W72" s="125"/>
      <c r="X72" s="135">
        <f t="shared" si="68"/>
        <v>0</v>
      </c>
      <c r="Y72" s="125"/>
      <c r="Z72" s="125"/>
      <c r="AA72" s="125"/>
      <c r="AB72" s="125"/>
      <c r="AC72" s="135">
        <f t="shared" si="69"/>
        <v>0</v>
      </c>
      <c r="AD72" s="125"/>
      <c r="AE72" s="125"/>
    </row>
    <row r="73" spans="1:31" s="1" customFormat="1" ht="17.149999999999999" customHeight="1" thickBot="1" x14ac:dyDescent="0.5">
      <c r="A73" s="15"/>
      <c r="B73" s="6" t="s">
        <v>136</v>
      </c>
      <c r="C73" s="133">
        <f>SUM(D73:AE73)</f>
        <v>0</v>
      </c>
      <c r="D73" s="91">
        <f t="shared" ref="D73:AE73" si="70">SUM(D63:D72)</f>
        <v>0</v>
      </c>
      <c r="E73" s="134">
        <f t="shared" si="70"/>
        <v>0</v>
      </c>
      <c r="F73" s="134">
        <f t="shared" si="70"/>
        <v>0</v>
      </c>
      <c r="G73" s="134">
        <f t="shared" si="70"/>
        <v>0</v>
      </c>
      <c r="H73" s="134">
        <f t="shared" si="70"/>
        <v>0</v>
      </c>
      <c r="I73" s="134">
        <f t="shared" si="70"/>
        <v>0</v>
      </c>
      <c r="J73" s="134">
        <f t="shared" si="70"/>
        <v>0</v>
      </c>
      <c r="K73" s="134">
        <f t="shared" si="70"/>
        <v>0</v>
      </c>
      <c r="L73" s="134">
        <f t="shared" si="70"/>
        <v>0</v>
      </c>
      <c r="M73" s="134">
        <f t="shared" si="70"/>
        <v>0</v>
      </c>
      <c r="N73" s="134">
        <f t="shared" si="70"/>
        <v>0</v>
      </c>
      <c r="O73" s="134">
        <f t="shared" si="70"/>
        <v>0</v>
      </c>
      <c r="P73" s="134">
        <f t="shared" si="70"/>
        <v>0</v>
      </c>
      <c r="Q73" s="134">
        <f t="shared" si="70"/>
        <v>0</v>
      </c>
      <c r="R73" s="134">
        <f t="shared" si="70"/>
        <v>0</v>
      </c>
      <c r="S73" s="134">
        <f t="shared" si="70"/>
        <v>0</v>
      </c>
      <c r="T73" s="134">
        <f t="shared" si="70"/>
        <v>0</v>
      </c>
      <c r="U73" s="134">
        <f t="shared" si="70"/>
        <v>0</v>
      </c>
      <c r="V73" s="134">
        <f t="shared" si="70"/>
        <v>0</v>
      </c>
      <c r="W73" s="134">
        <f t="shared" si="70"/>
        <v>0</v>
      </c>
      <c r="X73" s="134">
        <f t="shared" si="70"/>
        <v>0</v>
      </c>
      <c r="Y73" s="134">
        <f t="shared" si="70"/>
        <v>0</v>
      </c>
      <c r="Z73" s="134">
        <f t="shared" si="70"/>
        <v>0</v>
      </c>
      <c r="AA73" s="134">
        <f t="shared" si="70"/>
        <v>0</v>
      </c>
      <c r="AB73" s="134">
        <f t="shared" si="70"/>
        <v>0</v>
      </c>
      <c r="AC73" s="134">
        <f t="shared" si="70"/>
        <v>0</v>
      </c>
      <c r="AD73" s="134">
        <f t="shared" si="70"/>
        <v>0</v>
      </c>
      <c r="AE73" s="134">
        <f t="shared" si="70"/>
        <v>0</v>
      </c>
    </row>
    <row r="74" spans="1:31" ht="14.25" customHeight="1" x14ac:dyDescent="0.45">
      <c r="A74" s="15"/>
      <c r="B74" s="10"/>
      <c r="C74" s="27"/>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row>
    <row r="75" spans="1:31" s="58" customFormat="1" ht="17.149999999999999" customHeight="1" x14ac:dyDescent="0.45">
      <c r="A75" s="54"/>
      <c r="B75" s="55" t="str">
        <f>'Cluster E &amp; D'!B29</f>
        <v>Pandbezetting 30% - 40%</v>
      </c>
      <c r="C75" s="55"/>
      <c r="D75" s="56"/>
      <c r="E75" s="57"/>
      <c r="F75" s="56"/>
      <c r="G75" s="56"/>
      <c r="H75" s="56"/>
      <c r="I75" s="56"/>
      <c r="J75" s="56"/>
      <c r="K75" s="56"/>
      <c r="L75" s="56"/>
      <c r="M75" s="56"/>
      <c r="N75" s="56"/>
      <c r="O75" s="56"/>
      <c r="P75" s="56"/>
      <c r="Q75" s="56"/>
      <c r="R75" s="56"/>
      <c r="S75" s="56"/>
      <c r="T75" s="56"/>
      <c r="U75" s="56"/>
      <c r="V75" s="56"/>
      <c r="W75" s="56"/>
      <c r="X75" s="56"/>
      <c r="Y75" s="56"/>
      <c r="Z75" s="56"/>
      <c r="AA75" s="56"/>
      <c r="AB75" s="56"/>
      <c r="AC75" s="56"/>
      <c r="AD75" s="56"/>
      <c r="AE75" s="56"/>
    </row>
    <row r="76" spans="1:31" ht="16.5" customHeight="1" x14ac:dyDescent="0.45">
      <c r="A76" s="15"/>
      <c r="B76" s="8" t="s">
        <v>124</v>
      </c>
      <c r="C76" s="130">
        <f>IFERROR((C78/C77/Uitgangspunten!$C$3),0)</f>
        <v>0</v>
      </c>
      <c r="D76" s="131"/>
      <c r="E76" s="130">
        <f>IFERROR((E78/E77/Uitgangspunten!$C$3),0)</f>
        <v>0</v>
      </c>
      <c r="F76" s="131"/>
      <c r="G76" s="131"/>
      <c r="H76" s="131"/>
      <c r="I76" s="131"/>
      <c r="J76" s="130">
        <f>IFERROR((J78/J77/Uitgangspunten!$C$3),0)</f>
        <v>0</v>
      </c>
      <c r="K76" s="131"/>
      <c r="L76" s="131"/>
      <c r="M76" s="131"/>
      <c r="N76" s="131"/>
      <c r="O76" s="131"/>
      <c r="P76" s="131"/>
      <c r="Q76" s="131"/>
      <c r="R76" s="131"/>
      <c r="S76" s="131"/>
      <c r="T76" s="131"/>
      <c r="U76" s="131"/>
      <c r="V76" s="131"/>
      <c r="W76" s="131"/>
      <c r="X76" s="130">
        <f>IFERROR((X78/X77/Uitgangspunten!$C$3),0)</f>
        <v>0</v>
      </c>
      <c r="Y76" s="131"/>
      <c r="Z76" s="131"/>
      <c r="AA76" s="131"/>
      <c r="AB76" s="131"/>
      <c r="AC76" s="130">
        <f>IFERROR((AC78/AC77/Uitgangspunten!$C$3),0)</f>
        <v>0</v>
      </c>
      <c r="AD76" s="131"/>
      <c r="AE76" s="131"/>
    </row>
    <row r="77" spans="1:31" ht="17.149999999999999" customHeight="1" x14ac:dyDescent="0.45">
      <c r="A77" s="15"/>
      <c r="B77" s="9" t="s">
        <v>125</v>
      </c>
      <c r="C77" s="84">
        <f>D77+F77+G77+H77+I77+SUM(K77:W77)+SUM(Y77:AB77)+AD77+AE77</f>
        <v>0</v>
      </c>
      <c r="D77" s="124"/>
      <c r="E77" s="132">
        <f>SUM(F77:G77)</f>
        <v>0</v>
      </c>
      <c r="F77" s="124"/>
      <c r="G77" s="124"/>
      <c r="H77" s="124"/>
      <c r="I77" s="124"/>
      <c r="J77" s="132">
        <f>SUM(K77:L77)</f>
        <v>0</v>
      </c>
      <c r="K77" s="124"/>
      <c r="L77" s="124"/>
      <c r="M77" s="124"/>
      <c r="N77" s="124"/>
      <c r="O77" s="124"/>
      <c r="P77" s="124"/>
      <c r="Q77" s="124"/>
      <c r="R77" s="124"/>
      <c r="S77" s="124"/>
      <c r="T77" s="124"/>
      <c r="U77" s="124"/>
      <c r="V77" s="124"/>
      <c r="W77" s="124"/>
      <c r="X77" s="132">
        <f>SUM(Y77:Z77)</f>
        <v>0</v>
      </c>
      <c r="Y77" s="124"/>
      <c r="Z77" s="124"/>
      <c r="AA77" s="124"/>
      <c r="AB77" s="124"/>
      <c r="AC77" s="132">
        <f>SUM(AD77:AE77)</f>
        <v>0</v>
      </c>
      <c r="AD77" s="124"/>
      <c r="AE77" s="124"/>
    </row>
    <row r="78" spans="1:31" s="1" customFormat="1" ht="17.149999999999999" customHeight="1" x14ac:dyDescent="0.45">
      <c r="A78" s="15"/>
      <c r="B78" s="143" t="s">
        <v>126</v>
      </c>
      <c r="C78" s="169">
        <f>D78+F78+G78+H78+I78+SUM(K78:W78)+SUM(Y78:AB78)+AD78+AE78</f>
        <v>0</v>
      </c>
      <c r="D78" s="144">
        <f>D76*D77*Uitgangspunten!$C$3</f>
        <v>0</v>
      </c>
      <c r="E78" s="145">
        <f>SUM(F78:G78)</f>
        <v>0</v>
      </c>
      <c r="F78" s="144">
        <f>F76*F77*Uitgangspunten!$C$3</f>
        <v>0</v>
      </c>
      <c r="G78" s="144">
        <f>G76*G77*Uitgangspunten!$C$3</f>
        <v>0</v>
      </c>
      <c r="H78" s="144">
        <f>H76*H77*Uitgangspunten!$C$3</f>
        <v>0</v>
      </c>
      <c r="I78" s="144">
        <f>I76*I77*Uitgangspunten!$C$3</f>
        <v>0</v>
      </c>
      <c r="J78" s="145">
        <f>SUM(K78:L78)</f>
        <v>0</v>
      </c>
      <c r="K78" s="144">
        <f>K76*K77*Uitgangspunten!$C$3</f>
        <v>0</v>
      </c>
      <c r="L78" s="144">
        <f>L76*L77*Uitgangspunten!$C$3</f>
        <v>0</v>
      </c>
      <c r="M78" s="144">
        <f>M76*M77*Uitgangspunten!$C$3</f>
        <v>0</v>
      </c>
      <c r="N78" s="144">
        <f>N76*N77*Uitgangspunten!$C$3</f>
        <v>0</v>
      </c>
      <c r="O78" s="144">
        <f>O76*O77*Uitgangspunten!$C$3</f>
        <v>0</v>
      </c>
      <c r="P78" s="144">
        <f>P76*P77*Uitgangspunten!$C$3</f>
        <v>0</v>
      </c>
      <c r="Q78" s="144">
        <f>Q76*Q77*Uitgangspunten!$C$3</f>
        <v>0</v>
      </c>
      <c r="R78" s="144">
        <f>R76*R77*Uitgangspunten!$C$3</f>
        <v>0</v>
      </c>
      <c r="S78" s="144">
        <f>S76*S77*Uitgangspunten!$C$3</f>
        <v>0</v>
      </c>
      <c r="T78" s="144">
        <f>T76*T77*Uitgangspunten!$C$3</f>
        <v>0</v>
      </c>
      <c r="U78" s="144">
        <f>U76*U77*Uitgangspunten!$C$3</f>
        <v>0</v>
      </c>
      <c r="V78" s="144">
        <f>V76*V77*Uitgangspunten!$C$3</f>
        <v>0</v>
      </c>
      <c r="W78" s="144">
        <f>W76*W77*Uitgangspunten!$C$3</f>
        <v>0</v>
      </c>
      <c r="X78" s="145">
        <f>SUM(Y78:Z78)</f>
        <v>0</v>
      </c>
      <c r="Y78" s="144">
        <f>Y76*Y77*Uitgangspunten!$C$3</f>
        <v>0</v>
      </c>
      <c r="Z78" s="144">
        <f>Z76*Z77*Uitgangspunten!$C$3</f>
        <v>0</v>
      </c>
      <c r="AA78" s="144">
        <f>AA76*AA77*Uitgangspunten!$C$3</f>
        <v>0</v>
      </c>
      <c r="AB78" s="144">
        <f>AB76*AB77*Uitgangspunten!$C$3</f>
        <v>0</v>
      </c>
      <c r="AC78" s="145">
        <f>SUM(AD78:AE78)</f>
        <v>0</v>
      </c>
      <c r="AD78" s="144">
        <f>AD76*AD77*Uitgangspunten!$C$3</f>
        <v>0</v>
      </c>
      <c r="AE78" s="144">
        <f>AE76*AE77*Uitgangspunten!$C$3</f>
        <v>0</v>
      </c>
    </row>
    <row r="79" spans="1:31" ht="5.25" customHeight="1" x14ac:dyDescent="0.45">
      <c r="A79" s="15"/>
      <c r="B79" s="10"/>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row>
    <row r="80" spans="1:31" ht="17.149999999999999" customHeight="1" x14ac:dyDescent="0.45">
      <c r="A80" s="15"/>
      <c r="B80" s="9" t="s">
        <v>127</v>
      </c>
      <c r="C80" s="84">
        <f>D80+F80+G80+H80+I80+SUM(K80:W80)+SUM(Y80:AB80)+AD80+AE80</f>
        <v>0</v>
      </c>
      <c r="D80" s="124"/>
      <c r="E80" s="132">
        <f>SUM(F80:G80)</f>
        <v>0</v>
      </c>
      <c r="F80" s="124"/>
      <c r="G80" s="124"/>
      <c r="H80" s="124"/>
      <c r="I80" s="124"/>
      <c r="J80" s="132">
        <f>SUM(K80:L80)</f>
        <v>0</v>
      </c>
      <c r="K80" s="124"/>
      <c r="L80" s="124"/>
      <c r="M80" s="124"/>
      <c r="N80" s="124"/>
      <c r="O80" s="124"/>
      <c r="P80" s="124"/>
      <c r="Q80" s="124"/>
      <c r="R80" s="124"/>
      <c r="S80" s="124"/>
      <c r="T80" s="124"/>
      <c r="U80" s="124"/>
      <c r="V80" s="124"/>
      <c r="W80" s="124"/>
      <c r="X80" s="132">
        <f>SUM(Y80:Z80)</f>
        <v>0</v>
      </c>
      <c r="Y80" s="124"/>
      <c r="Z80" s="124"/>
      <c r="AA80" s="124"/>
      <c r="AB80" s="124"/>
      <c r="AC80" s="132">
        <f>SUM(AD80:AE80)</f>
        <v>0</v>
      </c>
      <c r="AD80" s="124"/>
      <c r="AE80" s="124"/>
    </row>
    <row r="81" spans="1:40" ht="17.149999999999999" customHeight="1" x14ac:dyDescent="0.45">
      <c r="A81" s="15"/>
      <c r="B81" s="9" t="s">
        <v>128</v>
      </c>
      <c r="C81" s="84">
        <f>D81+F81+G81+H81+I81+SUM(K81:W81)+SUM(Y81:AB81)+AD81+AE81</f>
        <v>0</v>
      </c>
      <c r="D81" s="84">
        <f>(($C$6*D91)+($C$7*D92)+($C$8*D93)+($C$9*D94)+($C$10*D95)+($C$11*D96)+($C$12*D97)+($C$13*D98)+($C$14*D99)+($C$15*D100))*Uitgangspunten!$C$3</f>
        <v>0</v>
      </c>
      <c r="E81" s="84">
        <f>SUM(F81:G81)</f>
        <v>0</v>
      </c>
      <c r="F81" s="84">
        <f>(($C$6*F91)+($C$7*F92)+($C$8*F93)+($C$9*F94)+($C$10*F95)+($C$11*F96)+($C$12*F97)+($C$13*F98)+($C$14*F99)+($C$15*F100))*Uitgangspunten!$C$3</f>
        <v>0</v>
      </c>
      <c r="G81" s="84">
        <f>(($C$6*G91)+($C$7*G92)+($C$8*G93)+($C$9*G94)+($C$10*G95)+($C$11*G96)+($C$12*G97)+($C$13*G98)+($C$14*G99)+($C$15*G100))*Uitgangspunten!$C$3</f>
        <v>0</v>
      </c>
      <c r="H81" s="84">
        <f>(($C$6*H91)+($C$7*H92)+($C$8*H93)+($C$9*H94)+($C$10*H95)+($C$11*H96)+($C$12*H97)+($C$13*H98)+($C$14*H99)+($C$15*H100))*Uitgangspunten!$C$3</f>
        <v>0</v>
      </c>
      <c r="I81" s="84">
        <f>(($C$6*I91)+($C$7*I92)+($C$8*I93)+($C$9*I94)+($C$10*I95)+($C$11*I96)+($C$12*I97)+($C$13*I98)+($C$14*I99)+($C$15*I100))*Uitgangspunten!$C$3</f>
        <v>0</v>
      </c>
      <c r="J81" s="84">
        <f>SUM(K81:L81)</f>
        <v>0</v>
      </c>
      <c r="K81" s="84">
        <f>(($C$6*K91)+($C$7*K92)+($C$8*K93)+($C$9*K94)+($C$10*K95)+($C$11*K96)+($C$12*K97)+($C$13*K98)+($C$14*K99)+($C$15*K100))*Uitgangspunten!$C$3</f>
        <v>0</v>
      </c>
      <c r="L81" s="84">
        <f>(($C$6*L91)+($C$7*L92)+($C$8*L93)+($C$9*L94)+($C$10*L95)+($C$11*L96)+($C$12*L97)+($C$13*L98)+($C$14*L99)+($C$15*L100))*Uitgangspunten!$C$3</f>
        <v>0</v>
      </c>
      <c r="M81" s="84">
        <f>(($C$6*M91)+($C$7*M92)+($C$8*M93)+($C$9*M94)+($C$10*M95)+($C$11*M96)+($C$12*M97)+($C$13*M98)+($C$14*M99)+($C$15*M100))*Uitgangspunten!$C$3</f>
        <v>0</v>
      </c>
      <c r="N81" s="84">
        <f>(($C$6*N91)+($C$7*N92)+($C$8*N93)+($C$9*N94)+($C$10*N95)+($C$11*N96)+($C$12*N97)+($C$13*N98)+($C$14*N99)+($C$15*N100))*Uitgangspunten!$C$3</f>
        <v>0</v>
      </c>
      <c r="O81" s="84">
        <f>(($C$6*O91)+($C$7*O92)+($C$8*O93)+($C$9*O94)+($C$10*O95)+($C$11*O96)+($C$12*O97)+($C$13*O98)+($C$14*O99)+($C$15*O100))*Uitgangspunten!$C$3</f>
        <v>0</v>
      </c>
      <c r="P81" s="84">
        <f>(($C$6*P91)+($C$7*P92)+($C$8*P93)+($C$9*P94)+($C$10*P95)+($C$11*P96)+($C$12*P97)+($C$13*P98)+($C$14*P99)+($C$15*P100))*Uitgangspunten!$C$3</f>
        <v>0</v>
      </c>
      <c r="Q81" s="84">
        <f>(($C$6*Q91)+($C$7*Q92)+($C$8*Q93)+($C$9*Q94)+($C$10*Q95)+($C$11*Q96)+($C$12*Q97)+($C$13*Q98)+($C$14*Q99)+($C$15*Q100))*Uitgangspunten!$C$3</f>
        <v>0</v>
      </c>
      <c r="R81" s="84">
        <f>(($C$6*R91)+($C$7*R92)+($C$8*R93)+($C$9*R94)+($C$10*R95)+($C$11*R96)+($C$12*R97)+($C$13*R98)+($C$14*R99)+($C$15*R100))*Uitgangspunten!$C$3</f>
        <v>0</v>
      </c>
      <c r="S81" s="84">
        <f>(($C$6*S91)+($C$7*S92)+($C$8*S93)+($C$9*S94)+($C$10*S95)+($C$11*S96)+($C$12*S97)+($C$13*S98)+($C$14*S99)+($C$15*S100))*Uitgangspunten!$C$3</f>
        <v>0</v>
      </c>
      <c r="T81" s="84">
        <f>(($C$6*T91)+($C$7*T92)+($C$8*T93)+($C$9*T94)+($C$10*T95)+($C$11*T96)+($C$12*T97)+($C$13*T98)+($C$14*T99)+($C$15*T100))*Uitgangspunten!$C$3</f>
        <v>0</v>
      </c>
      <c r="U81" s="84">
        <f>(($C$6*U91)+($C$7*U92)+($C$8*U93)+($C$9*U94)+($C$10*U95)+($C$11*U96)+($C$12*U97)+($C$13*U98)+($C$14*U99)+($C$15*U100))*Uitgangspunten!$C$3</f>
        <v>0</v>
      </c>
      <c r="V81" s="84">
        <f>(($C$6*V91)+($C$7*V92)+($C$8*V93)+($C$9*V94)+($C$10*V95)+($C$11*V96)+($C$12*V97)+($C$13*V98)+($C$14*V99)+($C$15*V100))*Uitgangspunten!$C$3</f>
        <v>0</v>
      </c>
      <c r="W81" s="84">
        <f>(($C$6*W91)+($C$7*W92)+($C$8*W93)+($C$9*W94)+($C$10*W95)+($C$11*W96)+($C$12*W97)+($C$13*W98)+($C$14*W99)+($C$15*W100))*Uitgangspunten!$C$3</f>
        <v>0</v>
      </c>
      <c r="X81" s="84">
        <f>SUM(Y81:Z81)</f>
        <v>0</v>
      </c>
      <c r="Y81" s="84">
        <f>(($C$6*Y91)+($C$7*Y92)+($C$8*Y93)+($C$9*Y94)+($C$10*Y95)+($C$11*Y96)+($C$12*Y97)+($C$13*Y98)+($C$14*Y99)+($C$15*Y100))*Uitgangspunten!$C$3</f>
        <v>0</v>
      </c>
      <c r="Z81" s="84">
        <f>(($C$6*Z91)+($C$7*Z92)+($C$8*Z93)+($C$9*Z94)+($C$10*Z95)+($C$11*Z96)+($C$12*Z97)+($C$13*Z98)+($C$14*Z99)+($C$15*Z100))*Uitgangspunten!$C$3</f>
        <v>0</v>
      </c>
      <c r="AA81" s="84">
        <f>(($C$6*AA91)+($C$7*AA92)+($C$8*AA93)+($C$9*AA94)+($C$10*AA95)+($C$11*AA96)+($C$12*AA97)+($C$13*AA98)+($C$14*AA99)+($C$15*AA100))*Uitgangspunten!$C$3</f>
        <v>0</v>
      </c>
      <c r="AB81" s="84">
        <f>(($C$6*AB91)+($C$7*AB92)+($C$8*AB93)+($C$9*AB94)+($C$10*AB95)+($C$11*AB96)+($C$12*AB97)+($C$13*AB98)+($C$14*AB99)+($C$15*AB100))*Uitgangspunten!$C$3</f>
        <v>0</v>
      </c>
      <c r="AC81" s="84">
        <f>SUM(AD81:AE81)</f>
        <v>0</v>
      </c>
      <c r="AD81" s="84">
        <f>(($C$6*AD91)+($C$7*AD92)+($C$8*AD93)+($C$9*AD94)+($C$10*AD95)+($C$11*AD96)+($C$12*AD97)+($C$13*AD98)+($C$14*AD99)+($C$15*AD100))*Uitgangspunten!$C$3</f>
        <v>0</v>
      </c>
      <c r="AE81" s="84">
        <f>(($C$6*AE91)+($C$7*AE92)+($C$8*AE93)+($C$9*AE94)+($C$10*AE95)+($C$11*AE96)+($C$12*AE97)+($C$13*AE98)+($C$14*AE99)+($C$15*AE100))*Uitgangspunten!$C$3</f>
        <v>0</v>
      </c>
    </row>
    <row r="82" spans="1:40" ht="17.149999999999999" customHeight="1" x14ac:dyDescent="0.45">
      <c r="A82" s="15"/>
      <c r="B82" s="9" t="s">
        <v>129</v>
      </c>
      <c r="C82" s="84">
        <f>D82+F82+G82+H82+I82+SUM(K82:W82)+SUM(Y82:AB82)+AD82+AE82</f>
        <v>0</v>
      </c>
      <c r="D82" s="124"/>
      <c r="E82" s="132">
        <f>SUM(F82:G82)</f>
        <v>0</v>
      </c>
      <c r="F82" s="124"/>
      <c r="G82" s="124"/>
      <c r="H82" s="124"/>
      <c r="I82" s="124"/>
      <c r="J82" s="132">
        <f>SUM(K82:L82)</f>
        <v>0</v>
      </c>
      <c r="K82" s="124"/>
      <c r="L82" s="124"/>
      <c r="M82" s="124"/>
      <c r="N82" s="124"/>
      <c r="O82" s="124"/>
      <c r="P82" s="124"/>
      <c r="Q82" s="124"/>
      <c r="R82" s="124"/>
      <c r="S82" s="124"/>
      <c r="T82" s="124"/>
      <c r="U82" s="124"/>
      <c r="V82" s="124"/>
      <c r="W82" s="124"/>
      <c r="X82" s="132">
        <f>SUM(Y82:Z82)</f>
        <v>0</v>
      </c>
      <c r="Y82" s="124"/>
      <c r="Z82" s="124"/>
      <c r="AA82" s="124"/>
      <c r="AB82" s="124"/>
      <c r="AC82" s="132">
        <f>SUM(AD82:AE82)</f>
        <v>0</v>
      </c>
      <c r="AD82" s="124"/>
      <c r="AE82" s="124"/>
    </row>
    <row r="83" spans="1:40" ht="17.149999999999999" customHeight="1" x14ac:dyDescent="0.45">
      <c r="A83" s="15"/>
      <c r="B83" s="143" t="s">
        <v>130</v>
      </c>
      <c r="C83" s="169">
        <f>D83+F83+G83+H83+I83+SUM(K83:W83)+SUM(Y83:AB83)+AD83+AE83</f>
        <v>0</v>
      </c>
      <c r="D83" s="144">
        <f t="shared" ref="D83:AE83" si="71">SUM(D80:D82)</f>
        <v>0</v>
      </c>
      <c r="E83" s="145">
        <f t="shared" si="71"/>
        <v>0</v>
      </c>
      <c r="F83" s="144">
        <f t="shared" si="71"/>
        <v>0</v>
      </c>
      <c r="G83" s="144">
        <f t="shared" si="71"/>
        <v>0</v>
      </c>
      <c r="H83" s="144">
        <f t="shared" si="71"/>
        <v>0</v>
      </c>
      <c r="I83" s="144">
        <f t="shared" si="71"/>
        <v>0</v>
      </c>
      <c r="J83" s="145">
        <f t="shared" si="71"/>
        <v>0</v>
      </c>
      <c r="K83" s="144">
        <f t="shared" si="71"/>
        <v>0</v>
      </c>
      <c r="L83" s="144">
        <f t="shared" si="71"/>
        <v>0</v>
      </c>
      <c r="M83" s="144">
        <f t="shared" si="71"/>
        <v>0</v>
      </c>
      <c r="N83" s="144">
        <f t="shared" si="71"/>
        <v>0</v>
      </c>
      <c r="O83" s="144">
        <f t="shared" si="71"/>
        <v>0</v>
      </c>
      <c r="P83" s="144">
        <f t="shared" si="71"/>
        <v>0</v>
      </c>
      <c r="Q83" s="144">
        <f t="shared" si="71"/>
        <v>0</v>
      </c>
      <c r="R83" s="144">
        <f t="shared" si="71"/>
        <v>0</v>
      </c>
      <c r="S83" s="144">
        <f t="shared" si="71"/>
        <v>0</v>
      </c>
      <c r="T83" s="144">
        <f t="shared" si="71"/>
        <v>0</v>
      </c>
      <c r="U83" s="144">
        <f t="shared" si="71"/>
        <v>0</v>
      </c>
      <c r="V83" s="144">
        <f t="shared" si="71"/>
        <v>0</v>
      </c>
      <c r="W83" s="144">
        <f t="shared" si="71"/>
        <v>0</v>
      </c>
      <c r="X83" s="145">
        <f t="shared" si="71"/>
        <v>0</v>
      </c>
      <c r="Y83" s="144">
        <f t="shared" si="71"/>
        <v>0</v>
      </c>
      <c r="Z83" s="144">
        <f t="shared" si="71"/>
        <v>0</v>
      </c>
      <c r="AA83" s="144">
        <f t="shared" si="71"/>
        <v>0</v>
      </c>
      <c r="AB83" s="144">
        <f t="shared" si="71"/>
        <v>0</v>
      </c>
      <c r="AC83" s="145">
        <f t="shared" si="71"/>
        <v>0</v>
      </c>
      <c r="AD83" s="144">
        <f t="shared" si="71"/>
        <v>0</v>
      </c>
      <c r="AE83" s="144">
        <f t="shared" si="71"/>
        <v>0</v>
      </c>
    </row>
    <row r="84" spans="1:40" ht="5.25" customHeight="1" x14ac:dyDescent="0.45">
      <c r="A84" s="15"/>
      <c r="B84" s="10"/>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row>
    <row r="85" spans="1:40" ht="17.149999999999999" customHeight="1" x14ac:dyDescent="0.45">
      <c r="A85" s="15"/>
      <c r="B85" s="9" t="s">
        <v>131</v>
      </c>
      <c r="C85" s="84">
        <f t="shared" ref="C85:AE85" si="72">C78-C83</f>
        <v>0</v>
      </c>
      <c r="D85" s="157">
        <f t="shared" si="72"/>
        <v>0</v>
      </c>
      <c r="E85" s="84">
        <f t="shared" si="72"/>
        <v>0</v>
      </c>
      <c r="F85" s="157">
        <f t="shared" si="72"/>
        <v>0</v>
      </c>
      <c r="G85" s="157">
        <f t="shared" si="72"/>
        <v>0</v>
      </c>
      <c r="H85" s="157">
        <f t="shared" si="72"/>
        <v>0</v>
      </c>
      <c r="I85" s="157">
        <f t="shared" si="72"/>
        <v>0</v>
      </c>
      <c r="J85" s="84">
        <f t="shared" si="72"/>
        <v>0</v>
      </c>
      <c r="K85" s="157">
        <f t="shared" si="72"/>
        <v>0</v>
      </c>
      <c r="L85" s="157">
        <f t="shared" si="72"/>
        <v>0</v>
      </c>
      <c r="M85" s="157">
        <f t="shared" si="72"/>
        <v>0</v>
      </c>
      <c r="N85" s="157">
        <f t="shared" si="72"/>
        <v>0</v>
      </c>
      <c r="O85" s="157">
        <f t="shared" si="72"/>
        <v>0</v>
      </c>
      <c r="P85" s="157">
        <f t="shared" si="72"/>
        <v>0</v>
      </c>
      <c r="Q85" s="157">
        <f t="shared" si="72"/>
        <v>0</v>
      </c>
      <c r="R85" s="157">
        <f t="shared" si="72"/>
        <v>0</v>
      </c>
      <c r="S85" s="157">
        <f t="shared" si="72"/>
        <v>0</v>
      </c>
      <c r="T85" s="157">
        <f t="shared" si="72"/>
        <v>0</v>
      </c>
      <c r="U85" s="157">
        <f t="shared" si="72"/>
        <v>0</v>
      </c>
      <c r="V85" s="157">
        <f t="shared" si="72"/>
        <v>0</v>
      </c>
      <c r="W85" s="157">
        <f t="shared" si="72"/>
        <v>0</v>
      </c>
      <c r="X85" s="84">
        <f t="shared" si="72"/>
        <v>0</v>
      </c>
      <c r="Y85" s="157">
        <f t="shared" si="72"/>
        <v>0</v>
      </c>
      <c r="Z85" s="157">
        <f t="shared" si="72"/>
        <v>0</v>
      </c>
      <c r="AA85" s="157">
        <f t="shared" si="72"/>
        <v>0</v>
      </c>
      <c r="AB85" s="157">
        <f t="shared" si="72"/>
        <v>0</v>
      </c>
      <c r="AC85" s="84">
        <f t="shared" si="72"/>
        <v>0</v>
      </c>
      <c r="AD85" s="157">
        <f t="shared" si="72"/>
        <v>0</v>
      </c>
      <c r="AE85" s="157">
        <f t="shared" si="72"/>
        <v>0</v>
      </c>
    </row>
    <row r="86" spans="1:40" ht="17.149999999999999" customHeight="1" x14ac:dyDescent="0.45">
      <c r="A86" s="15"/>
      <c r="B86" s="9" t="s">
        <v>132</v>
      </c>
      <c r="C86" s="84">
        <f>D86+F86+G86+H86+I86+SUM(K86:W86)+SUM(Y86:AB86)+AD86+AE86</f>
        <v>0</v>
      </c>
      <c r="D86" s="158"/>
      <c r="E86" s="132">
        <f>SUM(F86:G86)</f>
        <v>0</v>
      </c>
      <c r="F86" s="158"/>
      <c r="G86" s="158"/>
      <c r="H86" s="158"/>
      <c r="I86" s="158"/>
      <c r="J86" s="132">
        <f>SUM(K86:L86)</f>
        <v>0</v>
      </c>
      <c r="K86" s="158"/>
      <c r="L86" s="158"/>
      <c r="M86" s="158"/>
      <c r="N86" s="158"/>
      <c r="O86" s="158"/>
      <c r="P86" s="158"/>
      <c r="Q86" s="158"/>
      <c r="R86" s="158"/>
      <c r="S86" s="158"/>
      <c r="T86" s="158"/>
      <c r="U86" s="158"/>
      <c r="V86" s="158"/>
      <c r="W86" s="158"/>
      <c r="X86" s="132">
        <f>SUM(Y86:Z86)</f>
        <v>0</v>
      </c>
      <c r="Y86" s="158"/>
      <c r="Z86" s="158"/>
      <c r="AA86" s="158"/>
      <c r="AB86" s="158"/>
      <c r="AC86" s="132">
        <f>SUM(AD86:AE86)</f>
        <v>0</v>
      </c>
      <c r="AD86" s="158"/>
      <c r="AE86" s="158"/>
    </row>
    <row r="87" spans="1:40" ht="17.149999999999999" customHeight="1" x14ac:dyDescent="0.45">
      <c r="A87" s="15"/>
      <c r="B87" s="98" t="s">
        <v>133</v>
      </c>
      <c r="C87" s="163">
        <f>C83*$C$17</f>
        <v>0</v>
      </c>
      <c r="D87" s="164">
        <f>(D83+D86)*$C$17</f>
        <v>0</v>
      </c>
      <c r="E87" s="164">
        <f t="shared" ref="E87" si="73">(E83+E86)*$C$17</f>
        <v>0</v>
      </c>
      <c r="F87" s="164">
        <f t="shared" ref="F87" si="74">(F83+F86)*$C$17</f>
        <v>0</v>
      </c>
      <c r="G87" s="164">
        <f t="shared" ref="G87" si="75">(G83+G86)*$C$17</f>
        <v>0</v>
      </c>
      <c r="H87" s="164">
        <f t="shared" ref="H87" si="76">(H83+H86)*$C$17</f>
        <v>0</v>
      </c>
      <c r="I87" s="164">
        <f t="shared" ref="I87" si="77">(I83+I86)*$C$17</f>
        <v>0</v>
      </c>
      <c r="J87" s="164">
        <f t="shared" ref="J87" si="78">(J83+J86)*$C$17</f>
        <v>0</v>
      </c>
      <c r="K87" s="164">
        <f t="shared" ref="K87" si="79">(K83+K86)*$C$17</f>
        <v>0</v>
      </c>
      <c r="L87" s="164">
        <f t="shared" ref="L87" si="80">(L83+L86)*$C$17</f>
        <v>0</v>
      </c>
      <c r="M87" s="164">
        <f t="shared" ref="M87" si="81">(M83+M86)*$C$17</f>
        <v>0</v>
      </c>
      <c r="N87" s="164">
        <f t="shared" ref="N87" si="82">(N83+N86)*$C$17</f>
        <v>0</v>
      </c>
      <c r="O87" s="164">
        <f t="shared" ref="O87" si="83">(O83+O86)*$C$17</f>
        <v>0</v>
      </c>
      <c r="P87" s="164">
        <f t="shared" ref="P87" si="84">(P83+P86)*$C$17</f>
        <v>0</v>
      </c>
      <c r="Q87" s="164">
        <f t="shared" ref="Q87" si="85">(Q83+Q86)*$C$17</f>
        <v>0</v>
      </c>
      <c r="R87" s="164">
        <f t="shared" ref="R87" si="86">(R83+R86)*$C$17</f>
        <v>0</v>
      </c>
      <c r="S87" s="164">
        <f t="shared" ref="S87" si="87">(S83+S86)*$C$17</f>
        <v>0</v>
      </c>
      <c r="T87" s="164">
        <f t="shared" ref="T87" si="88">(T83+T86)*$C$17</f>
        <v>0</v>
      </c>
      <c r="U87" s="164">
        <f t="shared" ref="U87" si="89">(U83+U86)*$C$17</f>
        <v>0</v>
      </c>
      <c r="V87" s="164">
        <f t="shared" ref="V87" si="90">(V83+V86)*$C$17</f>
        <v>0</v>
      </c>
      <c r="W87" s="164">
        <f t="shared" ref="W87" si="91">(W83+W86)*$C$17</f>
        <v>0</v>
      </c>
      <c r="X87" s="164">
        <f t="shared" ref="X87" si="92">(X83+X86)*$C$17</f>
        <v>0</v>
      </c>
      <c r="Y87" s="164">
        <f t="shared" ref="Y87" si="93">(Y83+Y86)*$C$17</f>
        <v>0</v>
      </c>
      <c r="Z87" s="164">
        <f t="shared" ref="Z87" si="94">(Z83+Z86)*$C$17</f>
        <v>0</v>
      </c>
      <c r="AA87" s="164">
        <f t="shared" ref="AA87" si="95">(AA83+AA86)*$C$17</f>
        <v>0</v>
      </c>
      <c r="AB87" s="164">
        <f t="shared" ref="AB87" si="96">(AB83+AB86)*$C$17</f>
        <v>0</v>
      </c>
      <c r="AC87" s="164">
        <f t="shared" ref="AC87" si="97">(AC83+AC86)*$C$17</f>
        <v>0</v>
      </c>
      <c r="AD87" s="164">
        <f t="shared" ref="AD87" si="98">(AD83+AD86)*$C$17</f>
        <v>0</v>
      </c>
      <c r="AE87" s="164">
        <f t="shared" ref="AE87" si="99">(AE83+AE86)*$C$17</f>
        <v>0</v>
      </c>
      <c r="AG87" s="163">
        <f t="shared" ref="AG87:AN87" si="100">(AG83+AG86)*$C$17</f>
        <v>0</v>
      </c>
      <c r="AH87" s="163">
        <f t="shared" si="100"/>
        <v>0</v>
      </c>
      <c r="AI87" s="163">
        <f t="shared" si="100"/>
        <v>0</v>
      </c>
      <c r="AJ87" s="163">
        <f t="shared" si="100"/>
        <v>0</v>
      </c>
      <c r="AK87" s="163">
        <f t="shared" si="100"/>
        <v>0</v>
      </c>
      <c r="AL87" s="163">
        <f t="shared" si="100"/>
        <v>0</v>
      </c>
      <c r="AM87" s="163">
        <f t="shared" si="100"/>
        <v>0</v>
      </c>
      <c r="AN87" s="163">
        <f t="shared" si="100"/>
        <v>0</v>
      </c>
    </row>
    <row r="88" spans="1:40" s="1" customFormat="1" ht="17.149999999999999" customHeight="1" x14ac:dyDescent="0.45">
      <c r="A88" s="15"/>
      <c r="B88" s="165" t="s">
        <v>134</v>
      </c>
      <c r="C88" s="166">
        <f>-C85+C86+C87</f>
        <v>0</v>
      </c>
      <c r="D88" s="166">
        <f>-D85+D86+D87</f>
        <v>0</v>
      </c>
      <c r="E88" s="166">
        <f t="shared" ref="E88:AE88" si="101">-E85+E86+E87</f>
        <v>0</v>
      </c>
      <c r="F88" s="166">
        <f t="shared" si="101"/>
        <v>0</v>
      </c>
      <c r="G88" s="166">
        <f t="shared" si="101"/>
        <v>0</v>
      </c>
      <c r="H88" s="166">
        <f t="shared" si="101"/>
        <v>0</v>
      </c>
      <c r="I88" s="166">
        <f t="shared" si="101"/>
        <v>0</v>
      </c>
      <c r="J88" s="166">
        <f t="shared" si="101"/>
        <v>0</v>
      </c>
      <c r="K88" s="166">
        <f t="shared" si="101"/>
        <v>0</v>
      </c>
      <c r="L88" s="166">
        <f t="shared" si="101"/>
        <v>0</v>
      </c>
      <c r="M88" s="166">
        <f t="shared" si="101"/>
        <v>0</v>
      </c>
      <c r="N88" s="166">
        <f t="shared" si="101"/>
        <v>0</v>
      </c>
      <c r="O88" s="166">
        <f t="shared" si="101"/>
        <v>0</v>
      </c>
      <c r="P88" s="166">
        <f t="shared" si="101"/>
        <v>0</v>
      </c>
      <c r="Q88" s="166">
        <f t="shared" si="101"/>
        <v>0</v>
      </c>
      <c r="R88" s="166">
        <f t="shared" si="101"/>
        <v>0</v>
      </c>
      <c r="S88" s="166">
        <f t="shared" si="101"/>
        <v>0</v>
      </c>
      <c r="T88" s="166">
        <f t="shared" si="101"/>
        <v>0</v>
      </c>
      <c r="U88" s="166">
        <f t="shared" si="101"/>
        <v>0</v>
      </c>
      <c r="V88" s="166">
        <f t="shared" si="101"/>
        <v>0</v>
      </c>
      <c r="W88" s="166">
        <f t="shared" si="101"/>
        <v>0</v>
      </c>
      <c r="X88" s="166">
        <f t="shared" si="101"/>
        <v>0</v>
      </c>
      <c r="Y88" s="166">
        <f t="shared" si="101"/>
        <v>0</v>
      </c>
      <c r="Z88" s="166">
        <f t="shared" si="101"/>
        <v>0</v>
      </c>
      <c r="AA88" s="166">
        <f t="shared" si="101"/>
        <v>0</v>
      </c>
      <c r="AB88" s="166">
        <f t="shared" si="101"/>
        <v>0</v>
      </c>
      <c r="AC88" s="166">
        <f t="shared" si="101"/>
        <v>0</v>
      </c>
      <c r="AD88" s="166">
        <f t="shared" si="101"/>
        <v>0</v>
      </c>
      <c r="AE88" s="166">
        <f t="shared" si="101"/>
        <v>0</v>
      </c>
      <c r="AF88" s="2"/>
      <c r="AG88" s="162"/>
      <c r="AH88" s="162"/>
      <c r="AI88" s="162"/>
      <c r="AJ88" s="162"/>
      <c r="AK88" s="162"/>
      <c r="AL88" s="162"/>
      <c r="AM88" s="162"/>
      <c r="AN88" s="162"/>
    </row>
    <row r="89" spans="1:40" ht="5.25" customHeight="1" x14ac:dyDescent="0.45">
      <c r="A89" s="15"/>
      <c r="B89" s="10"/>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row>
    <row r="90" spans="1:40" ht="17.149999999999999" customHeight="1" x14ac:dyDescent="0.45">
      <c r="A90" s="15"/>
      <c r="B90" s="5" t="s">
        <v>135</v>
      </c>
      <c r="C90" s="4"/>
      <c r="D90" s="17"/>
      <c r="E90" s="4"/>
      <c r="F90" s="4"/>
      <c r="G90" s="4"/>
      <c r="H90" s="4"/>
      <c r="I90" s="4"/>
      <c r="J90" s="4"/>
      <c r="K90" s="4"/>
      <c r="L90" s="4"/>
      <c r="M90" s="4"/>
      <c r="N90" s="4"/>
      <c r="O90" s="4"/>
      <c r="P90" s="4"/>
      <c r="Q90" s="4"/>
      <c r="R90" s="4"/>
      <c r="S90" s="4"/>
      <c r="T90" s="4"/>
      <c r="U90" s="4"/>
      <c r="V90" s="4"/>
      <c r="W90" s="4"/>
      <c r="X90" s="4"/>
      <c r="Y90" s="4"/>
      <c r="Z90" s="4"/>
      <c r="AA90" s="4"/>
      <c r="AB90" s="4"/>
      <c r="AC90" s="4"/>
      <c r="AD90" s="4"/>
      <c r="AE90" s="4"/>
    </row>
    <row r="91" spans="1:40" ht="17.149999999999999" customHeight="1" x14ac:dyDescent="0.45">
      <c r="A91" s="15"/>
      <c r="B91" s="8" t="str">
        <f t="shared" ref="B91:B100" si="102">B63</f>
        <v>Type medewerker 1</v>
      </c>
      <c r="C91" s="89">
        <f t="shared" ref="C91:C100" si="103">D91+F91+G91+H91+I91+SUM(K91:W91)+SUM(Y91:AB91)+AD91+AE91</f>
        <v>0</v>
      </c>
      <c r="D91" s="125"/>
      <c r="E91" s="135">
        <f t="shared" ref="E91:E96" si="104">SUM(F91:G91)</f>
        <v>0</v>
      </c>
      <c r="F91" s="125"/>
      <c r="G91" s="125"/>
      <c r="H91" s="125"/>
      <c r="I91" s="125"/>
      <c r="J91" s="135">
        <f t="shared" ref="J91:J100" si="105">SUM(K91:L91)</f>
        <v>0</v>
      </c>
      <c r="K91" s="125"/>
      <c r="L91" s="125"/>
      <c r="M91" s="125"/>
      <c r="N91" s="125"/>
      <c r="O91" s="125"/>
      <c r="P91" s="125"/>
      <c r="Q91" s="125"/>
      <c r="R91" s="125"/>
      <c r="S91" s="125"/>
      <c r="T91" s="125"/>
      <c r="U91" s="125"/>
      <c r="V91" s="125"/>
      <c r="W91" s="125"/>
      <c r="X91" s="135">
        <f t="shared" ref="X91:X96" si="106">SUM(Y91:Z91)</f>
        <v>0</v>
      </c>
      <c r="Y91" s="125"/>
      <c r="Z91" s="125"/>
      <c r="AA91" s="125"/>
      <c r="AB91" s="125"/>
      <c r="AC91" s="135">
        <f t="shared" ref="AC91:AC96" si="107">SUM(AD91:AE91)</f>
        <v>0</v>
      </c>
      <c r="AD91" s="125"/>
      <c r="AE91" s="125"/>
    </row>
    <row r="92" spans="1:40" ht="17.149999999999999" customHeight="1" x14ac:dyDescent="0.45">
      <c r="A92" s="15"/>
      <c r="B92" s="8" t="str">
        <f t="shared" si="102"/>
        <v>Type medewerker 2</v>
      </c>
      <c r="C92" s="89">
        <f t="shared" si="103"/>
        <v>0</v>
      </c>
      <c r="D92" s="126"/>
      <c r="E92" s="135">
        <f t="shared" si="104"/>
        <v>0</v>
      </c>
      <c r="F92" s="126"/>
      <c r="G92" s="126"/>
      <c r="H92" s="126"/>
      <c r="I92" s="126"/>
      <c r="J92" s="135">
        <f t="shared" si="105"/>
        <v>0</v>
      </c>
      <c r="K92" s="126"/>
      <c r="L92" s="126"/>
      <c r="M92" s="126"/>
      <c r="N92" s="126"/>
      <c r="O92" s="126"/>
      <c r="P92" s="126"/>
      <c r="Q92" s="126"/>
      <c r="R92" s="126"/>
      <c r="S92" s="126"/>
      <c r="T92" s="126"/>
      <c r="U92" s="126"/>
      <c r="V92" s="126"/>
      <c r="W92" s="126"/>
      <c r="X92" s="135">
        <f t="shared" si="106"/>
        <v>0</v>
      </c>
      <c r="Y92" s="126"/>
      <c r="Z92" s="126"/>
      <c r="AA92" s="126"/>
      <c r="AB92" s="126"/>
      <c r="AC92" s="135">
        <f t="shared" si="107"/>
        <v>0</v>
      </c>
      <c r="AD92" s="126"/>
      <c r="AE92" s="126"/>
    </row>
    <row r="93" spans="1:40" ht="17.149999999999999" customHeight="1" x14ac:dyDescent="0.45">
      <c r="A93" s="15"/>
      <c r="B93" s="8" t="str">
        <f t="shared" si="102"/>
        <v>Type medewerker 3</v>
      </c>
      <c r="C93" s="89">
        <f t="shared" si="103"/>
        <v>0</v>
      </c>
      <c r="D93" s="126"/>
      <c r="E93" s="135">
        <f t="shared" si="104"/>
        <v>0</v>
      </c>
      <c r="F93" s="126"/>
      <c r="G93" s="126"/>
      <c r="H93" s="126"/>
      <c r="I93" s="126"/>
      <c r="J93" s="135">
        <f t="shared" si="105"/>
        <v>0</v>
      </c>
      <c r="K93" s="126"/>
      <c r="L93" s="126"/>
      <c r="M93" s="126"/>
      <c r="N93" s="126"/>
      <c r="O93" s="126"/>
      <c r="P93" s="126"/>
      <c r="Q93" s="126"/>
      <c r="R93" s="126"/>
      <c r="S93" s="126"/>
      <c r="T93" s="126"/>
      <c r="U93" s="126"/>
      <c r="V93" s="126"/>
      <c r="W93" s="126"/>
      <c r="X93" s="135">
        <f t="shared" si="106"/>
        <v>0</v>
      </c>
      <c r="Y93" s="126"/>
      <c r="Z93" s="126"/>
      <c r="AA93" s="126"/>
      <c r="AB93" s="126"/>
      <c r="AC93" s="135">
        <f t="shared" si="107"/>
        <v>0</v>
      </c>
      <c r="AD93" s="126"/>
      <c r="AE93" s="126"/>
    </row>
    <row r="94" spans="1:40" ht="17.149999999999999" customHeight="1" x14ac:dyDescent="0.45">
      <c r="A94" s="15"/>
      <c r="B94" s="8" t="str">
        <f t="shared" si="102"/>
        <v>Type medewerker 4</v>
      </c>
      <c r="C94" s="89">
        <f t="shared" si="103"/>
        <v>0</v>
      </c>
      <c r="D94" s="126"/>
      <c r="E94" s="135">
        <f t="shared" si="104"/>
        <v>0</v>
      </c>
      <c r="F94" s="126"/>
      <c r="G94" s="126"/>
      <c r="H94" s="126"/>
      <c r="I94" s="126"/>
      <c r="J94" s="135">
        <f t="shared" si="105"/>
        <v>0</v>
      </c>
      <c r="K94" s="126"/>
      <c r="L94" s="126"/>
      <c r="M94" s="126"/>
      <c r="N94" s="126"/>
      <c r="O94" s="126"/>
      <c r="P94" s="126"/>
      <c r="Q94" s="126"/>
      <c r="R94" s="126"/>
      <c r="S94" s="126"/>
      <c r="T94" s="126"/>
      <c r="U94" s="126"/>
      <c r="V94" s="126"/>
      <c r="W94" s="126"/>
      <c r="X94" s="135">
        <f t="shared" si="106"/>
        <v>0</v>
      </c>
      <c r="Y94" s="126"/>
      <c r="Z94" s="126"/>
      <c r="AA94" s="126"/>
      <c r="AB94" s="126"/>
      <c r="AC94" s="135">
        <f t="shared" si="107"/>
        <v>0</v>
      </c>
      <c r="AD94" s="126"/>
      <c r="AE94" s="126"/>
    </row>
    <row r="95" spans="1:40" ht="17.149999999999999" customHeight="1" x14ac:dyDescent="0.45">
      <c r="A95" s="15"/>
      <c r="B95" s="8" t="str">
        <f t="shared" si="102"/>
        <v>Type medewerker 5</v>
      </c>
      <c r="C95" s="89">
        <f t="shared" si="103"/>
        <v>0</v>
      </c>
      <c r="D95" s="126"/>
      <c r="E95" s="135">
        <f t="shared" si="104"/>
        <v>0</v>
      </c>
      <c r="F95" s="126"/>
      <c r="G95" s="126"/>
      <c r="H95" s="126"/>
      <c r="I95" s="126"/>
      <c r="J95" s="135">
        <f t="shared" si="105"/>
        <v>0</v>
      </c>
      <c r="K95" s="126"/>
      <c r="L95" s="126"/>
      <c r="M95" s="126"/>
      <c r="N95" s="126"/>
      <c r="O95" s="126"/>
      <c r="P95" s="126"/>
      <c r="Q95" s="126"/>
      <c r="R95" s="126"/>
      <c r="S95" s="126"/>
      <c r="T95" s="126"/>
      <c r="U95" s="126"/>
      <c r="V95" s="126"/>
      <c r="W95" s="126"/>
      <c r="X95" s="135">
        <f t="shared" si="106"/>
        <v>0</v>
      </c>
      <c r="Y95" s="126"/>
      <c r="Z95" s="126"/>
      <c r="AA95" s="126"/>
      <c r="AB95" s="126"/>
      <c r="AC95" s="135">
        <f t="shared" si="107"/>
        <v>0</v>
      </c>
      <c r="AD95" s="126"/>
      <c r="AE95" s="126"/>
    </row>
    <row r="96" spans="1:40" ht="17.149999999999999" customHeight="1" x14ac:dyDescent="0.45">
      <c r="A96" s="15"/>
      <c r="B96" s="8" t="str">
        <f t="shared" si="102"/>
        <v>Type medewerker 6</v>
      </c>
      <c r="C96" s="89">
        <f t="shared" si="103"/>
        <v>0</v>
      </c>
      <c r="D96" s="126"/>
      <c r="E96" s="135">
        <f t="shared" si="104"/>
        <v>0</v>
      </c>
      <c r="F96" s="126"/>
      <c r="G96" s="126"/>
      <c r="H96" s="126"/>
      <c r="I96" s="126"/>
      <c r="J96" s="135">
        <f t="shared" si="105"/>
        <v>0</v>
      </c>
      <c r="K96" s="126"/>
      <c r="L96" s="126"/>
      <c r="M96" s="126"/>
      <c r="N96" s="126"/>
      <c r="O96" s="126"/>
      <c r="P96" s="126"/>
      <c r="Q96" s="126"/>
      <c r="R96" s="126"/>
      <c r="S96" s="126"/>
      <c r="T96" s="126"/>
      <c r="U96" s="126"/>
      <c r="V96" s="126"/>
      <c r="W96" s="126"/>
      <c r="X96" s="135">
        <f t="shared" si="106"/>
        <v>0</v>
      </c>
      <c r="Y96" s="126"/>
      <c r="Z96" s="126"/>
      <c r="AA96" s="126"/>
      <c r="AB96" s="126"/>
      <c r="AC96" s="135">
        <f t="shared" si="107"/>
        <v>0</v>
      </c>
      <c r="AD96" s="126"/>
      <c r="AE96" s="126"/>
    </row>
    <row r="97" spans="1:31" ht="17.149999999999999" customHeight="1" x14ac:dyDescent="0.45">
      <c r="A97" s="15"/>
      <c r="B97" s="8" t="str">
        <f t="shared" si="102"/>
        <v>Type medewerker 7</v>
      </c>
      <c r="C97" s="89">
        <f t="shared" si="103"/>
        <v>0</v>
      </c>
      <c r="D97" s="126"/>
      <c r="E97" s="135">
        <f t="shared" ref="E97:E100" si="108">SUM(F97:G97)</f>
        <v>0</v>
      </c>
      <c r="F97" s="126"/>
      <c r="G97" s="126"/>
      <c r="H97" s="126"/>
      <c r="I97" s="125"/>
      <c r="J97" s="135">
        <f t="shared" si="105"/>
        <v>0</v>
      </c>
      <c r="K97" s="125"/>
      <c r="L97" s="125"/>
      <c r="M97" s="125"/>
      <c r="N97" s="125"/>
      <c r="O97" s="125"/>
      <c r="P97" s="125"/>
      <c r="Q97" s="125"/>
      <c r="R97" s="125"/>
      <c r="S97" s="125"/>
      <c r="T97" s="125"/>
      <c r="U97" s="125"/>
      <c r="V97" s="125"/>
      <c r="W97" s="125"/>
      <c r="X97" s="135">
        <f t="shared" ref="X97:X100" si="109">SUM(Y97:Z97)</f>
        <v>0</v>
      </c>
      <c r="Y97" s="125"/>
      <c r="Z97" s="125"/>
      <c r="AA97" s="125"/>
      <c r="AB97" s="125"/>
      <c r="AC97" s="135">
        <f t="shared" ref="AC97:AC100" si="110">SUM(AD97:AE97)</f>
        <v>0</v>
      </c>
      <c r="AD97" s="125"/>
      <c r="AE97" s="125"/>
    </row>
    <row r="98" spans="1:31" ht="17.149999999999999" customHeight="1" x14ac:dyDescent="0.45">
      <c r="A98" s="15"/>
      <c r="B98" s="8" t="str">
        <f t="shared" si="102"/>
        <v>Type medewerker 8</v>
      </c>
      <c r="C98" s="89">
        <f t="shared" si="103"/>
        <v>0</v>
      </c>
      <c r="D98" s="126"/>
      <c r="E98" s="135">
        <f t="shared" si="108"/>
        <v>0</v>
      </c>
      <c r="F98" s="126"/>
      <c r="G98" s="126"/>
      <c r="H98" s="126"/>
      <c r="I98" s="125"/>
      <c r="J98" s="135">
        <f t="shared" si="105"/>
        <v>0</v>
      </c>
      <c r="K98" s="125"/>
      <c r="L98" s="125"/>
      <c r="M98" s="125"/>
      <c r="N98" s="125"/>
      <c r="O98" s="125"/>
      <c r="P98" s="125"/>
      <c r="Q98" s="125"/>
      <c r="R98" s="125"/>
      <c r="S98" s="125"/>
      <c r="T98" s="125"/>
      <c r="U98" s="125"/>
      <c r="V98" s="125"/>
      <c r="W98" s="125"/>
      <c r="X98" s="135">
        <f t="shared" si="109"/>
        <v>0</v>
      </c>
      <c r="Y98" s="125"/>
      <c r="Z98" s="125"/>
      <c r="AA98" s="125"/>
      <c r="AB98" s="125"/>
      <c r="AC98" s="135">
        <f t="shared" si="110"/>
        <v>0</v>
      </c>
      <c r="AD98" s="125"/>
      <c r="AE98" s="125"/>
    </row>
    <row r="99" spans="1:31" ht="17.149999999999999" customHeight="1" x14ac:dyDescent="0.45">
      <c r="A99" s="15"/>
      <c r="B99" s="8" t="str">
        <f t="shared" si="102"/>
        <v>Type medewerker 9</v>
      </c>
      <c r="C99" s="89">
        <f t="shared" si="103"/>
        <v>0</v>
      </c>
      <c r="D99" s="126"/>
      <c r="E99" s="135">
        <f t="shared" si="108"/>
        <v>0</v>
      </c>
      <c r="F99" s="126"/>
      <c r="G99" s="126"/>
      <c r="H99" s="126"/>
      <c r="I99" s="125"/>
      <c r="J99" s="135">
        <f t="shared" si="105"/>
        <v>0</v>
      </c>
      <c r="K99" s="125"/>
      <c r="L99" s="125"/>
      <c r="M99" s="125"/>
      <c r="N99" s="125"/>
      <c r="O99" s="125"/>
      <c r="P99" s="125"/>
      <c r="Q99" s="125"/>
      <c r="R99" s="125"/>
      <c r="S99" s="125"/>
      <c r="T99" s="125"/>
      <c r="U99" s="125"/>
      <c r="V99" s="125"/>
      <c r="W99" s="125"/>
      <c r="X99" s="135">
        <f t="shared" si="109"/>
        <v>0</v>
      </c>
      <c r="Y99" s="125"/>
      <c r="Z99" s="125"/>
      <c r="AA99" s="125"/>
      <c r="AB99" s="125"/>
      <c r="AC99" s="135">
        <f t="shared" si="110"/>
        <v>0</v>
      </c>
      <c r="AD99" s="125"/>
      <c r="AE99" s="125"/>
    </row>
    <row r="100" spans="1:31" ht="17.149999999999999" customHeight="1" x14ac:dyDescent="0.45">
      <c r="A100" s="15"/>
      <c r="B100" s="8" t="str">
        <f t="shared" si="102"/>
        <v>Type medewerker 10</v>
      </c>
      <c r="C100" s="89">
        <f t="shared" si="103"/>
        <v>0</v>
      </c>
      <c r="D100" s="126"/>
      <c r="E100" s="135">
        <f t="shared" si="108"/>
        <v>0</v>
      </c>
      <c r="F100" s="126"/>
      <c r="G100" s="126"/>
      <c r="H100" s="126"/>
      <c r="I100" s="125"/>
      <c r="J100" s="135">
        <f t="shared" si="105"/>
        <v>0</v>
      </c>
      <c r="K100" s="125"/>
      <c r="L100" s="125"/>
      <c r="M100" s="125"/>
      <c r="N100" s="125"/>
      <c r="O100" s="125"/>
      <c r="P100" s="125"/>
      <c r="Q100" s="125"/>
      <c r="R100" s="125"/>
      <c r="S100" s="125"/>
      <c r="T100" s="125"/>
      <c r="U100" s="125"/>
      <c r="V100" s="125"/>
      <c r="W100" s="125"/>
      <c r="X100" s="135">
        <f t="shared" si="109"/>
        <v>0</v>
      </c>
      <c r="Y100" s="125"/>
      <c r="Z100" s="125"/>
      <c r="AA100" s="125"/>
      <c r="AB100" s="125"/>
      <c r="AC100" s="135">
        <f t="shared" si="110"/>
        <v>0</v>
      </c>
      <c r="AD100" s="125"/>
      <c r="AE100" s="125"/>
    </row>
    <row r="101" spans="1:31" s="1" customFormat="1" ht="17.149999999999999" customHeight="1" thickBot="1" x14ac:dyDescent="0.5">
      <c r="A101" s="15"/>
      <c r="B101" s="6" t="s">
        <v>136</v>
      </c>
      <c r="C101" s="133">
        <f>SUM(D101:AE101)</f>
        <v>0</v>
      </c>
      <c r="D101" s="91">
        <f t="shared" ref="D101:AE101" si="111">SUM(D91:D100)</f>
        <v>0</v>
      </c>
      <c r="E101" s="134">
        <f t="shared" si="111"/>
        <v>0</v>
      </c>
      <c r="F101" s="134">
        <f t="shared" si="111"/>
        <v>0</v>
      </c>
      <c r="G101" s="134">
        <f t="shared" si="111"/>
        <v>0</v>
      </c>
      <c r="H101" s="134">
        <f t="shared" si="111"/>
        <v>0</v>
      </c>
      <c r="I101" s="134">
        <f t="shared" si="111"/>
        <v>0</v>
      </c>
      <c r="J101" s="134">
        <f t="shared" si="111"/>
        <v>0</v>
      </c>
      <c r="K101" s="134">
        <f t="shared" si="111"/>
        <v>0</v>
      </c>
      <c r="L101" s="134">
        <f t="shared" si="111"/>
        <v>0</v>
      </c>
      <c r="M101" s="134">
        <f t="shared" si="111"/>
        <v>0</v>
      </c>
      <c r="N101" s="134">
        <f t="shared" si="111"/>
        <v>0</v>
      </c>
      <c r="O101" s="134">
        <f t="shared" si="111"/>
        <v>0</v>
      </c>
      <c r="P101" s="134">
        <f t="shared" si="111"/>
        <v>0</v>
      </c>
      <c r="Q101" s="134">
        <f t="shared" si="111"/>
        <v>0</v>
      </c>
      <c r="R101" s="134">
        <f t="shared" si="111"/>
        <v>0</v>
      </c>
      <c r="S101" s="134">
        <f t="shared" si="111"/>
        <v>0</v>
      </c>
      <c r="T101" s="134">
        <f t="shared" si="111"/>
        <v>0</v>
      </c>
      <c r="U101" s="134">
        <f t="shared" si="111"/>
        <v>0</v>
      </c>
      <c r="V101" s="134">
        <f t="shared" si="111"/>
        <v>0</v>
      </c>
      <c r="W101" s="134">
        <f t="shared" si="111"/>
        <v>0</v>
      </c>
      <c r="X101" s="134">
        <f t="shared" si="111"/>
        <v>0</v>
      </c>
      <c r="Y101" s="134">
        <f t="shared" si="111"/>
        <v>0</v>
      </c>
      <c r="Z101" s="134">
        <f t="shared" si="111"/>
        <v>0</v>
      </c>
      <c r="AA101" s="134">
        <f t="shared" si="111"/>
        <v>0</v>
      </c>
      <c r="AB101" s="134">
        <f t="shared" si="111"/>
        <v>0</v>
      </c>
      <c r="AC101" s="134">
        <f t="shared" si="111"/>
        <v>0</v>
      </c>
      <c r="AD101" s="134">
        <f t="shared" si="111"/>
        <v>0</v>
      </c>
      <c r="AE101" s="134">
        <f t="shared" si="111"/>
        <v>0</v>
      </c>
    </row>
    <row r="102" spans="1:31" ht="5.25" customHeight="1" x14ac:dyDescent="0.45">
      <c r="A102" s="15"/>
      <c r="B102" s="10"/>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row>
    <row r="103" spans="1:31" ht="17.149999999999999" hidden="1" customHeight="1" x14ac:dyDescent="0.45"/>
  </sheetData>
  <sheetProtection algorithmName="SHA-512" hashValue="2kMzH22MMm5ldupRoj9niO6Rb+x39E+/8o+/ugYhCS1305Jm61B7EP3b5Ib0WlfyhcYidekJGqWNbL5RdlwfXQ==" saltValue="8MBHPIYxotsMkpbrFnyRYw==" spinCount="100000" sheet="1" objects="1" scenarios="1"/>
  <phoneticPr fontId="27" type="noConversion"/>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CAF67-3956-46BE-9DB9-EDF1E9535536}">
  <sheetPr codeName="Blad6"/>
  <dimension ref="A2:BS87"/>
  <sheetViews>
    <sheetView topLeftCell="A2" zoomScaleNormal="100" workbookViewId="0">
      <pane xSplit="2" ySplit="1" topLeftCell="D3" activePane="bottomRight" state="frozen"/>
      <selection pane="topRight" activeCell="C2" sqref="C2"/>
      <selection pane="bottomLeft" activeCell="A4" sqref="A4"/>
      <selection pane="bottomRight" activeCell="J20" sqref="J20"/>
    </sheetView>
  </sheetViews>
  <sheetFormatPr defaultColWidth="0" defaultRowHeight="0" customHeight="1" zeroHeight="1" x14ac:dyDescent="0.45"/>
  <cols>
    <col min="1" max="1" width="1.58203125" style="7" customWidth="1"/>
    <col min="2" max="2" width="24.08203125" style="2" bestFit="1" customWidth="1"/>
    <col min="3" max="57" width="9" style="2" customWidth="1"/>
    <col min="58" max="58" width="1.75" style="2" customWidth="1"/>
    <col min="59" max="71" width="0" style="2" hidden="1" customWidth="1"/>
    <col min="72" max="16384" width="9" style="2" hidden="1"/>
  </cols>
  <sheetData>
    <row r="2" spans="1:58" s="1" customFormat="1" ht="17.149999999999999" customHeight="1" x14ac:dyDescent="0.45">
      <c r="A2" s="11"/>
      <c r="C2" s="50" t="s">
        <v>22</v>
      </c>
      <c r="D2" s="40" t="s">
        <v>23</v>
      </c>
      <c r="E2" s="40" t="s">
        <v>24</v>
      </c>
      <c r="F2" s="40" t="s">
        <v>25</v>
      </c>
      <c r="G2" s="40" t="s">
        <v>26</v>
      </c>
      <c r="H2" s="40" t="s">
        <v>27</v>
      </c>
      <c r="I2" s="40" t="s">
        <v>28</v>
      </c>
      <c r="J2" s="40" t="s">
        <v>29</v>
      </c>
      <c r="K2" s="40" t="s">
        <v>30</v>
      </c>
      <c r="L2" s="40" t="s">
        <v>31</v>
      </c>
      <c r="M2" s="40" t="s">
        <v>32</v>
      </c>
      <c r="N2" s="40" t="s">
        <v>33</v>
      </c>
      <c r="O2" s="40" t="s">
        <v>34</v>
      </c>
      <c r="P2" s="40" t="s">
        <v>35</v>
      </c>
      <c r="Q2" s="40" t="s">
        <v>36</v>
      </c>
      <c r="R2" s="40" t="s">
        <v>37</v>
      </c>
      <c r="S2" s="40" t="s">
        <v>38</v>
      </c>
      <c r="T2" s="40" t="s">
        <v>39</v>
      </c>
      <c r="U2" s="40" t="s">
        <v>40</v>
      </c>
      <c r="V2" s="40" t="s">
        <v>41</v>
      </c>
      <c r="W2" s="40" t="s">
        <v>42</v>
      </c>
      <c r="X2" s="40" t="s">
        <v>43</v>
      </c>
      <c r="Y2" s="40" t="s">
        <v>44</v>
      </c>
      <c r="Z2" s="40" t="s">
        <v>45</v>
      </c>
      <c r="AA2" s="40" t="s">
        <v>46</v>
      </c>
      <c r="AB2" s="40" t="s">
        <v>47</v>
      </c>
      <c r="AC2" s="40" t="s">
        <v>48</v>
      </c>
      <c r="AD2" s="40" t="s">
        <v>49</v>
      </c>
      <c r="AE2" s="40" t="s">
        <v>50</v>
      </c>
      <c r="AF2" s="40" t="s">
        <v>51</v>
      </c>
      <c r="AG2" s="40" t="s">
        <v>52</v>
      </c>
      <c r="AH2" s="40" t="s">
        <v>53</v>
      </c>
      <c r="AI2" s="40" t="s">
        <v>54</v>
      </c>
      <c r="AJ2" s="40" t="s">
        <v>55</v>
      </c>
      <c r="AK2" s="40" t="s">
        <v>56</v>
      </c>
      <c r="AL2" s="40" t="s">
        <v>57</v>
      </c>
      <c r="AM2" s="40" t="s">
        <v>58</v>
      </c>
      <c r="AN2" s="40" t="s">
        <v>59</v>
      </c>
      <c r="AO2" s="40" t="s">
        <v>60</v>
      </c>
      <c r="AP2" s="40" t="s">
        <v>61</v>
      </c>
      <c r="AQ2" s="40" t="s">
        <v>62</v>
      </c>
      <c r="AR2" s="40" t="s">
        <v>63</v>
      </c>
      <c r="AS2" s="40" t="s">
        <v>64</v>
      </c>
      <c r="AT2" s="40" t="s">
        <v>65</v>
      </c>
      <c r="AU2" s="40" t="s">
        <v>66</v>
      </c>
      <c r="AV2" s="40" t="s">
        <v>67</v>
      </c>
      <c r="AW2" s="40" t="s">
        <v>68</v>
      </c>
      <c r="AX2" s="40" t="s">
        <v>69</v>
      </c>
      <c r="AY2" s="40" t="s">
        <v>70</v>
      </c>
      <c r="AZ2" s="40" t="s">
        <v>71</v>
      </c>
      <c r="BA2" s="40" t="s">
        <v>72</v>
      </c>
      <c r="BB2" s="40" t="s">
        <v>73</v>
      </c>
      <c r="BC2" s="40" t="s">
        <v>74</v>
      </c>
      <c r="BD2" s="40" t="s">
        <v>75</v>
      </c>
      <c r="BE2" s="40" t="s">
        <v>76</v>
      </c>
      <c r="BF2" s="2"/>
    </row>
    <row r="3" spans="1:58" ht="5.25" customHeight="1" x14ac:dyDescent="0.45">
      <c r="A3" s="15"/>
      <c r="B3" s="10"/>
      <c r="C3" s="27"/>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row>
    <row r="4" spans="1:58" ht="17.149999999999999" customHeight="1" x14ac:dyDescent="0.45">
      <c r="A4" s="15"/>
      <c r="B4" s="16" t="s">
        <v>112</v>
      </c>
      <c r="C4" s="16"/>
      <c r="D4" s="3"/>
      <c r="F4" s="3"/>
      <c r="H4" s="3"/>
    </row>
    <row r="5" spans="1:58" ht="17.149999999999999" customHeight="1" x14ac:dyDescent="0.45">
      <c r="A5" s="15"/>
      <c r="B5" s="111" t="s">
        <v>113</v>
      </c>
      <c r="C5" s="121"/>
      <c r="D5" s="3"/>
      <c r="E5" s="77"/>
      <c r="F5" s="3"/>
      <c r="H5" s="3"/>
    </row>
    <row r="6" spans="1:58" ht="17.149999999999999" customHeight="1" x14ac:dyDescent="0.45">
      <c r="A6" s="15"/>
      <c r="B6" s="112" t="s">
        <v>114</v>
      </c>
      <c r="C6" s="122"/>
      <c r="D6" s="3"/>
      <c r="F6" s="3"/>
      <c r="H6" s="3"/>
    </row>
    <row r="7" spans="1:58" ht="17.149999999999999" customHeight="1" x14ac:dyDescent="0.45">
      <c r="A7" s="15"/>
      <c r="B7" s="112" t="s">
        <v>115</v>
      </c>
      <c r="C7" s="122"/>
      <c r="D7" s="3"/>
      <c r="F7" s="3"/>
      <c r="H7" s="3"/>
    </row>
    <row r="8" spans="1:58" ht="17.149999999999999" customHeight="1" x14ac:dyDescent="0.45">
      <c r="A8" s="15"/>
      <c r="B8" s="112" t="s">
        <v>116</v>
      </c>
      <c r="C8" s="122"/>
      <c r="D8" s="3"/>
      <c r="F8" s="3"/>
      <c r="H8" s="3"/>
    </row>
    <row r="9" spans="1:58" ht="17.149999999999999" customHeight="1" x14ac:dyDescent="0.45">
      <c r="A9" s="15"/>
      <c r="B9" s="112" t="s">
        <v>117</v>
      </c>
      <c r="C9" s="122"/>
      <c r="D9" s="3"/>
      <c r="F9" s="3"/>
      <c r="H9" s="3"/>
    </row>
    <row r="10" spans="1:58" ht="17.149999999999999" customHeight="1" x14ac:dyDescent="0.45">
      <c r="A10" s="15"/>
      <c r="B10" s="112" t="s">
        <v>118</v>
      </c>
      <c r="C10" s="122"/>
      <c r="D10" s="3"/>
      <c r="F10" s="3"/>
      <c r="H10" s="3"/>
    </row>
    <row r="11" spans="1:58" ht="17.149999999999999" customHeight="1" x14ac:dyDescent="0.45">
      <c r="A11" s="15"/>
      <c r="B11" s="112" t="s">
        <v>119</v>
      </c>
      <c r="C11" s="122"/>
      <c r="D11" s="3"/>
      <c r="F11" s="3"/>
      <c r="H11" s="3"/>
    </row>
    <row r="12" spans="1:58" ht="17.149999999999999" customHeight="1" x14ac:dyDescent="0.45">
      <c r="A12" s="15"/>
      <c r="B12" s="112" t="s">
        <v>120</v>
      </c>
      <c r="C12" s="122"/>
      <c r="D12" s="3"/>
      <c r="F12" s="3"/>
      <c r="H12" s="3"/>
    </row>
    <row r="13" spans="1:58" ht="17.149999999999999" customHeight="1" x14ac:dyDescent="0.45">
      <c r="A13" s="15"/>
      <c r="B13" s="112" t="s">
        <v>121</v>
      </c>
      <c r="C13" s="122"/>
      <c r="D13" s="3"/>
      <c r="F13" s="3"/>
      <c r="H13" s="3"/>
    </row>
    <row r="14" spans="1:58" ht="17.149999999999999" customHeight="1" thickBot="1" x14ac:dyDescent="0.5">
      <c r="A14" s="15"/>
      <c r="B14" s="113" t="s">
        <v>122</v>
      </c>
      <c r="C14" s="123"/>
      <c r="D14" s="3"/>
      <c r="F14" s="3"/>
      <c r="H14" s="3"/>
    </row>
    <row r="15" spans="1:58" ht="5.25" customHeight="1" x14ac:dyDescent="0.45">
      <c r="A15" s="15"/>
      <c r="B15" s="10"/>
      <c r="C15" s="27"/>
      <c r="D15" s="31"/>
      <c r="E15" s="25"/>
      <c r="F15" s="31"/>
      <c r="G15" s="25"/>
      <c r="H15" s="31"/>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row>
    <row r="16" spans="1:58" ht="17.149999999999999" customHeight="1" x14ac:dyDescent="0.45">
      <c r="A16" s="15"/>
      <c r="B16" s="32" t="s">
        <v>123</v>
      </c>
      <c r="C16" s="119"/>
      <c r="D16" s="3"/>
      <c r="F16" s="3"/>
      <c r="H16" s="3"/>
    </row>
    <row r="17" spans="1:57" ht="5.25" customHeight="1" x14ac:dyDescent="0.45">
      <c r="A17" s="15"/>
      <c r="B17" s="10"/>
      <c r="C17" s="27"/>
      <c r="D17" s="31"/>
      <c r="E17" s="25"/>
      <c r="F17" s="31"/>
      <c r="G17" s="25"/>
      <c r="H17" s="31"/>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row>
    <row r="18" spans="1:57" s="58" customFormat="1" ht="17.149999999999999" customHeight="1" x14ac:dyDescent="0.45">
      <c r="A18" s="54"/>
      <c r="B18" s="55" t="str">
        <f>'Cluster E &amp; D'!B3</f>
        <v>Pandbezetting 10% - 20%</v>
      </c>
      <c r="C18" s="55"/>
      <c r="D18" s="56"/>
      <c r="E18" s="57"/>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row>
    <row r="19" spans="1:57" ht="17.149999999999999" customHeight="1" x14ac:dyDescent="0.45">
      <c r="A19" s="15"/>
      <c r="B19" s="9" t="s">
        <v>127</v>
      </c>
      <c r="C19" s="84">
        <f>SUM(D19:BE19)</f>
        <v>0</v>
      </c>
      <c r="D19" s="124"/>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124"/>
      <c r="BB19" s="124"/>
      <c r="BC19" s="124"/>
      <c r="BD19" s="124"/>
      <c r="BE19" s="124"/>
    </row>
    <row r="20" spans="1:57" ht="17.149999999999999" customHeight="1" x14ac:dyDescent="0.45">
      <c r="A20" s="15"/>
      <c r="B20" s="9" t="s">
        <v>128</v>
      </c>
      <c r="C20" s="84">
        <f>SUM(D20:BE20)</f>
        <v>0</v>
      </c>
      <c r="D20" s="85">
        <f>(($C$5*D29)+($C$6*D30)+($C$7*D31)+($C$8*D32)+($C$9*D33)+($C$10*D34)+($C$11*D35)+($C$12*D36)+($C$13*D37)+($C$14*D38))*Uitgangspunten!$C$3</f>
        <v>0</v>
      </c>
      <c r="E20" s="85">
        <f>(($C$5*E29)+($C$6*E30)+($C$7*E31)+($C$8*E32)+($C$9*E33)+($C$10*E34)+($C$11*E35)+($C$12*E36)+($C$13*E37)+($C$14*E38))*Uitgangspunten!$C$3</f>
        <v>0</v>
      </c>
      <c r="F20" s="85">
        <f>(($C$5*F29)+($C$6*F30)+($C$7*F31)+($C$8*F32)+($C$9*F33)+($C$10*F34)+($C$11*F35)+($C$12*F36)+($C$13*F37)+($C$14*F38))*Uitgangspunten!$C$3</f>
        <v>0</v>
      </c>
      <c r="G20" s="85">
        <f>(($C$5*G29)+($C$6*G30)+($C$7*G31)+($C$8*G32)+($C$9*G33)+($C$10*G34)+($C$11*G35)+($C$12*G36)+($C$13*G37)+($C$14*G38))*Uitgangspunten!$C$3</f>
        <v>0</v>
      </c>
      <c r="H20" s="85">
        <f>(($C$5*H29)+($C$6*H30)+($C$7*H31)+($C$8*H32)+($C$9*H33)+($C$10*H34)+($C$11*H35)+($C$12*H36)+($C$13*H37)+($C$14*H38))*Uitgangspunten!$C$3</f>
        <v>0</v>
      </c>
      <c r="I20" s="85">
        <f>(($C$5*I29)+($C$6*I30)+($C$7*I31)+($C$8*I32)+($C$9*I33)+($C$10*I34)+($C$11*I35)+($C$12*I36)+($C$13*I37)+($C$14*I38))*Uitgangspunten!$C$3</f>
        <v>0</v>
      </c>
      <c r="J20" s="85">
        <f>(($C$5*J29)+($C$6*J30)+($C$7*J31)+($C$8*J32)+($C$9*J33)+($C$10*J34)+($C$11*J35)+($C$12*J36)+($C$13*J37)+($C$14*J38))*Uitgangspunten!$C$3</f>
        <v>0</v>
      </c>
      <c r="K20" s="85">
        <f>(($C$5*K29)+($C$6*K30)+($C$7*K31)+($C$8*K32)+($C$9*K33)+($C$10*K34)+($C$11*K35)+($C$12*K36)+($C$13*K37)+($C$14*K38))*Uitgangspunten!$C$3</f>
        <v>0</v>
      </c>
      <c r="L20" s="85">
        <f>(($C$5*L29)+($C$6*L30)+($C$7*L31)+($C$8*L32)+($C$9*L33)+($C$10*L34)+($C$11*L35)+($C$12*L36)+($C$13*L37)+($C$14*L38))*Uitgangspunten!$C$3</f>
        <v>0</v>
      </c>
      <c r="M20" s="85">
        <f>(($C$5*M29)+($C$6*M30)+($C$7*M31)+($C$8*M32)+($C$9*M33)+($C$10*M34)+($C$11*M35)+($C$12*M36)+($C$13*M37)+($C$14*M38))*Uitgangspunten!$C$3</f>
        <v>0</v>
      </c>
      <c r="N20" s="85">
        <f>(($C$5*N29)+($C$6*N30)+($C$7*N31)+($C$8*N32)+($C$9*N33)+($C$10*N34)+($C$11*N35)+($C$12*N36)+($C$13*N37)+($C$14*N38))*Uitgangspunten!$C$3</f>
        <v>0</v>
      </c>
      <c r="O20" s="85">
        <f>(($C$5*O29)+($C$6*O30)+($C$7*O31)+($C$8*O32)+($C$9*O33)+($C$10*O34)+($C$11*O35)+($C$12*O36)+($C$13*O37)+($C$14*O38))*Uitgangspunten!$C$3</f>
        <v>0</v>
      </c>
      <c r="P20" s="85">
        <f>(($C$5*P29)+($C$6*P30)+($C$7*P31)+($C$8*P32)+($C$9*P33)+($C$10*P34)+($C$11*P35)+($C$12*P36)+($C$13*P37)+($C$14*P38))*Uitgangspunten!$C$3</f>
        <v>0</v>
      </c>
      <c r="Q20" s="85">
        <f>(($C$5*Q29)+($C$6*Q30)+($C$7*Q31)+($C$8*Q32)+($C$9*Q33)+($C$10*Q34)+($C$11*Q35)+($C$12*Q36)+($C$13*Q37)+($C$14*Q38))*Uitgangspunten!$C$3</f>
        <v>0</v>
      </c>
      <c r="R20" s="85">
        <f>(($C$5*R29)+($C$6*R30)+($C$7*R31)+($C$8*R32)+($C$9*R33)+($C$10*R34)+($C$11*R35)+($C$12*R36)+($C$13*R37)+($C$14*R38))*Uitgangspunten!$C$3</f>
        <v>0</v>
      </c>
      <c r="S20" s="85">
        <f>(($C$5*S29)+($C$6*S30)+($C$7*S31)+($C$8*S32)+($C$9*S33)+($C$10*S34)+($C$11*S35)+($C$12*S36)+($C$13*S37)+($C$14*S38))*Uitgangspunten!$C$3</f>
        <v>0</v>
      </c>
      <c r="T20" s="85">
        <f>(($C$5*T29)+($C$6*T30)+($C$7*T31)+($C$8*T32)+($C$9*T33)+($C$10*T34)+($C$11*T35)+($C$12*T36)+($C$13*T37)+($C$14*T38))*Uitgangspunten!$C$3</f>
        <v>0</v>
      </c>
      <c r="U20" s="85">
        <f>(($C$5*U29)+($C$6*U30)+($C$7*U31)+($C$8*U32)+($C$9*U33)+($C$10*U34)+($C$11*U35)+($C$12*U36)+($C$13*U37)+($C$14*U38))*Uitgangspunten!$C$3</f>
        <v>0</v>
      </c>
      <c r="V20" s="85">
        <f>(($C$5*V29)+($C$6*V30)+($C$7*V31)+($C$8*V32)+($C$9*V33)+($C$10*V34)+($C$11*V35)+($C$12*V36)+($C$13*V37)+($C$14*V38))*Uitgangspunten!$C$3</f>
        <v>0</v>
      </c>
      <c r="W20" s="85">
        <f>(($C$5*W29)+($C$6*W30)+($C$7*W31)+($C$8*W32)+($C$9*W33)+($C$10*W34)+($C$11*W35)+($C$12*W36)+($C$13*W37)+($C$14*W38))*Uitgangspunten!$C$3</f>
        <v>0</v>
      </c>
      <c r="X20" s="85">
        <f>(($C$5*X29)+($C$6*X30)+($C$7*X31)+($C$8*X32)+($C$9*X33)+($C$10*X34)+($C$11*X35)+($C$12*X36)+($C$13*X37)+($C$14*X38))*Uitgangspunten!$C$3</f>
        <v>0</v>
      </c>
      <c r="Y20" s="85">
        <f>(($C$5*Y29)+($C$6*Y30)+($C$7*Y31)+($C$8*Y32)+($C$9*Y33)+($C$10*Y34)+($C$11*Y35)+($C$12*Y36)+($C$13*Y37)+($C$14*Y38))*Uitgangspunten!$C$3</f>
        <v>0</v>
      </c>
      <c r="Z20" s="85">
        <f>(($C$5*Z29)+($C$6*Z30)+($C$7*Z31)+($C$8*Z32)+($C$9*Z33)+($C$10*Z34)+($C$11*Z35)+($C$12*Z36)+($C$13*Z37)+($C$14*Z38))*Uitgangspunten!$C$3</f>
        <v>0</v>
      </c>
      <c r="AA20" s="85">
        <f>(($C$5*AA29)+($C$6*AA30)+($C$7*AA31)+($C$8*AA32)+($C$9*AA33)+($C$10*AA34)+($C$11*AA35)+($C$12*AA36)+($C$13*AA37)+($C$14*AA38))*Uitgangspunten!$C$3</f>
        <v>0</v>
      </c>
      <c r="AB20" s="85">
        <f>(($C$5*AB29)+($C$6*AB30)+($C$7*AB31)+($C$8*AB32)+($C$9*AB33)+($C$10*AB34)+($C$11*AB35)+($C$12*AB36)+($C$13*AB37)+($C$14*AB38))*Uitgangspunten!$C$3</f>
        <v>0</v>
      </c>
      <c r="AC20" s="85">
        <f>(($C$5*AC29)+($C$6*AC30)+($C$7*AC31)+($C$8*AC32)+($C$9*AC33)+($C$10*AC34)+($C$11*AC35)+($C$12*AC36)+($C$13*AC37)+($C$14*AC38))*Uitgangspunten!$C$3</f>
        <v>0</v>
      </c>
      <c r="AD20" s="85">
        <f>(($C$5*AD29)+($C$6*AD30)+($C$7*AD31)+($C$8*AD32)+($C$9*AD33)+($C$10*AD34)+($C$11*AD35)+($C$12*AD36)+($C$13*AD37)+($C$14*AD38))*Uitgangspunten!$C$3</f>
        <v>0</v>
      </c>
      <c r="AE20" s="85">
        <f>(($C$5*AE29)+($C$6*AE30)+($C$7*AE31)+($C$8*AE32)+($C$9*AE33)+($C$10*AE34)+($C$11*AE35)+($C$12*AE36)+($C$13*AE37)+($C$14*AE38))*Uitgangspunten!$C$3</f>
        <v>0</v>
      </c>
      <c r="AF20" s="85">
        <f>(($C$5*AF29)+($C$6*AF30)+($C$7*AF31)+($C$8*AF32)+($C$9*AF33)+($C$10*AF34)+($C$11*AF35)+($C$12*AF36)+($C$13*AF37)+($C$14*AF38))*Uitgangspunten!$C$3</f>
        <v>0</v>
      </c>
      <c r="AG20" s="85">
        <f>(($C$5*AG29)+($C$6*AG30)+($C$7*AG31)+($C$8*AG32)+($C$9*AG33)+($C$10*AG34)+($C$11*AG35)+($C$12*AG36)+($C$13*AG37)+($C$14*AG38))*Uitgangspunten!$C$3</f>
        <v>0</v>
      </c>
      <c r="AH20" s="85">
        <f>(($C$5*AH29)+($C$6*AH30)+($C$7*AH31)+($C$8*AH32)+($C$9*AH33)+($C$10*AH34)+($C$11*AH35)+($C$12*AH36)+($C$13*AH37)+($C$14*AH38))*Uitgangspunten!$C$3</f>
        <v>0</v>
      </c>
      <c r="AI20" s="85">
        <f>(($C$5*AI29)+($C$6*AI30)+($C$7*AI31)+($C$8*AI32)+($C$9*AI33)+($C$10*AI34)+($C$11*AI35)+($C$12*AI36)+($C$13*AI37)+($C$14*AI38))*Uitgangspunten!$C$3</f>
        <v>0</v>
      </c>
      <c r="AJ20" s="85">
        <f>(($C$5*AJ29)+($C$6*AJ30)+($C$7*AJ31)+($C$8*AJ32)+($C$9*AJ33)+($C$10*AJ34)+($C$11*AJ35)+($C$12*AJ36)+($C$13*AJ37)+($C$14*AJ38))*Uitgangspunten!$C$3</f>
        <v>0</v>
      </c>
      <c r="AK20" s="85">
        <f>(($C$5*AK29)+($C$6*AK30)+($C$7*AK31)+($C$8*AK32)+($C$9*AK33)+($C$10*AK34)+($C$11*AK35)+($C$12*AK36)+($C$13*AK37)+($C$14*AK38))*Uitgangspunten!$C$3</f>
        <v>0</v>
      </c>
      <c r="AL20" s="85">
        <f>(($C$5*AL29)+($C$6*AL30)+($C$7*AL31)+($C$8*AL32)+($C$9*AL33)+($C$10*AL34)+($C$11*AL35)+($C$12*AL36)+($C$13*AL37)+($C$14*AL38))*Uitgangspunten!$C$3</f>
        <v>0</v>
      </c>
      <c r="AM20" s="85">
        <f>(($C$5*AM29)+($C$6*AM30)+($C$7*AM31)+($C$8*AM32)+($C$9*AM33)+($C$10*AM34)+($C$11*AM35)+($C$12*AM36)+($C$13*AM37)+($C$14*AM38))*Uitgangspunten!$C$3</f>
        <v>0</v>
      </c>
      <c r="AN20" s="85">
        <f>(($C$5*AN29)+($C$6*AN30)+($C$7*AN31)+($C$8*AN32)+($C$9*AN33)+($C$10*AN34)+($C$11*AN35)+($C$12*AN36)+($C$13*AN37)+($C$14*AN38))*Uitgangspunten!$C$3</f>
        <v>0</v>
      </c>
      <c r="AO20" s="85">
        <f>(($C$5*AO29)+($C$6*AO30)+($C$7*AO31)+($C$8*AO32)+($C$9*AO33)+($C$10*AO34)+($C$11*AO35)+($C$12*AO36)+($C$13*AO37)+($C$14*AO38))*Uitgangspunten!$C$3</f>
        <v>0</v>
      </c>
      <c r="AP20" s="85">
        <f>(($C$5*AP29)+($C$6*AP30)+($C$7*AP31)+($C$8*AP32)+($C$9*AP33)+($C$10*AP34)+($C$11*AP35)+($C$12*AP36)+($C$13*AP37)+($C$14*AP38))*Uitgangspunten!$C$3</f>
        <v>0</v>
      </c>
      <c r="AQ20" s="85">
        <f>(($C$5*AQ29)+($C$6*AQ30)+($C$7*AQ31)+($C$8*AQ32)+($C$9*AQ33)+($C$10*AQ34)+($C$11*AQ35)+($C$12*AQ36)+($C$13*AQ37)+($C$14*AQ38))*Uitgangspunten!$C$3</f>
        <v>0</v>
      </c>
      <c r="AR20" s="85">
        <f>(($C$5*AR29)+($C$6*AR30)+($C$7*AR31)+($C$8*AR32)+($C$9*AR33)+($C$10*AR34)+($C$11*AR35)+($C$12*AR36)+($C$13*AR37)+($C$14*AR38))*Uitgangspunten!$C$3</f>
        <v>0</v>
      </c>
      <c r="AS20" s="85">
        <f>(($C$5*AS29)+($C$6*AS30)+($C$7*AS31)+($C$8*AS32)+($C$9*AS33)+($C$10*AS34)+($C$11*AS35)+($C$12*AS36)+($C$13*AS37)+($C$14*AS38))*Uitgangspunten!$C$3</f>
        <v>0</v>
      </c>
      <c r="AT20" s="85">
        <f>(($C$5*AT29)+($C$6*AT30)+($C$7*AT31)+($C$8*AT32)+($C$9*AT33)+($C$10*AT34)+($C$11*AT35)+($C$12*AT36)+($C$13*AT37)+($C$14*AT38))*Uitgangspunten!$C$3</f>
        <v>0</v>
      </c>
      <c r="AU20" s="85">
        <f>(($C$5*AU29)+($C$6*AU30)+($C$7*AU31)+($C$8*AU32)+($C$9*AU33)+($C$10*AU34)+($C$11*AU35)+($C$12*AU36)+($C$13*AU37)+($C$14*AU38))*Uitgangspunten!$C$3</f>
        <v>0</v>
      </c>
      <c r="AV20" s="85">
        <f>(($C$5*AV29)+($C$6*AV30)+($C$7*AV31)+($C$8*AV32)+($C$9*AV33)+($C$10*AV34)+($C$11*AV35)+($C$12*AV36)+($C$13*AV37)+($C$14*AV38))*Uitgangspunten!$C$3</f>
        <v>0</v>
      </c>
      <c r="AW20" s="85">
        <f>(($C$5*AW29)+($C$6*AW30)+($C$7*AW31)+($C$8*AW32)+($C$9*AW33)+($C$10*AW34)+($C$11*AW35)+($C$12*AW36)+($C$13*AW37)+($C$14*AW38))*Uitgangspunten!$C$3</f>
        <v>0</v>
      </c>
      <c r="AX20" s="85">
        <f>(($C$5*AX29)+($C$6*AX30)+($C$7*AX31)+($C$8*AX32)+($C$9*AX33)+($C$10*AX34)+($C$11*AX35)+($C$12*AX36)+($C$13*AX37)+($C$14*AX38))*Uitgangspunten!$C$3</f>
        <v>0</v>
      </c>
      <c r="AY20" s="85">
        <f>(($C$5*AY29)+($C$6*AY30)+($C$7*AY31)+($C$8*AY32)+($C$9*AY33)+($C$10*AY34)+($C$11*AY35)+($C$12*AY36)+($C$13*AY37)+($C$14*AY38))*Uitgangspunten!$C$3</f>
        <v>0</v>
      </c>
      <c r="AZ20" s="85">
        <f>(($C$5*AZ29)+($C$6*AZ30)+($C$7*AZ31)+($C$8*AZ32)+($C$9*AZ33)+($C$10*AZ34)+($C$11*AZ35)+($C$12*AZ36)+($C$13*AZ37)+($C$14*AZ38))*Uitgangspunten!$C$3</f>
        <v>0</v>
      </c>
      <c r="BA20" s="85">
        <f>(($C$5*BA29)+($C$6*BA30)+($C$7*BA31)+($C$8*BA32)+($C$9*BA33)+($C$10*BA34)+($C$11*BA35)+($C$12*BA36)+($C$13*BA37)+($C$14*BA38))*Uitgangspunten!$C$3</f>
        <v>0</v>
      </c>
      <c r="BB20" s="85">
        <f>(($C$5*BB29)+($C$6*BB30)+($C$7*BB31)+($C$8*BB32)+($C$9*BB33)+($C$10*BB34)+($C$11*BB35)+($C$12*BB36)+($C$13*BB37)+($C$14*BB38))*Uitgangspunten!$C$3</f>
        <v>0</v>
      </c>
      <c r="BC20" s="85">
        <f>(($C$5*BC29)+($C$6*BC30)+($C$7*BC31)+($C$8*BC32)+($C$9*BC33)+($C$10*BC34)+($C$11*BC35)+($C$12*BC36)+($C$13*BC37)+($C$14*BC38))*Uitgangspunten!$C$3</f>
        <v>0</v>
      </c>
      <c r="BD20" s="85">
        <f>(($C$5*BD29)+($C$6*BD30)+($C$7*BD31)+($C$8*BD32)+($C$9*BD33)+($C$10*BD34)+($C$11*BD35)+($C$12*BD36)+($C$13*BD37)+($C$14*BD38))*Uitgangspunten!$C$3</f>
        <v>0</v>
      </c>
      <c r="BE20" s="85">
        <f>(($C$5*BE29)+($C$6*BE30)+($C$7*BE31)+($C$8*BE32)+($C$9*BE33)+($C$10*BE34)+($C$11*BE35)+($C$12*BE36)+($C$13*BE37)+($C$14*BE38))*Uitgangspunten!$C$3</f>
        <v>0</v>
      </c>
    </row>
    <row r="21" spans="1:57" ht="17.149999999999999" customHeight="1" x14ac:dyDescent="0.45">
      <c r="A21" s="15"/>
      <c r="B21" s="9" t="s">
        <v>129</v>
      </c>
      <c r="C21" s="84">
        <f>SUM(D21:BE21)</f>
        <v>0</v>
      </c>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24"/>
    </row>
    <row r="22" spans="1:57" ht="5.25" customHeight="1" x14ac:dyDescent="0.45">
      <c r="A22" s="15"/>
      <c r="B22" s="10"/>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6"/>
      <c r="AW22" s="86"/>
      <c r="AX22" s="86"/>
      <c r="AY22" s="86"/>
      <c r="AZ22" s="86"/>
      <c r="BA22" s="86"/>
      <c r="BB22" s="86"/>
      <c r="BC22" s="86"/>
      <c r="BD22" s="86"/>
      <c r="BE22" s="86"/>
    </row>
    <row r="23" spans="1:57" ht="17.149999999999999" customHeight="1" x14ac:dyDescent="0.45">
      <c r="A23" s="15"/>
      <c r="B23" s="9" t="s">
        <v>130</v>
      </c>
      <c r="C23" s="84">
        <f>SUM(D23:BE23)</f>
        <v>0</v>
      </c>
      <c r="D23" s="97">
        <f>SUM(D19:D21)</f>
        <v>0</v>
      </c>
      <c r="E23" s="97">
        <f t="shared" ref="E23:BE23" si="0">SUM(E19:E21)</f>
        <v>0</v>
      </c>
      <c r="F23" s="97">
        <f t="shared" si="0"/>
        <v>0</v>
      </c>
      <c r="G23" s="97">
        <f t="shared" si="0"/>
        <v>0</v>
      </c>
      <c r="H23" s="97">
        <f t="shared" si="0"/>
        <v>0</v>
      </c>
      <c r="I23" s="97">
        <f t="shared" si="0"/>
        <v>0</v>
      </c>
      <c r="J23" s="97">
        <f t="shared" si="0"/>
        <v>0</v>
      </c>
      <c r="K23" s="97">
        <f t="shared" si="0"/>
        <v>0</v>
      </c>
      <c r="L23" s="97">
        <f t="shared" si="0"/>
        <v>0</v>
      </c>
      <c r="M23" s="97">
        <f t="shared" si="0"/>
        <v>0</v>
      </c>
      <c r="N23" s="97">
        <f t="shared" si="0"/>
        <v>0</v>
      </c>
      <c r="O23" s="97">
        <f t="shared" si="0"/>
        <v>0</v>
      </c>
      <c r="P23" s="97">
        <f t="shared" si="0"/>
        <v>0</v>
      </c>
      <c r="Q23" s="97">
        <f t="shared" si="0"/>
        <v>0</v>
      </c>
      <c r="R23" s="97">
        <f t="shared" si="0"/>
        <v>0</v>
      </c>
      <c r="S23" s="97">
        <f t="shared" si="0"/>
        <v>0</v>
      </c>
      <c r="T23" s="97">
        <f t="shared" si="0"/>
        <v>0</v>
      </c>
      <c r="U23" s="97">
        <f t="shared" si="0"/>
        <v>0</v>
      </c>
      <c r="V23" s="97">
        <f t="shared" si="0"/>
        <v>0</v>
      </c>
      <c r="W23" s="97">
        <f t="shared" si="0"/>
        <v>0</v>
      </c>
      <c r="X23" s="97">
        <f t="shared" si="0"/>
        <v>0</v>
      </c>
      <c r="Y23" s="97">
        <f t="shared" si="0"/>
        <v>0</v>
      </c>
      <c r="Z23" s="97">
        <f t="shared" si="0"/>
        <v>0</v>
      </c>
      <c r="AA23" s="97">
        <f t="shared" si="0"/>
        <v>0</v>
      </c>
      <c r="AB23" s="97">
        <f t="shared" si="0"/>
        <v>0</v>
      </c>
      <c r="AC23" s="97">
        <f t="shared" si="0"/>
        <v>0</v>
      </c>
      <c r="AD23" s="97">
        <f t="shared" si="0"/>
        <v>0</v>
      </c>
      <c r="AE23" s="97">
        <f t="shared" si="0"/>
        <v>0</v>
      </c>
      <c r="AF23" s="97">
        <f t="shared" si="0"/>
        <v>0</v>
      </c>
      <c r="AG23" s="97">
        <f t="shared" si="0"/>
        <v>0</v>
      </c>
      <c r="AH23" s="97">
        <f t="shared" si="0"/>
        <v>0</v>
      </c>
      <c r="AI23" s="97">
        <f t="shared" si="0"/>
        <v>0</v>
      </c>
      <c r="AJ23" s="97">
        <f t="shared" si="0"/>
        <v>0</v>
      </c>
      <c r="AK23" s="97">
        <f t="shared" si="0"/>
        <v>0</v>
      </c>
      <c r="AL23" s="97">
        <f t="shared" si="0"/>
        <v>0</v>
      </c>
      <c r="AM23" s="97">
        <f t="shared" si="0"/>
        <v>0</v>
      </c>
      <c r="AN23" s="97">
        <f t="shared" si="0"/>
        <v>0</v>
      </c>
      <c r="AO23" s="97">
        <f t="shared" si="0"/>
        <v>0</v>
      </c>
      <c r="AP23" s="97">
        <f t="shared" si="0"/>
        <v>0</v>
      </c>
      <c r="AQ23" s="97">
        <f t="shared" si="0"/>
        <v>0</v>
      </c>
      <c r="AR23" s="97">
        <f t="shared" si="0"/>
        <v>0</v>
      </c>
      <c r="AS23" s="97">
        <f t="shared" si="0"/>
        <v>0</v>
      </c>
      <c r="AT23" s="97">
        <f t="shared" si="0"/>
        <v>0</v>
      </c>
      <c r="AU23" s="97">
        <f t="shared" si="0"/>
        <v>0</v>
      </c>
      <c r="AV23" s="97">
        <f t="shared" si="0"/>
        <v>0</v>
      </c>
      <c r="AW23" s="97">
        <f t="shared" si="0"/>
        <v>0</v>
      </c>
      <c r="AX23" s="97">
        <f t="shared" si="0"/>
        <v>0</v>
      </c>
      <c r="AY23" s="97">
        <f t="shared" si="0"/>
        <v>0</v>
      </c>
      <c r="AZ23" s="97">
        <f t="shared" si="0"/>
        <v>0</v>
      </c>
      <c r="BA23" s="97">
        <f t="shared" si="0"/>
        <v>0</v>
      </c>
      <c r="BB23" s="97">
        <f t="shared" si="0"/>
        <v>0</v>
      </c>
      <c r="BC23" s="97">
        <f t="shared" si="0"/>
        <v>0</v>
      </c>
      <c r="BD23" s="97">
        <f t="shared" si="0"/>
        <v>0</v>
      </c>
      <c r="BE23" s="97">
        <f t="shared" si="0"/>
        <v>0</v>
      </c>
    </row>
    <row r="24" spans="1:57" ht="17.149999999999999" customHeight="1" x14ac:dyDescent="0.45">
      <c r="A24" s="15"/>
      <c r="B24" s="9" t="s">
        <v>137</v>
      </c>
      <c r="C24" s="84">
        <f>SUM(D24:BE24)</f>
        <v>0</v>
      </c>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row>
    <row r="25" spans="1:57" ht="17.149999999999999" customHeight="1" x14ac:dyDescent="0.45">
      <c r="A25" s="15"/>
      <c r="B25" s="98" t="s">
        <v>133</v>
      </c>
      <c r="C25" s="84">
        <f>SUM(D25:BE25)</f>
        <v>0</v>
      </c>
      <c r="D25" s="97">
        <f t="shared" ref="D25" si="1">(D23+D24)*$C$16</f>
        <v>0</v>
      </c>
      <c r="E25" s="97">
        <f t="shared" ref="E25:BE25" si="2">(E23+E24)*$C$16</f>
        <v>0</v>
      </c>
      <c r="F25" s="97">
        <f t="shared" si="2"/>
        <v>0</v>
      </c>
      <c r="G25" s="97">
        <f t="shared" si="2"/>
        <v>0</v>
      </c>
      <c r="H25" s="97">
        <f t="shared" si="2"/>
        <v>0</v>
      </c>
      <c r="I25" s="97">
        <f t="shared" si="2"/>
        <v>0</v>
      </c>
      <c r="J25" s="97">
        <f t="shared" si="2"/>
        <v>0</v>
      </c>
      <c r="K25" s="97">
        <f t="shared" si="2"/>
        <v>0</v>
      </c>
      <c r="L25" s="97">
        <f t="shared" si="2"/>
        <v>0</v>
      </c>
      <c r="M25" s="97">
        <f t="shared" si="2"/>
        <v>0</v>
      </c>
      <c r="N25" s="97">
        <f t="shared" si="2"/>
        <v>0</v>
      </c>
      <c r="O25" s="97">
        <f t="shared" si="2"/>
        <v>0</v>
      </c>
      <c r="P25" s="97">
        <f t="shared" si="2"/>
        <v>0</v>
      </c>
      <c r="Q25" s="97">
        <f t="shared" si="2"/>
        <v>0</v>
      </c>
      <c r="R25" s="97">
        <f t="shared" si="2"/>
        <v>0</v>
      </c>
      <c r="S25" s="97">
        <f t="shared" si="2"/>
        <v>0</v>
      </c>
      <c r="T25" s="97">
        <f t="shared" si="2"/>
        <v>0</v>
      </c>
      <c r="U25" s="97">
        <f t="shared" si="2"/>
        <v>0</v>
      </c>
      <c r="V25" s="97">
        <f t="shared" si="2"/>
        <v>0</v>
      </c>
      <c r="W25" s="97">
        <f t="shared" si="2"/>
        <v>0</v>
      </c>
      <c r="X25" s="97">
        <f t="shared" si="2"/>
        <v>0</v>
      </c>
      <c r="Y25" s="97">
        <f t="shared" si="2"/>
        <v>0</v>
      </c>
      <c r="Z25" s="97">
        <f t="shared" si="2"/>
        <v>0</v>
      </c>
      <c r="AA25" s="97">
        <f t="shared" si="2"/>
        <v>0</v>
      </c>
      <c r="AB25" s="97">
        <f t="shared" si="2"/>
        <v>0</v>
      </c>
      <c r="AC25" s="97">
        <f t="shared" si="2"/>
        <v>0</v>
      </c>
      <c r="AD25" s="97">
        <f t="shared" si="2"/>
        <v>0</v>
      </c>
      <c r="AE25" s="97">
        <f t="shared" si="2"/>
        <v>0</v>
      </c>
      <c r="AF25" s="97">
        <f t="shared" si="2"/>
        <v>0</v>
      </c>
      <c r="AG25" s="97">
        <f t="shared" si="2"/>
        <v>0</v>
      </c>
      <c r="AH25" s="97">
        <f t="shared" si="2"/>
        <v>0</v>
      </c>
      <c r="AI25" s="97">
        <f t="shared" si="2"/>
        <v>0</v>
      </c>
      <c r="AJ25" s="97">
        <f t="shared" si="2"/>
        <v>0</v>
      </c>
      <c r="AK25" s="97">
        <f t="shared" si="2"/>
        <v>0</v>
      </c>
      <c r="AL25" s="97">
        <f t="shared" si="2"/>
        <v>0</v>
      </c>
      <c r="AM25" s="97">
        <f t="shared" si="2"/>
        <v>0</v>
      </c>
      <c r="AN25" s="97">
        <f t="shared" si="2"/>
        <v>0</v>
      </c>
      <c r="AO25" s="97">
        <f t="shared" si="2"/>
        <v>0</v>
      </c>
      <c r="AP25" s="97">
        <f t="shared" si="2"/>
        <v>0</v>
      </c>
      <c r="AQ25" s="97">
        <f t="shared" si="2"/>
        <v>0</v>
      </c>
      <c r="AR25" s="97">
        <f t="shared" si="2"/>
        <v>0</v>
      </c>
      <c r="AS25" s="97">
        <f t="shared" si="2"/>
        <v>0</v>
      </c>
      <c r="AT25" s="97">
        <f t="shared" si="2"/>
        <v>0</v>
      </c>
      <c r="AU25" s="97">
        <f t="shared" si="2"/>
        <v>0</v>
      </c>
      <c r="AV25" s="97">
        <f t="shared" si="2"/>
        <v>0</v>
      </c>
      <c r="AW25" s="97">
        <f t="shared" si="2"/>
        <v>0</v>
      </c>
      <c r="AX25" s="97">
        <f t="shared" si="2"/>
        <v>0</v>
      </c>
      <c r="AY25" s="97">
        <f t="shared" si="2"/>
        <v>0</v>
      </c>
      <c r="AZ25" s="97">
        <f t="shared" si="2"/>
        <v>0</v>
      </c>
      <c r="BA25" s="97">
        <f t="shared" si="2"/>
        <v>0</v>
      </c>
      <c r="BB25" s="97">
        <f t="shared" si="2"/>
        <v>0</v>
      </c>
      <c r="BC25" s="97">
        <f t="shared" si="2"/>
        <v>0</v>
      </c>
      <c r="BD25" s="97">
        <f t="shared" si="2"/>
        <v>0</v>
      </c>
      <c r="BE25" s="97">
        <f t="shared" si="2"/>
        <v>0</v>
      </c>
    </row>
    <row r="26" spans="1:57" s="1" customFormat="1" ht="17.149999999999999" customHeight="1" x14ac:dyDescent="0.45">
      <c r="A26" s="15"/>
      <c r="B26" s="165" t="s">
        <v>134</v>
      </c>
      <c r="C26" s="166">
        <f>SUM(D26:BE26)</f>
        <v>0</v>
      </c>
      <c r="D26" s="166">
        <f>D23+D24+D25</f>
        <v>0</v>
      </c>
      <c r="E26" s="166">
        <f t="shared" ref="E26:BE26" si="3">E23+E24+E25</f>
        <v>0</v>
      </c>
      <c r="F26" s="166">
        <f t="shared" si="3"/>
        <v>0</v>
      </c>
      <c r="G26" s="166">
        <f t="shared" si="3"/>
        <v>0</v>
      </c>
      <c r="H26" s="166">
        <f t="shared" si="3"/>
        <v>0</v>
      </c>
      <c r="I26" s="166">
        <f t="shared" si="3"/>
        <v>0</v>
      </c>
      <c r="J26" s="166">
        <f t="shared" si="3"/>
        <v>0</v>
      </c>
      <c r="K26" s="166">
        <f t="shared" si="3"/>
        <v>0</v>
      </c>
      <c r="L26" s="166">
        <f t="shared" si="3"/>
        <v>0</v>
      </c>
      <c r="M26" s="166">
        <f t="shared" si="3"/>
        <v>0</v>
      </c>
      <c r="N26" s="166">
        <f t="shared" si="3"/>
        <v>0</v>
      </c>
      <c r="O26" s="166">
        <f t="shared" si="3"/>
        <v>0</v>
      </c>
      <c r="P26" s="166">
        <f t="shared" si="3"/>
        <v>0</v>
      </c>
      <c r="Q26" s="166">
        <f t="shared" si="3"/>
        <v>0</v>
      </c>
      <c r="R26" s="166">
        <f t="shared" si="3"/>
        <v>0</v>
      </c>
      <c r="S26" s="166">
        <f t="shared" si="3"/>
        <v>0</v>
      </c>
      <c r="T26" s="166">
        <f t="shared" si="3"/>
        <v>0</v>
      </c>
      <c r="U26" s="166">
        <f t="shared" si="3"/>
        <v>0</v>
      </c>
      <c r="V26" s="166">
        <f t="shared" si="3"/>
        <v>0</v>
      </c>
      <c r="W26" s="166">
        <f t="shared" si="3"/>
        <v>0</v>
      </c>
      <c r="X26" s="166">
        <f t="shared" si="3"/>
        <v>0</v>
      </c>
      <c r="Y26" s="166">
        <f t="shared" si="3"/>
        <v>0</v>
      </c>
      <c r="Z26" s="166">
        <f t="shared" si="3"/>
        <v>0</v>
      </c>
      <c r="AA26" s="166">
        <f t="shared" si="3"/>
        <v>0</v>
      </c>
      <c r="AB26" s="166">
        <f t="shared" si="3"/>
        <v>0</v>
      </c>
      <c r="AC26" s="166">
        <f t="shared" si="3"/>
        <v>0</v>
      </c>
      <c r="AD26" s="166">
        <f t="shared" si="3"/>
        <v>0</v>
      </c>
      <c r="AE26" s="166">
        <f t="shared" si="3"/>
        <v>0</v>
      </c>
      <c r="AF26" s="166">
        <f t="shared" si="3"/>
        <v>0</v>
      </c>
      <c r="AG26" s="166">
        <f t="shared" si="3"/>
        <v>0</v>
      </c>
      <c r="AH26" s="166">
        <f t="shared" si="3"/>
        <v>0</v>
      </c>
      <c r="AI26" s="166">
        <f t="shared" si="3"/>
        <v>0</v>
      </c>
      <c r="AJ26" s="166">
        <f t="shared" si="3"/>
        <v>0</v>
      </c>
      <c r="AK26" s="166">
        <f t="shared" si="3"/>
        <v>0</v>
      </c>
      <c r="AL26" s="166">
        <f t="shared" si="3"/>
        <v>0</v>
      </c>
      <c r="AM26" s="166">
        <f t="shared" si="3"/>
        <v>0</v>
      </c>
      <c r="AN26" s="166">
        <f t="shared" si="3"/>
        <v>0</v>
      </c>
      <c r="AO26" s="166">
        <f t="shared" si="3"/>
        <v>0</v>
      </c>
      <c r="AP26" s="166">
        <f t="shared" si="3"/>
        <v>0</v>
      </c>
      <c r="AQ26" s="166">
        <f t="shared" si="3"/>
        <v>0</v>
      </c>
      <c r="AR26" s="166">
        <f t="shared" si="3"/>
        <v>0</v>
      </c>
      <c r="AS26" s="166">
        <f t="shared" si="3"/>
        <v>0</v>
      </c>
      <c r="AT26" s="166">
        <f t="shared" si="3"/>
        <v>0</v>
      </c>
      <c r="AU26" s="166">
        <f t="shared" si="3"/>
        <v>0</v>
      </c>
      <c r="AV26" s="166">
        <f t="shared" si="3"/>
        <v>0</v>
      </c>
      <c r="AW26" s="166">
        <f t="shared" si="3"/>
        <v>0</v>
      </c>
      <c r="AX26" s="166">
        <f t="shared" si="3"/>
        <v>0</v>
      </c>
      <c r="AY26" s="166">
        <f t="shared" si="3"/>
        <v>0</v>
      </c>
      <c r="AZ26" s="166">
        <f t="shared" si="3"/>
        <v>0</v>
      </c>
      <c r="BA26" s="166">
        <f t="shared" si="3"/>
        <v>0</v>
      </c>
      <c r="BB26" s="166">
        <f t="shared" si="3"/>
        <v>0</v>
      </c>
      <c r="BC26" s="166">
        <f t="shared" si="3"/>
        <v>0</v>
      </c>
      <c r="BD26" s="166">
        <f t="shared" si="3"/>
        <v>0</v>
      </c>
      <c r="BE26" s="166">
        <f t="shared" si="3"/>
        <v>0</v>
      </c>
    </row>
    <row r="27" spans="1:57" ht="5.25" customHeight="1" x14ac:dyDescent="0.45">
      <c r="A27" s="15"/>
      <c r="B27" s="10"/>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row>
    <row r="28" spans="1:57" ht="17.149999999999999" customHeight="1" x14ac:dyDescent="0.45">
      <c r="A28" s="15"/>
      <c r="B28" s="5" t="s">
        <v>135</v>
      </c>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row>
    <row r="29" spans="1:57" ht="17.149999999999999" customHeight="1" x14ac:dyDescent="0.45">
      <c r="A29" s="15"/>
      <c r="B29" s="8" t="str">
        <f t="shared" ref="B29:B38" si="4">B5</f>
        <v>Type medewerker 1</v>
      </c>
      <c r="C29" s="88">
        <f t="shared" ref="C29:C39" si="5">SUM(D29:BE29)</f>
        <v>0</v>
      </c>
      <c r="D29" s="125"/>
      <c r="E29" s="125"/>
      <c r="F29" s="125"/>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row>
    <row r="30" spans="1:57" ht="17.149999999999999" customHeight="1" x14ac:dyDescent="0.45">
      <c r="A30" s="15"/>
      <c r="B30" s="8" t="str">
        <f t="shared" si="4"/>
        <v>Type medewerker 2</v>
      </c>
      <c r="C30" s="89">
        <f t="shared" si="5"/>
        <v>0</v>
      </c>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26"/>
      <c r="AQ30" s="126"/>
      <c r="AR30" s="126"/>
      <c r="AS30" s="126"/>
      <c r="AT30" s="126"/>
      <c r="AU30" s="126"/>
      <c r="AV30" s="126"/>
      <c r="AW30" s="126"/>
      <c r="AX30" s="126"/>
      <c r="AY30" s="126"/>
      <c r="AZ30" s="126"/>
      <c r="BA30" s="126"/>
      <c r="BB30" s="126"/>
      <c r="BC30" s="126"/>
      <c r="BD30" s="126"/>
      <c r="BE30" s="126"/>
    </row>
    <row r="31" spans="1:57" ht="17.149999999999999" customHeight="1" x14ac:dyDescent="0.45">
      <c r="A31" s="15"/>
      <c r="B31" s="8" t="str">
        <f t="shared" si="4"/>
        <v>Type medewerker 3</v>
      </c>
      <c r="C31" s="89">
        <f t="shared" si="5"/>
        <v>0</v>
      </c>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row>
    <row r="32" spans="1:57" ht="17.149999999999999" customHeight="1" x14ac:dyDescent="0.45">
      <c r="A32" s="15"/>
      <c r="B32" s="8" t="str">
        <f t="shared" si="4"/>
        <v>Type medewerker 4</v>
      </c>
      <c r="C32" s="89">
        <f t="shared" si="5"/>
        <v>0</v>
      </c>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row>
    <row r="33" spans="1:57" ht="17.149999999999999" customHeight="1" x14ac:dyDescent="0.45">
      <c r="A33" s="15"/>
      <c r="B33" s="8" t="str">
        <f t="shared" si="4"/>
        <v>Type medewerker 5</v>
      </c>
      <c r="C33" s="89">
        <f t="shared" si="5"/>
        <v>0</v>
      </c>
      <c r="D33" s="126"/>
      <c r="E33" s="126"/>
      <c r="F33" s="126"/>
      <c r="G33" s="126"/>
      <c r="H33" s="126"/>
      <c r="I33" s="126"/>
      <c r="J33" s="126"/>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c r="BC33" s="126"/>
      <c r="BD33" s="126"/>
      <c r="BE33" s="126"/>
    </row>
    <row r="34" spans="1:57" ht="17.149999999999999" customHeight="1" x14ac:dyDescent="0.45">
      <c r="A34" s="15"/>
      <c r="B34" s="8" t="str">
        <f t="shared" si="4"/>
        <v>Type medewerker 6</v>
      </c>
      <c r="C34" s="89">
        <f t="shared" si="5"/>
        <v>0</v>
      </c>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row>
    <row r="35" spans="1:57" ht="17.149999999999999" customHeight="1" x14ac:dyDescent="0.45">
      <c r="A35" s="15"/>
      <c r="B35" s="8" t="str">
        <f t="shared" si="4"/>
        <v>Type medewerker 7</v>
      </c>
      <c r="C35" s="89">
        <f t="shared" si="5"/>
        <v>0</v>
      </c>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row>
    <row r="36" spans="1:57" ht="17.149999999999999" customHeight="1" x14ac:dyDescent="0.45">
      <c r="A36" s="15"/>
      <c r="B36" s="8" t="str">
        <f t="shared" si="4"/>
        <v>Type medewerker 8</v>
      </c>
      <c r="C36" s="89">
        <f t="shared" si="5"/>
        <v>0</v>
      </c>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row>
    <row r="37" spans="1:57" ht="17.149999999999999" customHeight="1" x14ac:dyDescent="0.45">
      <c r="A37" s="15"/>
      <c r="B37" s="8" t="str">
        <f t="shared" si="4"/>
        <v>Type medewerker 9</v>
      </c>
      <c r="C37" s="89">
        <f t="shared" si="5"/>
        <v>0</v>
      </c>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row>
    <row r="38" spans="1:57" ht="17.149999999999999" customHeight="1" x14ac:dyDescent="0.45">
      <c r="A38" s="15"/>
      <c r="B38" s="8" t="str">
        <f t="shared" si="4"/>
        <v>Type medewerker 10</v>
      </c>
      <c r="C38" s="89">
        <f t="shared" si="5"/>
        <v>0</v>
      </c>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row>
    <row r="39" spans="1:57" s="1" customFormat="1" ht="17.149999999999999" customHeight="1" thickBot="1" x14ac:dyDescent="0.5">
      <c r="A39" s="15"/>
      <c r="B39" s="6" t="s">
        <v>136</v>
      </c>
      <c r="C39" s="90">
        <f t="shared" si="5"/>
        <v>0</v>
      </c>
      <c r="D39" s="91">
        <f t="shared" ref="D39:BE39" si="6">SUM(D29:D38)</f>
        <v>0</v>
      </c>
      <c r="E39" s="91">
        <f t="shared" si="6"/>
        <v>0</v>
      </c>
      <c r="F39" s="91">
        <f t="shared" si="6"/>
        <v>0</v>
      </c>
      <c r="G39" s="91">
        <f t="shared" si="6"/>
        <v>0</v>
      </c>
      <c r="H39" s="91">
        <f t="shared" si="6"/>
        <v>0</v>
      </c>
      <c r="I39" s="91">
        <f t="shared" si="6"/>
        <v>0</v>
      </c>
      <c r="J39" s="91">
        <f t="shared" si="6"/>
        <v>0</v>
      </c>
      <c r="K39" s="91">
        <f t="shared" si="6"/>
        <v>0</v>
      </c>
      <c r="L39" s="91">
        <f t="shared" si="6"/>
        <v>0</v>
      </c>
      <c r="M39" s="91">
        <f t="shared" si="6"/>
        <v>0</v>
      </c>
      <c r="N39" s="91">
        <f t="shared" si="6"/>
        <v>0</v>
      </c>
      <c r="O39" s="91">
        <f t="shared" si="6"/>
        <v>0</v>
      </c>
      <c r="P39" s="91">
        <f t="shared" si="6"/>
        <v>0</v>
      </c>
      <c r="Q39" s="91">
        <f t="shared" si="6"/>
        <v>0</v>
      </c>
      <c r="R39" s="91">
        <f t="shared" si="6"/>
        <v>0</v>
      </c>
      <c r="S39" s="91">
        <f t="shared" si="6"/>
        <v>0</v>
      </c>
      <c r="T39" s="91">
        <f t="shared" si="6"/>
        <v>0</v>
      </c>
      <c r="U39" s="91">
        <f t="shared" si="6"/>
        <v>0</v>
      </c>
      <c r="V39" s="91">
        <f t="shared" si="6"/>
        <v>0</v>
      </c>
      <c r="W39" s="91">
        <f t="shared" si="6"/>
        <v>0</v>
      </c>
      <c r="X39" s="91">
        <f t="shared" si="6"/>
        <v>0</v>
      </c>
      <c r="Y39" s="91">
        <f t="shared" si="6"/>
        <v>0</v>
      </c>
      <c r="Z39" s="91">
        <f t="shared" si="6"/>
        <v>0</v>
      </c>
      <c r="AA39" s="91">
        <f t="shared" si="6"/>
        <v>0</v>
      </c>
      <c r="AB39" s="91">
        <f t="shared" si="6"/>
        <v>0</v>
      </c>
      <c r="AC39" s="91">
        <f t="shared" si="6"/>
        <v>0</v>
      </c>
      <c r="AD39" s="91">
        <f t="shared" si="6"/>
        <v>0</v>
      </c>
      <c r="AE39" s="91">
        <f t="shared" si="6"/>
        <v>0</v>
      </c>
      <c r="AF39" s="91">
        <f t="shared" si="6"/>
        <v>0</v>
      </c>
      <c r="AG39" s="91">
        <f t="shared" si="6"/>
        <v>0</v>
      </c>
      <c r="AH39" s="91">
        <f t="shared" si="6"/>
        <v>0</v>
      </c>
      <c r="AI39" s="91">
        <f t="shared" si="6"/>
        <v>0</v>
      </c>
      <c r="AJ39" s="91">
        <f t="shared" si="6"/>
        <v>0</v>
      </c>
      <c r="AK39" s="91">
        <f t="shared" si="6"/>
        <v>0</v>
      </c>
      <c r="AL39" s="91">
        <f t="shared" si="6"/>
        <v>0</v>
      </c>
      <c r="AM39" s="91">
        <f t="shared" si="6"/>
        <v>0</v>
      </c>
      <c r="AN39" s="91">
        <f t="shared" si="6"/>
        <v>0</v>
      </c>
      <c r="AO39" s="91">
        <f t="shared" si="6"/>
        <v>0</v>
      </c>
      <c r="AP39" s="91">
        <f t="shared" si="6"/>
        <v>0</v>
      </c>
      <c r="AQ39" s="91">
        <f t="shared" si="6"/>
        <v>0</v>
      </c>
      <c r="AR39" s="91">
        <f t="shared" si="6"/>
        <v>0</v>
      </c>
      <c r="AS39" s="91">
        <f t="shared" si="6"/>
        <v>0</v>
      </c>
      <c r="AT39" s="91">
        <f t="shared" si="6"/>
        <v>0</v>
      </c>
      <c r="AU39" s="91">
        <f t="shared" si="6"/>
        <v>0</v>
      </c>
      <c r="AV39" s="91">
        <f t="shared" si="6"/>
        <v>0</v>
      </c>
      <c r="AW39" s="91">
        <f t="shared" si="6"/>
        <v>0</v>
      </c>
      <c r="AX39" s="91">
        <f t="shared" si="6"/>
        <v>0</v>
      </c>
      <c r="AY39" s="91">
        <f t="shared" si="6"/>
        <v>0</v>
      </c>
      <c r="AZ39" s="91">
        <f t="shared" si="6"/>
        <v>0</v>
      </c>
      <c r="BA39" s="91">
        <f t="shared" si="6"/>
        <v>0</v>
      </c>
      <c r="BB39" s="91">
        <f t="shared" si="6"/>
        <v>0</v>
      </c>
      <c r="BC39" s="91">
        <f t="shared" si="6"/>
        <v>0</v>
      </c>
      <c r="BD39" s="91">
        <f t="shared" si="6"/>
        <v>0</v>
      </c>
      <c r="BE39" s="91">
        <f t="shared" si="6"/>
        <v>0</v>
      </c>
    </row>
    <row r="40" spans="1:57" ht="14.25" customHeight="1" x14ac:dyDescent="0.45">
      <c r="A40" s="15"/>
      <c r="B40" s="10"/>
      <c r="C40" s="27"/>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row>
    <row r="41" spans="1:57" s="58" customFormat="1" ht="17.149999999999999" customHeight="1" x14ac:dyDescent="0.45">
      <c r="A41" s="54"/>
      <c r="B41" s="55" t="str">
        <f>'Cluster E &amp; D'!B16</f>
        <v>Pandbezetting 20% - 30%</v>
      </c>
      <c r="C41" s="55"/>
      <c r="D41" s="56"/>
      <c r="E41" s="57"/>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row>
    <row r="42" spans="1:57" ht="17.149999999999999" customHeight="1" x14ac:dyDescent="0.45">
      <c r="A42" s="15"/>
      <c r="B42" s="9" t="s">
        <v>127</v>
      </c>
      <c r="C42" s="84">
        <f>SUM(D42:BE42)</f>
        <v>0</v>
      </c>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24"/>
    </row>
    <row r="43" spans="1:57" ht="17.149999999999999" customHeight="1" x14ac:dyDescent="0.45">
      <c r="A43" s="15"/>
      <c r="B43" s="9" t="s">
        <v>128</v>
      </c>
      <c r="C43" s="84">
        <f>SUM(D43:BE43)</f>
        <v>0</v>
      </c>
      <c r="D43" s="85">
        <f>(($C$5*D52)+($C$6*D53)+($C$7*D54)+($C$8*D55)+($C$9*D56)+($C$10*D57)+($C$11*D58)+($C$12*D59)+($C$13*D60)+($C$14*D61))*Uitgangspunten!$C$3</f>
        <v>0</v>
      </c>
      <c r="E43" s="85">
        <f>(($C$5*E52)+($C$6*E53)+($C$7*E54)+($C$8*E55)+($C$9*E56)+($C$10*E57)+($C$11*E58)+($C$12*E59)+($C$13*E60)+($C$14*E61))*Uitgangspunten!$C$3</f>
        <v>0</v>
      </c>
      <c r="F43" s="85">
        <f>(($C$5*F52)+($C$6*F53)+($C$7*F54)+($C$8*F55)+($C$9*F56)+($C$10*F57)+($C$11*F58)+($C$12*F59)+($C$13*F60)+($C$14*F61))*Uitgangspunten!$C$3</f>
        <v>0</v>
      </c>
      <c r="G43" s="85">
        <f>(($C$5*G52)+($C$6*G53)+($C$7*G54)+($C$8*G55)+($C$9*G56)+($C$10*G57)+($C$11*G58)+($C$12*G59)+($C$13*G60)+($C$14*G61))*Uitgangspunten!$C$3</f>
        <v>0</v>
      </c>
      <c r="H43" s="85">
        <f>(($C$5*H52)+($C$6*H53)+($C$7*H54)+($C$8*H55)+($C$9*H56)+($C$10*H57)+($C$11*H58)+($C$12*H59)+($C$13*H60)+($C$14*H61))*Uitgangspunten!$C$3</f>
        <v>0</v>
      </c>
      <c r="I43" s="85">
        <f>(($C$5*I52)+($C$6*I53)+($C$7*I54)+($C$8*I55)+($C$9*I56)+($C$10*I57)+($C$11*I58)+($C$12*I59)+($C$13*I60)+($C$14*I61))*Uitgangspunten!$C$3</f>
        <v>0</v>
      </c>
      <c r="J43" s="85">
        <f>(($C$5*J52)+($C$6*J53)+($C$7*J54)+($C$8*J55)+($C$9*J56)+($C$10*J57)+($C$11*J58)+($C$12*J59)+($C$13*J60)+($C$14*J61))*Uitgangspunten!$C$3</f>
        <v>0</v>
      </c>
      <c r="K43" s="85">
        <f>(($C$5*K52)+($C$6*K53)+($C$7*K54)+($C$8*K55)+($C$9*K56)+($C$10*K57)+($C$11*K58)+($C$12*K59)+($C$13*K60)+($C$14*K61))*Uitgangspunten!$C$3</f>
        <v>0</v>
      </c>
      <c r="L43" s="85">
        <f>(($C$5*L52)+($C$6*L53)+($C$7*L54)+($C$8*L55)+($C$9*L56)+($C$10*L57)+($C$11*L58)+($C$12*L59)+($C$13*L60)+($C$14*L61))*Uitgangspunten!$C$3</f>
        <v>0</v>
      </c>
      <c r="M43" s="85">
        <f>(($C$5*M52)+($C$6*M53)+($C$7*M54)+($C$8*M55)+($C$9*M56)+($C$10*M57)+($C$11*M58)+($C$12*M59)+($C$13*M60)+($C$14*M61))*Uitgangspunten!$C$3</f>
        <v>0</v>
      </c>
      <c r="N43" s="85">
        <f>(($C$5*N52)+($C$6*N53)+($C$7*N54)+($C$8*N55)+($C$9*N56)+($C$10*N57)+($C$11*N58)+($C$12*N59)+($C$13*N60)+($C$14*N61))*Uitgangspunten!$C$3</f>
        <v>0</v>
      </c>
      <c r="O43" s="85">
        <f>(($C$5*O52)+($C$6*O53)+($C$7*O54)+($C$8*O55)+($C$9*O56)+($C$10*O57)+($C$11*O58)+($C$12*O59)+($C$13*O60)+($C$14*O61))*Uitgangspunten!$C$3</f>
        <v>0</v>
      </c>
      <c r="P43" s="85">
        <f>(($C$5*P52)+($C$6*P53)+($C$7*P54)+($C$8*P55)+($C$9*P56)+($C$10*P57)+($C$11*P58)+($C$12*P59)+($C$13*P60)+($C$14*P61))*Uitgangspunten!$C$3</f>
        <v>0</v>
      </c>
      <c r="Q43" s="85">
        <f>(($C$5*Q52)+($C$6*Q53)+($C$7*Q54)+($C$8*Q55)+($C$9*Q56)+($C$10*Q57)+($C$11*Q58)+($C$12*Q59)+($C$13*Q60)+($C$14*Q61))*Uitgangspunten!$C$3</f>
        <v>0</v>
      </c>
      <c r="R43" s="85">
        <f>(($C$5*R52)+($C$6*R53)+($C$7*R54)+($C$8*R55)+($C$9*R56)+($C$10*R57)+($C$11*R58)+($C$12*R59)+($C$13*R60)+($C$14*R61))*Uitgangspunten!$C$3</f>
        <v>0</v>
      </c>
      <c r="S43" s="85">
        <f>(($C$5*S52)+($C$6*S53)+($C$7*S54)+($C$8*S55)+($C$9*S56)+($C$10*S57)+($C$11*S58)+($C$12*S59)+($C$13*S60)+($C$14*S61))*Uitgangspunten!$C$3</f>
        <v>0</v>
      </c>
      <c r="T43" s="85">
        <f>(($C$5*T52)+($C$6*T53)+($C$7*T54)+($C$8*T55)+($C$9*T56)+($C$10*T57)+($C$11*T58)+($C$12*T59)+($C$13*T60)+($C$14*T61))*Uitgangspunten!$C$3</f>
        <v>0</v>
      </c>
      <c r="U43" s="85">
        <f>(($C$5*U52)+($C$6*U53)+($C$7*U54)+($C$8*U55)+($C$9*U56)+($C$10*U57)+($C$11*U58)+($C$12*U59)+($C$13*U60)+($C$14*U61))*Uitgangspunten!$C$3</f>
        <v>0</v>
      </c>
      <c r="V43" s="85">
        <f>(($C$5*V52)+($C$6*V53)+($C$7*V54)+($C$8*V55)+($C$9*V56)+($C$10*V57)+($C$11*V58)+($C$12*V59)+($C$13*V60)+($C$14*V61))*Uitgangspunten!$C$3</f>
        <v>0</v>
      </c>
      <c r="W43" s="85">
        <f>(($C$5*W52)+($C$6*W53)+($C$7*W54)+($C$8*W55)+($C$9*W56)+($C$10*W57)+($C$11*W58)+($C$12*W59)+($C$13*W60)+($C$14*W61))*Uitgangspunten!$C$3</f>
        <v>0</v>
      </c>
      <c r="X43" s="85">
        <f>(($C$5*X52)+($C$6*X53)+($C$7*X54)+($C$8*X55)+($C$9*X56)+($C$10*X57)+($C$11*X58)+($C$12*X59)+($C$13*X60)+($C$14*X61))*Uitgangspunten!$C$3</f>
        <v>0</v>
      </c>
      <c r="Y43" s="85">
        <f>(($C$5*Y52)+($C$6*Y53)+($C$7*Y54)+($C$8*Y55)+($C$9*Y56)+($C$10*Y57)+($C$11*Y58)+($C$12*Y59)+($C$13*Y60)+($C$14*Y61))*Uitgangspunten!$C$3</f>
        <v>0</v>
      </c>
      <c r="Z43" s="85">
        <f>(($C$5*Z52)+($C$6*Z53)+($C$7*Z54)+($C$8*Z55)+($C$9*Z56)+($C$10*Z57)+($C$11*Z58)+($C$12*Z59)+($C$13*Z60)+($C$14*Z61))*Uitgangspunten!$C$3</f>
        <v>0</v>
      </c>
      <c r="AA43" s="85">
        <f>(($C$5*AA52)+($C$6*AA53)+($C$7*AA54)+($C$8*AA55)+($C$9*AA56)+($C$10*AA57)+($C$11*AA58)+($C$12*AA59)+($C$13*AA60)+($C$14*AA61))*Uitgangspunten!$C$3</f>
        <v>0</v>
      </c>
      <c r="AB43" s="85">
        <f>(($C$5*AB52)+($C$6*AB53)+($C$7*AB54)+($C$8*AB55)+($C$9*AB56)+($C$10*AB57)+($C$11*AB58)+($C$12*AB59)+($C$13*AB60)+($C$14*AB61))*Uitgangspunten!$C$3</f>
        <v>0</v>
      </c>
      <c r="AC43" s="85">
        <f>(($C$5*AC52)+($C$6*AC53)+($C$7*AC54)+($C$8*AC55)+($C$9*AC56)+($C$10*AC57)+($C$11*AC58)+($C$12*AC59)+($C$13*AC60)+($C$14*AC61))*Uitgangspunten!$C$3</f>
        <v>0</v>
      </c>
      <c r="AD43" s="85">
        <f>(($C$5*AD52)+($C$6*AD53)+($C$7*AD54)+($C$8*AD55)+($C$9*AD56)+($C$10*AD57)+($C$11*AD58)+($C$12*AD59)+($C$13*AD60)+($C$14*AD61))*Uitgangspunten!$C$3</f>
        <v>0</v>
      </c>
      <c r="AE43" s="85">
        <f>(($C$5*AE52)+($C$6*AE53)+($C$7*AE54)+($C$8*AE55)+($C$9*AE56)+($C$10*AE57)+($C$11*AE58)+($C$12*AE59)+($C$13*AE60)+($C$14*AE61))*Uitgangspunten!$C$3</f>
        <v>0</v>
      </c>
      <c r="AF43" s="85">
        <f>(($C$5*AF52)+($C$6*AF53)+($C$7*AF54)+($C$8*AF55)+($C$9*AF56)+($C$10*AF57)+($C$11*AF58)+($C$12*AF59)+($C$13*AF60)+($C$14*AF61))*Uitgangspunten!$C$3</f>
        <v>0</v>
      </c>
      <c r="AG43" s="85">
        <f>(($C$5*AG52)+($C$6*AG53)+($C$7*AG54)+($C$8*AG55)+($C$9*AG56)+($C$10*AG57)+($C$11*AG58)+($C$12*AG59)+($C$13*AG60)+($C$14*AG61))*Uitgangspunten!$C$3</f>
        <v>0</v>
      </c>
      <c r="AH43" s="85">
        <f>(($C$5*AH52)+($C$6*AH53)+($C$7*AH54)+($C$8*AH55)+($C$9*AH56)+($C$10*AH57)+($C$11*AH58)+($C$12*AH59)+($C$13*AH60)+($C$14*AH61))*Uitgangspunten!$C$3</f>
        <v>0</v>
      </c>
      <c r="AI43" s="85">
        <f>(($C$5*AI52)+($C$6*AI53)+($C$7*AI54)+($C$8*AI55)+($C$9*AI56)+($C$10*AI57)+($C$11*AI58)+($C$12*AI59)+($C$13*AI60)+($C$14*AI61))*Uitgangspunten!$C$3</f>
        <v>0</v>
      </c>
      <c r="AJ43" s="85">
        <f>(($C$5*AJ52)+($C$6*AJ53)+($C$7*AJ54)+($C$8*AJ55)+($C$9*AJ56)+($C$10*AJ57)+($C$11*AJ58)+($C$12*AJ59)+($C$13*AJ60)+($C$14*AJ61))*Uitgangspunten!$C$3</f>
        <v>0</v>
      </c>
      <c r="AK43" s="85">
        <f>(($C$5*AK52)+($C$6*AK53)+($C$7*AK54)+($C$8*AK55)+($C$9*AK56)+($C$10*AK57)+($C$11*AK58)+($C$12*AK59)+($C$13*AK60)+($C$14*AK61))*Uitgangspunten!$C$3</f>
        <v>0</v>
      </c>
      <c r="AL43" s="85">
        <f>(($C$5*AL52)+($C$6*AL53)+($C$7*AL54)+($C$8*AL55)+($C$9*AL56)+($C$10*AL57)+($C$11*AL58)+($C$12*AL59)+($C$13*AL60)+($C$14*AL61))*Uitgangspunten!$C$3</f>
        <v>0</v>
      </c>
      <c r="AM43" s="85">
        <f>(($C$5*AM52)+($C$6*AM53)+($C$7*AM54)+($C$8*AM55)+($C$9*AM56)+($C$10*AM57)+($C$11*AM58)+($C$12*AM59)+($C$13*AM60)+($C$14*AM61))*Uitgangspunten!$C$3</f>
        <v>0</v>
      </c>
      <c r="AN43" s="85">
        <f>(($C$5*AN52)+($C$6*AN53)+($C$7*AN54)+($C$8*AN55)+($C$9*AN56)+($C$10*AN57)+($C$11*AN58)+($C$12*AN59)+($C$13*AN60)+($C$14*AN61))*Uitgangspunten!$C$3</f>
        <v>0</v>
      </c>
      <c r="AO43" s="85">
        <f>(($C$5*AO52)+($C$6*AO53)+($C$7*AO54)+($C$8*AO55)+($C$9*AO56)+($C$10*AO57)+($C$11*AO58)+($C$12*AO59)+($C$13*AO60)+($C$14*AO61))*Uitgangspunten!$C$3</f>
        <v>0</v>
      </c>
      <c r="AP43" s="85">
        <f>(($C$5*AP52)+($C$6*AP53)+($C$7*AP54)+($C$8*AP55)+($C$9*AP56)+($C$10*AP57)+($C$11*AP58)+($C$12*AP59)+($C$13*AP60)+($C$14*AP61))*Uitgangspunten!$C$3</f>
        <v>0</v>
      </c>
      <c r="AQ43" s="85">
        <f>(($C$5*AQ52)+($C$6*AQ53)+($C$7*AQ54)+($C$8*AQ55)+($C$9*AQ56)+($C$10*AQ57)+($C$11*AQ58)+($C$12*AQ59)+($C$13*AQ60)+($C$14*AQ61))*Uitgangspunten!$C$3</f>
        <v>0</v>
      </c>
      <c r="AR43" s="85">
        <f>(($C$5*AR52)+($C$6*AR53)+($C$7*AR54)+($C$8*AR55)+($C$9*AR56)+($C$10*AR57)+($C$11*AR58)+($C$12*AR59)+($C$13*AR60)+($C$14*AR61))*Uitgangspunten!$C$3</f>
        <v>0</v>
      </c>
      <c r="AS43" s="85">
        <f>(($C$5*AS52)+($C$6*AS53)+($C$7*AS54)+($C$8*AS55)+($C$9*AS56)+($C$10*AS57)+($C$11*AS58)+($C$12*AS59)+($C$13*AS60)+($C$14*AS61))*Uitgangspunten!$C$3</f>
        <v>0</v>
      </c>
      <c r="AT43" s="85">
        <f>(($C$5*AT52)+($C$6*AT53)+($C$7*AT54)+($C$8*AT55)+($C$9*AT56)+($C$10*AT57)+($C$11*AT58)+($C$12*AT59)+($C$13*AT60)+($C$14*AT61))*Uitgangspunten!$C$3</f>
        <v>0</v>
      </c>
      <c r="AU43" s="85">
        <f>(($C$5*AU52)+($C$6*AU53)+($C$7*AU54)+($C$8*AU55)+($C$9*AU56)+($C$10*AU57)+($C$11*AU58)+($C$12*AU59)+($C$13*AU60)+($C$14*AU61))*Uitgangspunten!$C$3</f>
        <v>0</v>
      </c>
      <c r="AV43" s="85">
        <f>(($C$5*AV52)+($C$6*AV53)+($C$7*AV54)+($C$8*AV55)+($C$9*AV56)+($C$10*AV57)+($C$11*AV58)+($C$12*AV59)+($C$13*AV60)+($C$14*AV61))*Uitgangspunten!$C$3</f>
        <v>0</v>
      </c>
      <c r="AW43" s="85">
        <f>(($C$5*AW52)+($C$6*AW53)+($C$7*AW54)+($C$8*AW55)+($C$9*AW56)+($C$10*AW57)+($C$11*AW58)+($C$12*AW59)+($C$13*AW60)+($C$14*AW61))*Uitgangspunten!$C$3</f>
        <v>0</v>
      </c>
      <c r="AX43" s="85">
        <f>(($C$5*AX52)+($C$6*AX53)+($C$7*AX54)+($C$8*AX55)+($C$9*AX56)+($C$10*AX57)+($C$11*AX58)+($C$12*AX59)+($C$13*AX60)+($C$14*AX61))*Uitgangspunten!$C$3</f>
        <v>0</v>
      </c>
      <c r="AY43" s="85">
        <f>(($C$5*AY52)+($C$6*AY53)+($C$7*AY54)+($C$8*AY55)+($C$9*AY56)+($C$10*AY57)+($C$11*AY58)+($C$12*AY59)+($C$13*AY60)+($C$14*AY61))*Uitgangspunten!$C$3</f>
        <v>0</v>
      </c>
      <c r="AZ43" s="85">
        <f>(($C$5*AZ52)+($C$6*AZ53)+($C$7*AZ54)+($C$8*AZ55)+($C$9*AZ56)+($C$10*AZ57)+($C$11*AZ58)+($C$12*AZ59)+($C$13*AZ60)+($C$14*AZ61))*Uitgangspunten!$C$3</f>
        <v>0</v>
      </c>
      <c r="BA43" s="85">
        <f>(($C$5*BA52)+($C$6*BA53)+($C$7*BA54)+($C$8*BA55)+($C$9*BA56)+($C$10*BA57)+($C$11*BA58)+($C$12*BA59)+($C$13*BA60)+($C$14*BA61))*Uitgangspunten!$C$3</f>
        <v>0</v>
      </c>
      <c r="BB43" s="85">
        <f>(($C$5*BB52)+($C$6*BB53)+($C$7*BB54)+($C$8*BB55)+($C$9*BB56)+($C$10*BB57)+($C$11*BB58)+($C$12*BB59)+($C$13*BB60)+($C$14*BB61))*Uitgangspunten!$C$3</f>
        <v>0</v>
      </c>
      <c r="BC43" s="85">
        <f>(($C$5*BC52)+($C$6*BC53)+($C$7*BC54)+($C$8*BC55)+($C$9*BC56)+($C$10*BC57)+($C$11*BC58)+($C$12*BC59)+($C$13*BC60)+($C$14*BC61))*Uitgangspunten!$C$3</f>
        <v>0</v>
      </c>
      <c r="BD43" s="85">
        <f>(($C$5*BD52)+($C$6*BD53)+($C$7*BD54)+($C$8*BD55)+($C$9*BD56)+($C$10*BD57)+($C$11*BD58)+($C$12*BD59)+($C$13*BD60)+($C$14*BD61))*Uitgangspunten!$C$3</f>
        <v>0</v>
      </c>
      <c r="BE43" s="85">
        <f>(($C$5*BE52)+($C$6*BE53)+($C$7*BE54)+($C$8*BE55)+($C$9*BE56)+($C$10*BE57)+($C$11*BE58)+($C$12*BE59)+($C$13*BE60)+($C$14*BE61))*Uitgangspunten!$C$3</f>
        <v>0</v>
      </c>
    </row>
    <row r="44" spans="1:57" ht="17.149999999999999" customHeight="1" x14ac:dyDescent="0.45">
      <c r="A44" s="15"/>
      <c r="B44" s="9" t="s">
        <v>129</v>
      </c>
      <c r="C44" s="84">
        <f>SUM(D44:BE44)</f>
        <v>0</v>
      </c>
      <c r="D44" s="124"/>
      <c r="E44" s="124"/>
      <c r="F44" s="124"/>
      <c r="G44" s="124"/>
      <c r="H44" s="124"/>
      <c r="I44" s="124"/>
      <c r="J44" s="124"/>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row>
    <row r="45" spans="1:57" ht="5.25" customHeight="1" x14ac:dyDescent="0.45">
      <c r="A45" s="15"/>
      <c r="B45" s="10"/>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86"/>
      <c r="AQ45" s="86"/>
      <c r="AR45" s="86"/>
      <c r="AS45" s="86"/>
      <c r="AT45" s="86"/>
      <c r="AU45" s="86"/>
      <c r="AV45" s="86"/>
      <c r="AW45" s="86"/>
      <c r="AX45" s="86"/>
      <c r="AY45" s="86"/>
      <c r="AZ45" s="86"/>
      <c r="BA45" s="86"/>
      <c r="BB45" s="86"/>
      <c r="BC45" s="86"/>
      <c r="BD45" s="86"/>
      <c r="BE45" s="86"/>
    </row>
    <row r="46" spans="1:57" ht="17.149999999999999" customHeight="1" x14ac:dyDescent="0.45">
      <c r="A46" s="15"/>
      <c r="B46" s="9" t="s">
        <v>130</v>
      </c>
      <c r="C46" s="84">
        <f>SUM(D46:BE46)</f>
        <v>0</v>
      </c>
      <c r="D46" s="97">
        <f>SUM(D42:D44)</f>
        <v>0</v>
      </c>
      <c r="E46" s="97">
        <f t="shared" ref="E46:BE46" si="7">SUM(E42:E44)</f>
        <v>0</v>
      </c>
      <c r="F46" s="97">
        <f t="shared" si="7"/>
        <v>0</v>
      </c>
      <c r="G46" s="97">
        <f t="shared" si="7"/>
        <v>0</v>
      </c>
      <c r="H46" s="97">
        <f t="shared" si="7"/>
        <v>0</v>
      </c>
      <c r="I46" s="97">
        <f t="shared" si="7"/>
        <v>0</v>
      </c>
      <c r="J46" s="97">
        <f t="shared" si="7"/>
        <v>0</v>
      </c>
      <c r="K46" s="97">
        <f t="shared" si="7"/>
        <v>0</v>
      </c>
      <c r="L46" s="97">
        <f t="shared" si="7"/>
        <v>0</v>
      </c>
      <c r="M46" s="97">
        <f t="shared" si="7"/>
        <v>0</v>
      </c>
      <c r="N46" s="97">
        <f t="shared" si="7"/>
        <v>0</v>
      </c>
      <c r="O46" s="97">
        <f t="shared" si="7"/>
        <v>0</v>
      </c>
      <c r="P46" s="97">
        <f t="shared" si="7"/>
        <v>0</v>
      </c>
      <c r="Q46" s="97">
        <f t="shared" si="7"/>
        <v>0</v>
      </c>
      <c r="R46" s="97">
        <f t="shared" si="7"/>
        <v>0</v>
      </c>
      <c r="S46" s="97">
        <f t="shared" si="7"/>
        <v>0</v>
      </c>
      <c r="T46" s="97">
        <f t="shared" si="7"/>
        <v>0</v>
      </c>
      <c r="U46" s="97">
        <f t="shared" si="7"/>
        <v>0</v>
      </c>
      <c r="V46" s="97">
        <f t="shared" si="7"/>
        <v>0</v>
      </c>
      <c r="W46" s="97">
        <f t="shared" si="7"/>
        <v>0</v>
      </c>
      <c r="X46" s="97">
        <f t="shared" si="7"/>
        <v>0</v>
      </c>
      <c r="Y46" s="97">
        <f t="shared" si="7"/>
        <v>0</v>
      </c>
      <c r="Z46" s="97">
        <f t="shared" si="7"/>
        <v>0</v>
      </c>
      <c r="AA46" s="97">
        <f t="shared" si="7"/>
        <v>0</v>
      </c>
      <c r="AB46" s="97">
        <f t="shared" si="7"/>
        <v>0</v>
      </c>
      <c r="AC46" s="97">
        <f t="shared" si="7"/>
        <v>0</v>
      </c>
      <c r="AD46" s="97">
        <f t="shared" si="7"/>
        <v>0</v>
      </c>
      <c r="AE46" s="97">
        <f t="shared" si="7"/>
        <v>0</v>
      </c>
      <c r="AF46" s="97">
        <f t="shared" si="7"/>
        <v>0</v>
      </c>
      <c r="AG46" s="97">
        <f t="shared" si="7"/>
        <v>0</v>
      </c>
      <c r="AH46" s="97">
        <f t="shared" si="7"/>
        <v>0</v>
      </c>
      <c r="AI46" s="97">
        <f t="shared" si="7"/>
        <v>0</v>
      </c>
      <c r="AJ46" s="97">
        <f t="shared" si="7"/>
        <v>0</v>
      </c>
      <c r="AK46" s="97">
        <f t="shared" si="7"/>
        <v>0</v>
      </c>
      <c r="AL46" s="97">
        <f t="shared" si="7"/>
        <v>0</v>
      </c>
      <c r="AM46" s="97">
        <f t="shared" si="7"/>
        <v>0</v>
      </c>
      <c r="AN46" s="97">
        <f t="shared" si="7"/>
        <v>0</v>
      </c>
      <c r="AO46" s="97">
        <f t="shared" si="7"/>
        <v>0</v>
      </c>
      <c r="AP46" s="97">
        <f t="shared" si="7"/>
        <v>0</v>
      </c>
      <c r="AQ46" s="97">
        <f t="shared" si="7"/>
        <v>0</v>
      </c>
      <c r="AR46" s="97">
        <f t="shared" si="7"/>
        <v>0</v>
      </c>
      <c r="AS46" s="97">
        <f t="shared" si="7"/>
        <v>0</v>
      </c>
      <c r="AT46" s="97">
        <f t="shared" si="7"/>
        <v>0</v>
      </c>
      <c r="AU46" s="97">
        <f t="shared" si="7"/>
        <v>0</v>
      </c>
      <c r="AV46" s="97">
        <f t="shared" si="7"/>
        <v>0</v>
      </c>
      <c r="AW46" s="97">
        <f t="shared" si="7"/>
        <v>0</v>
      </c>
      <c r="AX46" s="97">
        <f t="shared" si="7"/>
        <v>0</v>
      </c>
      <c r="AY46" s="97">
        <f t="shared" si="7"/>
        <v>0</v>
      </c>
      <c r="AZ46" s="97">
        <f t="shared" si="7"/>
        <v>0</v>
      </c>
      <c r="BA46" s="97">
        <f t="shared" si="7"/>
        <v>0</v>
      </c>
      <c r="BB46" s="97">
        <f t="shared" si="7"/>
        <v>0</v>
      </c>
      <c r="BC46" s="97">
        <f t="shared" si="7"/>
        <v>0</v>
      </c>
      <c r="BD46" s="97">
        <f t="shared" si="7"/>
        <v>0</v>
      </c>
      <c r="BE46" s="97">
        <f t="shared" si="7"/>
        <v>0</v>
      </c>
    </row>
    <row r="47" spans="1:57" ht="17.149999999999999" customHeight="1" x14ac:dyDescent="0.45">
      <c r="A47" s="15"/>
      <c r="B47" s="9" t="s">
        <v>137</v>
      </c>
      <c r="C47" s="84">
        <f>SUM(D47:BE47)</f>
        <v>0</v>
      </c>
      <c r="D47" s="124"/>
      <c r="E47" s="124"/>
      <c r="F47" s="124"/>
      <c r="G47" s="124"/>
      <c r="H47" s="124"/>
      <c r="I47" s="124"/>
      <c r="J47" s="124"/>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row>
    <row r="48" spans="1:57" ht="17.149999999999999" customHeight="1" x14ac:dyDescent="0.45">
      <c r="A48" s="15"/>
      <c r="B48" s="98" t="s">
        <v>133</v>
      </c>
      <c r="C48" s="84">
        <f>SUM(D48:BE48)</f>
        <v>0</v>
      </c>
      <c r="D48" s="97">
        <f t="shared" ref="D48:BE48" si="8">(D46+D47)*$C$16</f>
        <v>0</v>
      </c>
      <c r="E48" s="97">
        <f t="shared" si="8"/>
        <v>0</v>
      </c>
      <c r="F48" s="97">
        <f t="shared" si="8"/>
        <v>0</v>
      </c>
      <c r="G48" s="97">
        <f t="shared" si="8"/>
        <v>0</v>
      </c>
      <c r="H48" s="97">
        <f t="shared" si="8"/>
        <v>0</v>
      </c>
      <c r="I48" s="97">
        <f t="shared" si="8"/>
        <v>0</v>
      </c>
      <c r="J48" s="97">
        <f t="shared" si="8"/>
        <v>0</v>
      </c>
      <c r="K48" s="97">
        <f t="shared" si="8"/>
        <v>0</v>
      </c>
      <c r="L48" s="97">
        <f t="shared" si="8"/>
        <v>0</v>
      </c>
      <c r="M48" s="97">
        <f t="shared" si="8"/>
        <v>0</v>
      </c>
      <c r="N48" s="97">
        <f t="shared" si="8"/>
        <v>0</v>
      </c>
      <c r="O48" s="97">
        <f t="shared" si="8"/>
        <v>0</v>
      </c>
      <c r="P48" s="97">
        <f t="shared" si="8"/>
        <v>0</v>
      </c>
      <c r="Q48" s="97">
        <f t="shared" si="8"/>
        <v>0</v>
      </c>
      <c r="R48" s="97">
        <f t="shared" si="8"/>
        <v>0</v>
      </c>
      <c r="S48" s="97">
        <f t="shared" si="8"/>
        <v>0</v>
      </c>
      <c r="T48" s="97">
        <f t="shared" si="8"/>
        <v>0</v>
      </c>
      <c r="U48" s="97">
        <f t="shared" si="8"/>
        <v>0</v>
      </c>
      <c r="V48" s="97">
        <f t="shared" si="8"/>
        <v>0</v>
      </c>
      <c r="W48" s="97">
        <f t="shared" si="8"/>
        <v>0</v>
      </c>
      <c r="X48" s="97">
        <f t="shared" si="8"/>
        <v>0</v>
      </c>
      <c r="Y48" s="97">
        <f t="shared" si="8"/>
        <v>0</v>
      </c>
      <c r="Z48" s="97">
        <f t="shared" si="8"/>
        <v>0</v>
      </c>
      <c r="AA48" s="97">
        <f t="shared" si="8"/>
        <v>0</v>
      </c>
      <c r="AB48" s="97">
        <f t="shared" si="8"/>
        <v>0</v>
      </c>
      <c r="AC48" s="97">
        <f t="shared" si="8"/>
        <v>0</v>
      </c>
      <c r="AD48" s="97">
        <f t="shared" si="8"/>
        <v>0</v>
      </c>
      <c r="AE48" s="97">
        <f t="shared" si="8"/>
        <v>0</v>
      </c>
      <c r="AF48" s="97">
        <f t="shared" si="8"/>
        <v>0</v>
      </c>
      <c r="AG48" s="97">
        <f t="shared" si="8"/>
        <v>0</v>
      </c>
      <c r="AH48" s="97">
        <f t="shared" si="8"/>
        <v>0</v>
      </c>
      <c r="AI48" s="97">
        <f t="shared" si="8"/>
        <v>0</v>
      </c>
      <c r="AJ48" s="97">
        <f t="shared" si="8"/>
        <v>0</v>
      </c>
      <c r="AK48" s="97">
        <f t="shared" si="8"/>
        <v>0</v>
      </c>
      <c r="AL48" s="97">
        <f t="shared" si="8"/>
        <v>0</v>
      </c>
      <c r="AM48" s="97">
        <f t="shared" si="8"/>
        <v>0</v>
      </c>
      <c r="AN48" s="97">
        <f t="shared" si="8"/>
        <v>0</v>
      </c>
      <c r="AO48" s="97">
        <f t="shared" si="8"/>
        <v>0</v>
      </c>
      <c r="AP48" s="97">
        <f t="shared" si="8"/>
        <v>0</v>
      </c>
      <c r="AQ48" s="97">
        <f t="shared" si="8"/>
        <v>0</v>
      </c>
      <c r="AR48" s="97">
        <f t="shared" si="8"/>
        <v>0</v>
      </c>
      <c r="AS48" s="97">
        <f t="shared" si="8"/>
        <v>0</v>
      </c>
      <c r="AT48" s="97">
        <f t="shared" si="8"/>
        <v>0</v>
      </c>
      <c r="AU48" s="97">
        <f t="shared" si="8"/>
        <v>0</v>
      </c>
      <c r="AV48" s="97">
        <f t="shared" si="8"/>
        <v>0</v>
      </c>
      <c r="AW48" s="97">
        <f t="shared" si="8"/>
        <v>0</v>
      </c>
      <c r="AX48" s="97">
        <f t="shared" si="8"/>
        <v>0</v>
      </c>
      <c r="AY48" s="97">
        <f t="shared" si="8"/>
        <v>0</v>
      </c>
      <c r="AZ48" s="97">
        <f t="shared" si="8"/>
        <v>0</v>
      </c>
      <c r="BA48" s="97">
        <f t="shared" si="8"/>
        <v>0</v>
      </c>
      <c r="BB48" s="97">
        <f t="shared" si="8"/>
        <v>0</v>
      </c>
      <c r="BC48" s="97">
        <f t="shared" si="8"/>
        <v>0</v>
      </c>
      <c r="BD48" s="97">
        <f t="shared" si="8"/>
        <v>0</v>
      </c>
      <c r="BE48" s="97">
        <f t="shared" si="8"/>
        <v>0</v>
      </c>
    </row>
    <row r="49" spans="1:57" s="1" customFormat="1" ht="17.149999999999999" customHeight="1" x14ac:dyDescent="0.45">
      <c r="A49" s="15"/>
      <c r="B49" s="165" t="s">
        <v>134</v>
      </c>
      <c r="C49" s="166">
        <f>SUM(D49:BE49)</f>
        <v>0</v>
      </c>
      <c r="D49" s="166">
        <f>D46+D47+D48</f>
        <v>0</v>
      </c>
      <c r="E49" s="166">
        <f t="shared" ref="E49" si="9">E46+E47+E48</f>
        <v>0</v>
      </c>
      <c r="F49" s="166">
        <f t="shared" ref="F49" si="10">F46+F47+F48</f>
        <v>0</v>
      </c>
      <c r="G49" s="166">
        <f t="shared" ref="G49" si="11">G46+G47+G48</f>
        <v>0</v>
      </c>
      <c r="H49" s="166">
        <f t="shared" ref="H49" si="12">H46+H47+H48</f>
        <v>0</v>
      </c>
      <c r="I49" s="166">
        <f t="shared" ref="I49" si="13">I46+I47+I48</f>
        <v>0</v>
      </c>
      <c r="J49" s="166">
        <f t="shared" ref="J49" si="14">J46+J47+J48</f>
        <v>0</v>
      </c>
      <c r="K49" s="166">
        <f t="shared" ref="K49" si="15">K46+K47+K48</f>
        <v>0</v>
      </c>
      <c r="L49" s="166">
        <f t="shared" ref="L49" si="16">L46+L47+L48</f>
        <v>0</v>
      </c>
      <c r="M49" s="166">
        <f t="shared" ref="M49" si="17">M46+M47+M48</f>
        <v>0</v>
      </c>
      <c r="N49" s="166">
        <f t="shared" ref="N49" si="18">N46+N47+N48</f>
        <v>0</v>
      </c>
      <c r="O49" s="166">
        <f t="shared" ref="O49" si="19">O46+O47+O48</f>
        <v>0</v>
      </c>
      <c r="P49" s="166">
        <f t="shared" ref="P49" si="20">P46+P47+P48</f>
        <v>0</v>
      </c>
      <c r="Q49" s="166">
        <f t="shared" ref="Q49" si="21">Q46+Q47+Q48</f>
        <v>0</v>
      </c>
      <c r="R49" s="166">
        <f t="shared" ref="R49" si="22">R46+R47+R48</f>
        <v>0</v>
      </c>
      <c r="S49" s="166">
        <f t="shared" ref="S49" si="23">S46+S47+S48</f>
        <v>0</v>
      </c>
      <c r="T49" s="166">
        <f t="shared" ref="T49" si="24">T46+T47+T48</f>
        <v>0</v>
      </c>
      <c r="U49" s="166">
        <f t="shared" ref="U49" si="25">U46+U47+U48</f>
        <v>0</v>
      </c>
      <c r="V49" s="166">
        <f t="shared" ref="V49" si="26">V46+V47+V48</f>
        <v>0</v>
      </c>
      <c r="W49" s="166">
        <f t="shared" ref="W49" si="27">W46+W47+W48</f>
        <v>0</v>
      </c>
      <c r="X49" s="166">
        <f t="shared" ref="X49" si="28">X46+X47+X48</f>
        <v>0</v>
      </c>
      <c r="Y49" s="166">
        <f t="shared" ref="Y49" si="29">Y46+Y47+Y48</f>
        <v>0</v>
      </c>
      <c r="Z49" s="166">
        <f t="shared" ref="Z49" si="30">Z46+Z47+Z48</f>
        <v>0</v>
      </c>
      <c r="AA49" s="166">
        <f t="shared" ref="AA49" si="31">AA46+AA47+AA48</f>
        <v>0</v>
      </c>
      <c r="AB49" s="166">
        <f t="shared" ref="AB49" si="32">AB46+AB47+AB48</f>
        <v>0</v>
      </c>
      <c r="AC49" s="166">
        <f t="shared" ref="AC49" si="33">AC46+AC47+AC48</f>
        <v>0</v>
      </c>
      <c r="AD49" s="166">
        <f t="shared" ref="AD49" si="34">AD46+AD47+AD48</f>
        <v>0</v>
      </c>
      <c r="AE49" s="166">
        <f t="shared" ref="AE49" si="35">AE46+AE47+AE48</f>
        <v>0</v>
      </c>
      <c r="AF49" s="166">
        <f t="shared" ref="AF49" si="36">AF46+AF47+AF48</f>
        <v>0</v>
      </c>
      <c r="AG49" s="166">
        <f t="shared" ref="AG49" si="37">AG46+AG47+AG48</f>
        <v>0</v>
      </c>
      <c r="AH49" s="166">
        <f t="shared" ref="AH49" si="38">AH46+AH47+AH48</f>
        <v>0</v>
      </c>
      <c r="AI49" s="166">
        <f t="shared" ref="AI49" si="39">AI46+AI47+AI48</f>
        <v>0</v>
      </c>
      <c r="AJ49" s="166">
        <f t="shared" ref="AJ49" si="40">AJ46+AJ47+AJ48</f>
        <v>0</v>
      </c>
      <c r="AK49" s="166">
        <f t="shared" ref="AK49" si="41">AK46+AK47+AK48</f>
        <v>0</v>
      </c>
      <c r="AL49" s="166">
        <f t="shared" ref="AL49" si="42">AL46+AL47+AL48</f>
        <v>0</v>
      </c>
      <c r="AM49" s="166">
        <f t="shared" ref="AM49" si="43">AM46+AM47+AM48</f>
        <v>0</v>
      </c>
      <c r="AN49" s="166">
        <f t="shared" ref="AN49" si="44">AN46+AN47+AN48</f>
        <v>0</v>
      </c>
      <c r="AO49" s="166">
        <f t="shared" ref="AO49" si="45">AO46+AO47+AO48</f>
        <v>0</v>
      </c>
      <c r="AP49" s="166">
        <f t="shared" ref="AP49" si="46">AP46+AP47+AP48</f>
        <v>0</v>
      </c>
      <c r="AQ49" s="166">
        <f t="shared" ref="AQ49" si="47">AQ46+AQ47+AQ48</f>
        <v>0</v>
      </c>
      <c r="AR49" s="166">
        <f t="shared" ref="AR49" si="48">AR46+AR47+AR48</f>
        <v>0</v>
      </c>
      <c r="AS49" s="166">
        <f t="shared" ref="AS49" si="49">AS46+AS47+AS48</f>
        <v>0</v>
      </c>
      <c r="AT49" s="166">
        <f t="shared" ref="AT49" si="50">AT46+AT47+AT48</f>
        <v>0</v>
      </c>
      <c r="AU49" s="166">
        <f t="shared" ref="AU49" si="51">AU46+AU47+AU48</f>
        <v>0</v>
      </c>
      <c r="AV49" s="166">
        <f t="shared" ref="AV49" si="52">AV46+AV47+AV48</f>
        <v>0</v>
      </c>
      <c r="AW49" s="166">
        <f t="shared" ref="AW49" si="53">AW46+AW47+AW48</f>
        <v>0</v>
      </c>
      <c r="AX49" s="166">
        <f t="shared" ref="AX49" si="54">AX46+AX47+AX48</f>
        <v>0</v>
      </c>
      <c r="AY49" s="166">
        <f t="shared" ref="AY49" si="55">AY46+AY47+AY48</f>
        <v>0</v>
      </c>
      <c r="AZ49" s="166">
        <f t="shared" ref="AZ49" si="56">AZ46+AZ47+AZ48</f>
        <v>0</v>
      </c>
      <c r="BA49" s="166">
        <f t="shared" ref="BA49" si="57">BA46+BA47+BA48</f>
        <v>0</v>
      </c>
      <c r="BB49" s="166">
        <f t="shared" ref="BB49" si="58">BB46+BB47+BB48</f>
        <v>0</v>
      </c>
      <c r="BC49" s="166">
        <f t="shared" ref="BC49" si="59">BC46+BC47+BC48</f>
        <v>0</v>
      </c>
      <c r="BD49" s="166">
        <f t="shared" ref="BD49" si="60">BD46+BD47+BD48</f>
        <v>0</v>
      </c>
      <c r="BE49" s="166">
        <f t="shared" ref="BE49" si="61">BE46+BE47+BE48</f>
        <v>0</v>
      </c>
    </row>
    <row r="50" spans="1:57" ht="5.25" customHeight="1" x14ac:dyDescent="0.45">
      <c r="A50" s="15"/>
      <c r="B50" s="10"/>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row>
    <row r="51" spans="1:57" ht="17.149999999999999" customHeight="1" x14ac:dyDescent="0.45">
      <c r="A51" s="15"/>
      <c r="B51" s="5" t="s">
        <v>135</v>
      </c>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row>
    <row r="52" spans="1:57" ht="17.149999999999999" customHeight="1" x14ac:dyDescent="0.45">
      <c r="A52" s="15"/>
      <c r="B52" s="8" t="str">
        <f t="shared" ref="B52:B61" si="62">B29</f>
        <v>Type medewerker 1</v>
      </c>
      <c r="C52" s="88">
        <f t="shared" ref="C52:C62" si="63">SUM(D52:BE52)</f>
        <v>0</v>
      </c>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row>
    <row r="53" spans="1:57" ht="17.149999999999999" customHeight="1" x14ac:dyDescent="0.45">
      <c r="A53" s="15"/>
      <c r="B53" s="8" t="str">
        <f t="shared" si="62"/>
        <v>Type medewerker 2</v>
      </c>
      <c r="C53" s="89">
        <f t="shared" si="63"/>
        <v>0</v>
      </c>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c r="BC53" s="126"/>
      <c r="BD53" s="126"/>
      <c r="BE53" s="126"/>
    </row>
    <row r="54" spans="1:57" ht="17.149999999999999" customHeight="1" x14ac:dyDescent="0.45">
      <c r="A54" s="15"/>
      <c r="B54" s="8" t="str">
        <f t="shared" si="62"/>
        <v>Type medewerker 3</v>
      </c>
      <c r="C54" s="89">
        <f t="shared" si="63"/>
        <v>0</v>
      </c>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row>
    <row r="55" spans="1:57" ht="17.149999999999999" customHeight="1" x14ac:dyDescent="0.45">
      <c r="A55" s="15"/>
      <c r="B55" s="8" t="str">
        <f t="shared" si="62"/>
        <v>Type medewerker 4</v>
      </c>
      <c r="C55" s="89">
        <f t="shared" si="63"/>
        <v>0</v>
      </c>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c r="BC55" s="126"/>
      <c r="BD55" s="126"/>
      <c r="BE55" s="126"/>
    </row>
    <row r="56" spans="1:57" ht="17.149999999999999" customHeight="1" x14ac:dyDescent="0.45">
      <c r="A56" s="15"/>
      <c r="B56" s="8" t="str">
        <f t="shared" si="62"/>
        <v>Type medewerker 5</v>
      </c>
      <c r="C56" s="89">
        <f t="shared" si="63"/>
        <v>0</v>
      </c>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c r="BC56" s="126"/>
      <c r="BD56" s="126"/>
      <c r="BE56" s="126"/>
    </row>
    <row r="57" spans="1:57" ht="17.149999999999999" customHeight="1" x14ac:dyDescent="0.45">
      <c r="A57" s="15"/>
      <c r="B57" s="8" t="str">
        <f t="shared" si="62"/>
        <v>Type medewerker 6</v>
      </c>
      <c r="C57" s="89">
        <f t="shared" si="63"/>
        <v>0</v>
      </c>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row>
    <row r="58" spans="1:57" ht="17.149999999999999" customHeight="1" x14ac:dyDescent="0.45">
      <c r="A58" s="15"/>
      <c r="B58" s="8" t="str">
        <f t="shared" si="62"/>
        <v>Type medewerker 7</v>
      </c>
      <c r="C58" s="89">
        <f t="shared" si="63"/>
        <v>0</v>
      </c>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26"/>
      <c r="BE58" s="126"/>
    </row>
    <row r="59" spans="1:57" ht="17.149999999999999" customHeight="1" x14ac:dyDescent="0.45">
      <c r="A59" s="15"/>
      <c r="B59" s="8" t="str">
        <f t="shared" si="62"/>
        <v>Type medewerker 8</v>
      </c>
      <c r="C59" s="89">
        <f t="shared" si="63"/>
        <v>0</v>
      </c>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c r="AR59" s="126"/>
      <c r="AS59" s="126"/>
      <c r="AT59" s="126"/>
      <c r="AU59" s="126"/>
      <c r="AV59" s="126"/>
      <c r="AW59" s="126"/>
      <c r="AX59" s="126"/>
      <c r="AY59" s="126"/>
      <c r="AZ59" s="126"/>
      <c r="BA59" s="126"/>
      <c r="BB59" s="126"/>
      <c r="BC59" s="126"/>
      <c r="BD59" s="126"/>
      <c r="BE59" s="126"/>
    </row>
    <row r="60" spans="1:57" ht="17.149999999999999" customHeight="1" x14ac:dyDescent="0.45">
      <c r="A60" s="15"/>
      <c r="B60" s="8" t="str">
        <f t="shared" si="62"/>
        <v>Type medewerker 9</v>
      </c>
      <c r="C60" s="89">
        <f t="shared" si="63"/>
        <v>0</v>
      </c>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126"/>
      <c r="AV60" s="126"/>
      <c r="AW60" s="126"/>
      <c r="AX60" s="126"/>
      <c r="AY60" s="126"/>
      <c r="AZ60" s="126"/>
      <c r="BA60" s="126"/>
      <c r="BB60" s="126"/>
      <c r="BC60" s="126"/>
      <c r="BD60" s="126"/>
      <c r="BE60" s="126"/>
    </row>
    <row r="61" spans="1:57" ht="17.149999999999999" customHeight="1" x14ac:dyDescent="0.45">
      <c r="A61" s="15"/>
      <c r="B61" s="8" t="str">
        <f t="shared" si="62"/>
        <v>Type medewerker 10</v>
      </c>
      <c r="C61" s="89">
        <f t="shared" si="63"/>
        <v>0</v>
      </c>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126"/>
      <c r="AV61" s="126"/>
      <c r="AW61" s="126"/>
      <c r="AX61" s="126"/>
      <c r="AY61" s="126"/>
      <c r="AZ61" s="126"/>
      <c r="BA61" s="126"/>
      <c r="BB61" s="126"/>
      <c r="BC61" s="126"/>
      <c r="BD61" s="126"/>
      <c r="BE61" s="126"/>
    </row>
    <row r="62" spans="1:57" s="1" customFormat="1" ht="17.149999999999999" customHeight="1" thickBot="1" x14ac:dyDescent="0.5">
      <c r="A62" s="15"/>
      <c r="B62" s="6" t="s">
        <v>136</v>
      </c>
      <c r="C62" s="90">
        <f t="shared" si="63"/>
        <v>0</v>
      </c>
      <c r="D62" s="91">
        <f t="shared" ref="D62:BE62" si="64">SUM(D52:D61)</f>
        <v>0</v>
      </c>
      <c r="E62" s="91">
        <f t="shared" si="64"/>
        <v>0</v>
      </c>
      <c r="F62" s="91">
        <f t="shared" si="64"/>
        <v>0</v>
      </c>
      <c r="G62" s="91">
        <f t="shared" si="64"/>
        <v>0</v>
      </c>
      <c r="H62" s="91">
        <f t="shared" si="64"/>
        <v>0</v>
      </c>
      <c r="I62" s="91">
        <f t="shared" si="64"/>
        <v>0</v>
      </c>
      <c r="J62" s="91">
        <f t="shared" si="64"/>
        <v>0</v>
      </c>
      <c r="K62" s="91">
        <f t="shared" si="64"/>
        <v>0</v>
      </c>
      <c r="L62" s="91">
        <f t="shared" si="64"/>
        <v>0</v>
      </c>
      <c r="M62" s="91">
        <f t="shared" si="64"/>
        <v>0</v>
      </c>
      <c r="N62" s="91">
        <f t="shared" si="64"/>
        <v>0</v>
      </c>
      <c r="O62" s="91">
        <f t="shared" si="64"/>
        <v>0</v>
      </c>
      <c r="P62" s="91">
        <f t="shared" si="64"/>
        <v>0</v>
      </c>
      <c r="Q62" s="91">
        <f t="shared" si="64"/>
        <v>0</v>
      </c>
      <c r="R62" s="91">
        <f t="shared" si="64"/>
        <v>0</v>
      </c>
      <c r="S62" s="91">
        <f t="shared" si="64"/>
        <v>0</v>
      </c>
      <c r="T62" s="91">
        <f t="shared" si="64"/>
        <v>0</v>
      </c>
      <c r="U62" s="91">
        <f t="shared" si="64"/>
        <v>0</v>
      </c>
      <c r="V62" s="91">
        <f t="shared" si="64"/>
        <v>0</v>
      </c>
      <c r="W62" s="91">
        <f t="shared" si="64"/>
        <v>0</v>
      </c>
      <c r="X62" s="91">
        <f t="shared" si="64"/>
        <v>0</v>
      </c>
      <c r="Y62" s="91">
        <f t="shared" si="64"/>
        <v>0</v>
      </c>
      <c r="Z62" s="91">
        <f t="shared" si="64"/>
        <v>0</v>
      </c>
      <c r="AA62" s="91">
        <f t="shared" si="64"/>
        <v>0</v>
      </c>
      <c r="AB62" s="91">
        <f t="shared" si="64"/>
        <v>0</v>
      </c>
      <c r="AC62" s="91">
        <f t="shared" si="64"/>
        <v>0</v>
      </c>
      <c r="AD62" s="91">
        <f t="shared" si="64"/>
        <v>0</v>
      </c>
      <c r="AE62" s="91">
        <f t="shared" si="64"/>
        <v>0</v>
      </c>
      <c r="AF62" s="91">
        <f t="shared" si="64"/>
        <v>0</v>
      </c>
      <c r="AG62" s="91">
        <f t="shared" si="64"/>
        <v>0</v>
      </c>
      <c r="AH62" s="91">
        <f t="shared" si="64"/>
        <v>0</v>
      </c>
      <c r="AI62" s="91">
        <f t="shared" si="64"/>
        <v>0</v>
      </c>
      <c r="AJ62" s="91">
        <f t="shared" si="64"/>
        <v>0</v>
      </c>
      <c r="AK62" s="91">
        <f t="shared" si="64"/>
        <v>0</v>
      </c>
      <c r="AL62" s="91">
        <f t="shared" si="64"/>
        <v>0</v>
      </c>
      <c r="AM62" s="91">
        <f t="shared" si="64"/>
        <v>0</v>
      </c>
      <c r="AN62" s="91">
        <f t="shared" si="64"/>
        <v>0</v>
      </c>
      <c r="AO62" s="91">
        <f t="shared" si="64"/>
        <v>0</v>
      </c>
      <c r="AP62" s="91">
        <f t="shared" si="64"/>
        <v>0</v>
      </c>
      <c r="AQ62" s="91">
        <f t="shared" si="64"/>
        <v>0</v>
      </c>
      <c r="AR62" s="91">
        <f t="shared" si="64"/>
        <v>0</v>
      </c>
      <c r="AS62" s="91">
        <f t="shared" si="64"/>
        <v>0</v>
      </c>
      <c r="AT62" s="91">
        <f t="shared" si="64"/>
        <v>0</v>
      </c>
      <c r="AU62" s="91">
        <f t="shared" si="64"/>
        <v>0</v>
      </c>
      <c r="AV62" s="91">
        <f t="shared" si="64"/>
        <v>0</v>
      </c>
      <c r="AW62" s="91">
        <f t="shared" si="64"/>
        <v>0</v>
      </c>
      <c r="AX62" s="91">
        <f t="shared" si="64"/>
        <v>0</v>
      </c>
      <c r="AY62" s="91">
        <f t="shared" si="64"/>
        <v>0</v>
      </c>
      <c r="AZ62" s="91">
        <f t="shared" si="64"/>
        <v>0</v>
      </c>
      <c r="BA62" s="91">
        <f t="shared" si="64"/>
        <v>0</v>
      </c>
      <c r="BB62" s="91">
        <f t="shared" si="64"/>
        <v>0</v>
      </c>
      <c r="BC62" s="91">
        <f t="shared" si="64"/>
        <v>0</v>
      </c>
      <c r="BD62" s="91">
        <f t="shared" si="64"/>
        <v>0</v>
      </c>
      <c r="BE62" s="91">
        <f t="shared" si="64"/>
        <v>0</v>
      </c>
    </row>
    <row r="63" spans="1:57" ht="14.25" customHeight="1" x14ac:dyDescent="0.45">
      <c r="A63" s="15"/>
      <c r="B63" s="10"/>
      <c r="C63" s="27"/>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row>
    <row r="64" spans="1:57" s="58" customFormat="1" ht="17.149999999999999" customHeight="1" x14ac:dyDescent="0.45">
      <c r="A64" s="54"/>
      <c r="B64" s="55" t="str">
        <f>'Cluster E &amp; D'!B29</f>
        <v>Pandbezetting 30% - 40%</v>
      </c>
      <c r="C64" s="55"/>
      <c r="D64" s="56"/>
      <c r="E64" s="57"/>
      <c r="F64" s="56"/>
      <c r="G64" s="56"/>
      <c r="H64" s="56"/>
      <c r="I64" s="56"/>
      <c r="J64" s="56"/>
      <c r="K64" s="56"/>
      <c r="L64" s="56"/>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row>
    <row r="65" spans="1:57" ht="17.149999999999999" customHeight="1" x14ac:dyDescent="0.45">
      <c r="A65" s="15"/>
      <c r="B65" s="9" t="s">
        <v>127</v>
      </c>
      <c r="C65" s="84">
        <f>SUM(D65:BE65)</f>
        <v>0</v>
      </c>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c r="BC65" s="124"/>
      <c r="BD65" s="124"/>
      <c r="BE65" s="124"/>
    </row>
    <row r="66" spans="1:57" ht="17.149999999999999" customHeight="1" x14ac:dyDescent="0.45">
      <c r="A66" s="15"/>
      <c r="B66" s="9" t="s">
        <v>128</v>
      </c>
      <c r="C66" s="84">
        <f>SUM(D66:BE66)</f>
        <v>0</v>
      </c>
      <c r="D66" s="85">
        <f>(($C$5*D75)+($C$6*D76)+($C$7*D77)+($C$8*D78)+($C$9*D79)+($C$10*D80)+($C$11*D81)+($C$12*D82)+($C$13*D83)+($C$14*D84))*Uitgangspunten!$C$3</f>
        <v>0</v>
      </c>
      <c r="E66" s="85">
        <f>(($C$5*E75)+($C$6*E76)+($C$7*E77)+($C$8*E78)+($C$9*E79)+($C$10*E80)+($C$11*E81)+($C$12*E82)+($C$13*E83)+($C$14*E84))*Uitgangspunten!$C$3</f>
        <v>0</v>
      </c>
      <c r="F66" s="85">
        <f>(($C$5*F75)+($C$6*F76)+($C$7*F77)+($C$8*F78)+($C$9*F79)+($C$10*F80)+($C$11*F81)+($C$12*F82)+($C$13*F83)+($C$14*F84))*Uitgangspunten!$C$3</f>
        <v>0</v>
      </c>
      <c r="G66" s="85">
        <f>(($C$5*G75)+($C$6*G76)+($C$7*G77)+($C$8*G78)+($C$9*G79)+($C$10*G80)+($C$11*G81)+($C$12*G82)+($C$13*G83)+($C$14*G84))*Uitgangspunten!$C$3</f>
        <v>0</v>
      </c>
      <c r="H66" s="85">
        <f>(($C$5*H75)+($C$6*H76)+($C$7*H77)+($C$8*H78)+($C$9*H79)+($C$10*H80)+($C$11*H81)+($C$12*H82)+($C$13*H83)+($C$14*H84))*Uitgangspunten!$C$3</f>
        <v>0</v>
      </c>
      <c r="I66" s="85">
        <f>(($C$5*I75)+($C$6*I76)+($C$7*I77)+($C$8*I78)+($C$9*I79)+($C$10*I80)+($C$11*I81)+($C$12*I82)+($C$13*I83)+($C$14*I84))*Uitgangspunten!$C$3</f>
        <v>0</v>
      </c>
      <c r="J66" s="85">
        <f>(($C$5*J75)+($C$6*J76)+($C$7*J77)+($C$8*J78)+($C$9*J79)+($C$10*J80)+($C$11*J81)+($C$12*J82)+($C$13*J83)+($C$14*J84))*Uitgangspunten!$C$3</f>
        <v>0</v>
      </c>
      <c r="K66" s="85">
        <f>(($C$5*K75)+($C$6*K76)+($C$7*K77)+($C$8*K78)+($C$9*K79)+($C$10*K80)+($C$11*K81)+($C$12*K82)+($C$13*K83)+($C$14*K84))*Uitgangspunten!$C$3</f>
        <v>0</v>
      </c>
      <c r="L66" s="85">
        <f>(($C$5*L75)+($C$6*L76)+($C$7*L77)+($C$8*L78)+($C$9*L79)+($C$10*L80)+($C$11*L81)+($C$12*L82)+($C$13*L83)+($C$14*L84))*Uitgangspunten!$C$3</f>
        <v>0</v>
      </c>
      <c r="M66" s="85">
        <f>(($C$5*M75)+($C$6*M76)+($C$7*M77)+($C$8*M78)+($C$9*M79)+($C$10*M80)+($C$11*M81)+($C$12*M82)+($C$13*M83)+($C$14*M84))*Uitgangspunten!$C$3</f>
        <v>0</v>
      </c>
      <c r="N66" s="85">
        <f>(($C$5*N75)+($C$6*N76)+($C$7*N77)+($C$8*N78)+($C$9*N79)+($C$10*N80)+($C$11*N81)+($C$12*N82)+($C$13*N83)+($C$14*N84))*Uitgangspunten!$C$3</f>
        <v>0</v>
      </c>
      <c r="O66" s="85">
        <f>(($C$5*O75)+($C$6*O76)+($C$7*O77)+($C$8*O78)+($C$9*O79)+($C$10*O80)+($C$11*O81)+($C$12*O82)+($C$13*O83)+($C$14*O84))*Uitgangspunten!$C$3</f>
        <v>0</v>
      </c>
      <c r="P66" s="85">
        <f>(($C$5*P75)+($C$6*P76)+($C$7*P77)+($C$8*P78)+($C$9*P79)+($C$10*P80)+($C$11*P81)+($C$12*P82)+($C$13*P83)+($C$14*P84))*Uitgangspunten!$C$3</f>
        <v>0</v>
      </c>
      <c r="Q66" s="85">
        <f>(($C$5*Q75)+($C$6*Q76)+($C$7*Q77)+($C$8*Q78)+($C$9*Q79)+($C$10*Q80)+($C$11*Q81)+($C$12*Q82)+($C$13*Q83)+($C$14*Q84))*Uitgangspunten!$C$3</f>
        <v>0</v>
      </c>
      <c r="R66" s="85">
        <f>(($C$5*R75)+($C$6*R76)+($C$7*R77)+($C$8*R78)+($C$9*R79)+($C$10*R80)+($C$11*R81)+($C$12*R82)+($C$13*R83)+($C$14*R84))*Uitgangspunten!$C$3</f>
        <v>0</v>
      </c>
      <c r="S66" s="85">
        <f>(($C$5*S75)+($C$6*S76)+($C$7*S77)+($C$8*S78)+($C$9*S79)+($C$10*S80)+($C$11*S81)+($C$12*S82)+($C$13*S83)+($C$14*S84))*Uitgangspunten!$C$3</f>
        <v>0</v>
      </c>
      <c r="T66" s="85">
        <f>(($C$5*T75)+($C$6*T76)+($C$7*T77)+($C$8*T78)+($C$9*T79)+($C$10*T80)+($C$11*T81)+($C$12*T82)+($C$13*T83)+($C$14*T84))*Uitgangspunten!$C$3</f>
        <v>0</v>
      </c>
      <c r="U66" s="85">
        <f>(($C$5*U75)+($C$6*U76)+($C$7*U77)+($C$8*U78)+($C$9*U79)+($C$10*U80)+($C$11*U81)+($C$12*U82)+($C$13*U83)+($C$14*U84))*Uitgangspunten!$C$3</f>
        <v>0</v>
      </c>
      <c r="V66" s="85">
        <f>(($C$5*V75)+($C$6*V76)+($C$7*V77)+($C$8*V78)+($C$9*V79)+($C$10*V80)+($C$11*V81)+($C$12*V82)+($C$13*V83)+($C$14*V84))*Uitgangspunten!$C$3</f>
        <v>0</v>
      </c>
      <c r="W66" s="85">
        <f>(($C$5*W75)+($C$6*W76)+($C$7*W77)+($C$8*W78)+($C$9*W79)+($C$10*W80)+($C$11*W81)+($C$12*W82)+($C$13*W83)+($C$14*W84))*Uitgangspunten!$C$3</f>
        <v>0</v>
      </c>
      <c r="X66" s="85">
        <f>(($C$5*X75)+($C$6*X76)+($C$7*X77)+($C$8*X78)+($C$9*X79)+($C$10*X80)+($C$11*X81)+($C$12*X82)+($C$13*X83)+($C$14*X84))*Uitgangspunten!$C$3</f>
        <v>0</v>
      </c>
      <c r="Y66" s="85">
        <f>(($C$5*Y75)+($C$6*Y76)+($C$7*Y77)+($C$8*Y78)+($C$9*Y79)+($C$10*Y80)+($C$11*Y81)+($C$12*Y82)+($C$13*Y83)+($C$14*Y84))*Uitgangspunten!$C$3</f>
        <v>0</v>
      </c>
      <c r="Z66" s="85">
        <f>(($C$5*Z75)+($C$6*Z76)+($C$7*Z77)+($C$8*Z78)+($C$9*Z79)+($C$10*Z80)+($C$11*Z81)+($C$12*Z82)+($C$13*Z83)+($C$14*Z84))*Uitgangspunten!$C$3</f>
        <v>0</v>
      </c>
      <c r="AA66" s="85">
        <f>(($C$5*AA75)+($C$6*AA76)+($C$7*AA77)+($C$8*AA78)+($C$9*AA79)+($C$10*AA80)+($C$11*AA81)+($C$12*AA82)+($C$13*AA83)+($C$14*AA84))*Uitgangspunten!$C$3</f>
        <v>0</v>
      </c>
      <c r="AB66" s="85">
        <f>(($C$5*AB75)+($C$6*AB76)+($C$7*AB77)+($C$8*AB78)+($C$9*AB79)+($C$10*AB80)+($C$11*AB81)+($C$12*AB82)+($C$13*AB83)+($C$14*AB84))*Uitgangspunten!$C$3</f>
        <v>0</v>
      </c>
      <c r="AC66" s="85">
        <f>(($C$5*AC75)+($C$6*AC76)+($C$7*AC77)+($C$8*AC78)+($C$9*AC79)+($C$10*AC80)+($C$11*AC81)+($C$12*AC82)+($C$13*AC83)+($C$14*AC84))*Uitgangspunten!$C$3</f>
        <v>0</v>
      </c>
      <c r="AD66" s="85">
        <f>(($C$5*AD75)+($C$6*AD76)+($C$7*AD77)+($C$8*AD78)+($C$9*AD79)+($C$10*AD80)+($C$11*AD81)+($C$12*AD82)+($C$13*AD83)+($C$14*AD84))*Uitgangspunten!$C$3</f>
        <v>0</v>
      </c>
      <c r="AE66" s="85">
        <f>(($C$5*AE75)+($C$6*AE76)+($C$7*AE77)+($C$8*AE78)+($C$9*AE79)+($C$10*AE80)+($C$11*AE81)+($C$12*AE82)+($C$13*AE83)+($C$14*AE84))*Uitgangspunten!$C$3</f>
        <v>0</v>
      </c>
      <c r="AF66" s="85">
        <f>(($C$5*AF75)+($C$6*AF76)+($C$7*AF77)+($C$8*AF78)+($C$9*AF79)+($C$10*AF80)+($C$11*AF81)+($C$12*AF82)+($C$13*AF83)+($C$14*AF84))*Uitgangspunten!$C$3</f>
        <v>0</v>
      </c>
      <c r="AG66" s="85">
        <f>(($C$5*AG75)+($C$6*AG76)+($C$7*AG77)+($C$8*AG78)+($C$9*AG79)+($C$10*AG80)+($C$11*AG81)+($C$12*AG82)+($C$13*AG83)+($C$14*AG84))*Uitgangspunten!$C$3</f>
        <v>0</v>
      </c>
      <c r="AH66" s="85">
        <f>(($C$5*AH75)+($C$6*AH76)+($C$7*AH77)+($C$8*AH78)+($C$9*AH79)+($C$10*AH80)+($C$11*AH81)+($C$12*AH82)+($C$13*AH83)+($C$14*AH84))*Uitgangspunten!$C$3</f>
        <v>0</v>
      </c>
      <c r="AI66" s="85">
        <f>(($C$5*AI75)+($C$6*AI76)+($C$7*AI77)+($C$8*AI78)+($C$9*AI79)+($C$10*AI80)+($C$11*AI81)+($C$12*AI82)+($C$13*AI83)+($C$14*AI84))*Uitgangspunten!$C$3</f>
        <v>0</v>
      </c>
      <c r="AJ66" s="85">
        <f>(($C$5*AJ75)+($C$6*AJ76)+($C$7*AJ77)+($C$8*AJ78)+($C$9*AJ79)+($C$10*AJ80)+($C$11*AJ81)+($C$12*AJ82)+($C$13*AJ83)+($C$14*AJ84))*Uitgangspunten!$C$3</f>
        <v>0</v>
      </c>
      <c r="AK66" s="85">
        <f>(($C$5*AK75)+($C$6*AK76)+($C$7*AK77)+($C$8*AK78)+($C$9*AK79)+($C$10*AK80)+($C$11*AK81)+($C$12*AK82)+($C$13*AK83)+($C$14*AK84))*Uitgangspunten!$C$3</f>
        <v>0</v>
      </c>
      <c r="AL66" s="85">
        <f>(($C$5*AL75)+($C$6*AL76)+($C$7*AL77)+($C$8*AL78)+($C$9*AL79)+($C$10*AL80)+($C$11*AL81)+($C$12*AL82)+($C$13*AL83)+($C$14*AL84))*Uitgangspunten!$C$3</f>
        <v>0</v>
      </c>
      <c r="AM66" s="85">
        <f>(($C$5*AM75)+($C$6*AM76)+($C$7*AM77)+($C$8*AM78)+($C$9*AM79)+($C$10*AM80)+($C$11*AM81)+($C$12*AM82)+($C$13*AM83)+($C$14*AM84))*Uitgangspunten!$C$3</f>
        <v>0</v>
      </c>
      <c r="AN66" s="85">
        <f>(($C$5*AN75)+($C$6*AN76)+($C$7*AN77)+($C$8*AN78)+($C$9*AN79)+($C$10*AN80)+($C$11*AN81)+($C$12*AN82)+($C$13*AN83)+($C$14*AN84))*Uitgangspunten!$C$3</f>
        <v>0</v>
      </c>
      <c r="AO66" s="85">
        <f>(($C$5*AO75)+($C$6*AO76)+($C$7*AO77)+($C$8*AO78)+($C$9*AO79)+($C$10*AO80)+($C$11*AO81)+($C$12*AO82)+($C$13*AO83)+($C$14*AO84))*Uitgangspunten!$C$3</f>
        <v>0</v>
      </c>
      <c r="AP66" s="85">
        <f>(($C$5*AP75)+($C$6*AP76)+($C$7*AP77)+($C$8*AP78)+($C$9*AP79)+($C$10*AP80)+($C$11*AP81)+($C$12*AP82)+($C$13*AP83)+($C$14*AP84))*Uitgangspunten!$C$3</f>
        <v>0</v>
      </c>
      <c r="AQ66" s="85">
        <f>(($C$5*AQ75)+($C$6*AQ76)+($C$7*AQ77)+($C$8*AQ78)+($C$9*AQ79)+($C$10*AQ80)+($C$11*AQ81)+($C$12*AQ82)+($C$13*AQ83)+($C$14*AQ84))*Uitgangspunten!$C$3</f>
        <v>0</v>
      </c>
      <c r="AR66" s="85">
        <f>(($C$5*AR75)+($C$6*AR76)+($C$7*AR77)+($C$8*AR78)+($C$9*AR79)+($C$10*AR80)+($C$11*AR81)+($C$12*AR82)+($C$13*AR83)+($C$14*AR84))*Uitgangspunten!$C$3</f>
        <v>0</v>
      </c>
      <c r="AS66" s="85">
        <f>(($C$5*AS75)+($C$6*AS76)+($C$7*AS77)+($C$8*AS78)+($C$9*AS79)+($C$10*AS80)+($C$11*AS81)+($C$12*AS82)+($C$13*AS83)+($C$14*AS84))*Uitgangspunten!$C$3</f>
        <v>0</v>
      </c>
      <c r="AT66" s="85">
        <f>(($C$5*AT75)+($C$6*AT76)+($C$7*AT77)+($C$8*AT78)+($C$9*AT79)+($C$10*AT80)+($C$11*AT81)+($C$12*AT82)+($C$13*AT83)+($C$14*AT84))*Uitgangspunten!$C$3</f>
        <v>0</v>
      </c>
      <c r="AU66" s="85">
        <f>(($C$5*AU75)+($C$6*AU76)+($C$7*AU77)+($C$8*AU78)+($C$9*AU79)+($C$10*AU80)+($C$11*AU81)+($C$12*AU82)+($C$13*AU83)+($C$14*AU84))*Uitgangspunten!$C$3</f>
        <v>0</v>
      </c>
      <c r="AV66" s="85">
        <f>(($C$5*AV75)+($C$6*AV76)+($C$7*AV77)+($C$8*AV78)+($C$9*AV79)+($C$10*AV80)+($C$11*AV81)+($C$12*AV82)+($C$13*AV83)+($C$14*AV84))*Uitgangspunten!$C$3</f>
        <v>0</v>
      </c>
      <c r="AW66" s="85">
        <f>(($C$5*AW75)+($C$6*AW76)+($C$7*AW77)+($C$8*AW78)+($C$9*AW79)+($C$10*AW80)+($C$11*AW81)+($C$12*AW82)+($C$13*AW83)+($C$14*AW84))*Uitgangspunten!$C$3</f>
        <v>0</v>
      </c>
      <c r="AX66" s="85">
        <f>(($C$5*AX75)+($C$6*AX76)+($C$7*AX77)+($C$8*AX78)+($C$9*AX79)+($C$10*AX80)+($C$11*AX81)+($C$12*AX82)+($C$13*AX83)+($C$14*AX84))*Uitgangspunten!$C$3</f>
        <v>0</v>
      </c>
      <c r="AY66" s="85">
        <f>(($C$5*AY75)+($C$6*AY76)+($C$7*AY77)+($C$8*AY78)+($C$9*AY79)+($C$10*AY80)+($C$11*AY81)+($C$12*AY82)+($C$13*AY83)+($C$14*AY84))*Uitgangspunten!$C$3</f>
        <v>0</v>
      </c>
      <c r="AZ66" s="85">
        <f>(($C$5*AZ75)+($C$6*AZ76)+($C$7*AZ77)+($C$8*AZ78)+($C$9*AZ79)+($C$10*AZ80)+($C$11*AZ81)+($C$12*AZ82)+($C$13*AZ83)+($C$14*AZ84))*Uitgangspunten!$C$3</f>
        <v>0</v>
      </c>
      <c r="BA66" s="85">
        <f>(($C$5*BA75)+($C$6*BA76)+($C$7*BA77)+($C$8*BA78)+($C$9*BA79)+($C$10*BA80)+($C$11*BA81)+($C$12*BA82)+($C$13*BA83)+($C$14*BA84))*Uitgangspunten!$C$3</f>
        <v>0</v>
      </c>
      <c r="BB66" s="85">
        <f>(($C$5*BB75)+($C$6*BB76)+($C$7*BB77)+($C$8*BB78)+($C$9*BB79)+($C$10*BB80)+($C$11*BB81)+($C$12*BB82)+($C$13*BB83)+($C$14*BB84))*Uitgangspunten!$C$3</f>
        <v>0</v>
      </c>
      <c r="BC66" s="85">
        <f>(($C$5*BC75)+($C$6*BC76)+($C$7*BC77)+($C$8*BC78)+($C$9*BC79)+($C$10*BC80)+($C$11*BC81)+($C$12*BC82)+($C$13*BC83)+($C$14*BC84))*Uitgangspunten!$C$3</f>
        <v>0</v>
      </c>
      <c r="BD66" s="85">
        <f>(($C$5*BD75)+($C$6*BD76)+($C$7*BD77)+($C$8*BD78)+($C$9*BD79)+($C$10*BD80)+($C$11*BD81)+($C$12*BD82)+($C$13*BD83)+($C$14*BD84))*Uitgangspunten!$C$3</f>
        <v>0</v>
      </c>
      <c r="BE66" s="85">
        <f>(($C$5*BE75)+($C$6*BE76)+($C$7*BE77)+($C$8*BE78)+($C$9*BE79)+($C$10*BE80)+($C$11*BE81)+($C$12*BE82)+($C$13*BE83)+($C$14*BE84))*Uitgangspunten!$C$3</f>
        <v>0</v>
      </c>
    </row>
    <row r="67" spans="1:57" ht="17.149999999999999" customHeight="1" x14ac:dyDescent="0.45">
      <c r="A67" s="15"/>
      <c r="B67" s="9" t="s">
        <v>129</v>
      </c>
      <c r="C67" s="84">
        <f>SUM(D67:BE67)</f>
        <v>0</v>
      </c>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4"/>
      <c r="AK67" s="124"/>
      <c r="AL67" s="124"/>
      <c r="AM67" s="124"/>
      <c r="AN67" s="124"/>
      <c r="AO67" s="124"/>
      <c r="AP67" s="124"/>
      <c r="AQ67" s="124"/>
      <c r="AR67" s="124"/>
      <c r="AS67" s="124"/>
      <c r="AT67" s="124"/>
      <c r="AU67" s="124"/>
      <c r="AV67" s="124"/>
      <c r="AW67" s="124"/>
      <c r="AX67" s="124"/>
      <c r="AY67" s="124"/>
      <c r="AZ67" s="124"/>
      <c r="BA67" s="124"/>
      <c r="BB67" s="124"/>
      <c r="BC67" s="124"/>
      <c r="BD67" s="124"/>
      <c r="BE67" s="124"/>
    </row>
    <row r="68" spans="1:57" ht="5.25" customHeight="1" x14ac:dyDescent="0.45">
      <c r="A68" s="15"/>
      <c r="B68" s="10"/>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86"/>
      <c r="AY68" s="86"/>
      <c r="AZ68" s="86"/>
      <c r="BA68" s="86"/>
      <c r="BB68" s="86"/>
      <c r="BC68" s="86"/>
      <c r="BD68" s="86"/>
      <c r="BE68" s="86"/>
    </row>
    <row r="69" spans="1:57" ht="17.149999999999999" customHeight="1" x14ac:dyDescent="0.45">
      <c r="A69" s="15"/>
      <c r="B69" s="9" t="s">
        <v>130</v>
      </c>
      <c r="C69" s="84">
        <f>SUM(D69:BE69)</f>
        <v>0</v>
      </c>
      <c r="D69" s="97">
        <f>SUM(D65:D67)</f>
        <v>0</v>
      </c>
      <c r="E69" s="97">
        <f t="shared" ref="E69:BE69" si="65">SUM(E65:E67)</f>
        <v>0</v>
      </c>
      <c r="F69" s="97">
        <f t="shared" si="65"/>
        <v>0</v>
      </c>
      <c r="G69" s="97">
        <f t="shared" si="65"/>
        <v>0</v>
      </c>
      <c r="H69" s="97">
        <f t="shared" si="65"/>
        <v>0</v>
      </c>
      <c r="I69" s="97">
        <f t="shared" si="65"/>
        <v>0</v>
      </c>
      <c r="J69" s="97">
        <f t="shared" si="65"/>
        <v>0</v>
      </c>
      <c r="K69" s="97">
        <f t="shared" si="65"/>
        <v>0</v>
      </c>
      <c r="L69" s="97">
        <f t="shared" si="65"/>
        <v>0</v>
      </c>
      <c r="M69" s="97">
        <f t="shared" si="65"/>
        <v>0</v>
      </c>
      <c r="N69" s="97">
        <f t="shared" si="65"/>
        <v>0</v>
      </c>
      <c r="O69" s="97">
        <f t="shared" si="65"/>
        <v>0</v>
      </c>
      <c r="P69" s="97">
        <f t="shared" si="65"/>
        <v>0</v>
      </c>
      <c r="Q69" s="97">
        <f t="shared" si="65"/>
        <v>0</v>
      </c>
      <c r="R69" s="97">
        <f t="shared" si="65"/>
        <v>0</v>
      </c>
      <c r="S69" s="97">
        <f t="shared" si="65"/>
        <v>0</v>
      </c>
      <c r="T69" s="97">
        <f t="shared" si="65"/>
        <v>0</v>
      </c>
      <c r="U69" s="97">
        <f t="shared" si="65"/>
        <v>0</v>
      </c>
      <c r="V69" s="97">
        <f t="shared" si="65"/>
        <v>0</v>
      </c>
      <c r="W69" s="97">
        <f t="shared" si="65"/>
        <v>0</v>
      </c>
      <c r="X69" s="97">
        <f t="shared" si="65"/>
        <v>0</v>
      </c>
      <c r="Y69" s="97">
        <f t="shared" si="65"/>
        <v>0</v>
      </c>
      <c r="Z69" s="97">
        <f t="shared" si="65"/>
        <v>0</v>
      </c>
      <c r="AA69" s="97">
        <f t="shared" si="65"/>
        <v>0</v>
      </c>
      <c r="AB69" s="97">
        <f t="shared" si="65"/>
        <v>0</v>
      </c>
      <c r="AC69" s="97">
        <f t="shared" si="65"/>
        <v>0</v>
      </c>
      <c r="AD69" s="97">
        <f t="shared" si="65"/>
        <v>0</v>
      </c>
      <c r="AE69" s="97">
        <f t="shared" si="65"/>
        <v>0</v>
      </c>
      <c r="AF69" s="97">
        <f t="shared" si="65"/>
        <v>0</v>
      </c>
      <c r="AG69" s="97">
        <f t="shared" si="65"/>
        <v>0</v>
      </c>
      <c r="AH69" s="97">
        <f t="shared" si="65"/>
        <v>0</v>
      </c>
      <c r="AI69" s="97">
        <f t="shared" si="65"/>
        <v>0</v>
      </c>
      <c r="AJ69" s="97">
        <f t="shared" si="65"/>
        <v>0</v>
      </c>
      <c r="AK69" s="97">
        <f t="shared" si="65"/>
        <v>0</v>
      </c>
      <c r="AL69" s="97">
        <f t="shared" si="65"/>
        <v>0</v>
      </c>
      <c r="AM69" s="97">
        <f t="shared" si="65"/>
        <v>0</v>
      </c>
      <c r="AN69" s="97">
        <f t="shared" si="65"/>
        <v>0</v>
      </c>
      <c r="AO69" s="97">
        <f t="shared" si="65"/>
        <v>0</v>
      </c>
      <c r="AP69" s="97">
        <f t="shared" si="65"/>
        <v>0</v>
      </c>
      <c r="AQ69" s="97">
        <f t="shared" si="65"/>
        <v>0</v>
      </c>
      <c r="AR69" s="97">
        <f t="shared" si="65"/>
        <v>0</v>
      </c>
      <c r="AS69" s="97">
        <f t="shared" si="65"/>
        <v>0</v>
      </c>
      <c r="AT69" s="97">
        <f t="shared" si="65"/>
        <v>0</v>
      </c>
      <c r="AU69" s="97">
        <f t="shared" si="65"/>
        <v>0</v>
      </c>
      <c r="AV69" s="97">
        <f t="shared" si="65"/>
        <v>0</v>
      </c>
      <c r="AW69" s="97">
        <f t="shared" si="65"/>
        <v>0</v>
      </c>
      <c r="AX69" s="97">
        <f t="shared" si="65"/>
        <v>0</v>
      </c>
      <c r="AY69" s="97">
        <f t="shared" si="65"/>
        <v>0</v>
      </c>
      <c r="AZ69" s="97">
        <f t="shared" si="65"/>
        <v>0</v>
      </c>
      <c r="BA69" s="97">
        <f t="shared" si="65"/>
        <v>0</v>
      </c>
      <c r="BB69" s="97">
        <f t="shared" si="65"/>
        <v>0</v>
      </c>
      <c r="BC69" s="97">
        <f t="shared" si="65"/>
        <v>0</v>
      </c>
      <c r="BD69" s="97">
        <f t="shared" si="65"/>
        <v>0</v>
      </c>
      <c r="BE69" s="97">
        <f t="shared" si="65"/>
        <v>0</v>
      </c>
    </row>
    <row r="70" spans="1:57" ht="17.149999999999999" customHeight="1" x14ac:dyDescent="0.45">
      <c r="A70" s="15"/>
      <c r="B70" s="9" t="s">
        <v>137</v>
      </c>
      <c r="C70" s="84">
        <f>SUM(D70:BE70)</f>
        <v>0</v>
      </c>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c r="AW70" s="124"/>
      <c r="AX70" s="124"/>
      <c r="AY70" s="124"/>
      <c r="AZ70" s="124"/>
      <c r="BA70" s="124"/>
      <c r="BB70" s="124"/>
      <c r="BC70" s="124"/>
      <c r="BD70" s="124"/>
      <c r="BE70" s="124"/>
    </row>
    <row r="71" spans="1:57" ht="17.149999999999999" customHeight="1" x14ac:dyDescent="0.45">
      <c r="A71" s="15"/>
      <c r="B71" s="98" t="s">
        <v>133</v>
      </c>
      <c r="C71" s="84">
        <f>SUM(D71:BE71)</f>
        <v>0</v>
      </c>
      <c r="D71" s="97">
        <f t="shared" ref="D71:BE71" si="66">(D69+D70)*$C$16</f>
        <v>0</v>
      </c>
      <c r="E71" s="97">
        <f t="shared" si="66"/>
        <v>0</v>
      </c>
      <c r="F71" s="97">
        <f t="shared" si="66"/>
        <v>0</v>
      </c>
      <c r="G71" s="97">
        <f t="shared" si="66"/>
        <v>0</v>
      </c>
      <c r="H71" s="97">
        <f t="shared" si="66"/>
        <v>0</v>
      </c>
      <c r="I71" s="97">
        <f t="shared" si="66"/>
        <v>0</v>
      </c>
      <c r="J71" s="97">
        <f t="shared" si="66"/>
        <v>0</v>
      </c>
      <c r="K71" s="97">
        <f t="shared" si="66"/>
        <v>0</v>
      </c>
      <c r="L71" s="97">
        <f t="shared" si="66"/>
        <v>0</v>
      </c>
      <c r="M71" s="97">
        <f t="shared" si="66"/>
        <v>0</v>
      </c>
      <c r="N71" s="97">
        <f t="shared" si="66"/>
        <v>0</v>
      </c>
      <c r="O71" s="97">
        <f t="shared" si="66"/>
        <v>0</v>
      </c>
      <c r="P71" s="97">
        <f t="shared" si="66"/>
        <v>0</v>
      </c>
      <c r="Q71" s="97">
        <f t="shared" si="66"/>
        <v>0</v>
      </c>
      <c r="R71" s="97">
        <f t="shared" si="66"/>
        <v>0</v>
      </c>
      <c r="S71" s="97">
        <f t="shared" si="66"/>
        <v>0</v>
      </c>
      <c r="T71" s="97">
        <f t="shared" si="66"/>
        <v>0</v>
      </c>
      <c r="U71" s="97">
        <f t="shared" si="66"/>
        <v>0</v>
      </c>
      <c r="V71" s="97">
        <f t="shared" si="66"/>
        <v>0</v>
      </c>
      <c r="W71" s="97">
        <f t="shared" si="66"/>
        <v>0</v>
      </c>
      <c r="X71" s="97">
        <f t="shared" si="66"/>
        <v>0</v>
      </c>
      <c r="Y71" s="97">
        <f t="shared" si="66"/>
        <v>0</v>
      </c>
      <c r="Z71" s="97">
        <f t="shared" si="66"/>
        <v>0</v>
      </c>
      <c r="AA71" s="97">
        <f t="shared" si="66"/>
        <v>0</v>
      </c>
      <c r="AB71" s="97">
        <f t="shared" si="66"/>
        <v>0</v>
      </c>
      <c r="AC71" s="97">
        <f t="shared" si="66"/>
        <v>0</v>
      </c>
      <c r="AD71" s="97">
        <f t="shared" si="66"/>
        <v>0</v>
      </c>
      <c r="AE71" s="97">
        <f t="shared" si="66"/>
        <v>0</v>
      </c>
      <c r="AF71" s="97">
        <f t="shared" si="66"/>
        <v>0</v>
      </c>
      <c r="AG71" s="97">
        <f t="shared" si="66"/>
        <v>0</v>
      </c>
      <c r="AH71" s="97">
        <f t="shared" si="66"/>
        <v>0</v>
      </c>
      <c r="AI71" s="97">
        <f t="shared" si="66"/>
        <v>0</v>
      </c>
      <c r="AJ71" s="97">
        <f t="shared" si="66"/>
        <v>0</v>
      </c>
      <c r="AK71" s="97">
        <f t="shared" si="66"/>
        <v>0</v>
      </c>
      <c r="AL71" s="97">
        <f t="shared" si="66"/>
        <v>0</v>
      </c>
      <c r="AM71" s="97">
        <f t="shared" si="66"/>
        <v>0</v>
      </c>
      <c r="AN71" s="97">
        <f t="shared" si="66"/>
        <v>0</v>
      </c>
      <c r="AO71" s="97">
        <f t="shared" si="66"/>
        <v>0</v>
      </c>
      <c r="AP71" s="97">
        <f t="shared" si="66"/>
        <v>0</v>
      </c>
      <c r="AQ71" s="97">
        <f t="shared" si="66"/>
        <v>0</v>
      </c>
      <c r="AR71" s="97">
        <f t="shared" si="66"/>
        <v>0</v>
      </c>
      <c r="AS71" s="97">
        <f t="shared" si="66"/>
        <v>0</v>
      </c>
      <c r="AT71" s="97">
        <f t="shared" si="66"/>
        <v>0</v>
      </c>
      <c r="AU71" s="97">
        <f t="shared" si="66"/>
        <v>0</v>
      </c>
      <c r="AV71" s="97">
        <f t="shared" si="66"/>
        <v>0</v>
      </c>
      <c r="AW71" s="97">
        <f t="shared" si="66"/>
        <v>0</v>
      </c>
      <c r="AX71" s="97">
        <f t="shared" si="66"/>
        <v>0</v>
      </c>
      <c r="AY71" s="97">
        <f t="shared" si="66"/>
        <v>0</v>
      </c>
      <c r="AZ71" s="97">
        <f t="shared" si="66"/>
        <v>0</v>
      </c>
      <c r="BA71" s="97">
        <f t="shared" si="66"/>
        <v>0</v>
      </c>
      <c r="BB71" s="97">
        <f t="shared" si="66"/>
        <v>0</v>
      </c>
      <c r="BC71" s="97">
        <f t="shared" si="66"/>
        <v>0</v>
      </c>
      <c r="BD71" s="97">
        <f t="shared" si="66"/>
        <v>0</v>
      </c>
      <c r="BE71" s="97">
        <f t="shared" si="66"/>
        <v>0</v>
      </c>
    </row>
    <row r="72" spans="1:57" s="1" customFormat="1" ht="17.149999999999999" customHeight="1" x14ac:dyDescent="0.45">
      <c r="A72" s="15"/>
      <c r="B72" s="165" t="s">
        <v>134</v>
      </c>
      <c r="C72" s="166">
        <f>SUM(D72:BE72)</f>
        <v>0</v>
      </c>
      <c r="D72" s="166">
        <f>D69+D70+D71</f>
        <v>0</v>
      </c>
      <c r="E72" s="166">
        <f t="shared" ref="E72" si="67">E69+E70+E71</f>
        <v>0</v>
      </c>
      <c r="F72" s="166">
        <f t="shared" ref="F72" si="68">F69+F70+F71</f>
        <v>0</v>
      </c>
      <c r="G72" s="166">
        <f t="shared" ref="G72" si="69">G69+G70+G71</f>
        <v>0</v>
      </c>
      <c r="H72" s="166">
        <f t="shared" ref="H72" si="70">H69+H70+H71</f>
        <v>0</v>
      </c>
      <c r="I72" s="166">
        <f t="shared" ref="I72" si="71">I69+I70+I71</f>
        <v>0</v>
      </c>
      <c r="J72" s="166">
        <f t="shared" ref="J72" si="72">J69+J70+J71</f>
        <v>0</v>
      </c>
      <c r="K72" s="166">
        <f t="shared" ref="K72" si="73">K69+K70+K71</f>
        <v>0</v>
      </c>
      <c r="L72" s="166">
        <f t="shared" ref="L72" si="74">L69+L70+L71</f>
        <v>0</v>
      </c>
      <c r="M72" s="166">
        <f t="shared" ref="M72" si="75">M69+M70+M71</f>
        <v>0</v>
      </c>
      <c r="N72" s="166">
        <f t="shared" ref="N72" si="76">N69+N70+N71</f>
        <v>0</v>
      </c>
      <c r="O72" s="166">
        <f t="shared" ref="O72" si="77">O69+O70+O71</f>
        <v>0</v>
      </c>
      <c r="P72" s="166">
        <f t="shared" ref="P72" si="78">P69+P70+P71</f>
        <v>0</v>
      </c>
      <c r="Q72" s="166">
        <f t="shared" ref="Q72" si="79">Q69+Q70+Q71</f>
        <v>0</v>
      </c>
      <c r="R72" s="166">
        <f t="shared" ref="R72" si="80">R69+R70+R71</f>
        <v>0</v>
      </c>
      <c r="S72" s="166">
        <f t="shared" ref="S72" si="81">S69+S70+S71</f>
        <v>0</v>
      </c>
      <c r="T72" s="166">
        <f t="shared" ref="T72" si="82">T69+T70+T71</f>
        <v>0</v>
      </c>
      <c r="U72" s="166">
        <f t="shared" ref="U72" si="83">U69+U70+U71</f>
        <v>0</v>
      </c>
      <c r="V72" s="166">
        <f t="shared" ref="V72" si="84">V69+V70+V71</f>
        <v>0</v>
      </c>
      <c r="W72" s="166">
        <f t="shared" ref="W72" si="85">W69+W70+W71</f>
        <v>0</v>
      </c>
      <c r="X72" s="166">
        <f t="shared" ref="X72" si="86">X69+X70+X71</f>
        <v>0</v>
      </c>
      <c r="Y72" s="166">
        <f t="shared" ref="Y72" si="87">Y69+Y70+Y71</f>
        <v>0</v>
      </c>
      <c r="Z72" s="166">
        <f t="shared" ref="Z72" si="88">Z69+Z70+Z71</f>
        <v>0</v>
      </c>
      <c r="AA72" s="166">
        <f t="shared" ref="AA72" si="89">AA69+AA70+AA71</f>
        <v>0</v>
      </c>
      <c r="AB72" s="166">
        <f t="shared" ref="AB72" si="90">AB69+AB70+AB71</f>
        <v>0</v>
      </c>
      <c r="AC72" s="166">
        <f t="shared" ref="AC72" si="91">AC69+AC70+AC71</f>
        <v>0</v>
      </c>
      <c r="AD72" s="166">
        <f t="shared" ref="AD72" si="92">AD69+AD70+AD71</f>
        <v>0</v>
      </c>
      <c r="AE72" s="166">
        <f t="shared" ref="AE72" si="93">AE69+AE70+AE71</f>
        <v>0</v>
      </c>
      <c r="AF72" s="166">
        <f t="shared" ref="AF72" si="94">AF69+AF70+AF71</f>
        <v>0</v>
      </c>
      <c r="AG72" s="166">
        <f t="shared" ref="AG72" si="95">AG69+AG70+AG71</f>
        <v>0</v>
      </c>
      <c r="AH72" s="166">
        <f t="shared" ref="AH72" si="96">AH69+AH70+AH71</f>
        <v>0</v>
      </c>
      <c r="AI72" s="166">
        <f t="shared" ref="AI72" si="97">AI69+AI70+AI71</f>
        <v>0</v>
      </c>
      <c r="AJ72" s="166">
        <f t="shared" ref="AJ72" si="98">AJ69+AJ70+AJ71</f>
        <v>0</v>
      </c>
      <c r="AK72" s="166">
        <f t="shared" ref="AK72" si="99">AK69+AK70+AK71</f>
        <v>0</v>
      </c>
      <c r="AL72" s="166">
        <f t="shared" ref="AL72" si="100">AL69+AL70+AL71</f>
        <v>0</v>
      </c>
      <c r="AM72" s="166">
        <f t="shared" ref="AM72" si="101">AM69+AM70+AM71</f>
        <v>0</v>
      </c>
      <c r="AN72" s="166">
        <f t="shared" ref="AN72" si="102">AN69+AN70+AN71</f>
        <v>0</v>
      </c>
      <c r="AO72" s="166">
        <f t="shared" ref="AO72" si="103">AO69+AO70+AO71</f>
        <v>0</v>
      </c>
      <c r="AP72" s="166">
        <f t="shared" ref="AP72" si="104">AP69+AP70+AP71</f>
        <v>0</v>
      </c>
      <c r="AQ72" s="166">
        <f t="shared" ref="AQ72" si="105">AQ69+AQ70+AQ71</f>
        <v>0</v>
      </c>
      <c r="AR72" s="166">
        <f t="shared" ref="AR72" si="106">AR69+AR70+AR71</f>
        <v>0</v>
      </c>
      <c r="AS72" s="166">
        <f t="shared" ref="AS72" si="107">AS69+AS70+AS71</f>
        <v>0</v>
      </c>
      <c r="AT72" s="166">
        <f t="shared" ref="AT72" si="108">AT69+AT70+AT71</f>
        <v>0</v>
      </c>
      <c r="AU72" s="166">
        <f t="shared" ref="AU72" si="109">AU69+AU70+AU71</f>
        <v>0</v>
      </c>
      <c r="AV72" s="166">
        <f t="shared" ref="AV72" si="110">AV69+AV70+AV71</f>
        <v>0</v>
      </c>
      <c r="AW72" s="166">
        <f t="shared" ref="AW72" si="111">AW69+AW70+AW71</f>
        <v>0</v>
      </c>
      <c r="AX72" s="166">
        <f t="shared" ref="AX72" si="112">AX69+AX70+AX71</f>
        <v>0</v>
      </c>
      <c r="AY72" s="166">
        <f t="shared" ref="AY72" si="113">AY69+AY70+AY71</f>
        <v>0</v>
      </c>
      <c r="AZ72" s="166">
        <f t="shared" ref="AZ72" si="114">AZ69+AZ70+AZ71</f>
        <v>0</v>
      </c>
      <c r="BA72" s="166">
        <f t="shared" ref="BA72" si="115">BA69+BA70+BA71</f>
        <v>0</v>
      </c>
      <c r="BB72" s="166">
        <f t="shared" ref="BB72" si="116">BB69+BB70+BB71</f>
        <v>0</v>
      </c>
      <c r="BC72" s="166">
        <f t="shared" ref="BC72" si="117">BC69+BC70+BC71</f>
        <v>0</v>
      </c>
      <c r="BD72" s="166">
        <f t="shared" ref="BD72" si="118">BD69+BD70+BD71</f>
        <v>0</v>
      </c>
      <c r="BE72" s="166">
        <f t="shared" ref="BE72" si="119">BE69+BE70+BE71</f>
        <v>0</v>
      </c>
    </row>
    <row r="73" spans="1:57" ht="5.25" customHeight="1" x14ac:dyDescent="0.45">
      <c r="A73" s="15"/>
      <c r="B73" s="10"/>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row>
    <row r="74" spans="1:57" ht="17.149999999999999" customHeight="1" x14ac:dyDescent="0.45">
      <c r="A74" s="15"/>
      <c r="B74" s="5" t="s">
        <v>135</v>
      </c>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row>
    <row r="75" spans="1:57" ht="17.149999999999999" customHeight="1" x14ac:dyDescent="0.45">
      <c r="A75" s="15"/>
      <c r="B75" s="8" t="str">
        <f t="shared" ref="B75:B84" si="120">B52</f>
        <v>Type medewerker 1</v>
      </c>
      <c r="C75" s="88">
        <f t="shared" ref="C75:C85" si="121">SUM(D75:BE75)</f>
        <v>0</v>
      </c>
      <c r="D75" s="125"/>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E75" s="125"/>
    </row>
    <row r="76" spans="1:57" ht="17.149999999999999" customHeight="1" x14ac:dyDescent="0.45">
      <c r="A76" s="15"/>
      <c r="B76" s="8" t="str">
        <f t="shared" si="120"/>
        <v>Type medewerker 2</v>
      </c>
      <c r="C76" s="89">
        <f t="shared" si="121"/>
        <v>0</v>
      </c>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c r="AS76" s="126"/>
      <c r="AT76" s="126"/>
      <c r="AU76" s="126"/>
      <c r="AV76" s="126"/>
      <c r="AW76" s="126"/>
      <c r="AX76" s="126"/>
      <c r="AY76" s="126"/>
      <c r="AZ76" s="126"/>
      <c r="BA76" s="126"/>
      <c r="BB76" s="126"/>
      <c r="BC76" s="126"/>
      <c r="BD76" s="126"/>
      <c r="BE76" s="126"/>
    </row>
    <row r="77" spans="1:57" ht="17.149999999999999" customHeight="1" x14ac:dyDescent="0.45">
      <c r="A77" s="15"/>
      <c r="B77" s="8" t="str">
        <f t="shared" si="120"/>
        <v>Type medewerker 3</v>
      </c>
      <c r="C77" s="89">
        <f t="shared" si="121"/>
        <v>0</v>
      </c>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6"/>
      <c r="BC77" s="126"/>
      <c r="BD77" s="126"/>
      <c r="BE77" s="126"/>
    </row>
    <row r="78" spans="1:57" ht="17.149999999999999" customHeight="1" x14ac:dyDescent="0.45">
      <c r="A78" s="15"/>
      <c r="B78" s="8" t="str">
        <f t="shared" si="120"/>
        <v>Type medewerker 4</v>
      </c>
      <c r="C78" s="89">
        <f t="shared" si="121"/>
        <v>0</v>
      </c>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6"/>
      <c r="BE78" s="126"/>
    </row>
    <row r="79" spans="1:57" ht="17.149999999999999" customHeight="1" x14ac:dyDescent="0.45">
      <c r="A79" s="15"/>
      <c r="B79" s="8" t="str">
        <f t="shared" si="120"/>
        <v>Type medewerker 5</v>
      </c>
      <c r="C79" s="89">
        <f t="shared" si="121"/>
        <v>0</v>
      </c>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6"/>
      <c r="AS79" s="126"/>
      <c r="AT79" s="126"/>
      <c r="AU79" s="126"/>
      <c r="AV79" s="126"/>
      <c r="AW79" s="126"/>
      <c r="AX79" s="126"/>
      <c r="AY79" s="126"/>
      <c r="AZ79" s="126"/>
      <c r="BA79" s="126"/>
      <c r="BB79" s="126"/>
      <c r="BC79" s="126"/>
      <c r="BD79" s="126"/>
      <c r="BE79" s="126"/>
    </row>
    <row r="80" spans="1:57" ht="17.149999999999999" customHeight="1" x14ac:dyDescent="0.45">
      <c r="A80" s="15"/>
      <c r="B80" s="8" t="str">
        <f t="shared" si="120"/>
        <v>Type medewerker 6</v>
      </c>
      <c r="C80" s="89">
        <f t="shared" si="121"/>
        <v>0</v>
      </c>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c r="AZ80" s="126"/>
      <c r="BA80" s="126"/>
      <c r="BB80" s="126"/>
      <c r="BC80" s="126"/>
      <c r="BD80" s="126"/>
      <c r="BE80" s="126"/>
    </row>
    <row r="81" spans="1:57" ht="17.149999999999999" customHeight="1" x14ac:dyDescent="0.45">
      <c r="A81" s="15"/>
      <c r="B81" s="8" t="str">
        <f t="shared" si="120"/>
        <v>Type medewerker 7</v>
      </c>
      <c r="C81" s="89">
        <f t="shared" si="121"/>
        <v>0</v>
      </c>
      <c r="D81" s="126"/>
      <c r="E81" s="126"/>
      <c r="F81" s="126"/>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6"/>
      <c r="AX81" s="126"/>
      <c r="AY81" s="126"/>
      <c r="AZ81" s="126"/>
      <c r="BA81" s="126"/>
      <c r="BB81" s="126"/>
      <c r="BC81" s="126"/>
      <c r="BD81" s="126"/>
      <c r="BE81" s="126"/>
    </row>
    <row r="82" spans="1:57" ht="17.149999999999999" customHeight="1" x14ac:dyDescent="0.45">
      <c r="A82" s="15"/>
      <c r="B82" s="8" t="str">
        <f t="shared" si="120"/>
        <v>Type medewerker 8</v>
      </c>
      <c r="C82" s="89">
        <f t="shared" si="121"/>
        <v>0</v>
      </c>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26"/>
      <c r="BE82" s="126"/>
    </row>
    <row r="83" spans="1:57" ht="17.149999999999999" customHeight="1" x14ac:dyDescent="0.45">
      <c r="A83" s="15"/>
      <c r="B83" s="8" t="str">
        <f t="shared" si="120"/>
        <v>Type medewerker 9</v>
      </c>
      <c r="C83" s="89">
        <f t="shared" si="121"/>
        <v>0</v>
      </c>
      <c r="D83" s="126"/>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c r="AI83" s="126"/>
      <c r="AJ83" s="126"/>
      <c r="AK83" s="126"/>
      <c r="AL83" s="126"/>
      <c r="AM83" s="126"/>
      <c r="AN83" s="126"/>
      <c r="AO83" s="126"/>
      <c r="AP83" s="126"/>
      <c r="AQ83" s="126"/>
      <c r="AR83" s="126"/>
      <c r="AS83" s="126"/>
      <c r="AT83" s="126"/>
      <c r="AU83" s="126"/>
      <c r="AV83" s="126"/>
      <c r="AW83" s="126"/>
      <c r="AX83" s="126"/>
      <c r="AY83" s="126"/>
      <c r="AZ83" s="126"/>
      <c r="BA83" s="126"/>
      <c r="BB83" s="126"/>
      <c r="BC83" s="126"/>
      <c r="BD83" s="126"/>
      <c r="BE83" s="126"/>
    </row>
    <row r="84" spans="1:57" ht="17.149999999999999" customHeight="1" x14ac:dyDescent="0.45">
      <c r="A84" s="15"/>
      <c r="B84" s="8" t="str">
        <f t="shared" si="120"/>
        <v>Type medewerker 10</v>
      </c>
      <c r="C84" s="89">
        <f t="shared" si="121"/>
        <v>0</v>
      </c>
      <c r="D84" s="126"/>
      <c r="E84" s="126"/>
      <c r="F84" s="126"/>
      <c r="G84" s="126"/>
      <c r="H84" s="126"/>
      <c r="I84" s="126"/>
      <c r="J84" s="126"/>
      <c r="K84" s="126"/>
      <c r="L84" s="126"/>
      <c r="M84" s="126"/>
      <c r="N84" s="126"/>
      <c r="O84" s="126"/>
      <c r="P84" s="126"/>
      <c r="Q84" s="126"/>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c r="AS84" s="126"/>
      <c r="AT84" s="126"/>
      <c r="AU84" s="126"/>
      <c r="AV84" s="126"/>
      <c r="AW84" s="126"/>
      <c r="AX84" s="126"/>
      <c r="AY84" s="126"/>
      <c r="AZ84" s="126"/>
      <c r="BA84" s="126"/>
      <c r="BB84" s="126"/>
      <c r="BC84" s="126"/>
      <c r="BD84" s="126"/>
      <c r="BE84" s="126"/>
    </row>
    <row r="85" spans="1:57" s="1" customFormat="1" ht="17.149999999999999" customHeight="1" thickBot="1" x14ac:dyDescent="0.5">
      <c r="A85" s="15"/>
      <c r="B85" s="6" t="s">
        <v>136</v>
      </c>
      <c r="C85" s="90">
        <f t="shared" si="121"/>
        <v>0</v>
      </c>
      <c r="D85" s="91">
        <f t="shared" ref="D85:BD85" si="122">SUM(D75:D84)</f>
        <v>0</v>
      </c>
      <c r="E85" s="91">
        <f t="shared" si="122"/>
        <v>0</v>
      </c>
      <c r="F85" s="91">
        <f t="shared" si="122"/>
        <v>0</v>
      </c>
      <c r="G85" s="91">
        <f t="shared" si="122"/>
        <v>0</v>
      </c>
      <c r="H85" s="91">
        <f t="shared" si="122"/>
        <v>0</v>
      </c>
      <c r="I85" s="91">
        <f t="shared" si="122"/>
        <v>0</v>
      </c>
      <c r="J85" s="91">
        <f t="shared" si="122"/>
        <v>0</v>
      </c>
      <c r="K85" s="91">
        <f t="shared" si="122"/>
        <v>0</v>
      </c>
      <c r="L85" s="91">
        <f t="shared" si="122"/>
        <v>0</v>
      </c>
      <c r="M85" s="91">
        <f t="shared" si="122"/>
        <v>0</v>
      </c>
      <c r="N85" s="91">
        <f t="shared" si="122"/>
        <v>0</v>
      </c>
      <c r="O85" s="91">
        <f t="shared" si="122"/>
        <v>0</v>
      </c>
      <c r="P85" s="91">
        <f t="shared" si="122"/>
        <v>0</v>
      </c>
      <c r="Q85" s="91">
        <f t="shared" si="122"/>
        <v>0</v>
      </c>
      <c r="R85" s="91">
        <f t="shared" si="122"/>
        <v>0</v>
      </c>
      <c r="S85" s="91">
        <f t="shared" si="122"/>
        <v>0</v>
      </c>
      <c r="T85" s="91">
        <f t="shared" si="122"/>
        <v>0</v>
      </c>
      <c r="U85" s="91">
        <f t="shared" si="122"/>
        <v>0</v>
      </c>
      <c r="V85" s="91">
        <f t="shared" si="122"/>
        <v>0</v>
      </c>
      <c r="W85" s="91">
        <f t="shared" si="122"/>
        <v>0</v>
      </c>
      <c r="X85" s="91">
        <f t="shared" si="122"/>
        <v>0</v>
      </c>
      <c r="Y85" s="91">
        <f t="shared" si="122"/>
        <v>0</v>
      </c>
      <c r="Z85" s="91">
        <f t="shared" si="122"/>
        <v>0</v>
      </c>
      <c r="AA85" s="91">
        <f t="shared" si="122"/>
        <v>0</v>
      </c>
      <c r="AB85" s="91">
        <f t="shared" si="122"/>
        <v>0</v>
      </c>
      <c r="AC85" s="91">
        <f t="shared" si="122"/>
        <v>0</v>
      </c>
      <c r="AD85" s="91">
        <f t="shared" si="122"/>
        <v>0</v>
      </c>
      <c r="AE85" s="91">
        <f t="shared" si="122"/>
        <v>0</v>
      </c>
      <c r="AF85" s="91">
        <f t="shared" si="122"/>
        <v>0</v>
      </c>
      <c r="AG85" s="91">
        <f t="shared" si="122"/>
        <v>0</v>
      </c>
      <c r="AH85" s="91">
        <f t="shared" si="122"/>
        <v>0</v>
      </c>
      <c r="AI85" s="91">
        <f t="shared" si="122"/>
        <v>0</v>
      </c>
      <c r="AJ85" s="91">
        <f t="shared" si="122"/>
        <v>0</v>
      </c>
      <c r="AK85" s="91">
        <f t="shared" si="122"/>
        <v>0</v>
      </c>
      <c r="AL85" s="91">
        <f t="shared" si="122"/>
        <v>0</v>
      </c>
      <c r="AM85" s="91">
        <f t="shared" si="122"/>
        <v>0</v>
      </c>
      <c r="AN85" s="91">
        <f t="shared" si="122"/>
        <v>0</v>
      </c>
      <c r="AO85" s="91">
        <f t="shared" si="122"/>
        <v>0</v>
      </c>
      <c r="AP85" s="91">
        <f t="shared" si="122"/>
        <v>0</v>
      </c>
      <c r="AQ85" s="91">
        <f t="shared" si="122"/>
        <v>0</v>
      </c>
      <c r="AR85" s="91">
        <f t="shared" si="122"/>
        <v>0</v>
      </c>
      <c r="AS85" s="91">
        <f t="shared" si="122"/>
        <v>0</v>
      </c>
      <c r="AT85" s="91">
        <f t="shared" si="122"/>
        <v>0</v>
      </c>
      <c r="AU85" s="91">
        <f t="shared" si="122"/>
        <v>0</v>
      </c>
      <c r="AV85" s="91">
        <f t="shared" si="122"/>
        <v>0</v>
      </c>
      <c r="AW85" s="91">
        <f t="shared" si="122"/>
        <v>0</v>
      </c>
      <c r="AX85" s="91">
        <f t="shared" si="122"/>
        <v>0</v>
      </c>
      <c r="AY85" s="91">
        <f t="shared" si="122"/>
        <v>0</v>
      </c>
      <c r="AZ85" s="91">
        <f t="shared" si="122"/>
        <v>0</v>
      </c>
      <c r="BA85" s="91">
        <f t="shared" si="122"/>
        <v>0</v>
      </c>
      <c r="BB85" s="91">
        <f t="shared" si="122"/>
        <v>0</v>
      </c>
      <c r="BC85" s="91">
        <f t="shared" si="122"/>
        <v>0</v>
      </c>
      <c r="BD85" s="91">
        <f t="shared" si="122"/>
        <v>0</v>
      </c>
      <c r="BE85" s="91">
        <f>SUM(BE75:BE84)</f>
        <v>0</v>
      </c>
    </row>
    <row r="86" spans="1:57" ht="5.25" customHeight="1" x14ac:dyDescent="0.45">
      <c r="A86" s="15"/>
      <c r="B86" s="10"/>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row>
    <row r="87" spans="1:57" ht="17.149999999999999" hidden="1" customHeight="1" x14ac:dyDescent="0.45"/>
  </sheetData>
  <sheetProtection algorithmName="SHA-512" hashValue="UKmB5IVbED6+bw94kaQ11/Y92abaPrxrhv/JuJvj3isqxatV9v32tKmUCREO/G1XwhcKzrlI42+z1SyC0VzTIg==" saltValue="wvKjOcdGPa579RYSGwZSQQ==" spinCount="100000" sheet="1" objects="1" scenarios="1"/>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E5F03-DD8D-43F0-A72F-15CA0D05E769}">
  <sheetPr codeName="Blad7"/>
  <dimension ref="A1:BT10"/>
  <sheetViews>
    <sheetView workbookViewId="0">
      <pane xSplit="2" ySplit="1" topLeftCell="C2" activePane="bottomRight" state="frozen"/>
      <selection pane="topRight" activeCell="G7" sqref="G7"/>
      <selection pane="bottomLeft" activeCell="G7" sqref="G7"/>
      <selection pane="bottomRight" activeCell="D6" sqref="D6"/>
    </sheetView>
  </sheetViews>
  <sheetFormatPr defaultColWidth="0" defaultRowHeight="0" customHeight="1" zeroHeight="1" x14ac:dyDescent="0.45"/>
  <cols>
    <col min="1" max="1" width="1.58203125" style="7" customWidth="1"/>
    <col min="2" max="2" width="27" style="2" bestFit="1" customWidth="1"/>
    <col min="3" max="24" width="9" style="2" customWidth="1"/>
    <col min="25" max="25" width="1.75" style="2" customWidth="1"/>
    <col min="26" max="72" width="0" style="2" hidden="1" customWidth="1"/>
    <col min="73" max="16384" width="9" style="2" hidden="1"/>
  </cols>
  <sheetData>
    <row r="1" spans="1:43" s="1" customFormat="1" ht="17.149999999999999" customHeight="1" x14ac:dyDescent="0.45">
      <c r="A1" s="11"/>
      <c r="C1" s="81" t="s">
        <v>22</v>
      </c>
      <c r="D1" s="82" t="s">
        <v>24</v>
      </c>
      <c r="E1" s="82" t="s">
        <v>26</v>
      </c>
      <c r="F1" s="82" t="s">
        <v>28</v>
      </c>
      <c r="G1" s="82" t="s">
        <v>29</v>
      </c>
      <c r="H1" s="82" t="s">
        <v>31</v>
      </c>
      <c r="I1" s="60" t="s">
        <v>33</v>
      </c>
      <c r="J1" s="82" t="s">
        <v>37</v>
      </c>
      <c r="K1" s="82" t="s">
        <v>39</v>
      </c>
      <c r="L1" s="82" t="s">
        <v>40</v>
      </c>
      <c r="M1" s="82" t="s">
        <v>41</v>
      </c>
      <c r="N1" s="82" t="s">
        <v>43</v>
      </c>
      <c r="O1" s="82" t="s">
        <v>45</v>
      </c>
      <c r="P1" s="82" t="s">
        <v>54</v>
      </c>
      <c r="Q1" s="82" t="s">
        <v>56</v>
      </c>
      <c r="R1" s="82" t="s">
        <v>60</v>
      </c>
      <c r="S1" s="82" t="s">
        <v>63</v>
      </c>
      <c r="T1" s="82" t="s">
        <v>64</v>
      </c>
      <c r="U1" s="82" t="s">
        <v>68</v>
      </c>
      <c r="V1" s="82" t="s">
        <v>71</v>
      </c>
      <c r="W1" s="82" t="s">
        <v>73</v>
      </c>
      <c r="X1" s="82" t="s">
        <v>76</v>
      </c>
    </row>
    <row r="2" spans="1:43" ht="5.25" customHeight="1" x14ac:dyDescent="0.45"/>
    <row r="3" spans="1:43" ht="17.149999999999999" customHeight="1" x14ac:dyDescent="0.45">
      <c r="A3" s="15"/>
      <c r="B3" s="32" t="s">
        <v>123</v>
      </c>
      <c r="C3" s="119"/>
      <c r="G3" s="77"/>
    </row>
    <row r="4" spans="1:43" ht="5.25" customHeight="1" x14ac:dyDescent="0.45"/>
    <row r="5" spans="1:43" ht="17.149999999999999" customHeight="1" x14ac:dyDescent="0.45">
      <c r="A5" s="15"/>
      <c r="B5" s="5" t="s">
        <v>138</v>
      </c>
      <c r="C5" s="4"/>
      <c r="D5" s="4"/>
      <c r="E5" s="4"/>
      <c r="F5" s="4"/>
      <c r="G5" s="4"/>
      <c r="H5" s="4"/>
      <c r="I5" s="4"/>
      <c r="J5" s="4"/>
      <c r="K5" s="4"/>
      <c r="L5" s="4"/>
      <c r="M5" s="4"/>
      <c r="N5" s="4"/>
      <c r="O5" s="4"/>
      <c r="P5" s="4"/>
      <c r="Q5" s="4"/>
      <c r="R5" s="4"/>
      <c r="S5" s="4"/>
      <c r="T5" s="4"/>
      <c r="U5" s="4"/>
      <c r="V5" s="4"/>
      <c r="W5" s="4"/>
      <c r="X5" s="4"/>
    </row>
    <row r="6" spans="1:43" ht="17.149999999999999" customHeight="1" x14ac:dyDescent="0.45">
      <c r="A6" s="15"/>
      <c r="B6" s="9" t="s">
        <v>139</v>
      </c>
      <c r="C6" s="97">
        <f>SUM(D6:X6)</f>
        <v>0</v>
      </c>
      <c r="D6" s="120"/>
      <c r="E6" s="120"/>
      <c r="F6" s="120"/>
      <c r="G6" s="120"/>
      <c r="H6" s="120"/>
      <c r="I6" s="120"/>
      <c r="J6" s="120"/>
      <c r="K6" s="120"/>
      <c r="L6" s="120"/>
      <c r="M6" s="120"/>
      <c r="N6" s="120"/>
      <c r="O6" s="120"/>
      <c r="P6" s="120"/>
      <c r="Q6" s="120"/>
      <c r="R6" s="120"/>
      <c r="S6" s="120"/>
      <c r="T6" s="120"/>
      <c r="U6" s="120"/>
      <c r="V6" s="120"/>
      <c r="W6" s="120"/>
      <c r="X6" s="120"/>
    </row>
    <row r="7" spans="1:43" ht="17.149999999999999" customHeight="1" x14ac:dyDescent="0.45">
      <c r="A7" s="15"/>
      <c r="B7" s="98" t="s">
        <v>133</v>
      </c>
      <c r="C7" s="99">
        <f>SUM(D7:X7)</f>
        <v>0</v>
      </c>
      <c r="D7" s="97">
        <f>(D6)*$C$3</f>
        <v>0</v>
      </c>
      <c r="E7" s="97">
        <f t="shared" ref="E7:X7" si="0">(E6)*$C$3</f>
        <v>0</v>
      </c>
      <c r="F7" s="97">
        <f t="shared" si="0"/>
        <v>0</v>
      </c>
      <c r="G7" s="97">
        <f t="shared" si="0"/>
        <v>0</v>
      </c>
      <c r="H7" s="97">
        <f t="shared" si="0"/>
        <v>0</v>
      </c>
      <c r="I7" s="97">
        <f t="shared" si="0"/>
        <v>0</v>
      </c>
      <c r="J7" s="97">
        <f t="shared" si="0"/>
        <v>0</v>
      </c>
      <c r="K7" s="97">
        <f t="shared" si="0"/>
        <v>0</v>
      </c>
      <c r="L7" s="97">
        <f t="shared" si="0"/>
        <v>0</v>
      </c>
      <c r="M7" s="97">
        <f t="shared" si="0"/>
        <v>0</v>
      </c>
      <c r="N7" s="97">
        <f t="shared" si="0"/>
        <v>0</v>
      </c>
      <c r="O7" s="97">
        <f t="shared" si="0"/>
        <v>0</v>
      </c>
      <c r="P7" s="97">
        <f t="shared" si="0"/>
        <v>0</v>
      </c>
      <c r="Q7" s="97">
        <f t="shared" si="0"/>
        <v>0</v>
      </c>
      <c r="R7" s="97">
        <f t="shared" si="0"/>
        <v>0</v>
      </c>
      <c r="S7" s="97">
        <f t="shared" si="0"/>
        <v>0</v>
      </c>
      <c r="T7" s="97">
        <f t="shared" si="0"/>
        <v>0</v>
      </c>
      <c r="U7" s="97">
        <f t="shared" si="0"/>
        <v>0</v>
      </c>
      <c r="V7" s="97">
        <f t="shared" si="0"/>
        <v>0</v>
      </c>
      <c r="W7" s="97">
        <f t="shared" si="0"/>
        <v>0</v>
      </c>
      <c r="X7" s="97">
        <f t="shared" si="0"/>
        <v>0</v>
      </c>
    </row>
    <row r="8" spans="1:43" s="1" customFormat="1" ht="17.149999999999999" customHeight="1" x14ac:dyDescent="0.45">
      <c r="A8" s="15"/>
      <c r="B8" s="165" t="s">
        <v>134</v>
      </c>
      <c r="C8" s="166">
        <f>SUM(D8:X8)</f>
        <v>0</v>
      </c>
      <c r="D8" s="166">
        <f>D6+D7</f>
        <v>0</v>
      </c>
      <c r="E8" s="166">
        <f t="shared" ref="E8:X8" si="1">E6+E7</f>
        <v>0</v>
      </c>
      <c r="F8" s="166">
        <f t="shared" si="1"/>
        <v>0</v>
      </c>
      <c r="G8" s="166">
        <f t="shared" si="1"/>
        <v>0</v>
      </c>
      <c r="H8" s="166">
        <f t="shared" si="1"/>
        <v>0</v>
      </c>
      <c r="I8" s="166">
        <f t="shared" si="1"/>
        <v>0</v>
      </c>
      <c r="J8" s="166">
        <f t="shared" si="1"/>
        <v>0</v>
      </c>
      <c r="K8" s="166">
        <f t="shared" si="1"/>
        <v>0</v>
      </c>
      <c r="L8" s="166">
        <f t="shared" si="1"/>
        <v>0</v>
      </c>
      <c r="M8" s="166">
        <f t="shared" si="1"/>
        <v>0</v>
      </c>
      <c r="N8" s="166">
        <f t="shared" si="1"/>
        <v>0</v>
      </c>
      <c r="O8" s="166">
        <f t="shared" si="1"/>
        <v>0</v>
      </c>
      <c r="P8" s="166">
        <f t="shared" si="1"/>
        <v>0</v>
      </c>
      <c r="Q8" s="166">
        <f t="shared" si="1"/>
        <v>0</v>
      </c>
      <c r="R8" s="166">
        <f t="shared" si="1"/>
        <v>0</v>
      </c>
      <c r="S8" s="166">
        <f t="shared" si="1"/>
        <v>0</v>
      </c>
      <c r="T8" s="166">
        <f t="shared" si="1"/>
        <v>0</v>
      </c>
      <c r="U8" s="166">
        <f t="shared" si="1"/>
        <v>0</v>
      </c>
      <c r="V8" s="166">
        <f t="shared" si="1"/>
        <v>0</v>
      </c>
      <c r="W8" s="166">
        <f t="shared" si="1"/>
        <v>0</v>
      </c>
      <c r="X8" s="166">
        <f t="shared" si="1"/>
        <v>0</v>
      </c>
      <c r="Y8" s="2"/>
      <c r="Z8" s="166"/>
      <c r="AA8" s="166"/>
      <c r="AB8" s="166"/>
      <c r="AC8" s="166"/>
      <c r="AD8" s="166"/>
      <c r="AE8" s="166"/>
      <c r="AF8" s="166"/>
      <c r="AG8" s="166"/>
      <c r="AH8" s="166"/>
      <c r="AI8" s="2"/>
      <c r="AJ8" s="162"/>
      <c r="AK8" s="162"/>
      <c r="AL8" s="162"/>
      <c r="AM8" s="162"/>
      <c r="AN8" s="162"/>
      <c r="AO8" s="162"/>
      <c r="AP8" s="162"/>
      <c r="AQ8" s="162"/>
    </row>
    <row r="9" spans="1:43" ht="5.25" customHeight="1" x14ac:dyDescent="0.45"/>
    <row r="10" spans="1:43" ht="17.149999999999999" hidden="1" customHeight="1" x14ac:dyDescent="0.45"/>
  </sheetData>
  <sheetProtection algorithmName="SHA-512" hashValue="DG5HeMKduU81fPhfHzPk7p3Ls3dzpT6Hm2C8UhqhKflRc2Z+bR9b4Q8OLYZhmxIp0aRxxYaesrLMjEjpmLmeFQ==" saltValue="LTMatWq1uBtIEkeseEvN6w==" spinCount="100000" sheet="1" objects="1" scenarios="1"/>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1B1F-DFF5-431E-B761-94AA94E1A6DD}">
  <sheetPr codeName="Blad8"/>
  <dimension ref="A1:CF60"/>
  <sheetViews>
    <sheetView zoomScaleNormal="100" workbookViewId="0">
      <pane xSplit="3" ySplit="1" topLeftCell="V20" activePane="bottomRight" state="frozen"/>
      <selection pane="topRight" activeCell="F1" sqref="F1"/>
      <selection pane="bottomLeft" activeCell="A2" sqref="A2"/>
      <selection pane="bottomRight" activeCell="Z43" sqref="Z43"/>
    </sheetView>
  </sheetViews>
  <sheetFormatPr defaultColWidth="0" defaultRowHeight="0" customHeight="1" zeroHeight="1" x14ac:dyDescent="0.45"/>
  <cols>
    <col min="1" max="1" width="1.58203125" style="7" customWidth="1"/>
    <col min="2" max="2" width="42" style="2" bestFit="1" customWidth="1"/>
    <col min="3" max="57" width="9" style="2" customWidth="1"/>
    <col min="58" max="58" width="1.75" style="2" customWidth="1"/>
    <col min="59" max="84" width="0" style="2" hidden="1" customWidth="1"/>
    <col min="85" max="16384" width="9" style="2" hidden="1"/>
  </cols>
  <sheetData>
    <row r="1" spans="1:57" s="1" customFormat="1" ht="17.149999999999999" customHeight="1" x14ac:dyDescent="0.45">
      <c r="A1" s="11"/>
      <c r="C1" s="50" t="s">
        <v>22</v>
      </c>
      <c r="D1" s="40" t="s">
        <v>23</v>
      </c>
      <c r="E1" s="40" t="s">
        <v>24</v>
      </c>
      <c r="F1" s="146" t="s">
        <v>25</v>
      </c>
      <c r="G1" s="40" t="s">
        <v>26</v>
      </c>
      <c r="H1" s="40" t="s">
        <v>27</v>
      </c>
      <c r="I1" s="40" t="s">
        <v>28</v>
      </c>
      <c r="J1" s="40" t="s">
        <v>29</v>
      </c>
      <c r="K1" s="40" t="s">
        <v>30</v>
      </c>
      <c r="L1" s="40" t="s">
        <v>31</v>
      </c>
      <c r="M1" s="40" t="s">
        <v>32</v>
      </c>
      <c r="N1" s="40" t="s">
        <v>33</v>
      </c>
      <c r="O1" s="40" t="s">
        <v>34</v>
      </c>
      <c r="P1" s="40" t="s">
        <v>35</v>
      </c>
      <c r="Q1" s="40" t="s">
        <v>36</v>
      </c>
      <c r="R1" s="40" t="s">
        <v>37</v>
      </c>
      <c r="S1" s="146" t="s">
        <v>38</v>
      </c>
      <c r="T1" s="40" t="s">
        <v>39</v>
      </c>
      <c r="U1" s="40" t="s">
        <v>40</v>
      </c>
      <c r="V1" s="40" t="s">
        <v>41</v>
      </c>
      <c r="W1" s="40" t="s">
        <v>42</v>
      </c>
      <c r="X1" s="40" t="s">
        <v>43</v>
      </c>
      <c r="Y1" s="146" t="s">
        <v>44</v>
      </c>
      <c r="Z1" s="40" t="s">
        <v>45</v>
      </c>
      <c r="AA1" s="40" t="s">
        <v>46</v>
      </c>
      <c r="AB1" s="40" t="s">
        <v>47</v>
      </c>
      <c r="AC1" s="146" t="s">
        <v>48</v>
      </c>
      <c r="AD1" s="40" t="s">
        <v>49</v>
      </c>
      <c r="AE1" s="40" t="s">
        <v>50</v>
      </c>
      <c r="AF1" s="146" t="s">
        <v>51</v>
      </c>
      <c r="AG1" s="146" t="s">
        <v>52</v>
      </c>
      <c r="AH1" s="146" t="s">
        <v>53</v>
      </c>
      <c r="AI1" s="40" t="s">
        <v>54</v>
      </c>
      <c r="AJ1" s="40" t="s">
        <v>55</v>
      </c>
      <c r="AK1" s="40" t="s">
        <v>56</v>
      </c>
      <c r="AL1" s="40" t="s">
        <v>57</v>
      </c>
      <c r="AM1" s="40" t="s">
        <v>58</v>
      </c>
      <c r="AN1" s="146" t="s">
        <v>59</v>
      </c>
      <c r="AO1" s="40" t="s">
        <v>60</v>
      </c>
      <c r="AP1" s="40" t="s">
        <v>61</v>
      </c>
      <c r="AQ1" s="40" t="s">
        <v>62</v>
      </c>
      <c r="AR1" s="40" t="s">
        <v>63</v>
      </c>
      <c r="AS1" s="40" t="s">
        <v>64</v>
      </c>
      <c r="AT1" s="146" t="s">
        <v>65</v>
      </c>
      <c r="AU1" s="40" t="s">
        <v>66</v>
      </c>
      <c r="AV1" s="40" t="s">
        <v>67</v>
      </c>
      <c r="AW1" s="40" t="s">
        <v>68</v>
      </c>
      <c r="AX1" s="146" t="s">
        <v>69</v>
      </c>
      <c r="AY1" s="40" t="s">
        <v>70</v>
      </c>
      <c r="AZ1" s="40" t="s">
        <v>71</v>
      </c>
      <c r="BA1" s="146" t="s">
        <v>72</v>
      </c>
      <c r="BB1" s="40" t="s">
        <v>73</v>
      </c>
      <c r="BC1" s="146" t="s">
        <v>74</v>
      </c>
      <c r="BD1" s="40" t="s">
        <v>75</v>
      </c>
      <c r="BE1" s="82" t="s">
        <v>76</v>
      </c>
    </row>
    <row r="2" spans="1:57" ht="5.25" customHeight="1" x14ac:dyDescent="0.45">
      <c r="A2" s="2"/>
    </row>
    <row r="3" spans="1:57" ht="23" x14ac:dyDescent="0.45">
      <c r="A3" s="15"/>
      <c r="B3" s="16" t="s">
        <v>140</v>
      </c>
      <c r="C3" s="79" t="s">
        <v>141</v>
      </c>
    </row>
    <row r="4" spans="1:57" ht="17.149999999999999" customHeight="1" x14ac:dyDescent="0.45">
      <c r="A4" s="15"/>
      <c r="B4" s="159" t="s">
        <v>142</v>
      </c>
      <c r="C4" s="170"/>
    </row>
    <row r="5" spans="1:57" ht="17.149999999999999" customHeight="1" x14ac:dyDescent="0.45">
      <c r="A5" s="15"/>
      <c r="B5" s="159" t="s">
        <v>142</v>
      </c>
      <c r="C5" s="171"/>
    </row>
    <row r="6" spans="1:57" ht="17.149999999999999" customHeight="1" x14ac:dyDescent="0.45">
      <c r="A6" s="15"/>
      <c r="B6" s="159" t="s">
        <v>142</v>
      </c>
      <c r="C6" s="171"/>
    </row>
    <row r="7" spans="1:57" ht="17.149999999999999" customHeight="1" x14ac:dyDescent="0.45">
      <c r="A7" s="15"/>
      <c r="B7" s="159" t="s">
        <v>142</v>
      </c>
      <c r="C7" s="171"/>
    </row>
    <row r="8" spans="1:57" ht="17.149999999999999" customHeight="1" x14ac:dyDescent="0.45">
      <c r="A8" s="15"/>
      <c r="B8" s="159" t="s">
        <v>142</v>
      </c>
      <c r="C8" s="171"/>
    </row>
    <row r="9" spans="1:57" ht="17.149999999999999" customHeight="1" x14ac:dyDescent="0.45">
      <c r="A9" s="15"/>
      <c r="B9" s="159" t="s">
        <v>142</v>
      </c>
      <c r="C9" s="171"/>
    </row>
    <row r="10" spans="1:57" ht="17.149999999999999" customHeight="1" x14ac:dyDescent="0.45">
      <c r="A10" s="15"/>
      <c r="B10" s="159" t="s">
        <v>142</v>
      </c>
      <c r="C10" s="171"/>
    </row>
    <row r="11" spans="1:57" ht="17.149999999999999" customHeight="1" x14ac:dyDescent="0.45">
      <c r="A11" s="15"/>
      <c r="B11" s="159" t="s">
        <v>142</v>
      </c>
      <c r="C11" s="171"/>
    </row>
    <row r="12" spans="1:57" ht="17.149999999999999" customHeight="1" x14ac:dyDescent="0.45">
      <c r="A12" s="15"/>
      <c r="B12" s="159" t="s">
        <v>142</v>
      </c>
      <c r="C12" s="171"/>
    </row>
    <row r="13" spans="1:57" ht="17.149999999999999" customHeight="1" thickBot="1" x14ac:dyDescent="0.5">
      <c r="A13" s="15"/>
      <c r="B13" s="160" t="s">
        <v>142</v>
      </c>
      <c r="C13" s="172"/>
    </row>
    <row r="14" spans="1:57" ht="5.25" customHeight="1" x14ac:dyDescent="0.45">
      <c r="A14" s="15"/>
    </row>
    <row r="15" spans="1:57" ht="17.149999999999999" customHeight="1" x14ac:dyDescent="0.45">
      <c r="A15" s="15"/>
      <c r="B15" s="5" t="s">
        <v>143</v>
      </c>
      <c r="C15" s="4"/>
      <c r="D15" s="4"/>
      <c r="E15" s="4"/>
      <c r="G15" s="4"/>
      <c r="H15" s="4"/>
      <c r="I15" s="4"/>
      <c r="J15" s="4"/>
      <c r="K15" s="4"/>
      <c r="L15" s="4"/>
      <c r="M15" s="4"/>
      <c r="N15" s="4"/>
      <c r="O15" s="4"/>
      <c r="P15" s="4"/>
      <c r="Q15" s="4"/>
      <c r="R15" s="4"/>
      <c r="T15" s="4"/>
      <c r="U15" s="4"/>
      <c r="V15" s="4"/>
      <c r="W15" s="4"/>
      <c r="X15" s="4"/>
      <c r="Z15" s="4"/>
      <c r="AA15" s="4"/>
      <c r="AB15" s="4"/>
      <c r="AD15" s="4"/>
      <c r="AE15" s="4"/>
      <c r="AI15" s="4"/>
      <c r="AJ15" s="4"/>
      <c r="AK15" s="4"/>
      <c r="AL15" s="4"/>
      <c r="AM15" s="4"/>
      <c r="AO15" s="4"/>
      <c r="AP15" s="4"/>
      <c r="AQ15" s="4"/>
      <c r="AR15" s="4"/>
      <c r="AS15" s="4"/>
      <c r="AU15" s="4"/>
      <c r="AV15" s="4"/>
      <c r="AW15" s="4"/>
      <c r="AY15" s="4"/>
      <c r="AZ15" s="4"/>
      <c r="BB15" s="4"/>
      <c r="BD15" s="4"/>
      <c r="BE15" s="4"/>
    </row>
    <row r="16" spans="1:57" ht="17.149999999999999" customHeight="1" x14ac:dyDescent="0.45">
      <c r="A16" s="15"/>
      <c r="B16" s="8" t="str">
        <f>$B$4</f>
        <v>&lt;Type&gt;</v>
      </c>
      <c r="C16" s="168">
        <f>SUM(D16:BE16)</f>
        <v>0</v>
      </c>
      <c r="D16" s="114"/>
      <c r="E16" s="114"/>
      <c r="G16" s="114"/>
      <c r="H16" s="114"/>
      <c r="I16" s="114"/>
      <c r="J16" s="114"/>
      <c r="K16" s="114"/>
      <c r="L16" s="114"/>
      <c r="M16" s="114"/>
      <c r="N16" s="114"/>
      <c r="O16" s="114"/>
      <c r="P16" s="114"/>
      <c r="Q16" s="114"/>
      <c r="R16" s="114"/>
      <c r="T16" s="114"/>
      <c r="U16" s="114"/>
      <c r="V16" s="114"/>
      <c r="W16" s="114"/>
      <c r="X16" s="114"/>
      <c r="Z16" s="114"/>
      <c r="AA16" s="114"/>
      <c r="AB16" s="114"/>
      <c r="AD16" s="114"/>
      <c r="AE16" s="114"/>
      <c r="AI16" s="114"/>
      <c r="AJ16" s="114"/>
      <c r="AK16" s="114"/>
      <c r="AL16" s="114"/>
      <c r="AM16" s="114"/>
      <c r="AO16" s="114"/>
      <c r="AP16" s="114"/>
      <c r="AQ16" s="114"/>
      <c r="AR16" s="114"/>
      <c r="AS16" s="114"/>
      <c r="AU16" s="114"/>
      <c r="AV16" s="114"/>
      <c r="AW16" s="114"/>
      <c r="AY16" s="114"/>
      <c r="AZ16" s="114"/>
      <c r="BB16" s="114"/>
      <c r="BD16" s="114"/>
      <c r="BE16" s="114"/>
    </row>
    <row r="17" spans="1:57" ht="17.149999999999999" customHeight="1" x14ac:dyDescent="0.45">
      <c r="A17" s="15"/>
      <c r="B17" s="9" t="str">
        <f>$B$5</f>
        <v>&lt;Type&gt;</v>
      </c>
      <c r="C17" s="168">
        <f t="shared" ref="C17:C25" si="0">SUM(D17:BE17)</f>
        <v>0</v>
      </c>
      <c r="D17" s="115"/>
      <c r="E17" s="115"/>
      <c r="G17" s="115"/>
      <c r="H17" s="115"/>
      <c r="I17" s="115"/>
      <c r="J17" s="115"/>
      <c r="K17" s="115"/>
      <c r="L17" s="115"/>
      <c r="M17" s="115"/>
      <c r="N17" s="115"/>
      <c r="O17" s="115"/>
      <c r="P17" s="115"/>
      <c r="Q17" s="115"/>
      <c r="R17" s="115"/>
      <c r="T17" s="115"/>
      <c r="U17" s="115"/>
      <c r="V17" s="115"/>
      <c r="W17" s="115"/>
      <c r="X17" s="115"/>
      <c r="Z17" s="115"/>
      <c r="AA17" s="115"/>
      <c r="AB17" s="115"/>
      <c r="AD17" s="115"/>
      <c r="AE17" s="115"/>
      <c r="AI17" s="115"/>
      <c r="AJ17" s="115"/>
      <c r="AK17" s="115"/>
      <c r="AL17" s="115"/>
      <c r="AM17" s="115"/>
      <c r="AO17" s="115"/>
      <c r="AP17" s="115"/>
      <c r="AQ17" s="115"/>
      <c r="AR17" s="115"/>
      <c r="AS17" s="115"/>
      <c r="AU17" s="115"/>
      <c r="AV17" s="115"/>
      <c r="AW17" s="115"/>
      <c r="AY17" s="115"/>
      <c r="AZ17" s="115"/>
      <c r="BB17" s="115"/>
      <c r="BD17" s="115"/>
      <c r="BE17" s="115"/>
    </row>
    <row r="18" spans="1:57" ht="17.149999999999999" customHeight="1" x14ac:dyDescent="0.45">
      <c r="A18" s="15"/>
      <c r="B18" s="9" t="str">
        <f>$B$6</f>
        <v>&lt;Type&gt;</v>
      </c>
      <c r="C18" s="168">
        <f t="shared" si="0"/>
        <v>0</v>
      </c>
      <c r="D18" s="115"/>
      <c r="E18" s="115"/>
      <c r="G18" s="115"/>
      <c r="H18" s="115"/>
      <c r="I18" s="115"/>
      <c r="J18" s="115"/>
      <c r="K18" s="115"/>
      <c r="L18" s="115"/>
      <c r="M18" s="115"/>
      <c r="N18" s="115"/>
      <c r="O18" s="115"/>
      <c r="P18" s="115"/>
      <c r="Q18" s="115"/>
      <c r="R18" s="115"/>
      <c r="T18" s="115"/>
      <c r="U18" s="115"/>
      <c r="V18" s="115"/>
      <c r="W18" s="115"/>
      <c r="X18" s="115"/>
      <c r="Z18" s="115"/>
      <c r="AA18" s="115"/>
      <c r="AB18" s="115"/>
      <c r="AD18" s="115"/>
      <c r="AE18" s="115"/>
      <c r="AI18" s="115"/>
      <c r="AJ18" s="115"/>
      <c r="AK18" s="115"/>
      <c r="AL18" s="115"/>
      <c r="AM18" s="115"/>
      <c r="AO18" s="115"/>
      <c r="AP18" s="115"/>
      <c r="AQ18" s="115"/>
      <c r="AR18" s="115"/>
      <c r="AS18" s="115"/>
      <c r="AU18" s="115"/>
      <c r="AV18" s="115"/>
      <c r="AW18" s="115"/>
      <c r="AY18" s="115"/>
      <c r="AZ18" s="115"/>
      <c r="BB18" s="115"/>
      <c r="BD18" s="115"/>
      <c r="BE18" s="115"/>
    </row>
    <row r="19" spans="1:57" ht="17.149999999999999" customHeight="1" x14ac:dyDescent="0.45">
      <c r="A19" s="15"/>
      <c r="B19" s="9" t="str">
        <f>$B$7</f>
        <v>&lt;Type&gt;</v>
      </c>
      <c r="C19" s="168">
        <f t="shared" si="0"/>
        <v>0</v>
      </c>
      <c r="D19" s="115"/>
      <c r="E19" s="115"/>
      <c r="G19" s="115"/>
      <c r="H19" s="115"/>
      <c r="I19" s="115"/>
      <c r="J19" s="115"/>
      <c r="K19" s="115"/>
      <c r="L19" s="115"/>
      <c r="M19" s="115"/>
      <c r="N19" s="115"/>
      <c r="O19" s="115"/>
      <c r="P19" s="115"/>
      <c r="Q19" s="115"/>
      <c r="R19" s="115"/>
      <c r="T19" s="115"/>
      <c r="U19" s="115"/>
      <c r="V19" s="115"/>
      <c r="W19" s="115"/>
      <c r="X19" s="115"/>
      <c r="Z19" s="115"/>
      <c r="AA19" s="115"/>
      <c r="AB19" s="115"/>
      <c r="AD19" s="115"/>
      <c r="AE19" s="115"/>
      <c r="AI19" s="115"/>
      <c r="AJ19" s="115"/>
      <c r="AK19" s="115"/>
      <c r="AL19" s="115"/>
      <c r="AM19" s="115"/>
      <c r="AO19" s="115"/>
      <c r="AP19" s="115"/>
      <c r="AQ19" s="115"/>
      <c r="AR19" s="115"/>
      <c r="AS19" s="115"/>
      <c r="AU19" s="115"/>
      <c r="AV19" s="115"/>
      <c r="AW19" s="115"/>
      <c r="AY19" s="115"/>
      <c r="AZ19" s="115"/>
      <c r="BB19" s="115"/>
      <c r="BD19" s="115"/>
      <c r="BE19" s="115"/>
    </row>
    <row r="20" spans="1:57" ht="17.149999999999999" customHeight="1" x14ac:dyDescent="0.45">
      <c r="A20" s="15"/>
      <c r="B20" s="9" t="str">
        <f>$B$8</f>
        <v>&lt;Type&gt;</v>
      </c>
      <c r="C20" s="168">
        <f t="shared" si="0"/>
        <v>0</v>
      </c>
      <c r="D20" s="115"/>
      <c r="E20" s="115"/>
      <c r="G20" s="115"/>
      <c r="H20" s="115"/>
      <c r="I20" s="115"/>
      <c r="J20" s="115"/>
      <c r="K20" s="115"/>
      <c r="L20" s="115"/>
      <c r="M20" s="115"/>
      <c r="N20" s="115"/>
      <c r="O20" s="115"/>
      <c r="P20" s="115"/>
      <c r="Q20" s="115"/>
      <c r="R20" s="115"/>
      <c r="T20" s="115"/>
      <c r="U20" s="115"/>
      <c r="V20" s="115"/>
      <c r="W20" s="115"/>
      <c r="X20" s="115"/>
      <c r="Z20" s="115"/>
      <c r="AA20" s="115"/>
      <c r="AB20" s="115"/>
      <c r="AD20" s="115"/>
      <c r="AE20" s="115"/>
      <c r="AI20" s="115"/>
      <c r="AJ20" s="115"/>
      <c r="AK20" s="115"/>
      <c r="AL20" s="115"/>
      <c r="AM20" s="115"/>
      <c r="AO20" s="115"/>
      <c r="AP20" s="115"/>
      <c r="AQ20" s="115"/>
      <c r="AR20" s="115"/>
      <c r="AS20" s="115"/>
      <c r="AU20" s="115"/>
      <c r="AV20" s="115"/>
      <c r="AW20" s="115"/>
      <c r="AY20" s="115"/>
      <c r="AZ20" s="115"/>
      <c r="BB20" s="115"/>
      <c r="BD20" s="115"/>
      <c r="BE20" s="115"/>
    </row>
    <row r="21" spans="1:57" ht="17.149999999999999" customHeight="1" x14ac:dyDescent="0.45">
      <c r="A21" s="15"/>
      <c r="B21" s="9" t="str">
        <f>$B$9</f>
        <v>&lt;Type&gt;</v>
      </c>
      <c r="C21" s="168">
        <f t="shared" si="0"/>
        <v>0</v>
      </c>
      <c r="D21" s="115"/>
      <c r="E21" s="115"/>
      <c r="G21" s="115"/>
      <c r="H21" s="115"/>
      <c r="I21" s="115"/>
      <c r="J21" s="115"/>
      <c r="K21" s="115"/>
      <c r="L21" s="115"/>
      <c r="M21" s="115"/>
      <c r="N21" s="115"/>
      <c r="O21" s="115"/>
      <c r="P21" s="115"/>
      <c r="Q21" s="115"/>
      <c r="R21" s="115"/>
      <c r="T21" s="115"/>
      <c r="U21" s="115"/>
      <c r="V21" s="115"/>
      <c r="W21" s="115"/>
      <c r="X21" s="115"/>
      <c r="Z21" s="115"/>
      <c r="AA21" s="115"/>
      <c r="AB21" s="115"/>
      <c r="AD21" s="115"/>
      <c r="AE21" s="115"/>
      <c r="AI21" s="115"/>
      <c r="AJ21" s="115"/>
      <c r="AK21" s="115"/>
      <c r="AL21" s="115"/>
      <c r="AM21" s="115"/>
      <c r="AO21" s="115"/>
      <c r="AP21" s="115"/>
      <c r="AQ21" s="115"/>
      <c r="AR21" s="115"/>
      <c r="AS21" s="115"/>
      <c r="AU21" s="115"/>
      <c r="AV21" s="115"/>
      <c r="AW21" s="115"/>
      <c r="AY21" s="115"/>
      <c r="AZ21" s="115"/>
      <c r="BB21" s="115"/>
      <c r="BD21" s="115"/>
      <c r="BE21" s="115"/>
    </row>
    <row r="22" spans="1:57" ht="17.149999999999999" customHeight="1" x14ac:dyDescent="0.45">
      <c r="A22" s="15"/>
      <c r="B22" s="9" t="str">
        <f>$B$10</f>
        <v>&lt;Type&gt;</v>
      </c>
      <c r="C22" s="168">
        <f t="shared" si="0"/>
        <v>0</v>
      </c>
      <c r="D22" s="115"/>
      <c r="E22" s="115"/>
      <c r="G22" s="115"/>
      <c r="H22" s="115"/>
      <c r="I22" s="115"/>
      <c r="J22" s="115"/>
      <c r="K22" s="115"/>
      <c r="L22" s="115"/>
      <c r="M22" s="115"/>
      <c r="N22" s="115"/>
      <c r="O22" s="115"/>
      <c r="P22" s="115"/>
      <c r="Q22" s="115"/>
      <c r="R22" s="115"/>
      <c r="T22" s="115"/>
      <c r="U22" s="115"/>
      <c r="V22" s="115"/>
      <c r="W22" s="115"/>
      <c r="X22" s="115"/>
      <c r="Z22" s="115"/>
      <c r="AA22" s="115"/>
      <c r="AB22" s="115"/>
      <c r="AD22" s="115"/>
      <c r="AE22" s="115"/>
      <c r="AI22" s="115"/>
      <c r="AJ22" s="115"/>
      <c r="AK22" s="115"/>
      <c r="AL22" s="115"/>
      <c r="AM22" s="115"/>
      <c r="AO22" s="115"/>
      <c r="AP22" s="115"/>
      <c r="AQ22" s="115"/>
      <c r="AR22" s="115"/>
      <c r="AS22" s="115"/>
      <c r="AU22" s="115"/>
      <c r="AV22" s="115"/>
      <c r="AW22" s="115"/>
      <c r="AY22" s="115"/>
      <c r="AZ22" s="115"/>
      <c r="BB22" s="115"/>
      <c r="BD22" s="115"/>
      <c r="BE22" s="115"/>
    </row>
    <row r="23" spans="1:57" ht="17.149999999999999" customHeight="1" x14ac:dyDescent="0.45">
      <c r="A23" s="15"/>
      <c r="B23" s="9" t="str">
        <f>$B$11</f>
        <v>&lt;Type&gt;</v>
      </c>
      <c r="C23" s="168">
        <f t="shared" si="0"/>
        <v>0</v>
      </c>
      <c r="D23" s="115"/>
      <c r="E23" s="115"/>
      <c r="G23" s="115"/>
      <c r="H23" s="115"/>
      <c r="I23" s="115"/>
      <c r="J23" s="115"/>
      <c r="K23" s="115"/>
      <c r="L23" s="115"/>
      <c r="M23" s="115"/>
      <c r="N23" s="115"/>
      <c r="O23" s="115"/>
      <c r="P23" s="115"/>
      <c r="Q23" s="115"/>
      <c r="R23" s="115"/>
      <c r="T23" s="115"/>
      <c r="U23" s="115"/>
      <c r="V23" s="115"/>
      <c r="W23" s="115"/>
      <c r="X23" s="115"/>
      <c r="Z23" s="115"/>
      <c r="AA23" s="115"/>
      <c r="AB23" s="115"/>
      <c r="AD23" s="115"/>
      <c r="AE23" s="115"/>
      <c r="AI23" s="115"/>
      <c r="AJ23" s="115"/>
      <c r="AK23" s="115"/>
      <c r="AL23" s="115"/>
      <c r="AM23" s="115"/>
      <c r="AO23" s="115"/>
      <c r="AP23" s="115"/>
      <c r="AQ23" s="115"/>
      <c r="AR23" s="115"/>
      <c r="AS23" s="115"/>
      <c r="AU23" s="115"/>
      <c r="AV23" s="115"/>
      <c r="AW23" s="115"/>
      <c r="AY23" s="115"/>
      <c r="AZ23" s="115"/>
      <c r="BB23" s="115"/>
      <c r="BD23" s="115"/>
      <c r="BE23" s="115"/>
    </row>
    <row r="24" spans="1:57" ht="17.149999999999999" customHeight="1" x14ac:dyDescent="0.45">
      <c r="A24" s="15"/>
      <c r="B24" s="9" t="str">
        <f>$B$12</f>
        <v>&lt;Type&gt;</v>
      </c>
      <c r="C24" s="168">
        <f t="shared" si="0"/>
        <v>0</v>
      </c>
      <c r="D24" s="115"/>
      <c r="E24" s="115"/>
      <c r="G24" s="115"/>
      <c r="H24" s="115"/>
      <c r="I24" s="115"/>
      <c r="J24" s="115"/>
      <c r="K24" s="115"/>
      <c r="L24" s="115"/>
      <c r="M24" s="115"/>
      <c r="N24" s="115"/>
      <c r="O24" s="115"/>
      <c r="P24" s="115"/>
      <c r="Q24" s="115"/>
      <c r="R24" s="115"/>
      <c r="T24" s="115"/>
      <c r="U24" s="115"/>
      <c r="V24" s="115"/>
      <c r="W24" s="115"/>
      <c r="X24" s="115"/>
      <c r="Z24" s="115"/>
      <c r="AA24" s="115"/>
      <c r="AB24" s="115"/>
      <c r="AD24" s="115"/>
      <c r="AE24" s="115"/>
      <c r="AI24" s="115"/>
      <c r="AJ24" s="115"/>
      <c r="AK24" s="115"/>
      <c r="AL24" s="115"/>
      <c r="AM24" s="115"/>
      <c r="AO24" s="115"/>
      <c r="AP24" s="115"/>
      <c r="AQ24" s="115"/>
      <c r="AR24" s="115"/>
      <c r="AS24" s="115"/>
      <c r="AU24" s="115"/>
      <c r="AV24" s="115"/>
      <c r="AW24" s="115"/>
      <c r="AY24" s="115"/>
      <c r="AZ24" s="115"/>
      <c r="BB24" s="115"/>
      <c r="BD24" s="115"/>
      <c r="BE24" s="115"/>
    </row>
    <row r="25" spans="1:57" ht="17.149999999999999" customHeight="1" x14ac:dyDescent="0.45">
      <c r="A25" s="15"/>
      <c r="B25" s="9" t="str">
        <f>$B$13</f>
        <v>&lt;Type&gt;</v>
      </c>
      <c r="C25" s="168">
        <f t="shared" si="0"/>
        <v>0</v>
      </c>
      <c r="D25" s="115"/>
      <c r="E25" s="115"/>
      <c r="G25" s="115"/>
      <c r="H25" s="115"/>
      <c r="I25" s="115"/>
      <c r="J25" s="115"/>
      <c r="K25" s="115"/>
      <c r="L25" s="115"/>
      <c r="M25" s="115"/>
      <c r="N25" s="115"/>
      <c r="O25" s="115"/>
      <c r="P25" s="115"/>
      <c r="Q25" s="115"/>
      <c r="R25" s="115"/>
      <c r="T25" s="115"/>
      <c r="U25" s="115"/>
      <c r="V25" s="115"/>
      <c r="W25" s="115"/>
      <c r="X25" s="115"/>
      <c r="Z25" s="115"/>
      <c r="AA25" s="115"/>
      <c r="AB25" s="115"/>
      <c r="AD25" s="115"/>
      <c r="AE25" s="115"/>
      <c r="AI25" s="115"/>
      <c r="AJ25" s="115"/>
      <c r="AK25" s="115"/>
      <c r="AL25" s="115"/>
      <c r="AM25" s="115"/>
      <c r="AO25" s="115"/>
      <c r="AP25" s="115"/>
      <c r="AQ25" s="115"/>
      <c r="AR25" s="115"/>
      <c r="AS25" s="115"/>
      <c r="AU25" s="115"/>
      <c r="AV25" s="115"/>
      <c r="AW25" s="115"/>
      <c r="AY25" s="115"/>
      <c r="AZ25" s="115"/>
      <c r="BB25" s="115"/>
      <c r="BD25" s="115"/>
      <c r="BE25" s="115"/>
    </row>
    <row r="26" spans="1:57" s="1" customFormat="1" ht="17.149999999999999" customHeight="1" x14ac:dyDescent="0.45">
      <c r="A26" s="15"/>
      <c r="B26" s="174" t="s">
        <v>144</v>
      </c>
      <c r="C26" s="175">
        <f>SUM(D26:BE26)</f>
        <v>0</v>
      </c>
      <c r="D26" s="176">
        <f>SUM(D16:D25)</f>
        <v>0</v>
      </c>
      <c r="E26" s="176">
        <f t="shared" ref="E26:BD26" si="1">SUM(E16:E25)</f>
        <v>0</v>
      </c>
      <c r="F26" s="2"/>
      <c r="G26" s="176">
        <f t="shared" si="1"/>
        <v>0</v>
      </c>
      <c r="H26" s="176">
        <f t="shared" si="1"/>
        <v>0</v>
      </c>
      <c r="I26" s="176">
        <f t="shared" si="1"/>
        <v>0</v>
      </c>
      <c r="J26" s="176">
        <f t="shared" si="1"/>
        <v>0</v>
      </c>
      <c r="K26" s="176">
        <f t="shared" si="1"/>
        <v>0</v>
      </c>
      <c r="L26" s="176">
        <f t="shared" si="1"/>
        <v>0</v>
      </c>
      <c r="M26" s="176">
        <f t="shared" si="1"/>
        <v>0</v>
      </c>
      <c r="N26" s="176">
        <f t="shared" si="1"/>
        <v>0</v>
      </c>
      <c r="O26" s="176">
        <f t="shared" si="1"/>
        <v>0</v>
      </c>
      <c r="P26" s="176">
        <f t="shared" si="1"/>
        <v>0</v>
      </c>
      <c r="Q26" s="176">
        <f t="shared" si="1"/>
        <v>0</v>
      </c>
      <c r="R26" s="176">
        <f t="shared" si="1"/>
        <v>0</v>
      </c>
      <c r="S26" s="2"/>
      <c r="T26" s="176">
        <f t="shared" si="1"/>
        <v>0</v>
      </c>
      <c r="U26" s="176">
        <f t="shared" si="1"/>
        <v>0</v>
      </c>
      <c r="V26" s="176">
        <f t="shared" si="1"/>
        <v>0</v>
      </c>
      <c r="W26" s="176">
        <f t="shared" si="1"/>
        <v>0</v>
      </c>
      <c r="X26" s="176">
        <f t="shared" si="1"/>
        <v>0</v>
      </c>
      <c r="Y26" s="2"/>
      <c r="Z26" s="176">
        <f t="shared" si="1"/>
        <v>0</v>
      </c>
      <c r="AA26" s="176">
        <f t="shared" si="1"/>
        <v>0</v>
      </c>
      <c r="AB26" s="176">
        <f t="shared" si="1"/>
        <v>0</v>
      </c>
      <c r="AC26" s="2"/>
      <c r="AD26" s="176">
        <f t="shared" si="1"/>
        <v>0</v>
      </c>
      <c r="AE26" s="176">
        <f t="shared" si="1"/>
        <v>0</v>
      </c>
      <c r="AF26" s="2"/>
      <c r="AG26" s="2"/>
      <c r="AH26" s="2"/>
      <c r="AI26" s="176">
        <f t="shared" si="1"/>
        <v>0</v>
      </c>
      <c r="AJ26" s="176">
        <f t="shared" si="1"/>
        <v>0</v>
      </c>
      <c r="AK26" s="176">
        <f t="shared" si="1"/>
        <v>0</v>
      </c>
      <c r="AL26" s="176">
        <f t="shared" si="1"/>
        <v>0</v>
      </c>
      <c r="AM26" s="176">
        <f t="shared" si="1"/>
        <v>0</v>
      </c>
      <c r="AN26" s="2"/>
      <c r="AO26" s="176">
        <f t="shared" si="1"/>
        <v>0</v>
      </c>
      <c r="AP26" s="176">
        <f t="shared" si="1"/>
        <v>0</v>
      </c>
      <c r="AQ26" s="176">
        <f t="shared" si="1"/>
        <v>0</v>
      </c>
      <c r="AR26" s="176">
        <f t="shared" si="1"/>
        <v>0</v>
      </c>
      <c r="AS26" s="176">
        <f t="shared" si="1"/>
        <v>0</v>
      </c>
      <c r="AT26" s="2"/>
      <c r="AU26" s="176">
        <f t="shared" si="1"/>
        <v>0</v>
      </c>
      <c r="AV26" s="176">
        <f t="shared" si="1"/>
        <v>0</v>
      </c>
      <c r="AW26" s="176">
        <f t="shared" si="1"/>
        <v>0</v>
      </c>
      <c r="AX26" s="2"/>
      <c r="AY26" s="176">
        <f t="shared" si="1"/>
        <v>0</v>
      </c>
      <c r="AZ26" s="176">
        <f t="shared" si="1"/>
        <v>0</v>
      </c>
      <c r="BA26" s="2"/>
      <c r="BB26" s="176">
        <f t="shared" si="1"/>
        <v>0</v>
      </c>
      <c r="BC26" s="2"/>
      <c r="BD26" s="176">
        <f t="shared" si="1"/>
        <v>0</v>
      </c>
      <c r="BE26" s="176">
        <f t="shared" ref="BE26" si="2">SUM(BE16:BE25)</f>
        <v>0</v>
      </c>
    </row>
    <row r="27" spans="1:57" ht="5.25" customHeight="1" x14ac:dyDescent="0.45">
      <c r="A27" s="15"/>
      <c r="B27" s="13"/>
      <c r="C27" s="13"/>
      <c r="D27" s="13"/>
      <c r="E27" s="13"/>
      <c r="G27" s="10"/>
      <c r="H27" s="10"/>
      <c r="I27" s="10"/>
      <c r="J27" s="10"/>
      <c r="K27" s="10"/>
      <c r="L27" s="10"/>
      <c r="M27" s="10"/>
      <c r="N27" s="10"/>
      <c r="O27" s="10"/>
      <c r="P27" s="10"/>
      <c r="Q27" s="10"/>
      <c r="R27" s="10"/>
      <c r="T27" s="10"/>
      <c r="U27" s="10"/>
      <c r="V27" s="10"/>
      <c r="W27" s="10"/>
      <c r="X27" s="10"/>
      <c r="Z27" s="10"/>
      <c r="AA27" s="10"/>
      <c r="AB27" s="10"/>
      <c r="AD27" s="10"/>
      <c r="AE27" s="10"/>
      <c r="AI27" s="10"/>
      <c r="AJ27" s="10"/>
      <c r="AK27" s="10"/>
      <c r="AL27" s="10"/>
      <c r="AM27" s="10"/>
      <c r="AO27" s="10"/>
      <c r="AP27" s="10"/>
      <c r="AQ27" s="10"/>
      <c r="AR27" s="10"/>
      <c r="AS27" s="10"/>
      <c r="AU27" s="10"/>
      <c r="AV27" s="10"/>
      <c r="AW27" s="10"/>
      <c r="AY27" s="10"/>
      <c r="AZ27" s="10"/>
      <c r="BB27" s="10"/>
      <c r="BD27" s="10"/>
      <c r="BE27" s="10"/>
    </row>
    <row r="28" spans="1:57" s="1" customFormat="1" ht="17.149999999999999" customHeight="1" thickBot="1" x14ac:dyDescent="0.5">
      <c r="A28" s="15"/>
      <c r="B28" s="6" t="s">
        <v>145</v>
      </c>
      <c r="C28" s="29">
        <f>SUM(D28:BE28)</f>
        <v>0</v>
      </c>
      <c r="D28" s="30">
        <f>(($C$4*D16)+($C$5*D17)+($C$6*D18)+($C$7*D19)+($C$8*D20)+($C$9*D21)+($C$10*D22)+($C$11*D23)+($C$12*D24)+($C$13*D25))*12</f>
        <v>0</v>
      </c>
      <c r="E28" s="30">
        <f>(($C$4*E16)+($C$5*E17)+($C$6*E18)+($C$7*E19)+($C$8*E20)+($C$9*E21)+($C$10*E22)+($C$11*E23)+($C$12*E24)+($C$13*E25))*12</f>
        <v>0</v>
      </c>
      <c r="F28" s="2"/>
      <c r="G28" s="30">
        <f t="shared" ref="G28:R28" si="3">(($C$4*G16)+($C$5*G17)+($C$6*G18)+($C$7*G19)+($C$8*G20)+($C$9*G21)+($C$10*G22)+($C$11*G23)+($C$12*G24)+($C$13*G25))*12</f>
        <v>0</v>
      </c>
      <c r="H28" s="30">
        <f t="shared" si="3"/>
        <v>0</v>
      </c>
      <c r="I28" s="30">
        <f t="shared" si="3"/>
        <v>0</v>
      </c>
      <c r="J28" s="30">
        <f t="shared" si="3"/>
        <v>0</v>
      </c>
      <c r="K28" s="30">
        <f t="shared" si="3"/>
        <v>0</v>
      </c>
      <c r="L28" s="30">
        <f t="shared" si="3"/>
        <v>0</v>
      </c>
      <c r="M28" s="30">
        <f t="shared" si="3"/>
        <v>0</v>
      </c>
      <c r="N28" s="30">
        <f t="shared" si="3"/>
        <v>0</v>
      </c>
      <c r="O28" s="30">
        <f t="shared" si="3"/>
        <v>0</v>
      </c>
      <c r="P28" s="30">
        <f t="shared" si="3"/>
        <v>0</v>
      </c>
      <c r="Q28" s="30">
        <f t="shared" si="3"/>
        <v>0</v>
      </c>
      <c r="R28" s="30">
        <f t="shared" si="3"/>
        <v>0</v>
      </c>
      <c r="S28" s="2"/>
      <c r="T28" s="30">
        <f t="shared" ref="T28:X28" si="4">(($C$4*T16)+($C$5*T17)+($C$6*T18)+($C$7*T19)+($C$8*T20)+($C$9*T21)+($C$10*T22)+($C$11*T23)+($C$12*T24)+($C$13*T25))*12</f>
        <v>0</v>
      </c>
      <c r="U28" s="30">
        <f t="shared" si="4"/>
        <v>0</v>
      </c>
      <c r="V28" s="30">
        <f t="shared" si="4"/>
        <v>0</v>
      </c>
      <c r="W28" s="30">
        <f t="shared" si="4"/>
        <v>0</v>
      </c>
      <c r="X28" s="30">
        <f t="shared" si="4"/>
        <v>0</v>
      </c>
      <c r="Y28" s="2"/>
      <c r="Z28" s="30">
        <f t="shared" ref="Z28:AB28" si="5">(($C$4*Z16)+($C$5*Z17)+($C$6*Z18)+($C$7*Z19)+($C$8*Z20)+($C$9*Z21)+($C$10*Z22)+($C$11*Z23)+($C$12*Z24)+($C$13*Z25))*12</f>
        <v>0</v>
      </c>
      <c r="AA28" s="30">
        <f t="shared" si="5"/>
        <v>0</v>
      </c>
      <c r="AB28" s="30">
        <f t="shared" si="5"/>
        <v>0</v>
      </c>
      <c r="AC28" s="2"/>
      <c r="AD28" s="30">
        <f t="shared" ref="AD28:AE28" si="6">(($C$4*AD16)+($C$5*AD17)+($C$6*AD18)+($C$7*AD19)+($C$8*AD20)+($C$9*AD21)+($C$10*AD22)+($C$11*AD23)+($C$12*AD24)+($C$13*AD25))*12</f>
        <v>0</v>
      </c>
      <c r="AE28" s="30">
        <f t="shared" si="6"/>
        <v>0</v>
      </c>
      <c r="AF28" s="2"/>
      <c r="AG28" s="2"/>
      <c r="AH28" s="2"/>
      <c r="AI28" s="30">
        <f t="shared" ref="AI28:AM28" si="7">(($C$4*AI16)+($C$5*AI17)+($C$6*AI18)+($C$7*AI19)+($C$8*AI20)+($C$9*AI21)+($C$10*AI22)+($C$11*AI23)+($C$12*AI24)+($C$13*AI25))*12</f>
        <v>0</v>
      </c>
      <c r="AJ28" s="30">
        <f t="shared" si="7"/>
        <v>0</v>
      </c>
      <c r="AK28" s="30">
        <f t="shared" si="7"/>
        <v>0</v>
      </c>
      <c r="AL28" s="30">
        <f t="shared" si="7"/>
        <v>0</v>
      </c>
      <c r="AM28" s="30">
        <f t="shared" si="7"/>
        <v>0</v>
      </c>
      <c r="AN28" s="2"/>
      <c r="AO28" s="30">
        <f t="shared" ref="AO28:AS28" si="8">(($C$4*AO16)+($C$5*AO17)+($C$6*AO18)+($C$7*AO19)+($C$8*AO20)+($C$9*AO21)+($C$10*AO22)+($C$11*AO23)+($C$12*AO24)+($C$13*AO25))*12</f>
        <v>0</v>
      </c>
      <c r="AP28" s="30">
        <f t="shared" si="8"/>
        <v>0</v>
      </c>
      <c r="AQ28" s="30">
        <f t="shared" si="8"/>
        <v>0</v>
      </c>
      <c r="AR28" s="30">
        <f t="shared" si="8"/>
        <v>0</v>
      </c>
      <c r="AS28" s="30">
        <f t="shared" si="8"/>
        <v>0</v>
      </c>
      <c r="AT28" s="2"/>
      <c r="AU28" s="30">
        <f t="shared" ref="AU28:AW28" si="9">(($C$4*AU16)+($C$5*AU17)+($C$6*AU18)+($C$7*AU19)+($C$8*AU20)+($C$9*AU21)+($C$10*AU22)+($C$11*AU23)+($C$12*AU24)+($C$13*AU25))*12</f>
        <v>0</v>
      </c>
      <c r="AV28" s="30">
        <f t="shared" si="9"/>
        <v>0</v>
      </c>
      <c r="AW28" s="30">
        <f t="shared" si="9"/>
        <v>0</v>
      </c>
      <c r="AX28" s="2"/>
      <c r="AY28" s="30">
        <f t="shared" ref="AY28:BD28" si="10">(($C$4*AY16)+($C$5*AY17)+($C$6*AY18)+($C$7*AY19)+($C$8*AY20)+($C$9*AY21)+($C$10*AY22)+($C$11*AY23)+($C$12*AY24)+($C$13*AY25))*12</f>
        <v>0</v>
      </c>
      <c r="AZ28" s="30">
        <f t="shared" si="10"/>
        <v>0</v>
      </c>
      <c r="BA28" s="2"/>
      <c r="BB28" s="30">
        <f t="shared" si="10"/>
        <v>0</v>
      </c>
      <c r="BC28" s="2"/>
      <c r="BD28" s="30">
        <f t="shared" si="10"/>
        <v>0</v>
      </c>
      <c r="BE28" s="30">
        <f t="shared" ref="BE28" si="11">(($C$4*BE16)+($C$5*BE17)+($C$6*BE18)+($C$7*BE19)+($C$8*BE20)+($C$9*BE21)+($C$10*BE22)+($C$11*BE23)+($C$12*BE24)+($C$13*BE25))*12</f>
        <v>0</v>
      </c>
    </row>
    <row r="29" spans="1:57" ht="5.25" customHeight="1" x14ac:dyDescent="0.45"/>
    <row r="30" spans="1:57" ht="30" customHeight="1" x14ac:dyDescent="0.45">
      <c r="A30" s="15"/>
      <c r="B30" s="140" t="s">
        <v>146</v>
      </c>
      <c r="C30" s="79" t="s">
        <v>141</v>
      </c>
    </row>
    <row r="31" spans="1:57" ht="17.149999999999999" customHeight="1" x14ac:dyDescent="0.45">
      <c r="A31" s="15"/>
      <c r="B31" s="33" t="s">
        <v>147</v>
      </c>
      <c r="C31" s="116"/>
    </row>
    <row r="32" spans="1:57" ht="17.149999999999999" customHeight="1" x14ac:dyDescent="0.45">
      <c r="A32" s="15"/>
      <c r="B32" s="8" t="s">
        <v>148</v>
      </c>
      <c r="C32" s="117"/>
    </row>
    <row r="33" spans="1:57" ht="17.149999999999999" customHeight="1" x14ac:dyDescent="0.45">
      <c r="A33" s="15"/>
      <c r="B33" s="9" t="s">
        <v>149</v>
      </c>
      <c r="C33" s="117"/>
    </row>
    <row r="34" spans="1:57" ht="17.149999999999999" customHeight="1" x14ac:dyDescent="0.45">
      <c r="A34" s="15"/>
      <c r="B34" s="9" t="s">
        <v>150</v>
      </c>
      <c r="C34" s="117"/>
    </row>
    <row r="35" spans="1:57" ht="17.149999999999999" customHeight="1" x14ac:dyDescent="0.45">
      <c r="A35" s="15"/>
      <c r="B35" s="9" t="s">
        <v>151</v>
      </c>
      <c r="C35" s="117"/>
    </row>
    <row r="36" spans="1:57" ht="17.149999999999999" customHeight="1" x14ac:dyDescent="0.45">
      <c r="A36" s="15"/>
      <c r="B36" s="9" t="s">
        <v>152</v>
      </c>
      <c r="C36" s="117"/>
    </row>
    <row r="37" spans="1:57" ht="17.149999999999999" customHeight="1" x14ac:dyDescent="0.45">
      <c r="A37" s="15"/>
      <c r="B37" s="112"/>
      <c r="C37" s="117"/>
    </row>
    <row r="38" spans="1:57" ht="17.149999999999999" customHeight="1" x14ac:dyDescent="0.45">
      <c r="A38" s="15"/>
      <c r="B38" s="112"/>
      <c r="C38" s="117"/>
    </row>
    <row r="39" spans="1:57" ht="17.149999999999999" customHeight="1" x14ac:dyDescent="0.45">
      <c r="A39" s="15"/>
      <c r="B39" s="112"/>
      <c r="C39" s="117"/>
    </row>
    <row r="40" spans="1:57" ht="17.149999999999999" customHeight="1" thickBot="1" x14ac:dyDescent="0.5">
      <c r="A40" s="15"/>
      <c r="B40" s="113"/>
      <c r="C40" s="118"/>
    </row>
    <row r="41" spans="1:57" ht="5.25" customHeight="1" x14ac:dyDescent="0.45">
      <c r="A41" s="15"/>
    </row>
    <row r="42" spans="1:57" ht="17.149999999999999" customHeight="1" x14ac:dyDescent="0.3">
      <c r="A42" s="15"/>
      <c r="B42" s="5" t="s">
        <v>153</v>
      </c>
      <c r="C42" s="4"/>
      <c r="D42" s="139"/>
      <c r="E42" s="139"/>
      <c r="G42" s="139"/>
      <c r="H42" s="139"/>
      <c r="I42" s="139"/>
      <c r="J42" s="139"/>
      <c r="K42" s="139" t="s">
        <v>154</v>
      </c>
      <c r="L42" s="139" t="s">
        <v>154</v>
      </c>
      <c r="M42" s="139" t="s">
        <v>154</v>
      </c>
      <c r="N42" s="139"/>
      <c r="O42" s="139"/>
      <c r="P42" s="139"/>
      <c r="Q42" s="139"/>
      <c r="R42" s="139"/>
      <c r="T42" s="139"/>
      <c r="U42" s="139"/>
      <c r="V42" s="139"/>
      <c r="W42" s="139"/>
      <c r="X42" s="139"/>
      <c r="Z42" s="139"/>
      <c r="AA42" s="139"/>
      <c r="AB42" s="139"/>
      <c r="AD42" s="139" t="s">
        <v>154</v>
      </c>
      <c r="AE42" s="139" t="s">
        <v>154</v>
      </c>
      <c r="AI42" s="139"/>
      <c r="AJ42" s="139"/>
      <c r="AK42" s="139" t="s">
        <v>154</v>
      </c>
      <c r="AL42" s="139" t="s">
        <v>154</v>
      </c>
      <c r="AM42" s="139"/>
      <c r="AO42" s="139"/>
      <c r="AP42" s="139"/>
      <c r="AQ42" s="139"/>
      <c r="AR42" s="139"/>
      <c r="AS42" s="139"/>
      <c r="AU42" s="139"/>
      <c r="AV42" s="139"/>
      <c r="AW42" s="139"/>
      <c r="AY42" s="139"/>
      <c r="AZ42" s="139"/>
      <c r="BB42" s="139"/>
      <c r="BD42" s="139"/>
      <c r="BE42" s="173"/>
    </row>
    <row r="43" spans="1:57" ht="17.149999999999999" customHeight="1" x14ac:dyDescent="0.45">
      <c r="A43" s="15"/>
      <c r="B43" s="8" t="str">
        <f>B31</f>
        <v>Koffie</v>
      </c>
      <c r="C43" s="18">
        <f t="shared" ref="C43:C48" si="12">SUM(D43:BE43)</f>
        <v>1631117.5</v>
      </c>
      <c r="D43" s="18">
        <v>11963</v>
      </c>
      <c r="E43" s="18">
        <v>65978</v>
      </c>
      <c r="G43" s="18">
        <v>39007</v>
      </c>
      <c r="H43" s="18">
        <v>19601</v>
      </c>
      <c r="I43" s="18">
        <v>23143</v>
      </c>
      <c r="J43" s="18">
        <v>76274</v>
      </c>
      <c r="K43" s="18">
        <v>82366.666666666672</v>
      </c>
      <c r="L43" s="18">
        <v>82366.666666666672</v>
      </c>
      <c r="M43" s="18">
        <v>82366.666666666672</v>
      </c>
      <c r="N43" s="18">
        <v>15842</v>
      </c>
      <c r="O43" s="18">
        <v>18098</v>
      </c>
      <c r="P43" s="18">
        <v>38225</v>
      </c>
      <c r="Q43" s="18">
        <v>7062</v>
      </c>
      <c r="R43" s="18">
        <v>62815</v>
      </c>
      <c r="T43" s="18">
        <v>33650</v>
      </c>
      <c r="U43" s="18">
        <v>29005</v>
      </c>
      <c r="V43" s="18">
        <v>31889</v>
      </c>
      <c r="W43" s="18">
        <v>19121</v>
      </c>
      <c r="X43" s="18">
        <v>14962</v>
      </c>
      <c r="Z43" s="18">
        <v>60723</v>
      </c>
      <c r="AA43" s="18">
        <v>37582</v>
      </c>
      <c r="AB43" s="18">
        <v>23341</v>
      </c>
      <c r="AD43" s="18">
        <v>9430.25</v>
      </c>
      <c r="AE43" s="18">
        <v>9430.25</v>
      </c>
      <c r="AI43" s="18">
        <v>81543</v>
      </c>
      <c r="AJ43" s="18">
        <v>14697</v>
      </c>
      <c r="AK43" s="18">
        <v>32530.5</v>
      </c>
      <c r="AL43" s="18">
        <v>32530.5</v>
      </c>
      <c r="AM43" s="18">
        <v>33769</v>
      </c>
      <c r="AO43" s="18">
        <v>77957</v>
      </c>
      <c r="AP43" s="18">
        <v>10956</v>
      </c>
      <c r="AQ43" s="18">
        <v>46800</v>
      </c>
      <c r="AR43" s="18">
        <v>46732</v>
      </c>
      <c r="AS43" s="18">
        <v>21488</v>
      </c>
      <c r="AU43" s="18">
        <v>18434</v>
      </c>
      <c r="AV43" s="18">
        <v>16906</v>
      </c>
      <c r="AW43" s="18">
        <v>60481</v>
      </c>
      <c r="AY43" s="18">
        <v>30798</v>
      </c>
      <c r="AZ43" s="18">
        <v>94170</v>
      </c>
      <c r="BB43" s="18">
        <v>44784</v>
      </c>
      <c r="BD43" s="18">
        <v>14970</v>
      </c>
      <c r="BE43" s="18">
        <v>57330</v>
      </c>
    </row>
    <row r="44" spans="1:57" ht="17.149999999999999" customHeight="1" x14ac:dyDescent="0.45">
      <c r="A44" s="15"/>
      <c r="B44" s="8" t="str">
        <f t="shared" ref="B44:B48" si="13">B32</f>
        <v>Heet water</v>
      </c>
      <c r="C44" s="19">
        <f t="shared" si="12"/>
        <v>2608054.5</v>
      </c>
      <c r="D44" s="19">
        <v>27011</v>
      </c>
      <c r="E44" s="19">
        <v>136247</v>
      </c>
      <c r="G44" s="19">
        <v>70177</v>
      </c>
      <c r="H44" s="19">
        <v>37576</v>
      </c>
      <c r="I44" s="19">
        <v>55029</v>
      </c>
      <c r="J44" s="19">
        <v>211671</v>
      </c>
      <c r="K44" s="19">
        <v>140370.33333333334</v>
      </c>
      <c r="L44" s="19">
        <v>140370.33333333334</v>
      </c>
      <c r="M44" s="19">
        <v>140370.33333333334</v>
      </c>
      <c r="N44" s="19">
        <v>19696</v>
      </c>
      <c r="O44" s="19">
        <v>33653</v>
      </c>
      <c r="P44" s="19">
        <v>97751</v>
      </c>
      <c r="Q44" s="19">
        <v>9402</v>
      </c>
      <c r="R44" s="19">
        <v>88080</v>
      </c>
      <c r="T44" s="19">
        <v>43068</v>
      </c>
      <c r="U44" s="19">
        <v>25953</v>
      </c>
      <c r="V44" s="19">
        <v>55170</v>
      </c>
      <c r="W44" s="19">
        <v>30218</v>
      </c>
      <c r="X44" s="19">
        <v>24495</v>
      </c>
      <c r="Z44" s="19">
        <v>63963</v>
      </c>
      <c r="AA44" s="19">
        <v>46630</v>
      </c>
      <c r="AB44" s="19">
        <v>26398</v>
      </c>
      <c r="AD44" s="19">
        <v>21132.25</v>
      </c>
      <c r="AE44" s="18">
        <v>21132.25</v>
      </c>
      <c r="AI44" s="19">
        <v>116021</v>
      </c>
      <c r="AJ44" s="19">
        <v>39073</v>
      </c>
      <c r="AK44" s="19">
        <v>45937</v>
      </c>
      <c r="AL44" s="18">
        <v>45937</v>
      </c>
      <c r="AM44" s="19">
        <v>31643</v>
      </c>
      <c r="AO44" s="19">
        <v>112657</v>
      </c>
      <c r="AP44" s="19">
        <v>16412</v>
      </c>
      <c r="AQ44" s="19">
        <v>51898</v>
      </c>
      <c r="AR44" s="19">
        <v>46550</v>
      </c>
      <c r="AS44" s="19">
        <v>36143</v>
      </c>
      <c r="AU44" s="19">
        <v>24027</v>
      </c>
      <c r="AV44" s="19">
        <v>14161</v>
      </c>
      <c r="AW44" s="19">
        <v>130810</v>
      </c>
      <c r="AY44" s="19">
        <v>40319</v>
      </c>
      <c r="AZ44" s="19">
        <v>145361</v>
      </c>
      <c r="BB44" s="19">
        <v>47646</v>
      </c>
      <c r="BD44" s="19">
        <v>16732</v>
      </c>
      <c r="BE44" s="19">
        <v>81164</v>
      </c>
    </row>
    <row r="45" spans="1:57" ht="17.149999999999999" customHeight="1" x14ac:dyDescent="0.45">
      <c r="A45" s="15"/>
      <c r="B45" s="8" t="str">
        <f t="shared" si="13"/>
        <v>Cappuccino</v>
      </c>
      <c r="C45" s="19">
        <f t="shared" si="12"/>
        <v>1202621.5</v>
      </c>
      <c r="D45" s="19">
        <v>12221</v>
      </c>
      <c r="E45" s="19">
        <v>52212</v>
      </c>
      <c r="G45" s="19">
        <v>42633</v>
      </c>
      <c r="H45" s="19">
        <v>14126</v>
      </c>
      <c r="I45" s="19">
        <v>19377</v>
      </c>
      <c r="J45" s="19">
        <v>74392</v>
      </c>
      <c r="K45" s="19">
        <v>47736</v>
      </c>
      <c r="L45" s="19">
        <v>47736</v>
      </c>
      <c r="M45" s="19">
        <v>47736</v>
      </c>
      <c r="N45" s="19">
        <v>11418</v>
      </c>
      <c r="O45" s="19">
        <v>18676</v>
      </c>
      <c r="P45" s="19">
        <v>34045</v>
      </c>
      <c r="Q45" s="19">
        <v>4422</v>
      </c>
      <c r="R45" s="19">
        <v>47850</v>
      </c>
      <c r="T45" s="19">
        <v>27762</v>
      </c>
      <c r="U45" s="19">
        <v>13396</v>
      </c>
      <c r="V45" s="19">
        <v>34663</v>
      </c>
      <c r="W45" s="19">
        <v>16521</v>
      </c>
      <c r="X45" s="19">
        <v>12439</v>
      </c>
      <c r="Z45" s="19">
        <v>38379</v>
      </c>
      <c r="AA45" s="19">
        <v>23267</v>
      </c>
      <c r="AB45" s="19">
        <v>7272</v>
      </c>
      <c r="AD45" s="19">
        <v>8609.25</v>
      </c>
      <c r="AE45" s="18">
        <v>8609.25</v>
      </c>
      <c r="AI45" s="19">
        <v>41710</v>
      </c>
      <c r="AJ45" s="19">
        <v>12050</v>
      </c>
      <c r="AK45" s="19">
        <v>36303.5</v>
      </c>
      <c r="AL45" s="18">
        <v>36303.5</v>
      </c>
      <c r="AM45" s="19">
        <v>32637</v>
      </c>
      <c r="AO45" s="19">
        <v>34547</v>
      </c>
      <c r="AP45" s="19">
        <v>5335</v>
      </c>
      <c r="AQ45" s="19">
        <v>24753</v>
      </c>
      <c r="AR45" s="19">
        <v>22726</v>
      </c>
      <c r="AS45" s="19">
        <v>22892</v>
      </c>
      <c r="AU45" s="19">
        <v>15742</v>
      </c>
      <c r="AV45" s="19">
        <v>11494</v>
      </c>
      <c r="AW45" s="19">
        <v>49794</v>
      </c>
      <c r="AY45" s="19">
        <v>19797</v>
      </c>
      <c r="AZ45" s="19">
        <v>91813</v>
      </c>
      <c r="BB45" s="19">
        <v>39321</v>
      </c>
      <c r="BD45" s="19">
        <v>5786</v>
      </c>
      <c r="BE45" s="19">
        <v>34120</v>
      </c>
    </row>
    <row r="46" spans="1:57" ht="17.149999999999999" customHeight="1" x14ac:dyDescent="0.45">
      <c r="A46" s="15"/>
      <c r="B46" s="8" t="str">
        <f t="shared" si="13"/>
        <v>Espresso</v>
      </c>
      <c r="C46" s="19">
        <f t="shared" si="12"/>
        <v>595114.5</v>
      </c>
      <c r="D46" s="19">
        <v>6414</v>
      </c>
      <c r="E46" s="19">
        <v>35370</v>
      </c>
      <c r="G46" s="19">
        <v>15452</v>
      </c>
      <c r="H46" s="19">
        <v>9406</v>
      </c>
      <c r="I46" s="19">
        <v>21079</v>
      </c>
      <c r="J46" s="19">
        <v>79517</v>
      </c>
      <c r="K46" s="19">
        <v>54411.666666666664</v>
      </c>
      <c r="L46" s="19">
        <v>54411.666666666664</v>
      </c>
      <c r="M46" s="19">
        <v>54411.666666666664</v>
      </c>
      <c r="N46" s="19">
        <v>5348</v>
      </c>
      <c r="O46" s="19">
        <v>9803</v>
      </c>
      <c r="P46" s="19">
        <v>13599</v>
      </c>
      <c r="Q46" s="19">
        <v>2024</v>
      </c>
      <c r="R46" s="19">
        <v>7712</v>
      </c>
      <c r="T46" s="19">
        <v>8960</v>
      </c>
      <c r="U46" s="19">
        <v>3095</v>
      </c>
      <c r="V46" s="19">
        <v>6076</v>
      </c>
      <c r="W46" s="19">
        <v>5756</v>
      </c>
      <c r="X46" s="19">
        <v>3332</v>
      </c>
      <c r="Z46" s="19">
        <v>7845</v>
      </c>
      <c r="AA46" s="19">
        <v>4979</v>
      </c>
      <c r="AB46" s="19">
        <v>4393</v>
      </c>
      <c r="AD46" s="19">
        <v>1685.25</v>
      </c>
      <c r="AE46" s="18">
        <v>1685.25</v>
      </c>
      <c r="AI46" s="19">
        <v>27646</v>
      </c>
      <c r="AJ46" s="19">
        <v>9522</v>
      </c>
      <c r="AK46" s="19">
        <v>2746</v>
      </c>
      <c r="AL46" s="18">
        <v>2746</v>
      </c>
      <c r="AM46" s="19">
        <v>4936</v>
      </c>
      <c r="AO46" s="19">
        <v>13695</v>
      </c>
      <c r="AP46" s="19">
        <v>1595</v>
      </c>
      <c r="AQ46" s="19">
        <v>19750</v>
      </c>
      <c r="AR46" s="19">
        <v>9842</v>
      </c>
      <c r="AS46" s="19">
        <v>5247</v>
      </c>
      <c r="AU46" s="19">
        <v>2023</v>
      </c>
      <c r="AV46" s="19">
        <v>3495</v>
      </c>
      <c r="AW46" s="19">
        <v>19340</v>
      </c>
      <c r="AY46" s="19">
        <v>3504</v>
      </c>
      <c r="AZ46" s="19">
        <v>19301</v>
      </c>
      <c r="BB46" s="19">
        <v>4118</v>
      </c>
      <c r="BD46" s="19">
        <v>6049</v>
      </c>
      <c r="BE46" s="19">
        <v>22794</v>
      </c>
    </row>
    <row r="47" spans="1:57" ht="17.149999999999999" customHeight="1" x14ac:dyDescent="0.45">
      <c r="A47" s="15"/>
      <c r="B47" s="8" t="str">
        <f t="shared" si="13"/>
        <v>Warme chocolademelk</v>
      </c>
      <c r="C47" s="19">
        <f t="shared" si="12"/>
        <v>393681</v>
      </c>
      <c r="D47" s="19">
        <v>7007</v>
      </c>
      <c r="E47" s="19">
        <v>18667</v>
      </c>
      <c r="G47" s="19">
        <v>12910</v>
      </c>
      <c r="H47" s="19">
        <v>5406</v>
      </c>
      <c r="I47" s="19">
        <v>9813</v>
      </c>
      <c r="J47" s="19">
        <v>25910</v>
      </c>
      <c r="K47" s="19">
        <v>19414</v>
      </c>
      <c r="L47" s="19">
        <v>19414</v>
      </c>
      <c r="M47" s="19">
        <v>19414</v>
      </c>
      <c r="N47" s="19">
        <v>3170</v>
      </c>
      <c r="O47" s="19">
        <v>4455</v>
      </c>
      <c r="P47" s="19">
        <v>12596</v>
      </c>
      <c r="Q47" s="19">
        <v>1760</v>
      </c>
      <c r="R47" s="19">
        <v>9761</v>
      </c>
      <c r="T47" s="19">
        <v>8126</v>
      </c>
      <c r="U47" s="19">
        <v>4227</v>
      </c>
      <c r="V47" s="19">
        <v>10211</v>
      </c>
      <c r="W47" s="19">
        <v>6851</v>
      </c>
      <c r="X47" s="19">
        <v>3614</v>
      </c>
      <c r="Z47" s="19">
        <v>11809</v>
      </c>
      <c r="AA47" s="19">
        <v>8367</v>
      </c>
      <c r="AB47" s="19">
        <v>4753</v>
      </c>
      <c r="AD47" s="19">
        <v>2821</v>
      </c>
      <c r="AE47" s="18">
        <v>2821</v>
      </c>
      <c r="AI47" s="19">
        <v>17322</v>
      </c>
      <c r="AJ47" s="19">
        <v>3952</v>
      </c>
      <c r="AK47" s="19">
        <v>8202.5</v>
      </c>
      <c r="AL47" s="18">
        <v>8202.5</v>
      </c>
      <c r="AM47" s="19">
        <v>7421</v>
      </c>
      <c r="AO47" s="19">
        <v>13367</v>
      </c>
      <c r="AP47" s="19">
        <v>1540</v>
      </c>
      <c r="AQ47" s="19">
        <v>11587</v>
      </c>
      <c r="AR47" s="19">
        <v>6873</v>
      </c>
      <c r="AS47" s="19">
        <v>4665</v>
      </c>
      <c r="AU47" s="19">
        <v>3161</v>
      </c>
      <c r="AV47" s="19">
        <v>4207</v>
      </c>
      <c r="AW47" s="19">
        <v>17607</v>
      </c>
      <c r="AY47" s="19">
        <v>6293</v>
      </c>
      <c r="AZ47" s="19">
        <v>20027</v>
      </c>
      <c r="BB47" s="19">
        <v>9567</v>
      </c>
      <c r="BD47" s="19">
        <v>2459</v>
      </c>
      <c r="BE47" s="19">
        <v>13931</v>
      </c>
    </row>
    <row r="48" spans="1:57" ht="17.149999999999999" customHeight="1" x14ac:dyDescent="0.45">
      <c r="A48" s="15"/>
      <c r="B48" s="8" t="str">
        <f t="shared" si="13"/>
        <v>Koud water</v>
      </c>
      <c r="C48" s="19">
        <f t="shared" si="12"/>
        <v>1432713</v>
      </c>
      <c r="D48" s="19">
        <v>8105</v>
      </c>
      <c r="E48" s="19">
        <v>60921</v>
      </c>
      <c r="G48" s="19">
        <v>38024</v>
      </c>
      <c r="H48" s="19">
        <v>10712</v>
      </c>
      <c r="I48" s="19">
        <v>29093</v>
      </c>
      <c r="J48" s="19">
        <v>117496</v>
      </c>
      <c r="K48" s="19">
        <v>44861.333333333336</v>
      </c>
      <c r="L48" s="19">
        <v>44861.333333333336</v>
      </c>
      <c r="M48" s="19">
        <v>44861.333333333336</v>
      </c>
      <c r="N48" s="19">
        <v>10685</v>
      </c>
      <c r="O48" s="19">
        <v>16507</v>
      </c>
      <c r="P48" s="19">
        <v>52443</v>
      </c>
      <c r="Q48" s="19">
        <v>3934</v>
      </c>
      <c r="R48" s="19">
        <v>55954</v>
      </c>
      <c r="T48" s="19">
        <v>39590</v>
      </c>
      <c r="U48" s="19">
        <v>18185</v>
      </c>
      <c r="V48" s="19">
        <v>28213</v>
      </c>
      <c r="W48" s="19">
        <v>15464</v>
      </c>
      <c r="X48" s="19">
        <v>13907</v>
      </c>
      <c r="Z48" s="19">
        <v>47729</v>
      </c>
      <c r="AA48" s="19">
        <v>32225</v>
      </c>
      <c r="AB48" s="19">
        <v>13205</v>
      </c>
      <c r="AD48" s="19">
        <v>9013</v>
      </c>
      <c r="AE48" s="18">
        <v>9013</v>
      </c>
      <c r="AI48" s="19">
        <v>48494</v>
      </c>
      <c r="AJ48" s="19">
        <v>14760</v>
      </c>
      <c r="AK48" s="19">
        <v>37826.5</v>
      </c>
      <c r="AL48" s="18">
        <v>37826.5</v>
      </c>
      <c r="AM48" s="19">
        <v>44397</v>
      </c>
      <c r="AO48" s="19">
        <v>90575</v>
      </c>
      <c r="AP48" s="19">
        <v>8461</v>
      </c>
      <c r="AQ48" s="19">
        <v>35513</v>
      </c>
      <c r="AR48" s="19">
        <v>23404</v>
      </c>
      <c r="AS48" s="19">
        <v>20553</v>
      </c>
      <c r="AU48" s="19">
        <v>20118</v>
      </c>
      <c r="AV48" s="19">
        <v>20620</v>
      </c>
      <c r="AW48" s="19">
        <v>84041</v>
      </c>
      <c r="AY48" s="19">
        <v>22847</v>
      </c>
      <c r="AZ48" s="19">
        <v>60152</v>
      </c>
      <c r="BB48" s="19">
        <v>42786</v>
      </c>
      <c r="BD48" s="19">
        <v>5862</v>
      </c>
      <c r="BE48" s="19">
        <v>49475</v>
      </c>
    </row>
    <row r="49" spans="1:57" s="1" customFormat="1" ht="17.149999999999999" customHeight="1" x14ac:dyDescent="0.45">
      <c r="A49" s="15"/>
      <c r="B49" s="174" t="s">
        <v>155</v>
      </c>
      <c r="C49" s="175">
        <f>SUM(D49:BE49)</f>
        <v>7863302</v>
      </c>
      <c r="D49" s="176">
        <f t="shared" ref="D49:AI49" si="14">SUM(D43:D48)</f>
        <v>72721</v>
      </c>
      <c r="E49" s="176">
        <f t="shared" si="14"/>
        <v>369395</v>
      </c>
      <c r="F49" s="2"/>
      <c r="G49" s="176">
        <f t="shared" si="14"/>
        <v>218203</v>
      </c>
      <c r="H49" s="176">
        <f t="shared" si="14"/>
        <v>96827</v>
      </c>
      <c r="I49" s="176">
        <f t="shared" si="14"/>
        <v>157534</v>
      </c>
      <c r="J49" s="176">
        <f t="shared" si="14"/>
        <v>585260</v>
      </c>
      <c r="K49" s="176">
        <f t="shared" si="14"/>
        <v>389160</v>
      </c>
      <c r="L49" s="176">
        <f t="shared" si="14"/>
        <v>389160</v>
      </c>
      <c r="M49" s="176">
        <f t="shared" si="14"/>
        <v>389160</v>
      </c>
      <c r="N49" s="176">
        <f t="shared" si="14"/>
        <v>66159</v>
      </c>
      <c r="O49" s="176">
        <f t="shared" si="14"/>
        <v>101192</v>
      </c>
      <c r="P49" s="176">
        <f t="shared" si="14"/>
        <v>248659</v>
      </c>
      <c r="Q49" s="176">
        <f t="shared" si="14"/>
        <v>28604</v>
      </c>
      <c r="R49" s="176">
        <f t="shared" si="14"/>
        <v>272172</v>
      </c>
      <c r="S49" s="2"/>
      <c r="T49" s="176">
        <f t="shared" si="14"/>
        <v>161156</v>
      </c>
      <c r="U49" s="176">
        <f t="shared" si="14"/>
        <v>93861</v>
      </c>
      <c r="V49" s="176">
        <f t="shared" si="14"/>
        <v>166222</v>
      </c>
      <c r="W49" s="176">
        <f t="shared" si="14"/>
        <v>93931</v>
      </c>
      <c r="X49" s="176">
        <f t="shared" si="14"/>
        <v>72749</v>
      </c>
      <c r="Y49" s="2"/>
      <c r="Z49" s="176">
        <f t="shared" si="14"/>
        <v>230448</v>
      </c>
      <c r="AA49" s="176">
        <f t="shared" si="14"/>
        <v>153050</v>
      </c>
      <c r="AB49" s="176">
        <f t="shared" si="14"/>
        <v>79362</v>
      </c>
      <c r="AC49" s="2"/>
      <c r="AD49" s="176">
        <f t="shared" si="14"/>
        <v>52691</v>
      </c>
      <c r="AE49" s="176">
        <f t="shared" si="14"/>
        <v>52691</v>
      </c>
      <c r="AF49" s="2"/>
      <c r="AG49" s="2"/>
      <c r="AH49" s="2"/>
      <c r="AI49" s="176">
        <f t="shared" si="14"/>
        <v>332736</v>
      </c>
      <c r="AJ49" s="176">
        <f t="shared" ref="AJ49:BB49" si="15">SUM(AJ43:AJ48)</f>
        <v>94054</v>
      </c>
      <c r="AK49" s="176">
        <f t="shared" si="15"/>
        <v>163546</v>
      </c>
      <c r="AL49" s="176">
        <f t="shared" si="15"/>
        <v>163546</v>
      </c>
      <c r="AM49" s="176">
        <f t="shared" si="15"/>
        <v>154803</v>
      </c>
      <c r="AN49" s="2"/>
      <c r="AO49" s="176">
        <f t="shared" si="15"/>
        <v>342798</v>
      </c>
      <c r="AP49" s="176">
        <f t="shared" si="15"/>
        <v>44299</v>
      </c>
      <c r="AQ49" s="176">
        <f t="shared" si="15"/>
        <v>190301</v>
      </c>
      <c r="AR49" s="176">
        <f t="shared" si="15"/>
        <v>156127</v>
      </c>
      <c r="AS49" s="176">
        <f t="shared" si="15"/>
        <v>110988</v>
      </c>
      <c r="AT49" s="2"/>
      <c r="AU49" s="176">
        <f t="shared" si="15"/>
        <v>83505</v>
      </c>
      <c r="AV49" s="176">
        <f t="shared" si="15"/>
        <v>70883</v>
      </c>
      <c r="AW49" s="176">
        <f t="shared" si="15"/>
        <v>362073</v>
      </c>
      <c r="AX49" s="2"/>
      <c r="AY49" s="176">
        <f t="shared" si="15"/>
        <v>123558</v>
      </c>
      <c r="AZ49" s="176">
        <f t="shared" si="15"/>
        <v>430824</v>
      </c>
      <c r="BA49" s="2"/>
      <c r="BB49" s="176">
        <f t="shared" si="15"/>
        <v>188222</v>
      </c>
      <c r="BC49" s="2"/>
      <c r="BD49" s="176">
        <f t="shared" ref="BD49" si="16">SUM(BD43:BD48)</f>
        <v>51858</v>
      </c>
      <c r="BE49" s="176">
        <f t="shared" ref="BE49" si="17">SUM(BE43:BE48)</f>
        <v>258814</v>
      </c>
    </row>
    <row r="50" spans="1:57" ht="5.25" customHeight="1" x14ac:dyDescent="0.45">
      <c r="A50" s="15"/>
      <c r="B50" s="10"/>
      <c r="C50" s="10"/>
      <c r="D50" s="10"/>
      <c r="E50" s="10"/>
      <c r="G50" s="10"/>
      <c r="H50" s="10"/>
      <c r="I50" s="10"/>
      <c r="J50" s="10"/>
      <c r="K50" s="10"/>
      <c r="L50" s="10"/>
      <c r="M50" s="10"/>
      <c r="N50" s="10"/>
      <c r="O50" s="10"/>
      <c r="P50" s="10"/>
      <c r="Q50" s="10"/>
      <c r="R50" s="10"/>
      <c r="T50" s="10"/>
      <c r="U50" s="10"/>
      <c r="V50" s="10"/>
      <c r="W50" s="10"/>
      <c r="X50" s="10"/>
      <c r="Z50" s="10"/>
      <c r="AA50" s="10"/>
      <c r="AB50" s="10"/>
      <c r="AD50" s="10"/>
      <c r="AE50" s="10"/>
      <c r="AI50" s="10"/>
      <c r="AJ50" s="10"/>
      <c r="AK50" s="10"/>
      <c r="AL50" s="10"/>
      <c r="AM50" s="10"/>
      <c r="AO50" s="10"/>
      <c r="AP50" s="10"/>
      <c r="AQ50" s="10"/>
      <c r="AR50" s="10"/>
      <c r="AS50" s="10"/>
      <c r="AU50" s="10"/>
      <c r="AV50" s="10"/>
      <c r="AW50" s="10"/>
      <c r="AY50" s="10"/>
      <c r="AZ50" s="10"/>
      <c r="BB50" s="10"/>
      <c r="BD50" s="10"/>
      <c r="BE50" s="10"/>
    </row>
    <row r="51" spans="1:57" s="1" customFormat="1" ht="17.149999999999999" customHeight="1" thickBot="1" x14ac:dyDescent="0.5">
      <c r="A51" s="15"/>
      <c r="B51" s="6" t="s">
        <v>156</v>
      </c>
      <c r="C51" s="29">
        <f>SUM(D51:BE51)</f>
        <v>0</v>
      </c>
      <c r="D51" s="30">
        <f>$C$31*D43+$C$32*D44+$C$33*D45+$C$34*D46+$C$35*D47+$C$36*D48</f>
        <v>0</v>
      </c>
      <c r="E51" s="30">
        <f t="shared" ref="E51" si="18">$C$31*E43+$C$32*E44+$C$33*E45+$C$34*E46+$C$35*E47+$C$36*E48</f>
        <v>0</v>
      </c>
      <c r="F51" s="2"/>
      <c r="G51" s="30">
        <f t="shared" ref="G51:R51" si="19">$C$31*G43+$C$32*G44+$C$33*G45+$C$34*G46+$C$35*G47+$C$36*G48</f>
        <v>0</v>
      </c>
      <c r="H51" s="30">
        <f t="shared" si="19"/>
        <v>0</v>
      </c>
      <c r="I51" s="30">
        <f t="shared" si="19"/>
        <v>0</v>
      </c>
      <c r="J51" s="30">
        <f t="shared" si="19"/>
        <v>0</v>
      </c>
      <c r="K51" s="30">
        <f t="shared" si="19"/>
        <v>0</v>
      </c>
      <c r="L51" s="30">
        <f t="shared" si="19"/>
        <v>0</v>
      </c>
      <c r="M51" s="30">
        <f t="shared" si="19"/>
        <v>0</v>
      </c>
      <c r="N51" s="30">
        <f t="shared" si="19"/>
        <v>0</v>
      </c>
      <c r="O51" s="30">
        <f t="shared" si="19"/>
        <v>0</v>
      </c>
      <c r="P51" s="30">
        <f t="shared" si="19"/>
        <v>0</v>
      </c>
      <c r="Q51" s="30">
        <f t="shared" si="19"/>
        <v>0</v>
      </c>
      <c r="R51" s="30">
        <f t="shared" si="19"/>
        <v>0</v>
      </c>
      <c r="S51" s="2"/>
      <c r="T51" s="30">
        <f t="shared" ref="T51:X51" si="20">$C$31*T43+$C$32*T44+$C$33*T45+$C$34*T46+$C$35*T47+$C$36*T48</f>
        <v>0</v>
      </c>
      <c r="U51" s="30">
        <f t="shared" si="20"/>
        <v>0</v>
      </c>
      <c r="V51" s="30">
        <f t="shared" si="20"/>
        <v>0</v>
      </c>
      <c r="W51" s="30">
        <f t="shared" si="20"/>
        <v>0</v>
      </c>
      <c r="X51" s="30">
        <f t="shared" si="20"/>
        <v>0</v>
      </c>
      <c r="Y51" s="2"/>
      <c r="Z51" s="30">
        <f t="shared" ref="Z51:AB51" si="21">$C$31*Z43+$C$32*Z44+$C$33*Z45+$C$34*Z46+$C$35*Z47+$C$36*Z48</f>
        <v>0</v>
      </c>
      <c r="AA51" s="30">
        <f t="shared" si="21"/>
        <v>0</v>
      </c>
      <c r="AB51" s="30">
        <f t="shared" si="21"/>
        <v>0</v>
      </c>
      <c r="AC51" s="2"/>
      <c r="AD51" s="30">
        <f t="shared" ref="AD51:AE51" si="22">$C$31*AD43+$C$32*AD44+$C$33*AD45+$C$34*AD46+$C$35*AD47+$C$36*AD48</f>
        <v>0</v>
      </c>
      <c r="AE51" s="30">
        <f t="shared" si="22"/>
        <v>0</v>
      </c>
      <c r="AF51" s="2"/>
      <c r="AG51" s="2"/>
      <c r="AH51" s="2"/>
      <c r="AI51" s="30">
        <f t="shared" ref="AI51:AM51" si="23">$C$31*AI43+$C$32*AI44+$C$33*AI45+$C$34*AI46+$C$35*AI47+$C$36*AI48</f>
        <v>0</v>
      </c>
      <c r="AJ51" s="30">
        <f t="shared" si="23"/>
        <v>0</v>
      </c>
      <c r="AK51" s="30">
        <f t="shared" si="23"/>
        <v>0</v>
      </c>
      <c r="AL51" s="30">
        <f t="shared" si="23"/>
        <v>0</v>
      </c>
      <c r="AM51" s="30">
        <f t="shared" si="23"/>
        <v>0</v>
      </c>
      <c r="AN51" s="2"/>
      <c r="AO51" s="30">
        <f t="shared" ref="AO51:AS51" si="24">$C$31*AO43+$C$32*AO44+$C$33*AO45+$C$34*AO46+$C$35*AO47+$C$36*AO48</f>
        <v>0</v>
      </c>
      <c r="AP51" s="30">
        <f t="shared" si="24"/>
        <v>0</v>
      </c>
      <c r="AQ51" s="30">
        <f t="shared" si="24"/>
        <v>0</v>
      </c>
      <c r="AR51" s="30">
        <f t="shared" si="24"/>
        <v>0</v>
      </c>
      <c r="AS51" s="30">
        <f t="shared" si="24"/>
        <v>0</v>
      </c>
      <c r="AT51" s="2"/>
      <c r="AU51" s="30">
        <f t="shared" ref="AU51:AW51" si="25">$C$31*AU43+$C$32*AU44+$C$33*AU45+$C$34*AU46+$C$35*AU47+$C$36*AU48</f>
        <v>0</v>
      </c>
      <c r="AV51" s="30">
        <f t="shared" si="25"/>
        <v>0</v>
      </c>
      <c r="AW51" s="30">
        <f t="shared" si="25"/>
        <v>0</v>
      </c>
      <c r="AX51" s="2"/>
      <c r="AY51" s="30">
        <f t="shared" ref="AY51:BB51" si="26">$C$31*AY43+$C$32*AY44+$C$33*AY45+$C$34*AY46+$C$35*AY47+$C$36*AY48</f>
        <v>0</v>
      </c>
      <c r="AZ51" s="30">
        <f t="shared" si="26"/>
        <v>0</v>
      </c>
      <c r="BA51" s="2"/>
      <c r="BB51" s="30">
        <f t="shared" si="26"/>
        <v>0</v>
      </c>
      <c r="BC51" s="2"/>
      <c r="BD51" s="30">
        <f t="shared" ref="BD51" si="27">$C$31*BD43+$C$32*BD44+$C$33*BD45+$C$34*BD46+$C$35*BD47+$C$36*BD48</f>
        <v>0</v>
      </c>
      <c r="BE51" s="30">
        <f t="shared" ref="BE51" si="28">$C$31*BE43+$C$32*BE44+$C$33*BE45+$C$34*BE46+$C$35*BE47+$C$36*BE48</f>
        <v>0</v>
      </c>
    </row>
    <row r="52" spans="1:57" ht="5.25" customHeight="1" x14ac:dyDescent="0.45"/>
    <row r="53" spans="1:57" s="1" customFormat="1" ht="17.149999999999999" customHeight="1" x14ac:dyDescent="0.45">
      <c r="A53" s="15"/>
      <c r="B53" s="136"/>
      <c r="C53" s="137"/>
      <c r="D53" s="138" t="s">
        <v>157</v>
      </c>
      <c r="E53" s="137"/>
      <c r="F53" s="2"/>
      <c r="G53" s="137"/>
      <c r="H53" s="137"/>
      <c r="I53" s="137"/>
      <c r="J53" s="137"/>
      <c r="K53" s="137"/>
      <c r="L53" s="137"/>
      <c r="M53" s="137"/>
      <c r="N53" s="137"/>
      <c r="O53" s="137"/>
      <c r="P53" s="137"/>
      <c r="Q53" s="137"/>
      <c r="R53" s="137"/>
      <c r="S53" s="2"/>
      <c r="T53" s="137"/>
      <c r="U53" s="137"/>
      <c r="V53" s="137"/>
      <c r="W53" s="137"/>
      <c r="X53" s="137"/>
      <c r="Y53" s="2"/>
      <c r="Z53" s="137"/>
      <c r="AB53" s="137"/>
      <c r="AC53" s="2"/>
      <c r="AD53" s="137"/>
      <c r="AE53" s="137"/>
      <c r="AF53" s="2"/>
      <c r="AG53" s="2"/>
      <c r="AH53" s="2"/>
      <c r="AI53" s="137"/>
      <c r="AJ53" s="137"/>
      <c r="AK53" s="137"/>
      <c r="AL53" s="137"/>
      <c r="AM53" s="137"/>
      <c r="AN53" s="2"/>
      <c r="AO53" s="137"/>
      <c r="AP53" s="137"/>
      <c r="AQ53" s="137"/>
      <c r="AR53" s="137"/>
      <c r="AS53" s="137"/>
      <c r="AT53" s="2"/>
      <c r="AU53" s="137"/>
      <c r="AV53" s="137"/>
      <c r="AW53" s="137"/>
      <c r="AX53" s="2"/>
      <c r="AY53" s="137"/>
      <c r="AZ53" s="137"/>
      <c r="BA53" s="2"/>
      <c r="BB53" s="137"/>
      <c r="BC53" s="2"/>
      <c r="BD53" s="137"/>
      <c r="BE53" s="137"/>
    </row>
    <row r="54" spans="1:57" ht="5.25" customHeight="1" x14ac:dyDescent="0.45">
      <c r="A54" s="15"/>
      <c r="B54" s="13"/>
      <c r="C54" s="13"/>
      <c r="D54" s="13"/>
      <c r="E54" s="13"/>
      <c r="G54" s="13"/>
      <c r="H54" s="13"/>
      <c r="I54" s="13"/>
      <c r="J54" s="13"/>
      <c r="K54" s="13"/>
      <c r="L54" s="13"/>
      <c r="M54" s="13"/>
      <c r="N54" s="13"/>
      <c r="O54" s="13"/>
      <c r="P54" s="13"/>
      <c r="Q54" s="13"/>
      <c r="R54" s="13"/>
      <c r="T54" s="13"/>
      <c r="U54" s="13"/>
      <c r="V54" s="13"/>
      <c r="W54" s="13"/>
      <c r="X54" s="13"/>
      <c r="Z54" s="13"/>
      <c r="AA54" s="13"/>
      <c r="AB54" s="13"/>
      <c r="AD54" s="13"/>
      <c r="AE54" s="13"/>
      <c r="AI54" s="13"/>
      <c r="AJ54" s="13"/>
      <c r="AK54" s="13"/>
      <c r="AL54" s="13"/>
      <c r="AM54" s="13"/>
      <c r="AO54" s="13"/>
      <c r="AP54" s="13"/>
      <c r="AQ54" s="13"/>
      <c r="AR54" s="13"/>
      <c r="AS54" s="13"/>
      <c r="AU54" s="13"/>
      <c r="AV54" s="13"/>
      <c r="AW54" s="13"/>
      <c r="AY54" s="13"/>
      <c r="AZ54" s="13"/>
      <c r="BB54" s="13"/>
      <c r="BD54" s="13"/>
    </row>
    <row r="55" spans="1:57" ht="17.149999999999999" customHeight="1" x14ac:dyDescent="0.45">
      <c r="A55" s="15"/>
      <c r="B55" s="5" t="s">
        <v>158</v>
      </c>
      <c r="C55" s="4"/>
      <c r="D55" s="4"/>
      <c r="E55" s="4"/>
      <c r="G55" s="4"/>
      <c r="H55" s="4"/>
      <c r="I55" s="4"/>
      <c r="J55" s="4"/>
      <c r="K55" s="4"/>
      <c r="L55" s="4"/>
      <c r="M55" s="4"/>
      <c r="N55" s="4"/>
      <c r="O55" s="4"/>
      <c r="P55" s="4"/>
      <c r="Q55" s="4"/>
      <c r="R55" s="4"/>
      <c r="T55" s="4"/>
      <c r="U55" s="4"/>
      <c r="V55" s="4"/>
      <c r="W55" s="4"/>
      <c r="X55" s="4"/>
      <c r="Z55" s="4"/>
      <c r="AA55" s="4"/>
      <c r="AB55" s="4"/>
      <c r="AD55" s="4"/>
      <c r="AE55" s="4"/>
      <c r="AI55" s="4"/>
      <c r="AJ55" s="4"/>
      <c r="AK55" s="4"/>
      <c r="AL55" s="4"/>
      <c r="AM55" s="4"/>
      <c r="AO55" s="4"/>
      <c r="AP55" s="4"/>
      <c r="AQ55" s="4"/>
      <c r="AR55" s="4"/>
      <c r="AS55" s="4"/>
      <c r="AU55" s="4"/>
      <c r="AV55" s="4"/>
      <c r="AW55" s="4"/>
      <c r="AY55" s="4"/>
      <c r="AZ55" s="4"/>
      <c r="BB55" s="4"/>
      <c r="BD55" s="4"/>
      <c r="BE55" s="4"/>
    </row>
    <row r="57" spans="1:57" ht="17.149999999999999" customHeight="1" x14ac:dyDescent="0.45">
      <c r="A57" s="15"/>
      <c r="B57" s="8" t="s">
        <v>159</v>
      </c>
      <c r="C57" s="18">
        <f>SUM(D57:BE57)</f>
        <v>0</v>
      </c>
      <c r="D57" s="18">
        <f>D28</f>
        <v>0</v>
      </c>
      <c r="E57" s="18">
        <f>E28</f>
        <v>0</v>
      </c>
      <c r="G57" s="18">
        <f t="shared" ref="G57:R57" si="29">G28</f>
        <v>0</v>
      </c>
      <c r="H57" s="18">
        <f t="shared" si="29"/>
        <v>0</v>
      </c>
      <c r="I57" s="18">
        <f t="shared" si="29"/>
        <v>0</v>
      </c>
      <c r="J57" s="18">
        <f t="shared" si="29"/>
        <v>0</v>
      </c>
      <c r="K57" s="18">
        <f t="shared" si="29"/>
        <v>0</v>
      </c>
      <c r="L57" s="18">
        <f t="shared" si="29"/>
        <v>0</v>
      </c>
      <c r="M57" s="18">
        <f t="shared" si="29"/>
        <v>0</v>
      </c>
      <c r="N57" s="18">
        <f t="shared" si="29"/>
        <v>0</v>
      </c>
      <c r="O57" s="18">
        <f t="shared" si="29"/>
        <v>0</v>
      </c>
      <c r="P57" s="18">
        <f t="shared" si="29"/>
        <v>0</v>
      </c>
      <c r="Q57" s="18">
        <f t="shared" si="29"/>
        <v>0</v>
      </c>
      <c r="R57" s="18">
        <f t="shared" si="29"/>
        <v>0</v>
      </c>
      <c r="T57" s="18">
        <f>T28</f>
        <v>0</v>
      </c>
      <c r="U57" s="18">
        <f>U28</f>
        <v>0</v>
      </c>
      <c r="V57" s="18">
        <f>V28</f>
        <v>0</v>
      </c>
      <c r="W57" s="18">
        <f>W28</f>
        <v>0</v>
      </c>
      <c r="X57" s="18">
        <f>X28</f>
        <v>0</v>
      </c>
      <c r="Z57" s="18">
        <f>Z28</f>
        <v>0</v>
      </c>
      <c r="AA57" s="18">
        <f>AA28</f>
        <v>0</v>
      </c>
      <c r="AB57" s="18">
        <f>AB28</f>
        <v>0</v>
      </c>
      <c r="AD57" s="18">
        <f>AD28</f>
        <v>0</v>
      </c>
      <c r="AE57" s="18">
        <f>AE28</f>
        <v>0</v>
      </c>
      <c r="AI57" s="18">
        <f>AI28</f>
        <v>0</v>
      </c>
      <c r="AJ57" s="18">
        <f>AJ28</f>
        <v>0</v>
      </c>
      <c r="AK57" s="18">
        <f>AK28</f>
        <v>0</v>
      </c>
      <c r="AL57" s="18">
        <f>AL28</f>
        <v>0</v>
      </c>
      <c r="AM57" s="18">
        <f>AM28</f>
        <v>0</v>
      </c>
      <c r="AO57" s="18">
        <f>AO28</f>
        <v>0</v>
      </c>
      <c r="AP57" s="18">
        <f>AP28</f>
        <v>0</v>
      </c>
      <c r="AQ57" s="18">
        <f>AQ28</f>
        <v>0</v>
      </c>
      <c r="AR57" s="18">
        <f>AR28</f>
        <v>0</v>
      </c>
      <c r="AS57" s="18">
        <f>AS28</f>
        <v>0</v>
      </c>
      <c r="AU57" s="18">
        <f>AU28</f>
        <v>0</v>
      </c>
      <c r="AV57" s="18">
        <f>AV28</f>
        <v>0</v>
      </c>
      <c r="AW57" s="18">
        <f>AW28</f>
        <v>0</v>
      </c>
      <c r="AY57" s="18">
        <f t="shared" ref="AY57:BD57" si="30">AY28</f>
        <v>0</v>
      </c>
      <c r="AZ57" s="18">
        <f t="shared" si="30"/>
        <v>0</v>
      </c>
      <c r="BB57" s="18">
        <f t="shared" si="30"/>
        <v>0</v>
      </c>
      <c r="BD57" s="18">
        <f t="shared" si="30"/>
        <v>0</v>
      </c>
      <c r="BE57" s="18">
        <f t="shared" ref="BE57" si="31">BE28</f>
        <v>0</v>
      </c>
    </row>
    <row r="58" spans="1:57" ht="17.149999999999999" customHeight="1" x14ac:dyDescent="0.45">
      <c r="A58" s="15"/>
      <c r="B58" s="8" t="s">
        <v>160</v>
      </c>
      <c r="C58" s="18">
        <f>SUM(D58:BE58)</f>
        <v>0</v>
      </c>
      <c r="D58" s="18">
        <f>D51</f>
        <v>0</v>
      </c>
      <c r="E58" s="18">
        <f>E51</f>
        <v>0</v>
      </c>
      <c r="G58" s="18">
        <f t="shared" ref="G58:R58" si="32">G51</f>
        <v>0</v>
      </c>
      <c r="H58" s="18">
        <f t="shared" si="32"/>
        <v>0</v>
      </c>
      <c r="I58" s="18">
        <f t="shared" si="32"/>
        <v>0</v>
      </c>
      <c r="J58" s="18">
        <f t="shared" si="32"/>
        <v>0</v>
      </c>
      <c r="K58" s="18">
        <f t="shared" si="32"/>
        <v>0</v>
      </c>
      <c r="L58" s="18">
        <f t="shared" si="32"/>
        <v>0</v>
      </c>
      <c r="M58" s="18">
        <f t="shared" si="32"/>
        <v>0</v>
      </c>
      <c r="N58" s="18">
        <f t="shared" si="32"/>
        <v>0</v>
      </c>
      <c r="O58" s="18">
        <f t="shared" si="32"/>
        <v>0</v>
      </c>
      <c r="P58" s="18">
        <f t="shared" si="32"/>
        <v>0</v>
      </c>
      <c r="Q58" s="18">
        <f t="shared" si="32"/>
        <v>0</v>
      </c>
      <c r="R58" s="18">
        <f t="shared" si="32"/>
        <v>0</v>
      </c>
      <c r="T58" s="18">
        <f t="shared" ref="T58:X58" si="33">T51</f>
        <v>0</v>
      </c>
      <c r="U58" s="18">
        <f t="shared" si="33"/>
        <v>0</v>
      </c>
      <c r="V58" s="18">
        <f t="shared" si="33"/>
        <v>0</v>
      </c>
      <c r="W58" s="18">
        <f t="shared" si="33"/>
        <v>0</v>
      </c>
      <c r="X58" s="18">
        <f t="shared" si="33"/>
        <v>0</v>
      </c>
      <c r="Z58" s="18">
        <f t="shared" ref="Z58:AB58" si="34">Z51</f>
        <v>0</v>
      </c>
      <c r="AA58" s="18">
        <f t="shared" si="34"/>
        <v>0</v>
      </c>
      <c r="AB58" s="18">
        <f t="shared" si="34"/>
        <v>0</v>
      </c>
      <c r="AD58" s="18">
        <f t="shared" ref="AD58:AE58" si="35">AD51</f>
        <v>0</v>
      </c>
      <c r="AE58" s="18">
        <f t="shared" si="35"/>
        <v>0</v>
      </c>
      <c r="AI58" s="18">
        <f t="shared" ref="AI58:AM58" si="36">AI51</f>
        <v>0</v>
      </c>
      <c r="AJ58" s="18">
        <f t="shared" si="36"/>
        <v>0</v>
      </c>
      <c r="AK58" s="18">
        <f t="shared" si="36"/>
        <v>0</v>
      </c>
      <c r="AL58" s="18">
        <f t="shared" si="36"/>
        <v>0</v>
      </c>
      <c r="AM58" s="18">
        <f t="shared" si="36"/>
        <v>0</v>
      </c>
      <c r="AO58" s="18">
        <f t="shared" ref="AO58:AS58" si="37">AO51</f>
        <v>0</v>
      </c>
      <c r="AP58" s="18">
        <f t="shared" si="37"/>
        <v>0</v>
      </c>
      <c r="AQ58" s="18">
        <f t="shared" si="37"/>
        <v>0</v>
      </c>
      <c r="AR58" s="18">
        <f t="shared" si="37"/>
        <v>0</v>
      </c>
      <c r="AS58" s="18">
        <f t="shared" si="37"/>
        <v>0</v>
      </c>
      <c r="AU58" s="18">
        <f t="shared" ref="AU58:AW58" si="38">AU51</f>
        <v>0</v>
      </c>
      <c r="AV58" s="18">
        <f t="shared" si="38"/>
        <v>0</v>
      </c>
      <c r="AW58" s="18">
        <f t="shared" si="38"/>
        <v>0</v>
      </c>
      <c r="AY58" s="18">
        <f t="shared" ref="AY58:BD58" si="39">AY51</f>
        <v>0</v>
      </c>
      <c r="AZ58" s="18">
        <f t="shared" si="39"/>
        <v>0</v>
      </c>
      <c r="BB58" s="18">
        <f t="shared" si="39"/>
        <v>0</v>
      </c>
      <c r="BD58" s="18">
        <f t="shared" si="39"/>
        <v>0</v>
      </c>
      <c r="BE58" s="18">
        <f t="shared" ref="BE58" si="40">BE51</f>
        <v>0</v>
      </c>
    </row>
    <row r="59" spans="1:57" s="1" customFormat="1" ht="17.149999999999999" customHeight="1" thickBot="1" x14ac:dyDescent="0.5">
      <c r="A59" s="15"/>
      <c r="B59" s="6" t="s">
        <v>158</v>
      </c>
      <c r="C59" s="29">
        <f>SUM(D59:BE59)</f>
        <v>0</v>
      </c>
      <c r="D59" s="30">
        <f>D57+D58</f>
        <v>0</v>
      </c>
      <c r="E59" s="30">
        <f t="shared" ref="E59:BD59" si="41">E57+E58</f>
        <v>0</v>
      </c>
      <c r="F59" s="2"/>
      <c r="G59" s="30">
        <f t="shared" si="41"/>
        <v>0</v>
      </c>
      <c r="H59" s="30">
        <f t="shared" si="41"/>
        <v>0</v>
      </c>
      <c r="I59" s="30">
        <f t="shared" si="41"/>
        <v>0</v>
      </c>
      <c r="J59" s="30">
        <f t="shared" si="41"/>
        <v>0</v>
      </c>
      <c r="K59" s="30">
        <f t="shared" si="41"/>
        <v>0</v>
      </c>
      <c r="L59" s="30">
        <f t="shared" si="41"/>
        <v>0</v>
      </c>
      <c r="M59" s="30">
        <f t="shared" si="41"/>
        <v>0</v>
      </c>
      <c r="N59" s="30">
        <f t="shared" si="41"/>
        <v>0</v>
      </c>
      <c r="O59" s="30">
        <f t="shared" si="41"/>
        <v>0</v>
      </c>
      <c r="P59" s="30">
        <f t="shared" si="41"/>
        <v>0</v>
      </c>
      <c r="Q59" s="30">
        <f t="shared" si="41"/>
        <v>0</v>
      </c>
      <c r="R59" s="30">
        <f t="shared" si="41"/>
        <v>0</v>
      </c>
      <c r="S59" s="2"/>
      <c r="T59" s="30">
        <f t="shared" si="41"/>
        <v>0</v>
      </c>
      <c r="U59" s="30">
        <f t="shared" si="41"/>
        <v>0</v>
      </c>
      <c r="V59" s="30">
        <f t="shared" si="41"/>
        <v>0</v>
      </c>
      <c r="W59" s="30">
        <f t="shared" si="41"/>
        <v>0</v>
      </c>
      <c r="X59" s="30">
        <f t="shared" si="41"/>
        <v>0</v>
      </c>
      <c r="Y59" s="2"/>
      <c r="Z59" s="30">
        <f t="shared" si="41"/>
        <v>0</v>
      </c>
      <c r="AA59" s="30">
        <f t="shared" si="41"/>
        <v>0</v>
      </c>
      <c r="AB59" s="30">
        <f t="shared" si="41"/>
        <v>0</v>
      </c>
      <c r="AC59" s="2"/>
      <c r="AD59" s="30">
        <f t="shared" si="41"/>
        <v>0</v>
      </c>
      <c r="AE59" s="30">
        <f t="shared" si="41"/>
        <v>0</v>
      </c>
      <c r="AF59" s="2"/>
      <c r="AG59" s="2"/>
      <c r="AH59" s="2"/>
      <c r="AI59" s="30">
        <f t="shared" si="41"/>
        <v>0</v>
      </c>
      <c r="AJ59" s="30">
        <f t="shared" si="41"/>
        <v>0</v>
      </c>
      <c r="AK59" s="30">
        <f t="shared" si="41"/>
        <v>0</v>
      </c>
      <c r="AL59" s="30">
        <f t="shared" si="41"/>
        <v>0</v>
      </c>
      <c r="AM59" s="30">
        <f t="shared" si="41"/>
        <v>0</v>
      </c>
      <c r="AN59" s="2"/>
      <c r="AO59" s="30">
        <f t="shared" si="41"/>
        <v>0</v>
      </c>
      <c r="AP59" s="30">
        <f t="shared" si="41"/>
        <v>0</v>
      </c>
      <c r="AQ59" s="30">
        <f t="shared" si="41"/>
        <v>0</v>
      </c>
      <c r="AR59" s="30">
        <f t="shared" si="41"/>
        <v>0</v>
      </c>
      <c r="AS59" s="30">
        <f t="shared" si="41"/>
        <v>0</v>
      </c>
      <c r="AT59" s="2"/>
      <c r="AU59" s="30">
        <f t="shared" si="41"/>
        <v>0</v>
      </c>
      <c r="AV59" s="30">
        <f t="shared" si="41"/>
        <v>0</v>
      </c>
      <c r="AW59" s="30">
        <f t="shared" si="41"/>
        <v>0</v>
      </c>
      <c r="AX59" s="2"/>
      <c r="AY59" s="30">
        <f t="shared" si="41"/>
        <v>0</v>
      </c>
      <c r="AZ59" s="30">
        <f t="shared" si="41"/>
        <v>0</v>
      </c>
      <c r="BA59" s="2"/>
      <c r="BB59" s="30">
        <f t="shared" si="41"/>
        <v>0</v>
      </c>
      <c r="BC59" s="2"/>
      <c r="BD59" s="30">
        <f t="shared" si="41"/>
        <v>0</v>
      </c>
      <c r="BE59" s="30">
        <f t="shared" ref="BE59" si="42">BE57+BE58</f>
        <v>0</v>
      </c>
    </row>
    <row r="60" spans="1:57" ht="5.25" customHeight="1" x14ac:dyDescent="0.45">
      <c r="A60" s="15"/>
      <c r="B60" s="10"/>
      <c r="C60" s="10"/>
      <c r="D60" s="10"/>
      <c r="E60" s="10"/>
      <c r="G60" s="10"/>
      <c r="H60" s="10"/>
      <c r="I60" s="10"/>
      <c r="J60" s="10"/>
      <c r="K60" s="10"/>
      <c r="L60" s="10"/>
      <c r="M60" s="10"/>
      <c r="N60" s="10"/>
      <c r="O60" s="10"/>
      <c r="P60" s="10"/>
      <c r="Q60" s="10"/>
      <c r="R60" s="10"/>
      <c r="T60" s="10"/>
      <c r="U60" s="10"/>
      <c r="V60" s="10"/>
      <c r="W60" s="10"/>
      <c r="X60" s="10"/>
      <c r="Z60" s="10"/>
      <c r="AA60" s="10"/>
      <c r="AB60" s="10"/>
      <c r="AD60" s="10"/>
      <c r="AE60" s="10"/>
      <c r="AI60" s="10"/>
      <c r="AJ60" s="10"/>
      <c r="AK60" s="10"/>
      <c r="AL60" s="10"/>
      <c r="AM60" s="10"/>
      <c r="AO60" s="10"/>
      <c r="AP60" s="10"/>
      <c r="AQ60" s="10"/>
      <c r="AR60" s="10"/>
      <c r="AS60" s="10"/>
      <c r="AU60" s="10"/>
      <c r="AV60" s="10"/>
      <c r="AW60" s="10"/>
      <c r="AY60" s="10"/>
      <c r="AZ60" s="10"/>
      <c r="BB60" s="10"/>
      <c r="BD60" s="10"/>
    </row>
  </sheetData>
  <sheetProtection algorithmName="SHA-512" hashValue="YWTirTxXjIFh+FIXcFKkPxpSk6CTUeyC7ROBZsjQnSfqyAwrmrs0DD+dWwLQ9M5llAbom5PwJa7HtqkhjYhOXQ==" saltValue="dxlV+qpZq95q90s+gVQ98A==" spinCount="100000" sheet="1" objects="1" scenarios="1"/>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FC9F3-8311-468F-B183-8CFF52DF1C4A}">
  <sheetPr codeName="Blad9"/>
  <dimension ref="A1:G8"/>
  <sheetViews>
    <sheetView topLeftCell="E1" workbookViewId="0">
      <selection activeCell="B2" sqref="B2"/>
    </sheetView>
  </sheetViews>
  <sheetFormatPr defaultColWidth="0" defaultRowHeight="16.5" zeroHeight="1" x14ac:dyDescent="0.45"/>
  <cols>
    <col min="1" max="1" width="1.58203125" style="14" customWidth="1"/>
    <col min="2" max="2" width="27" style="14" customWidth="1"/>
    <col min="3" max="6" width="20.58203125" style="14" customWidth="1"/>
    <col min="7" max="7" width="1.58203125" style="14" customWidth="1"/>
    <col min="8" max="16384" width="9" style="14" hidden="1"/>
  </cols>
  <sheetData>
    <row r="1" spans="1:6" s="2" customFormat="1" ht="5.25" customHeight="1" x14ac:dyDescent="0.45">
      <c r="A1" s="7"/>
    </row>
    <row r="2" spans="1:6" s="36" customFormat="1" x14ac:dyDescent="0.45">
      <c r="A2" s="190"/>
      <c r="B2" s="34" t="s">
        <v>161</v>
      </c>
      <c r="C2" s="35" t="s">
        <v>162</v>
      </c>
      <c r="D2" s="35" t="s">
        <v>163</v>
      </c>
      <c r="E2" s="35" t="s">
        <v>164</v>
      </c>
      <c r="F2" s="35" t="s">
        <v>165</v>
      </c>
    </row>
    <row r="3" spans="1:6" x14ac:dyDescent="0.45">
      <c r="A3" s="190"/>
      <c r="B3" s="33" t="s">
        <v>166</v>
      </c>
      <c r="C3" s="108"/>
      <c r="D3" s="108"/>
      <c r="E3" s="108"/>
      <c r="F3" s="108"/>
    </row>
    <row r="4" spans="1:6" x14ac:dyDescent="0.45">
      <c r="A4" s="190"/>
      <c r="B4" s="9" t="s">
        <v>167</v>
      </c>
      <c r="C4" s="109"/>
      <c r="D4" s="109"/>
      <c r="E4" s="109"/>
      <c r="F4" s="109"/>
    </row>
    <row r="5" spans="1:6" x14ac:dyDescent="0.45">
      <c r="A5" s="190"/>
      <c r="B5" s="9" t="s">
        <v>168</v>
      </c>
      <c r="C5" s="109"/>
      <c r="D5" s="109"/>
      <c r="E5" s="109"/>
      <c r="F5" s="109"/>
    </row>
    <row r="6" spans="1:6" x14ac:dyDescent="0.45">
      <c r="A6" s="190"/>
      <c r="B6" s="9" t="s">
        <v>169</v>
      </c>
      <c r="C6" s="109"/>
      <c r="D6" s="109"/>
      <c r="E6" s="109"/>
      <c r="F6" s="109"/>
    </row>
    <row r="7" spans="1:6" ht="17" thickBot="1" x14ac:dyDescent="0.5">
      <c r="A7" s="190"/>
      <c r="B7" s="37" t="s">
        <v>170</v>
      </c>
      <c r="C7" s="110"/>
      <c r="D7" s="110"/>
      <c r="E7" s="110"/>
      <c r="F7" s="110"/>
    </row>
    <row r="8" spans="1:6" s="2" customFormat="1" ht="5.25" customHeight="1" x14ac:dyDescent="0.45">
      <c r="A8" s="7"/>
    </row>
  </sheetData>
  <mergeCells count="1">
    <mergeCell ref="A2:A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22a6ff7fb0114b2cc42850ecaea02a7f">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E2BAC2-A805-4478-8FF0-F4C7F7A3F794}">
  <ds:schemaRefs>
    <ds:schemaRef ds:uri="dde1a4a6-0d24-42cc-a9cc-17d9b71b5f9f"/>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C365BF3A-627A-41B7-BC57-437DB239FE58}">
  <ds:schemaRefs>
    <ds:schemaRef ds:uri="http://schemas.microsoft.com/sharepoint/v3/contenttype/forms"/>
  </ds:schemaRefs>
</ds:datastoreItem>
</file>

<file path=customXml/itemProps3.xml><?xml version="1.0" encoding="utf-8"?>
<ds:datastoreItem xmlns:ds="http://schemas.openxmlformats.org/officeDocument/2006/customXml" ds:itemID="{3A2701A5-73BA-4C18-9313-4FEC04FE769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Introductie</vt:lpstr>
      <vt:lpstr>Uitgangspunten</vt:lpstr>
      <vt:lpstr>Totaalsom voor beoordeling</vt:lpstr>
      <vt:lpstr>Cluster E &amp; D</vt:lpstr>
      <vt:lpstr>Aanneemsom - Catering</vt:lpstr>
      <vt:lpstr>Aanneemsom (optie)-GroenteFruit</vt:lpstr>
      <vt:lpstr>Aanneemsom - Onderhoud keuken</vt:lpstr>
      <vt:lpstr>Verrekenprijzen - Dranken</vt:lpstr>
      <vt:lpstr>Regietarieven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van Asch</dc:creator>
  <cp:keywords/>
  <dc:description/>
  <cp:lastModifiedBy>Dessing, Daan (D.W.)</cp:lastModifiedBy>
  <cp:revision/>
  <dcterms:created xsi:type="dcterms:W3CDTF">2016-02-12T11:30:34Z</dcterms:created>
  <dcterms:modified xsi:type="dcterms:W3CDTF">2024-07-01T08:48:31Z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MediaServiceImageTags">
    <vt:lpwstr/>
  </property>
</Properties>
</file>