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hade\"/>
    </mc:Choice>
  </mc:AlternateContent>
  <bookViews>
    <workbookView xWindow="0" yWindow="0" windowWidth="28800" windowHeight="12300" activeTab="3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9" i="5" l="1"/>
  <c r="J345" i="5"/>
  <c r="J343" i="5"/>
  <c r="J340" i="5"/>
  <c r="J335" i="5"/>
  <c r="J333" i="5"/>
  <c r="J330" i="5"/>
  <c r="J321" i="5"/>
  <c r="J320" i="5"/>
  <c r="J318" i="5"/>
  <c r="J316" i="5"/>
  <c r="J309" i="5"/>
  <c r="J300" i="5"/>
  <c r="J297" i="5"/>
  <c r="H291" i="5"/>
  <c r="J291" i="5" s="1"/>
  <c r="J288" i="5"/>
  <c r="J284" i="5"/>
  <c r="H281" i="5"/>
  <c r="J281" i="5" s="1"/>
  <c r="J279" i="5"/>
  <c r="J277" i="5"/>
  <c r="J275" i="5"/>
  <c r="I272" i="5"/>
  <c r="J272" i="5" s="1"/>
  <c r="J267" i="5"/>
  <c r="J266" i="5"/>
  <c r="J265" i="5"/>
  <c r="J264" i="5"/>
  <c r="J261" i="5"/>
  <c r="J259" i="5"/>
  <c r="H256" i="5"/>
  <c r="J256" i="5" s="1"/>
  <c r="J254" i="5"/>
  <c r="H251" i="5"/>
  <c r="J251" i="5" s="1"/>
  <c r="H250" i="5"/>
  <c r="J250" i="5" s="1"/>
  <c r="H249" i="5"/>
  <c r="J249" i="5" s="1"/>
  <c r="J247" i="5"/>
  <c r="J245" i="5"/>
  <c r="J244" i="5"/>
  <c r="J235" i="5"/>
  <c r="J232" i="5"/>
  <c r="H228" i="5"/>
  <c r="J228" i="5" s="1"/>
  <c r="J222" i="5"/>
  <c r="J218" i="5"/>
  <c r="J217" i="5"/>
  <c r="J215" i="5"/>
  <c r="J212" i="5"/>
  <c r="J210" i="5"/>
  <c r="J207" i="5"/>
  <c r="J204" i="5"/>
  <c r="J203" i="5"/>
  <c r="J201" i="5"/>
  <c r="J197" i="5"/>
  <c r="J193" i="5"/>
  <c r="J192" i="5"/>
  <c r="J191" i="5"/>
  <c r="J188" i="5"/>
  <c r="J184" i="5"/>
  <c r="J181" i="5"/>
  <c r="J178" i="5"/>
  <c r="J177" i="5"/>
  <c r="J176" i="5"/>
  <c r="J175" i="5"/>
  <c r="J173" i="5"/>
  <c r="J171" i="5"/>
  <c r="J170" i="5"/>
  <c r="J169" i="5"/>
  <c r="J168" i="5"/>
  <c r="J167" i="5"/>
  <c r="J160" i="5"/>
  <c r="J157" i="5"/>
  <c r="J156" i="5"/>
  <c r="J154" i="5"/>
  <c r="J141" i="5"/>
  <c r="J140" i="5"/>
  <c r="H137" i="5"/>
  <c r="J137" i="5" s="1"/>
  <c r="J134" i="5"/>
  <c r="J132" i="5"/>
  <c r="J130" i="5"/>
  <c r="I125" i="5"/>
  <c r="H125" i="5"/>
  <c r="J124" i="5"/>
  <c r="J123" i="5"/>
  <c r="J122" i="5"/>
  <c r="J119" i="5"/>
  <c r="J117" i="5"/>
  <c r="J115" i="5"/>
  <c r="J112" i="5"/>
  <c r="J109" i="5"/>
  <c r="J107" i="5"/>
  <c r="J105" i="5"/>
  <c r="J103" i="5"/>
  <c r="J101" i="5"/>
  <c r="J98" i="5"/>
  <c r="J96" i="5"/>
  <c r="J94" i="5"/>
  <c r="J92" i="5"/>
  <c r="J89" i="5"/>
  <c r="J88" i="5"/>
  <c r="J84" i="5"/>
  <c r="J82" i="5"/>
  <c r="J78" i="5"/>
  <c r="J76" i="5"/>
  <c r="J75" i="5"/>
  <c r="J74" i="5"/>
  <c r="J73" i="5"/>
  <c r="J72" i="5"/>
  <c r="J70" i="5"/>
  <c r="J68" i="5"/>
  <c r="J66" i="5"/>
  <c r="J65" i="5"/>
  <c r="J54" i="5"/>
  <c r="J52" i="5"/>
  <c r="J50" i="5"/>
  <c r="I47" i="5"/>
  <c r="H47" i="5"/>
  <c r="J44" i="5"/>
  <c r="J43" i="5"/>
  <c r="J41" i="5"/>
  <c r="J40" i="5"/>
  <c r="J39" i="5"/>
  <c r="H36" i="5"/>
  <c r="J36" i="5" s="1"/>
  <c r="J35" i="5"/>
  <c r="J34" i="5"/>
  <c r="J33" i="5"/>
  <c r="J31" i="5"/>
  <c r="H30" i="5"/>
  <c r="J30" i="5" s="1"/>
  <c r="J28" i="5"/>
  <c r="J26" i="5"/>
  <c r="J22" i="5"/>
  <c r="J21" i="5"/>
  <c r="J19" i="5"/>
  <c r="J18" i="5"/>
  <c r="J16" i="5"/>
  <c r="J310" i="4"/>
  <c r="J309" i="4"/>
  <c r="J308" i="4"/>
  <c r="J298" i="4"/>
  <c r="J297" i="4"/>
  <c r="J296" i="4"/>
  <c r="J293" i="4"/>
  <c r="J290" i="4"/>
  <c r="J289" i="4"/>
  <c r="J288" i="4"/>
  <c r="J287" i="4"/>
  <c r="J281" i="4"/>
  <c r="J274" i="4"/>
  <c r="J273" i="4"/>
  <c r="J272" i="4"/>
  <c r="J271" i="4"/>
  <c r="J269" i="4"/>
  <c r="H264" i="4"/>
  <c r="J264" i="4" s="1"/>
  <c r="J263" i="4"/>
  <c r="J261" i="4"/>
  <c r="I258" i="4"/>
  <c r="H258" i="4"/>
  <c r="J258" i="4" s="1"/>
  <c r="J257" i="4"/>
  <c r="J256" i="4"/>
  <c r="J255" i="4"/>
  <c r="J251" i="4"/>
  <c r="J249" i="4"/>
  <c r="J247" i="4"/>
  <c r="J241" i="4"/>
  <c r="J239" i="4"/>
  <c r="J236" i="4"/>
  <c r="J233" i="4"/>
  <c r="J232" i="4"/>
  <c r="H229" i="4"/>
  <c r="J229" i="4" s="1"/>
  <c r="J226" i="4"/>
  <c r="J223" i="4"/>
  <c r="H215" i="4"/>
  <c r="J215" i="4" s="1"/>
  <c r="J213" i="4"/>
  <c r="J212" i="4"/>
  <c r="J210" i="4"/>
  <c r="J209" i="4"/>
  <c r="J208" i="4"/>
  <c r="J207" i="4"/>
  <c r="J205" i="4"/>
  <c r="H199" i="4"/>
  <c r="J199" i="4" s="1"/>
  <c r="J193" i="4"/>
  <c r="J192" i="4"/>
  <c r="J189" i="4"/>
  <c r="J188" i="4"/>
  <c r="J185" i="4"/>
  <c r="J184" i="4"/>
  <c r="J180" i="4"/>
  <c r="J178" i="4"/>
  <c r="J177" i="4"/>
  <c r="J174" i="4"/>
  <c r="J171" i="4"/>
  <c r="J169" i="4"/>
  <c r="J165" i="4"/>
  <c r="J164" i="4"/>
  <c r="H163" i="4"/>
  <c r="J163" i="4" s="1"/>
  <c r="J160" i="4"/>
  <c r="J159" i="4"/>
  <c r="J156" i="4"/>
  <c r="J154" i="4"/>
  <c r="J151" i="4"/>
  <c r="J150" i="4"/>
  <c r="J148" i="4"/>
  <c r="J142" i="4"/>
  <c r="J141" i="4"/>
  <c r="J140" i="4"/>
  <c r="J138" i="4"/>
  <c r="J137" i="4"/>
  <c r="J135" i="4"/>
  <c r="J134" i="4"/>
  <c r="H133" i="4"/>
  <c r="J133" i="4" s="1"/>
  <c r="J132" i="4"/>
  <c r="J130" i="4"/>
  <c r="J128" i="4"/>
  <c r="J127" i="4"/>
  <c r="J126" i="4"/>
  <c r="J124" i="4"/>
  <c r="J123" i="4"/>
  <c r="J120" i="4"/>
  <c r="J118" i="4"/>
  <c r="H117" i="4"/>
  <c r="J117" i="4" s="1"/>
  <c r="J114" i="4"/>
  <c r="J111" i="4"/>
  <c r="J107" i="4"/>
  <c r="J106" i="4"/>
  <c r="J105" i="4"/>
  <c r="J104" i="4"/>
  <c r="H102" i="4"/>
  <c r="J102" i="4" s="1"/>
  <c r="J101" i="4"/>
  <c r="J95" i="4"/>
  <c r="J94" i="4"/>
  <c r="J93" i="4"/>
  <c r="J92" i="4"/>
  <c r="J90" i="4"/>
  <c r="J89" i="4"/>
  <c r="J85" i="4"/>
  <c r="J83" i="4"/>
  <c r="H82" i="4"/>
  <c r="J82" i="4" s="1"/>
  <c r="J78" i="4"/>
  <c r="H77" i="4"/>
  <c r="J77" i="4" s="1"/>
  <c r="J76" i="4"/>
  <c r="J68" i="4"/>
  <c r="J64" i="4"/>
  <c r="H64" i="4"/>
  <c r="J63" i="4"/>
  <c r="J60" i="4"/>
  <c r="J59" i="4"/>
  <c r="J58" i="4"/>
  <c r="J57" i="4"/>
  <c r="J56" i="4"/>
  <c r="H54" i="4"/>
  <c r="J54" i="4" s="1"/>
  <c r="H53" i="4"/>
  <c r="J53" i="4" s="1"/>
  <c r="J52" i="4"/>
  <c r="J51" i="4"/>
  <c r="J48" i="4"/>
  <c r="J47" i="4"/>
  <c r="H46" i="4"/>
  <c r="J46" i="4" s="1"/>
  <c r="J44" i="4"/>
  <c r="J34" i="4"/>
  <c r="J31" i="4"/>
  <c r="J26" i="4"/>
  <c r="J23" i="4"/>
  <c r="I22" i="4"/>
  <c r="J22" i="4" s="1"/>
  <c r="J20" i="4"/>
  <c r="J19" i="4"/>
  <c r="J17" i="4"/>
  <c r="J15" i="4"/>
  <c r="J14" i="4"/>
  <c r="H13" i="4"/>
  <c r="J13" i="4" s="1"/>
  <c r="J12" i="4"/>
  <c r="H10" i="4"/>
  <c r="J10" i="4" s="1"/>
  <c r="J9" i="4"/>
  <c r="J7" i="4"/>
  <c r="J6" i="4"/>
  <c r="J125" i="5" l="1"/>
  <c r="J47" i="5"/>
  <c r="I253" i="3"/>
  <c r="H253" i="3"/>
  <c r="J252" i="3"/>
  <c r="J244" i="3"/>
  <c r="J243" i="3"/>
  <c r="J238" i="3"/>
  <c r="J236" i="3"/>
  <c r="J231" i="3"/>
  <c r="J229" i="3"/>
  <c r="J228" i="3"/>
  <c r="H223" i="3"/>
  <c r="J223" i="3" s="1"/>
  <c r="J220" i="3"/>
  <c r="J219" i="3"/>
  <c r="J218" i="3"/>
  <c r="J217" i="3"/>
  <c r="J216" i="3"/>
  <c r="J215" i="3"/>
  <c r="J209" i="3"/>
  <c r="J207" i="3"/>
  <c r="J205" i="3"/>
  <c r="J203" i="3"/>
  <c r="J201" i="3"/>
  <c r="J194" i="3"/>
  <c r="J192" i="3"/>
  <c r="J187" i="3"/>
  <c r="J185" i="3"/>
  <c r="J183" i="3"/>
  <c r="H182" i="3"/>
  <c r="J182" i="3" s="1"/>
  <c r="J181" i="3"/>
  <c r="J180" i="3"/>
  <c r="J178" i="3"/>
  <c r="J177" i="3"/>
  <c r="H174" i="3"/>
  <c r="J174" i="3" s="1"/>
  <c r="J171" i="3"/>
  <c r="J167" i="3"/>
  <c r="J159" i="3"/>
  <c r="J157" i="3"/>
  <c r="J136" i="3"/>
  <c r="J135" i="3"/>
  <c r="H131" i="3"/>
  <c r="J131" i="3" s="1"/>
  <c r="J130" i="3"/>
  <c r="J127" i="3"/>
  <c r="J125" i="3"/>
  <c r="J124" i="3"/>
  <c r="J123" i="3"/>
  <c r="J122" i="3"/>
  <c r="J120" i="3"/>
  <c r="H116" i="3"/>
  <c r="J116" i="3" s="1"/>
  <c r="J115" i="3"/>
  <c r="J114" i="3"/>
  <c r="J113" i="3"/>
  <c r="J111" i="3"/>
  <c r="J105" i="3"/>
  <c r="J104" i="3"/>
  <c r="J103" i="3"/>
  <c r="J102" i="3"/>
  <c r="J100" i="3"/>
  <c r="J97" i="3"/>
  <c r="J95" i="3"/>
  <c r="J94" i="3"/>
  <c r="H93" i="3"/>
  <c r="J93" i="3" s="1"/>
  <c r="J90" i="3"/>
  <c r="J87" i="3"/>
  <c r="J86" i="3"/>
  <c r="J72" i="3"/>
  <c r="J71" i="3"/>
  <c r="J63" i="3"/>
  <c r="H62" i="3"/>
  <c r="J62" i="3" s="1"/>
  <c r="J57" i="3"/>
  <c r="J56" i="3"/>
  <c r="J55" i="3"/>
  <c r="J54" i="3"/>
  <c r="J51" i="3"/>
  <c r="J49" i="3"/>
  <c r="J48" i="3"/>
  <c r="J47" i="3"/>
  <c r="J44" i="3"/>
  <c r="J43" i="3"/>
  <c r="J40" i="3"/>
  <c r="J39" i="3"/>
  <c r="H38" i="3"/>
  <c r="J38" i="3" s="1"/>
  <c r="H31" i="3"/>
  <c r="J31" i="3" s="1"/>
  <c r="H30" i="3"/>
  <c r="J30" i="3" s="1"/>
  <c r="J29" i="3"/>
  <c r="H28" i="3"/>
  <c r="J28" i="3" s="1"/>
  <c r="J26" i="3"/>
  <c r="J24" i="3"/>
  <c r="I23" i="3"/>
  <c r="H23" i="3"/>
  <c r="J21" i="3"/>
  <c r="J20" i="3"/>
  <c r="J19" i="3"/>
  <c r="J17" i="3"/>
  <c r="J15" i="3"/>
  <c r="J14" i="3"/>
  <c r="J13" i="3"/>
  <c r="J10" i="3"/>
  <c r="J7" i="3"/>
  <c r="J6" i="3"/>
  <c r="J168" i="2"/>
  <c r="J166" i="2"/>
  <c r="J162" i="2"/>
  <c r="J160" i="2"/>
  <c r="J159" i="2"/>
  <c r="H157" i="2"/>
  <c r="J157" i="2" s="1"/>
  <c r="J154" i="2"/>
  <c r="H151" i="2"/>
  <c r="J151" i="2" s="1"/>
  <c r="J150" i="2"/>
  <c r="J145" i="2"/>
  <c r="J144" i="2"/>
  <c r="J143" i="2"/>
  <c r="H141" i="2"/>
  <c r="J141" i="2" s="1"/>
  <c r="J138" i="2"/>
  <c r="I137" i="2"/>
  <c r="H137" i="2"/>
  <c r="J132" i="2"/>
  <c r="J131" i="2"/>
  <c r="H129" i="2"/>
  <c r="J129" i="2" s="1"/>
  <c r="J128" i="2"/>
  <c r="J127" i="2"/>
  <c r="J126" i="2"/>
  <c r="J124" i="2"/>
  <c r="J123" i="2"/>
  <c r="J122" i="2"/>
  <c r="J119" i="2"/>
  <c r="J118" i="2"/>
  <c r="J117" i="2"/>
  <c r="J116" i="2"/>
  <c r="J115" i="2"/>
  <c r="J113" i="2"/>
  <c r="J111" i="2"/>
  <c r="J109" i="2"/>
  <c r="J103" i="2"/>
  <c r="J101" i="2"/>
  <c r="J97" i="2"/>
  <c r="J96" i="2"/>
  <c r="J91" i="2"/>
  <c r="J89" i="2"/>
  <c r="J87" i="2"/>
  <c r="J86" i="2"/>
  <c r="J81" i="2"/>
  <c r="J78" i="2"/>
  <c r="J77" i="2"/>
  <c r="J76" i="2"/>
  <c r="J73" i="2"/>
  <c r="J72" i="2"/>
  <c r="J71" i="2"/>
  <c r="H70" i="2"/>
  <c r="J70" i="2" s="1"/>
  <c r="J69" i="2"/>
  <c r="J68" i="2"/>
  <c r="J67" i="2"/>
  <c r="J65" i="2"/>
  <c r="J63" i="2"/>
  <c r="J58" i="2"/>
  <c r="J57" i="2"/>
  <c r="J56" i="2"/>
  <c r="J55" i="2"/>
  <c r="H54" i="2"/>
  <c r="J54" i="2" s="1"/>
  <c r="J51" i="2"/>
  <c r="J49" i="2"/>
  <c r="J44" i="2"/>
  <c r="J39" i="2"/>
  <c r="J37" i="2"/>
  <c r="J36" i="2"/>
  <c r="J34" i="2"/>
  <c r="J32" i="2"/>
  <c r="H30" i="2"/>
  <c r="J30" i="2" s="1"/>
  <c r="J29" i="2"/>
  <c r="J28" i="2"/>
  <c r="H26" i="2"/>
  <c r="J26" i="2" s="1"/>
  <c r="J25" i="2"/>
  <c r="J22" i="2"/>
  <c r="J21" i="2"/>
  <c r="J20" i="2"/>
  <c r="J19" i="2"/>
  <c r="H17" i="2"/>
  <c r="J17" i="2" s="1"/>
  <c r="J16" i="2"/>
  <c r="J15" i="2"/>
  <c r="J13" i="2"/>
  <c r="J12" i="2"/>
  <c r="J11" i="2"/>
  <c r="J10" i="2"/>
  <c r="J9" i="2"/>
  <c r="J8" i="2"/>
  <c r="H6" i="2"/>
  <c r="J6" i="2" s="1"/>
  <c r="I131" i="1"/>
  <c r="I129" i="1"/>
  <c r="I125" i="1"/>
  <c r="I124" i="1"/>
  <c r="I123" i="1"/>
  <c r="I120" i="1"/>
  <c r="I119" i="1"/>
  <c r="G118" i="1"/>
  <c r="I118" i="1" s="1"/>
  <c r="I116" i="1"/>
  <c r="I115" i="1"/>
  <c r="I114" i="1"/>
  <c r="I110" i="1"/>
  <c r="I109" i="1"/>
  <c r="I106" i="1"/>
  <c r="I105" i="1"/>
  <c r="I104" i="1"/>
  <c r="I103" i="1"/>
  <c r="G102" i="1"/>
  <c r="I102" i="1" s="1"/>
  <c r="I97" i="1"/>
  <c r="I93" i="1"/>
  <c r="I92" i="1"/>
  <c r="I91" i="1"/>
  <c r="I90" i="1"/>
  <c r="I89" i="1"/>
  <c r="I88" i="1"/>
  <c r="I87" i="1"/>
  <c r="I86" i="1"/>
  <c r="I85" i="1"/>
  <c r="I84" i="1"/>
  <c r="I83" i="1"/>
  <c r="I81" i="1"/>
  <c r="I80" i="1"/>
  <c r="I79" i="1"/>
  <c r="I78" i="1"/>
  <c r="I77" i="1"/>
  <c r="I74" i="1"/>
  <c r="G73" i="1"/>
  <c r="I73" i="1" s="1"/>
  <c r="I71" i="1"/>
  <c r="I69" i="1"/>
  <c r="I68" i="1"/>
  <c r="I67" i="1"/>
  <c r="I66" i="1"/>
  <c r="I65" i="1"/>
  <c r="I64" i="1"/>
  <c r="I62" i="1"/>
  <c r="I61" i="1"/>
  <c r="I59" i="1"/>
  <c r="I56" i="1"/>
  <c r="I55" i="1"/>
  <c r="I54" i="1"/>
  <c r="I53" i="1"/>
  <c r="I52" i="1"/>
  <c r="I51" i="1"/>
  <c r="I50" i="1"/>
  <c r="I49" i="1"/>
  <c r="I47" i="1"/>
  <c r="I45" i="1"/>
  <c r="I44" i="1"/>
  <c r="I41" i="1"/>
  <c r="I40" i="1"/>
  <c r="I39" i="1"/>
  <c r="I38" i="1"/>
  <c r="I35" i="1"/>
  <c r="I33" i="1"/>
  <c r="I32" i="1"/>
  <c r="I26" i="1"/>
  <c r="I25" i="1"/>
  <c r="I24" i="1"/>
  <c r="I23" i="1"/>
  <c r="I22" i="1"/>
  <c r="I21" i="1"/>
  <c r="I18" i="1"/>
  <c r="I14" i="1"/>
  <c r="I8" i="1"/>
  <c r="I7" i="1"/>
  <c r="J23" i="3" l="1"/>
  <c r="J137" i="2"/>
</calcChain>
</file>

<file path=xl/sharedStrings.xml><?xml version="1.0" encoding="utf-8"?>
<sst xmlns="http://schemas.openxmlformats.org/spreadsheetml/2006/main" count="4618" uniqueCount="968">
  <si>
    <t>Schade-overzicht COA 2020</t>
  </si>
  <si>
    <t>AVP</t>
  </si>
  <si>
    <t>Polisnummer 4013222-6002</t>
  </si>
  <si>
    <t>Schadenr</t>
  </si>
  <si>
    <t>Schadedatum</t>
  </si>
  <si>
    <t>Schade gemeld</t>
  </si>
  <si>
    <t>Schade afgewikkeld</t>
  </si>
  <si>
    <t>Locatie</t>
  </si>
  <si>
    <t>Omschrijving</t>
  </si>
  <si>
    <t>Schadebedrag</t>
  </si>
  <si>
    <t>Kosten</t>
  </si>
  <si>
    <t>Totaal</t>
  </si>
  <si>
    <t>Af</t>
  </si>
  <si>
    <t>AZC Baexem</t>
  </si>
  <si>
    <t>Vzde schopt tijdens potje voetbal bal tegen bril van medebewoner</t>
  </si>
  <si>
    <t>af</t>
  </si>
  <si>
    <t>AZC Hardenberg</t>
  </si>
  <si>
    <t>Vzde heeft op de fiets aanrijding met auto</t>
  </si>
  <si>
    <t>AZC Zutphen</t>
  </si>
  <si>
    <t>AZC Hoogeveen</t>
  </si>
  <si>
    <t>Vzde heeft op de fiets aanrijding met scooter</t>
  </si>
  <si>
    <t>AZC Den Helder</t>
  </si>
  <si>
    <t>Vzde heeft op de fiets aanrijding met bestelbus</t>
  </si>
  <si>
    <t>AZC Winterswijk</t>
  </si>
  <si>
    <t>Vzde breekt tijdens stoeipartij het pootje van de bril van medebewoner</t>
  </si>
  <si>
    <t>AZC Delfzijl</t>
  </si>
  <si>
    <t>AZC Harderwijk</t>
  </si>
  <si>
    <t>AZC Duinrell</t>
  </si>
  <si>
    <t>Vzde maakt tv van haar vader stuk, geen dekking</t>
  </si>
  <si>
    <t>AZC Luttelgeest</t>
  </si>
  <si>
    <t xml:space="preserve">Vzde fietst op de rijweg </t>
  </si>
  <si>
    <t>AZC Rotterdam</t>
  </si>
  <si>
    <t>Vzde fietst tegen (stilstaande) auto</t>
  </si>
  <si>
    <t>AZC Utrecht</t>
  </si>
  <si>
    <t>Vzde heeft op de fiets aanrijding met brommer</t>
  </si>
  <si>
    <t>AZC Ter Apel</t>
  </si>
  <si>
    <t>AZC Rijswijk</t>
  </si>
  <si>
    <t>Vzde gooit steen tegen voorbijrijdende auto</t>
  </si>
  <si>
    <t>Vzde heeft aanrijding met auto</t>
  </si>
  <si>
    <t>AZC Heerhugowaard</t>
  </si>
  <si>
    <t>Vzde heeft aanrijding met andere fietser</t>
  </si>
  <si>
    <t>Vzde geeft over in de taxi</t>
  </si>
  <si>
    <t>AZC Katwijk</t>
  </si>
  <si>
    <t>Vzde rijdt achterop stilstaande auto</t>
  </si>
  <si>
    <t>Vzde loopt met fles chloor door de unit-&gt; chloorvlekken</t>
  </si>
  <si>
    <t>Vzde krast op auto</t>
  </si>
  <si>
    <t>Vzde slaat tijdens ruzie bril kapot</t>
  </si>
  <si>
    <t>AZC Gilze</t>
  </si>
  <si>
    <t>Vzde slaat bril stuk tijdens gevecht met medebewonertje</t>
  </si>
  <si>
    <t>Vzde heeft op de fiets een aanrijding met een auto</t>
  </si>
  <si>
    <t>AZC Sneek</t>
  </si>
  <si>
    <t>Vzde maakt schade aan geparkeerde auto</t>
  </si>
  <si>
    <t>AZC Zweeloo</t>
  </si>
  <si>
    <t>Vzde bekrast geparkeerde auto</t>
  </si>
  <si>
    <t>AZC Echt</t>
  </si>
  <si>
    <t>AZC Dronten</t>
  </si>
  <si>
    <t>Vzde veroorzaakt tijdens voetbal/ruzie schade aan bril</t>
  </si>
  <si>
    <t>AZC Hengelo</t>
  </si>
  <si>
    <t>Vzde fietst tegen geparkeerde auto</t>
  </si>
  <si>
    <t>AZC Arnhem</t>
  </si>
  <si>
    <t>Vzde valt een raakt laptop van medebewoner</t>
  </si>
  <si>
    <t>AZC Oisterwijk</t>
  </si>
  <si>
    <t xml:space="preserve">Vzde bekrast spelenderwijs een geparkeerde auto </t>
  </si>
  <si>
    <t>AZC Sint Annaparochie</t>
  </si>
  <si>
    <t>Vzde beschadigt geleende I-pad</t>
  </si>
  <si>
    <t>AZC Maastricht</t>
  </si>
  <si>
    <t>AZC Almelo</t>
  </si>
  <si>
    <t>AZC Grave</t>
  </si>
  <si>
    <t>AZC Burgum</t>
  </si>
  <si>
    <t>Vzde gooit raam in met bal tijdens overgooien</t>
  </si>
  <si>
    <t>Vzde heeft op de fiets aanrijding met andere fiets</t>
  </si>
  <si>
    <t>AZC Balk</t>
  </si>
  <si>
    <t>Vzde veroorzaakt schade aan tv</t>
  </si>
  <si>
    <t>Vzde laat I-phone vallen</t>
  </si>
  <si>
    <t>Vzde heeft op de fiets een aanrijding met scooter</t>
  </si>
  <si>
    <t>Vzde gooit bal op de voorruit van auto</t>
  </si>
  <si>
    <t>AZC Emmen</t>
  </si>
  <si>
    <t>AZC Wageningen</t>
  </si>
  <si>
    <t>Vzde bril kapot door val met de fiets</t>
  </si>
  <si>
    <t>Vzde heeft aanrijding met ander fietser</t>
  </si>
  <si>
    <t>Vzden spelen op de auto van tegenpartij en maken schade</t>
  </si>
  <si>
    <t>Vzde heeft op de fiets aanrijding met scootmobiel</t>
  </si>
  <si>
    <t>Vzde veroorzaakt waterschade bij benedenbuurvrouw</t>
  </si>
  <si>
    <t>AZC Weert</t>
  </si>
  <si>
    <t>AZC Middelburg</t>
  </si>
  <si>
    <t>AZC Amsterdam</t>
  </si>
  <si>
    <t>Vzde gaat op bezoek bij broer en gaat op bril zitten</t>
  </si>
  <si>
    <t xml:space="preserve">af </t>
  </si>
  <si>
    <t>Vzde bekrast auto van tegenpartij</t>
  </si>
  <si>
    <t>Vzde wordt van achteren aangereden door e-bike</t>
  </si>
  <si>
    <t>AZC Drachten</t>
  </si>
  <si>
    <t>Vzde schopt met voetbal de telefoon van langslopende medebewoner stuk</t>
  </si>
  <si>
    <t>AZC Assen</t>
  </si>
  <si>
    <t>AZC Velp</t>
  </si>
  <si>
    <t>AZC Schalkhaar</t>
  </si>
  <si>
    <t>Vzde fietst tegen stilstaande/geparkeerde auto</t>
  </si>
  <si>
    <t>AZC Heerlen</t>
  </si>
  <si>
    <t>Vzde maakt met de fiets krassen op auto</t>
  </si>
  <si>
    <t xml:space="preserve">AZC Almere </t>
  </si>
  <si>
    <t>onbekende bewonertjes: gooien I-pad van de 1e verdieping</t>
  </si>
  <si>
    <t xml:space="preserve">Vzde op duofiets stuurt bij remmen naar links en blokkeert doorgang achteropkomende fietser </t>
  </si>
  <si>
    <t>Vzden beschadigen I-pad van school</t>
  </si>
  <si>
    <t>AZC Apeldoorn</t>
  </si>
  <si>
    <t>Vzde heeft op de fiets aanridjing met stilstaande auto</t>
  </si>
  <si>
    <t>Vzde wordt aangereden door auto op zebrapad</t>
  </si>
  <si>
    <t>Vzde heeft op de fiets aanrijding met andere fietser</t>
  </si>
  <si>
    <t>AZC Budel</t>
  </si>
  <si>
    <t>Vzde heeft op de fiets aanrijding met auto op fietspad</t>
  </si>
  <si>
    <t>Schade aan bril tijdens stoeipartij</t>
  </si>
  <si>
    <t>Vzde heeft op de fiets aanrijding met bromfietser</t>
  </si>
  <si>
    <t>Fiets valt tegen scooter</t>
  </si>
  <si>
    <t>Vzde fietst tegen stilstaande auto</t>
  </si>
  <si>
    <t>AZC Leersum</t>
  </si>
  <si>
    <t>AZC Overloon</t>
  </si>
  <si>
    <t>Vzde heeft op de fiets aanrijding met anders fietser</t>
  </si>
  <si>
    <t>Vzden hebben op de fiets een aanrijding met auto</t>
  </si>
  <si>
    <t>AZC Sweikhuizen</t>
  </si>
  <si>
    <t>Vzde beschadigt met fiets een geparkeerde auto</t>
  </si>
  <si>
    <t xml:space="preserve">Vzde heeft op de fiets aanrijding met elektrische fiets </t>
  </si>
  <si>
    <t>Vzde slaat bril van neus medebewoner</t>
  </si>
  <si>
    <t>Vzde gebruikt drone zonder toestemming en deze crasht</t>
  </si>
  <si>
    <t>Vzde laat per ongeluk mobieltje van tegenpartij vallen</t>
  </si>
  <si>
    <t>Vzde heeft op de fiets een aanrijding met auto</t>
  </si>
  <si>
    <t>Vzde is op de vlucht en loopt tegen de glazen deur van de tegenpartij</t>
  </si>
  <si>
    <t>Vzden hebben op de fiets aanrijding met andere fietser</t>
  </si>
  <si>
    <t>Vzde heeft aanrijding heeft op fiets aanrijding met andere fietser</t>
  </si>
  <si>
    <t>Vzde beschadigt bril van medebewoner</t>
  </si>
  <si>
    <t>Vzde schopt bal tegen bril van toezichthouder bij voetbalspel</t>
  </si>
  <si>
    <t>Vzde beschadigd met buggy de taxi waarin ze is vervoert</t>
  </si>
  <si>
    <t>Vzde rijdt met fiets tegen stilstaande auto</t>
  </si>
  <si>
    <t>AZC</t>
  </si>
  <si>
    <t>Vzde gooit vliegbal tegen mobieltje van tegenpartij</t>
  </si>
  <si>
    <t>Vzde wordt aangereden door auto met aanhanger</t>
  </si>
  <si>
    <t>Vzde laat telefoon van zijn buurman uit zijn handen vallen</t>
  </si>
  <si>
    <t>Vzde beschadigt klaptafeltje in de bus</t>
  </si>
  <si>
    <t>Vzde heeft op de fiets aanrijding met auto, zelfmoordpoging</t>
  </si>
  <si>
    <t>AZC Amersfoort</t>
  </si>
  <si>
    <t>Vzde laat telefoon vallen van tegenpartij</t>
  </si>
  <si>
    <t>Vzde vermoedelijk steelt en beschadigt scooter</t>
  </si>
  <si>
    <t>Vzde heeft op fiets aanrijding met andere fietser</t>
  </si>
  <si>
    <t>Vzde bedreigt medewerker Vierhoven-Reink met mes</t>
  </si>
  <si>
    <t>Schade-overzicht COA 2021</t>
  </si>
  <si>
    <t>Letselschade tgp</t>
  </si>
  <si>
    <t>N</t>
  </si>
  <si>
    <t>Vzde verliest evenwicht en valt tegen tegenpartij die tablet laat vallen</t>
  </si>
  <si>
    <t>Vzde heeft tijdens worsteling geparkeerde auto beschadigd</t>
  </si>
  <si>
    <t>AZC Musselkanaal</t>
  </si>
  <si>
    <t>Vzde fietst met tas tegen auto van tegenpartij</t>
  </si>
  <si>
    <t>Vzden stoepkrijten op auto van medewerker</t>
  </si>
  <si>
    <t>Vzde fietst met driewieler tegen geparkeerde auto</t>
  </si>
  <si>
    <t>Vzde fiets valt tegen geparkeerde auto</t>
  </si>
  <si>
    <t xml:space="preserve">Vzde wordt op de fiets van achteren aangereden </t>
  </si>
  <si>
    <t>Vzde heeft per ongeluk raampje kapotgemaakt</t>
  </si>
  <si>
    <t>Vzde fietst langs geparkeerde auto en beschadigt voorbumper</t>
  </si>
  <si>
    <t>J</t>
  </si>
  <si>
    <t>Vzde vernielt spiegel van auto van de tegenpartij</t>
  </si>
  <si>
    <t>Vzde gaat liggen/staan en veeft zand af op de motorkap van auto van tegenpartij</t>
  </si>
  <si>
    <t>Vzde gaat op kofferbak van de auto van tegenpartij zitten</t>
  </si>
  <si>
    <t>Vzde wordt op de fiets aangereden door politieauto</t>
  </si>
  <si>
    <t>Vzde heeft op de fiets aanrijding met een auto</t>
  </si>
  <si>
    <t xml:space="preserve">Vzde laat I-pad vallen </t>
  </si>
  <si>
    <t>Vzde heeft op de fiets een aanrijding met elektrische fiets</t>
  </si>
  <si>
    <t>Vzde: vermoeden van het beschadigen chromebook</t>
  </si>
  <si>
    <t>Vzde heeft op de fiets een aanrijding met andere fietser</t>
  </si>
  <si>
    <t>Vzden beschadigen 3 geparkeerde auto's</t>
  </si>
  <si>
    <t>Vzde heeft op de fiets aanrijding met racefietser</t>
  </si>
  <si>
    <t xml:space="preserve">Vzde heeft op de fiets aanrijding met auto. Geen aansprakeljkheid </t>
  </si>
  <si>
    <t>Vzde springt in bakfiets met schade als gevolg</t>
  </si>
  <si>
    <t>AZC Almere</t>
  </si>
  <si>
    <t>Vzde beschadigt laptop van medebewoner</t>
  </si>
  <si>
    <t>Vzde laat laptop vallen m.a.g. gebarsten scherm</t>
  </si>
  <si>
    <t>Schade aan chromebook in bruikleen</t>
  </si>
  <si>
    <t>Vzde klimt op geparkeerde auto en maakt schade</t>
  </si>
  <si>
    <t>Vzde heeft op (elektrische) fiets aanrijding met auto</t>
  </si>
  <si>
    <t>Vzde heeft op de fiets aanrijding met scootmobiel die daarna tegen auto aanrijdt</t>
  </si>
  <si>
    <t xml:space="preserve">Vzde rijdt met brommer tegen geparkeerde auto </t>
  </si>
  <si>
    <t>AZC Eelde</t>
  </si>
  <si>
    <t>Vzde beschadigt met fiets auto van geparkeerde tegenpartij</t>
  </si>
  <si>
    <t>AZC Elderhoeve</t>
  </si>
  <si>
    <t>Vzden zouden achterop lesauto zijn gereden</t>
  </si>
  <si>
    <t>Vzde bekrast de auto van een medewerker</t>
  </si>
  <si>
    <t xml:space="preserve">Vzde rijdt achterop geparkeerde auto </t>
  </si>
  <si>
    <t>Vzde maakt schade aan de motorkap van auto medewerker</t>
  </si>
  <si>
    <t>AZC Arnhem Elderhoeve</t>
  </si>
  <si>
    <t>Vzde heeft op de fiets aanrijding met snorscooter</t>
  </si>
  <si>
    <t>Vzde raakt leraar met een schep waardoor het gebit (plakbrug) beschadigt</t>
  </si>
  <si>
    <t>Vzde beschadigt telefoon van medebewoner</t>
  </si>
  <si>
    <t>Vzde: vallende koekepan veroorzaakt ruitschade</t>
  </si>
  <si>
    <t>Vzde valt voor verkeerslicht met fiets tegen stilstaande auto tgp</t>
  </si>
  <si>
    <t>Vzde(n) trappen voetbal tegen voorruit auto tgp met ruitbreuk als gevolg</t>
  </si>
  <si>
    <t xml:space="preserve">Vzde? maakt waarschijnlijk met fiets krassen op geparkeerde auto </t>
  </si>
  <si>
    <t>Vzden klimmen op auto en veroorzaken krassen</t>
  </si>
  <si>
    <t>Vzde gooien voetbal door ruit</t>
  </si>
  <si>
    <t>Vzde laat zich met opzet tegen auto van beveiliger vallen</t>
  </si>
  <si>
    <t>Vzde loopt over de motorkap van auto en maakt schade</t>
  </si>
  <si>
    <t>Vzde wordt op de fiets aangereden door auto</t>
  </si>
  <si>
    <t>Vzde fietst tegen een geparkeerde auto</t>
  </si>
  <si>
    <t>Vzden beschadigen geparkeerde auto</t>
  </si>
  <si>
    <t>Vzde slaat tablet uit handen</t>
  </si>
  <si>
    <t>Vzde beschadigt (opzettelijk) auto</t>
  </si>
  <si>
    <t>Vzde slaat zijn mentor waarbij bril stukgaat</t>
  </si>
  <si>
    <t>Vzde heeft op elektrische fiets aanrijding met racefietser</t>
  </si>
  <si>
    <t>Vzden vielen op de laptop van medebewoner</t>
  </si>
  <si>
    <t>AZC Urecht</t>
  </si>
  <si>
    <t>Vzden vernielen het snoepapparaat</t>
  </si>
  <si>
    <t>Vzde heeft bij vrijwilligerswerkzaamheden schade veroorzaakt</t>
  </si>
  <si>
    <t>Vzden bekrassen geparkeerde auto</t>
  </si>
  <si>
    <t>Vzde veroorzaakt krassen op 2 auto's van medewerkers</t>
  </si>
  <si>
    <t>Vzde heeft te voet aanrijding met fietser</t>
  </si>
  <si>
    <t>AZC Nijmegen</t>
  </si>
  <si>
    <t>Schade aan bril tgp na ruzie</t>
  </si>
  <si>
    <t>Heeft op de fiets aanrijding met andere fietser</t>
  </si>
  <si>
    <t>Vzde laat Ipad vallen</t>
  </si>
  <si>
    <t>Vzde trapt bal (per ongeluk) over het hek bal belandt op autoruit</t>
  </si>
  <si>
    <t>Vzde valt met fiets tegen auto</t>
  </si>
  <si>
    <t>Vde heeft op de fiets aanrijding met auto</t>
  </si>
  <si>
    <t>Vzde heeft hete kolen BBQ in container gegooid, schade aan container</t>
  </si>
  <si>
    <t>vzde heeft op de fiets aanrijding met auto</t>
  </si>
  <si>
    <t>vzd heeft op de fiets aanrijding met scooter</t>
  </si>
  <si>
    <t>vzde heet op de fiets aanrijding met electrische fiets</t>
  </si>
  <si>
    <t>Vzde (kind) bijt lerares</t>
  </si>
  <si>
    <t>Uitgestroomd AZC Dronten</t>
  </si>
  <si>
    <t>Aanrijding tussen 2 fietsers</t>
  </si>
  <si>
    <t>Vzde op de fiets heeft aanrijding met auto</t>
  </si>
  <si>
    <t>Vzde op de fiets wordt van achteren aangereden door brommer</t>
  </si>
  <si>
    <t>Vzde voetbalt bal tegen bril van medebewoner</t>
  </si>
  <si>
    <t>AZC Farmsum</t>
  </si>
  <si>
    <t>Vzde veroorzaakt kras op auto</t>
  </si>
  <si>
    <t>Vzde slaat met stokken op de geparkeerde auto</t>
  </si>
  <si>
    <t>Vzde slaat met stok op de geparkeerde auto</t>
  </si>
  <si>
    <t>AZC Zeist</t>
  </si>
  <si>
    <t>Vzde veroorzaakt schade aan apparatuur en bus van tandarts</t>
  </si>
  <si>
    <t>Vzde loopt aan de kant van de weg en heeft botsing met scooter</t>
  </si>
  <si>
    <t>Vzde laptop van tegenpartij van tafel gestoten</t>
  </si>
  <si>
    <t>Vzde rijdt met fiets tegen (geparkeerde?)auto</t>
  </si>
  <si>
    <t>Vzde voetbalt bal tegen mobiele telefoon</t>
  </si>
  <si>
    <t>Vzde laat winkelkar los en deze rolt tegen geparkeerde auto</t>
  </si>
  <si>
    <t>AZC Harskamp</t>
  </si>
  <si>
    <t>Vzde voetbalt bril tegen medewerker</t>
  </si>
  <si>
    <t>Vzde bekrast per ongeluk auto met horloge</t>
  </si>
  <si>
    <t>Vzde maakt schade aan de tandartsbus</t>
  </si>
  <si>
    <t>Vzde? brandstichting door psychische problemen?</t>
  </si>
  <si>
    <t>Vzde op de fiets aangereden door een scooter</t>
  </si>
  <si>
    <t>AZC ?</t>
  </si>
  <si>
    <t>Vzde heeft op de fiets een aanrijding met een scooter</t>
  </si>
  <si>
    <t>AZC Zweikhuizen</t>
  </si>
  <si>
    <t>Vzde heeft op de fiets bijna-aanrijding met trekker</t>
  </si>
  <si>
    <t>Vzde zou met fiets tegen geparkeerdstaande auto zijn gereden</t>
  </si>
  <si>
    <t>Vzde's geparkeerde fiets valt tegen geparkeerde auto</t>
  </si>
  <si>
    <t>Vzde ligt op de weg en wordt overreden door auto</t>
  </si>
  <si>
    <t>Vzde heeft als voetganger aanrijding met fietser</t>
  </si>
  <si>
    <t>Vzde wordt op de fiets door een afslaande auto aangereden</t>
  </si>
  <si>
    <t>Vzde maakt met fiets kras op geparkeerde auto</t>
  </si>
  <si>
    <t>Vzde probeert te trappen/slaan waarbij mobiel/horloge van de tegenpartijen zijn beschadigd</t>
  </si>
  <si>
    <t xml:space="preserve">AZC Wageningen </t>
  </si>
  <si>
    <t>AZC Nijmegen ?</t>
  </si>
  <si>
    <t>Vzde: voetbal tegen koffiekop, koffiekop tegen bril</t>
  </si>
  <si>
    <t>Vzde gooit over met bril van medebewoner en laat deze vallen</t>
  </si>
  <si>
    <t>Vzde heeft op de fiets aanrijding met E-bike</t>
  </si>
  <si>
    <t>AZC Huis ter Heide</t>
  </si>
  <si>
    <t xml:space="preserve">Vzde rijdt met elektrische rolstoel tegen behandelunit van tandarts </t>
  </si>
  <si>
    <t>AZC Zoutkamp, noodopvang</t>
  </si>
  <si>
    <t>Vzde wordt op de N361 aangereden door tegenpartij</t>
  </si>
  <si>
    <t>Vzde heeft als voetganger aanrijding met scooter</t>
  </si>
  <si>
    <t>AZC Oegstgeest</t>
  </si>
  <si>
    <t>Vzde maakt schade in vakantiewoning in Denemarken</t>
  </si>
  <si>
    <t xml:space="preserve">AZC Eindhoven </t>
  </si>
  <si>
    <t>Vzde heeft op de fiets aarijding met auto</t>
  </si>
  <si>
    <t>J &lt; 5.000</t>
  </si>
  <si>
    <t>Vzde trekt deur dicht waardoor de elleboog van de tegenpartij breekt</t>
  </si>
  <si>
    <t>AZC Heumensoord</t>
  </si>
  <si>
    <t>Vzde heeft op de fiets aanrijding met tegenpartij</t>
  </si>
  <si>
    <t>,</t>
  </si>
  <si>
    <t>Schade-overzicht COA 2022</t>
  </si>
  <si>
    <t>AZC Harderwijk/Vierhouten</t>
  </si>
  <si>
    <t>Vzden: voetbal tegen geparkeerde auto</t>
  </si>
  <si>
    <t>Vzde gooit hete olie over twee medewerksters</t>
  </si>
  <si>
    <t>Vzde verliest macht over het stuur en botst op tgp</t>
  </si>
  <si>
    <t>AZC Zaandam</t>
  </si>
  <si>
    <t>Vzde laat mobieltje van tegenpartij vallen</t>
  </si>
  <si>
    <t>Vzde gooit met stenen daardoor schade aan auto</t>
  </si>
  <si>
    <t>Vzde: bril gaat kapot door aanrijding buschauffeur</t>
  </si>
  <si>
    <t>?</t>
  </si>
  <si>
    <t>Vzde slaat per ongeluk telefoon uit handen van tegenpartij</t>
  </si>
  <si>
    <t>AZC 's Gravendeel</t>
  </si>
  <si>
    <t>Vzde: bril valt en de jongen staat per ongeluk op de bril</t>
  </si>
  <si>
    <t>AZC Tilburg</t>
  </si>
  <si>
    <t>Vzde laat I-pad vallen van orthopedagoge</t>
  </si>
  <si>
    <t>Vzde wordt aangereden door achteruitrijdende auto</t>
  </si>
  <si>
    <t>AZC Cadier en Keer</t>
  </si>
  <si>
    <t>Vzde heeft op de fiets aanrijding met speed pedelec</t>
  </si>
  <si>
    <t>Vzde beschadigt de laptop van een begeleider</t>
  </si>
  <si>
    <t>AZC Goor (?)</t>
  </si>
  <si>
    <t>Vzde beschadigt met stok de auto van tegenpartij</t>
  </si>
  <si>
    <t>Vzde wordt aangereden door slippende scooter</t>
  </si>
  <si>
    <t>AZC Gorinchem</t>
  </si>
  <si>
    <t>Vzde duwt winkelwagen tegen geparkeerde auto</t>
  </si>
  <si>
    <t>Vzde heeft op de fiets aanrijding met racefiets</t>
  </si>
  <si>
    <t xml:space="preserve">Vzde heeft op de fiets aanrijding met andere fietser </t>
  </si>
  <si>
    <t>AZC Driebond Groningen</t>
  </si>
  <si>
    <t>Vzde heeft op de fiets aanrijding met e-scooter</t>
  </si>
  <si>
    <t>onbekende dader: maakt kras op auto</t>
  </si>
  <si>
    <t>Vzde bijt in jas van medewerker COA tijdens worsteling</t>
  </si>
  <si>
    <t>AZC Hellevoetsluis</t>
  </si>
  <si>
    <t>Vzde pakt zijn fiets en raakt daarbij de geparkeerd staande brommer tgp</t>
  </si>
  <si>
    <t>Vzde neemt de bocht en raakt daarbij de tegenligger</t>
  </si>
  <si>
    <t xml:space="preserve">AZC Drachten </t>
  </si>
  <si>
    <t>Vzde heeft op de fiets aanrijding met elektrische fiets</t>
  </si>
  <si>
    <t xml:space="preserve">Vzde heeft op de fiets aanrijding met auto </t>
  </si>
  <si>
    <t xml:space="preserve">AZC Apeldoorn </t>
  </si>
  <si>
    <t>Vzde wordt aangereden door auto</t>
  </si>
  <si>
    <t xml:space="preserve">Vzde rijdt met de fiets tegen (geparkeerde) auto </t>
  </si>
  <si>
    <t>Vzde heeft op de fiets aanrijding met elektrische fiets.</t>
  </si>
  <si>
    <t>Vzde heeft op de fiets aanrijding met een passagiersbus</t>
  </si>
  <si>
    <t>AZC Deventer</t>
  </si>
  <si>
    <t xml:space="preserve">Vzde fietst achterop stilstaande auto </t>
  </si>
  <si>
    <t>Vzde heeft op de fiets aanrijding met personenbus</t>
  </si>
  <si>
    <t>Vzde komt op de fiets in botsing met andere fietser</t>
  </si>
  <si>
    <t>Vzden maken met steentjes krassen op de auto</t>
  </si>
  <si>
    <t>AZC Doggershoek</t>
  </si>
  <si>
    <t>Vzde kruipt in pendelbus en rijdt tegen geparkeerde auto</t>
  </si>
  <si>
    <t>AZC Budel Cranendonck</t>
  </si>
  <si>
    <t>dadertjes beschadigen geparkeerde auto van tegenpartij</t>
  </si>
  <si>
    <t>Vzde staat op auto</t>
  </si>
  <si>
    <t>AZC Lutten</t>
  </si>
  <si>
    <t>Vzde heeft op de fiets in botsing met andere fietser</t>
  </si>
  <si>
    <t xml:space="preserve">Vzde heeft op de fiets aanrijding met auto van tegenpartij </t>
  </si>
  <si>
    <t xml:space="preserve">Vzde fietst tegen geparkeerde auto </t>
  </si>
  <si>
    <t>AZC Kampen Noodopvang</t>
  </si>
  <si>
    <t>Noodopvang Leeuwarden Heliconweg</t>
  </si>
  <si>
    <t xml:space="preserve">Vzde valt met fiets tegen auto </t>
  </si>
  <si>
    <t>Vzde haalt op de fiets rechts in en botst tegen geparkeerde auto en fietser</t>
  </si>
  <si>
    <t>Vzde trapt tegen auto van werknemer</t>
  </si>
  <si>
    <t>Vzde duwt uit boosheid medebewoner waardoor telefoon uit broekzak valt en beschadigd</t>
  </si>
  <si>
    <t>AZC Paterswolde</t>
  </si>
  <si>
    <t>Vzde klimt op geparkeerdstaande auto met schade als gevolg</t>
  </si>
  <si>
    <t>AZC Zoetermeer</t>
  </si>
  <si>
    <t>Vzde fietst tussen 2 auto's door en raakt daarbij een auto</t>
  </si>
  <si>
    <t>Marnewaard</t>
  </si>
  <si>
    <t>Vzde neemt plaats in tandartsstoel waarbij voeteneind afbreekt</t>
  </si>
  <si>
    <t>AZC Vlissingen</t>
  </si>
  <si>
    <t>Vzde heeft op de fiets bij het oversteken de auto van de tgp hebben geraakt</t>
  </si>
  <si>
    <t>Vzde op de step heeft aanrijding met geparkeerd staande auto</t>
  </si>
  <si>
    <t>Vzde op de fiets en auto komen in aanraking bij wegversmalling</t>
  </si>
  <si>
    <t xml:space="preserve">Vzde op de driewielfiets rijdt tegen geparkeerd staande auto </t>
  </si>
  <si>
    <t>Onbekende (vzde) fietst tegen geparkeerde auto</t>
  </si>
  <si>
    <t>Vzden vernielen de tafeltennistafel van het AZC</t>
  </si>
  <si>
    <t>J&lt; 500</t>
  </si>
  <si>
    <t>Vzde laat met een ander persoon sporttoestel vallen met als gevolg schade aan de vloer</t>
  </si>
  <si>
    <t>Vzde veroorzaakt schade aan geparkeerde auto door winkelwagentje</t>
  </si>
  <si>
    <t>Kindje van vzde op de fiets tegen auto</t>
  </si>
  <si>
    <t>Vzde gooit speelgoed tegen raam</t>
  </si>
  <si>
    <t>Vzde gooit steen tegen op auto</t>
  </si>
  <si>
    <t>AZC Oss</t>
  </si>
  <si>
    <t>Vzde valt met de fiets tegen stilstaande auto</t>
  </si>
  <si>
    <t>Vzde fiets valt door wind tegen de auto van (geparkeerde?) tegenpartij</t>
  </si>
  <si>
    <t>Vzde heeft op de fiets aanrijding met bromfiets</t>
  </si>
  <si>
    <t>Vzde fietst tegen (geparkeerde) auto</t>
  </si>
  <si>
    <t xml:space="preserve">Vzde gaat op de bril van haar dochter zitten </t>
  </si>
  <si>
    <t>Vzden maken schade bij het openen van de portier van de taxi</t>
  </si>
  <si>
    <t>AZC Den Haag</t>
  </si>
  <si>
    <t>Vzde fietst tegen geparkeerde motor</t>
  </si>
  <si>
    <t>Vzde wordt op de fiets ingehaald en maakt scheur in broek van tegenpartij</t>
  </si>
  <si>
    <t>Vzde fiets valt tegen de geparkeerde auto</t>
  </si>
  <si>
    <t>AZC Exaeten</t>
  </si>
  <si>
    <t>Toedracht nog onbekend</t>
  </si>
  <si>
    <t>AZC Assendelft</t>
  </si>
  <si>
    <t>Vzde fiets valt tegen fiets van tegenpartij</t>
  </si>
  <si>
    <t>AZC Cranendonck</t>
  </si>
  <si>
    <t>Vzde laat telefoon van medebewoner vallen</t>
  </si>
  <si>
    <t>Vzden ruitenwisser afgebroken bij 2 auto's</t>
  </si>
  <si>
    <t>Onbekende  fietst tegen geparkeerde auto</t>
  </si>
  <si>
    <t>AZC Oirschot</t>
  </si>
  <si>
    <t>Vzde wordt door uit parkeerplaats rijdende auto aangereden</t>
  </si>
  <si>
    <t>Vzde heeft op de fiets een aanrijding met tegenpartij op de fiets</t>
  </si>
  <si>
    <t>Vzde fiets valt tegen auto tegenpartij</t>
  </si>
  <si>
    <t>Vzde trapt tijdens potje voetbal bal per ongeluk tegen bril medespeler</t>
  </si>
  <si>
    <t>Vzde staat met het volleyballen tegen bril van medespeler aan</t>
  </si>
  <si>
    <t>AZC Oestgeest</t>
  </si>
  <si>
    <t>vzde rijdt op fiets tegen geparkeerde auto</t>
  </si>
  <si>
    <t>Schade aan kozijn</t>
  </si>
  <si>
    <t>AZC Breda</t>
  </si>
  <si>
    <t>Schade aan telefoon begeleider</t>
  </si>
  <si>
    <t>vzde fietst tegen andere fietser</t>
  </si>
  <si>
    <t>AZC Beetsterzwaag</t>
  </si>
  <si>
    <t>vzde heeft op fiets aanrijding met auto</t>
  </si>
  <si>
    <t xml:space="preserve">AZC Winschoten </t>
  </si>
  <si>
    <t>Vzde heeft op de fiets aanrijding met geparkeerde auto</t>
  </si>
  <si>
    <t>vzde heefr op de fiets aanrijding met geparkeerde auto</t>
  </si>
  <si>
    <t>vzde heeft io de fiets aanrijding met auto</t>
  </si>
  <si>
    <t>Vzde vernielt opzettelijjk auto</t>
  </si>
  <si>
    <t>AZC Groningen</t>
  </si>
  <si>
    <t>Tijdens gevecht raakt telefoon medewerker beschadigd</t>
  </si>
  <si>
    <t>AZC Zevenaar</t>
  </si>
  <si>
    <t>steentjes tegen auto gegooid</t>
  </si>
  <si>
    <t>Vzde wordt achterop aangereden door scootmobiel</t>
  </si>
  <si>
    <t>Vzde zou schade aan auto hebben veroorzaakt</t>
  </si>
  <si>
    <t>Vzde wordt aangereden door auto tijdens oversteken plein</t>
  </si>
  <si>
    <t>AZC St Annaparochie</t>
  </si>
  <si>
    <t>Vzd fiets tegen geparkeerde auto</t>
  </si>
  <si>
    <t>Vzde op de fiets heeft aanrijding met auto tgp op parkeerplaats Van der Valk</t>
  </si>
  <si>
    <t>Vzde op de fiets heeft aanrijding met geparkeerde auto</t>
  </si>
  <si>
    <t>AZC Goes</t>
  </si>
  <si>
    <t>vzde ijdt tegen geparkeerde tgp</t>
  </si>
  <si>
    <t>Vzde weet van geen aanrijding</t>
  </si>
  <si>
    <t>AZC Helmond</t>
  </si>
  <si>
    <t>Vzde beschadigd telefoon van Abdullah Aldaher</t>
  </si>
  <si>
    <t>Vzde rijdt met fietsje tegen geparkeerde auto</t>
  </si>
  <si>
    <t>AZC Moordrecht</t>
  </si>
  <si>
    <t xml:space="preserve">bewoner beschadigt met fietsje auto </t>
  </si>
  <si>
    <t>vzd rijdt door rood tegen auto</t>
  </si>
  <si>
    <t>AZC Harderwijk (ISK)</t>
  </si>
  <si>
    <t>Schade aan telefoon klasgenoot</t>
  </si>
  <si>
    <t>Vzde stootte per ongeluk tegen fiets waarna deze omviel tegen auto tgp</t>
  </si>
  <si>
    <t>Vzde zou geen voorrang hebben verleend waardoor aanrijding is ontstaan</t>
  </si>
  <si>
    <t>AZC Dordrecht</t>
  </si>
  <si>
    <t>Vzde vernielt opzettelijjk auto's</t>
  </si>
  <si>
    <t>AZC Rosmalen</t>
  </si>
  <si>
    <t>Vzde schuift hete pan op aanrechtblad met kringen als gevolg</t>
  </si>
  <si>
    <t>Tas van vzde wordt gestolen</t>
  </si>
  <si>
    <t>AZC Seikhuizen</t>
  </si>
  <si>
    <t>Vzde veroorzaakt krassen in de auto van de tegenpartij</t>
  </si>
  <si>
    <t>Vzde valt met de fiets tegen geparkeerde auto</t>
  </si>
  <si>
    <t>J&lt;5000</t>
  </si>
  <si>
    <t>03--11-2022</t>
  </si>
  <si>
    <t>Vzde vernielt voorruit van tegenpartij</t>
  </si>
  <si>
    <t>Vzde wordt tegen auto benadeelde gegooid</t>
  </si>
  <si>
    <t>Vzde (uit Oekraïne): heeft op de fiets een aanrijding met auto</t>
  </si>
  <si>
    <t>AZC Beekbergen</t>
  </si>
  <si>
    <t>Vzde loopt tegen glazen schuifdeur</t>
  </si>
  <si>
    <t>Vzde heeft op de fiets  aanrijding met scooter</t>
  </si>
  <si>
    <t>Vzde stapt opzij en heeft aanrijding met scooter</t>
  </si>
  <si>
    <t>CNO Alphen a/d Rijn</t>
  </si>
  <si>
    <t>Vzde zou tegen geparkeerd staande auto zijn gefietst</t>
  </si>
  <si>
    <t xml:space="preserve">Vzde beschadigt trompet van school </t>
  </si>
  <si>
    <t>Vzde heeft aanrijding met bromscooter</t>
  </si>
  <si>
    <t>AZC 's-Gravendeel</t>
  </si>
  <si>
    <t>Vzde heeft aanrijding met geparkeerdstaande auto tgp</t>
  </si>
  <si>
    <t>Vzde: bal rolt op de weg waardoor fietser ten val komt</t>
  </si>
  <si>
    <t>AZC Haarlem</t>
  </si>
  <si>
    <t>Vzde als voetganger botst op fietser</t>
  </si>
  <si>
    <t>AZC Kadier en Keer</t>
  </si>
  <si>
    <t>AZC Vries /Yadeborg</t>
  </si>
  <si>
    <t>Vzde schopt tegen bokshandschoen deze komt tegen de bril van medewerker</t>
  </si>
  <si>
    <t>Vzde heeft op de fiets een aanrijding met snorfiets</t>
  </si>
  <si>
    <t xml:space="preserve">Vzde laat witte verf vallen in een tunnel </t>
  </si>
  <si>
    <t>Vzde trapt tegen fiets waar voorwiel verbogen</t>
  </si>
  <si>
    <t>AZC Sliedrecht</t>
  </si>
  <si>
    <t>Vzde valt door derde partij tegen een geparkeerde auto</t>
  </si>
  <si>
    <t>Vzde maakt bril van andere bewoner stuk</t>
  </si>
  <si>
    <t>CNO Utrecht</t>
  </si>
  <si>
    <t>Vzde gooit slaapkamer raam kapot waardoor schade aan geparkeerdstaande auto.</t>
  </si>
  <si>
    <t>Vzde beschadigt bril van woonbegeleider</t>
  </si>
  <si>
    <t>Vzde valt tegen geparkeerde auto</t>
  </si>
  <si>
    <t>Vzde gooit I-phone tegen de muur</t>
  </si>
  <si>
    <t xml:space="preserve">Vzde fietst tegen een geparkeerde auto aan </t>
  </si>
  <si>
    <t>Vzde beschadigt kookplaat van tegenpartij</t>
  </si>
  <si>
    <t>CNO Nijmegen</t>
  </si>
  <si>
    <t>Vzde heeft aanrijding met auto op fietsstraat waar auto te gast is</t>
  </si>
  <si>
    <t>Vzde zou schade hebben veroorzaakt aan geparkeerdstaande auto (krassen gemaakt)</t>
  </si>
  <si>
    <t xml:space="preserve">Vzde op de fiets heeft aanrijding met auto die linksaf slaat </t>
  </si>
  <si>
    <t>AZC Maassluis</t>
  </si>
  <si>
    <t>J &lt;5.000</t>
  </si>
  <si>
    <t>AZC Kampen</t>
  </si>
  <si>
    <t>Vzde valt tegen audio installatie van de bus omdat de chauffeur remde</t>
  </si>
  <si>
    <t>Vzde valt met de fiets waarin laptop zit</t>
  </si>
  <si>
    <t>onbekende dader heeft op de fiets aanrijding met andere fietser</t>
  </si>
  <si>
    <t>Vzde schopt bal tegen geparkeerde auto</t>
  </si>
  <si>
    <t>Vzde op de fiets heeft aanrijding met auto van rechts</t>
  </si>
  <si>
    <t>Vzde op de (elektrische) fiets heeft aanrijding met auto</t>
  </si>
  <si>
    <t>Vzde vernielt voorruit van auto</t>
  </si>
  <si>
    <t>Vzde heeft op de fiets aanrijdig met auto</t>
  </si>
  <si>
    <t>Vzde breekt in en bevuilt huis</t>
  </si>
  <si>
    <t>AZC Purmerend</t>
  </si>
  <si>
    <t>Vzde mishandelt medebewonertje (5 jaar)</t>
  </si>
  <si>
    <t>Vzde heeft op de fiets aanrijding met tegenpartij op el. Fiets</t>
  </si>
  <si>
    <t>AZC Terneuzen</t>
  </si>
  <si>
    <t>Vzde beschadigt 'zonder opzet' geparkeerde auto</t>
  </si>
  <si>
    <t>Schade-overzicht COA 2023</t>
  </si>
  <si>
    <t>AZC Doetinchem</t>
  </si>
  <si>
    <t>Vzde fietst tegen auto</t>
  </si>
  <si>
    <t>AZC Veenendaal</t>
  </si>
  <si>
    <t>Vzden fietsen tegen geparkeerde auto</t>
  </si>
  <si>
    <t>AZC Zelhem</t>
  </si>
  <si>
    <t>Vzde maakt schade in taxi, opzet?</t>
  </si>
  <si>
    <t>Vzde heeft op de fiets aanrijding met stilstaande auto</t>
  </si>
  <si>
    <t>Vzde heeft op de fietst een aanrijding met andere fietser</t>
  </si>
  <si>
    <t>AZC Eindhoven</t>
  </si>
  <si>
    <t>Vzde fietst tegen geparkeere auto</t>
  </si>
  <si>
    <t>AZC Loozen</t>
  </si>
  <si>
    <t>Vzde heeft op de fiets een voorval met andere fietsers</t>
  </si>
  <si>
    <t>AZC Barendrecht</t>
  </si>
  <si>
    <t>Vzde rijdt met geleende brommer tegen bestelbus</t>
  </si>
  <si>
    <t>Vzde maakt kras op geparkeerde auto</t>
  </si>
  <si>
    <t>Vzden breken ruitenwisser en slaan hiermee op auto</t>
  </si>
  <si>
    <t>Vzde beschadigt geparkeerde auto</t>
  </si>
  <si>
    <t>Vzde wordt op scootmobiel aangereden door auto</t>
  </si>
  <si>
    <t>Vzden fietsen tegen stilstaande auto</t>
  </si>
  <si>
    <t>Vzde heeft op de fiets aanrijding met auto van rechts</t>
  </si>
  <si>
    <t>Vzden hebben ingebroken in het voertuig van de tegenpartij</t>
  </si>
  <si>
    <t>Vzde wordt op de fiets achterop gereden door een scooter</t>
  </si>
  <si>
    <t xml:space="preserve">Vzde maakt schade aan de bril van tegenpartij </t>
  </si>
  <si>
    <t>AZC Emmeloord</t>
  </si>
  <si>
    <t>Vzde rijdt in de auto en heeft aanrijding met fietser</t>
  </si>
  <si>
    <t>Vzde heeft op de fiets aanrijding met een scooter</t>
  </si>
  <si>
    <t>Vzde fietst tegen motor van tegenpartij</t>
  </si>
  <si>
    <t>Vzde heeft met skelter aanrijding met auto</t>
  </si>
  <si>
    <t>AZC Uithuizen</t>
  </si>
  <si>
    <t>AZC Gouda</t>
  </si>
  <si>
    <t>Vzde rijdt tegen geparkeerde auto</t>
  </si>
  <si>
    <t>Vzde? heeft voorband van fiets lekgestoken en telefoonhouder afgebroken</t>
  </si>
  <si>
    <t>Vzde? beschadigt geparkeerde auto</t>
  </si>
  <si>
    <t>verzekerde heeft aanrijding met scooter</t>
  </si>
  <si>
    <t>AZC Haarle</t>
  </si>
  <si>
    <t>Vzde rijdt op de fiets tegen geparkeerdstaande auto</t>
  </si>
  <si>
    <t>AZC Zwolle</t>
  </si>
  <si>
    <t>verzekerde heeft aanrijding met auto</t>
  </si>
  <si>
    <t>AZC Leusden</t>
  </si>
  <si>
    <t>Vzde op de fiets wordt aangereden door motorrijder</t>
  </si>
  <si>
    <t>CNO Haarle</t>
  </si>
  <si>
    <t>Schade aan bokszakken van de zwemschool</t>
  </si>
  <si>
    <t>telefoontje valt bij ruzie</t>
  </si>
  <si>
    <t>verzekrede fietst tegen andere fiets</t>
  </si>
  <si>
    <t>Kind gooit met keien achterruit in van auto</t>
  </si>
  <si>
    <t>rolstoel tegen auto</t>
  </si>
  <si>
    <t>Vzde voetbalt en bal raakt tel. van andere vzde waardoor die op de auto beland</t>
  </si>
  <si>
    <t>Vzde gooit steentjes tegen geparkeerde auto</t>
  </si>
  <si>
    <t>Vzde beschadigen geparkeerde auto</t>
  </si>
  <si>
    <t>Vzde fietst tegen een auto</t>
  </si>
  <si>
    <t>Vzde vernielt auto van tegenpartij</t>
  </si>
  <si>
    <t>AZC Driehuis</t>
  </si>
  <si>
    <t>Vzde: bij omhelzing breekt glas van I-phone van tegenpartij</t>
  </si>
  <si>
    <t>AZC Oud-Beijerland</t>
  </si>
  <si>
    <t>AZC Wassenaar</t>
  </si>
  <si>
    <t>Vzde gaat ongeoorloofd op de motor zitten en valt</t>
  </si>
  <si>
    <t>Vzde fiets tegen richting in van terrein tegen scooter tgp</t>
  </si>
  <si>
    <t>AMV POA Wierden</t>
  </si>
  <si>
    <t>Verzekerde fietst tegen voetganger</t>
  </si>
  <si>
    <t>AZC Budel-Cranendonck</t>
  </si>
  <si>
    <t>Vzde wordt lopend aangereden door fietser</t>
  </si>
  <si>
    <t>AZC Duiven</t>
  </si>
  <si>
    <t>Vzde opent portier van auto en beschadigt hierdoor auto van tegenpartij</t>
  </si>
  <si>
    <t>Vzde voetbalt een bal door het raam van de tegenpartij</t>
  </si>
  <si>
    <t>AZC Schijndel</t>
  </si>
  <si>
    <t xml:space="preserve">Vzde verhindert dat foto wordt gemaakt met telefoon met schade aan telefoon als gevolg. </t>
  </si>
  <si>
    <t xml:space="preserve">AZC Musselkanaal </t>
  </si>
  <si>
    <t>AZC OIrschot</t>
  </si>
  <si>
    <t>Vzde: telefoon gevallen van tegenpartij tijdens ingrijpen bij ruzie</t>
  </si>
  <si>
    <t>Vzde heeft aanrijding met de tegenpartij</t>
  </si>
  <si>
    <t>AZC Leiderdorp</t>
  </si>
  <si>
    <t>Tijdens voetballen is bal op autoruit gekomen met schade als gevolg</t>
  </si>
  <si>
    <t>Vzde slaat met vuisten op de motorkap van de auto van tegenpartij</t>
  </si>
  <si>
    <t>Vzde schiet een voetbal tegen het raam (dubbel glas)</t>
  </si>
  <si>
    <t>AZC Bleskensgraaf</t>
  </si>
  <si>
    <t>Vzden beschadigen muziekinstrumenten</t>
  </si>
  <si>
    <t>Vzde schiet bal tegen geparkeerde auto</t>
  </si>
  <si>
    <t>Vzde: fiets met aanhanger valt tegen geparkeerde auto</t>
  </si>
  <si>
    <t>NO Lansingerweerd</t>
  </si>
  <si>
    <t>verz heeft op de fiets aanrijding met Ebike</t>
  </si>
  <si>
    <t>Vzde heeft op de fiets aanrijding met auto's</t>
  </si>
  <si>
    <t xml:space="preserve">AZC Luttelgeest </t>
  </si>
  <si>
    <t>Verz heeft op de fiets aanrijding met auto</t>
  </si>
  <si>
    <t xml:space="preserve">AZC Utrecht </t>
  </si>
  <si>
    <t>Vzde heeft op de fiets aanrijding met andere (elektrische) fietser</t>
  </si>
  <si>
    <t>Vzde krast op geparkeerde auto</t>
  </si>
  <si>
    <t>Vzde heeft aanrijding met tegenpartij</t>
  </si>
  <si>
    <t xml:space="preserve">AZC Winterswijk </t>
  </si>
  <si>
    <t>Vzde? auto is bekrast, vandalisme</t>
  </si>
  <si>
    <t>AZC Delft</t>
  </si>
  <si>
    <t>Vzde wordt op de fiets aangereden door een auto</t>
  </si>
  <si>
    <t>Vzde beschadigt laptop</t>
  </si>
  <si>
    <t>AZC Hoofddorp</t>
  </si>
  <si>
    <t>Vzde fietst tegen geparkeerde bus</t>
  </si>
  <si>
    <t>AZC Krimpen aan den IJssel</t>
  </si>
  <si>
    <t>Vzde sluit deur container niet goed m.a.g. autoschade</t>
  </si>
  <si>
    <t>AZC Katwijk aan Zee</t>
  </si>
  <si>
    <t>Vzde: toedracht nog onbekend</t>
  </si>
  <si>
    <t>AZC Papendrecht</t>
  </si>
  <si>
    <t>Vzde valt met fiets tegen geparkeerde auto</t>
  </si>
  <si>
    <t xml:space="preserve">AZC Zoetermeer  </t>
  </si>
  <si>
    <t>Vzde heeft aanrijding met een fietser</t>
  </si>
  <si>
    <t>Vzde gooit telefoon van tegenpartij op de grond</t>
  </si>
  <si>
    <t>Vzde stopt stiekum chocolade in schort waardoor schade aan mobiele telefoon</t>
  </si>
  <si>
    <t>AZC Zuidbroek</t>
  </si>
  <si>
    <t>Vzde valt tijdens fietsen tegen geparkeerde auto</t>
  </si>
  <si>
    <t>AZC Sittard</t>
  </si>
  <si>
    <t>Vzde gooit iets tegen de tv m.a.g. schade</t>
  </si>
  <si>
    <t>Vzde trekt bril van het gezicht m.a.g. schade</t>
  </si>
  <si>
    <t xml:space="preserve">Vzde doet achterportier open en beschadigt geparkeerde auto </t>
  </si>
  <si>
    <t>Vzde heeft spullen tegen het raam gezet waardoor de ramen het begaven</t>
  </si>
  <si>
    <t>Vzde zet fiets tegen geparkeerde scooter en deze valt</t>
  </si>
  <si>
    <t>Vzde beschadigt t-shirt van medewerker tijdens incident</t>
  </si>
  <si>
    <t>AZC Vledder</t>
  </si>
  <si>
    <t>Vzde valt met de fiets tegen bumper van een auto</t>
  </si>
  <si>
    <t>AZC Putte</t>
  </si>
  <si>
    <t>Vzde gooit tijdens potje basketbal bril van het hoofd van tegenpartij</t>
  </si>
  <si>
    <t>Niet bekend</t>
  </si>
  <si>
    <t>Schade aan auto Trigion</t>
  </si>
  <si>
    <t>Vzde heeft lopend aanrijding met fietser</t>
  </si>
  <si>
    <t>23--05-2024</t>
  </si>
  <si>
    <t>Vzde staat op de geparkeerde auto van de tegenpartij</t>
  </si>
  <si>
    <t>Vzde beschadigt bij incident schoenen van de medewerker</t>
  </si>
  <si>
    <t>Vzde beschadigt auto met steentjes</t>
  </si>
  <si>
    <t>AZC Kedichem</t>
  </si>
  <si>
    <t>AZC/Noodopvang Oss</t>
  </si>
  <si>
    <t>Vzde (2015) gooit met afstandsbediening TV kapot</t>
  </si>
  <si>
    <t>KWV Velperweg</t>
  </si>
  <si>
    <t>Vzde stoot fiets aan waardoor scooter (domino) valt</t>
  </si>
  <si>
    <t>KWV Arnhem</t>
  </si>
  <si>
    <t xml:space="preserve">Vzde voetbalt en val beland op de weg tegen auto aan </t>
  </si>
  <si>
    <t>AZC Aalden</t>
  </si>
  <si>
    <t>AZC Ridderkerk</t>
  </si>
  <si>
    <t>Vzde vernielt locatie opzettelijk</t>
  </si>
  <si>
    <t>Vzden trekken meisje van 11 jaar van de fiets</t>
  </si>
  <si>
    <t>Vzden hebben op de fiets aanrijding met fietser</t>
  </si>
  <si>
    <t>AZC Drachte</t>
  </si>
  <si>
    <t>Vze heefr op de fiets aanrijding met auto</t>
  </si>
  <si>
    <t>AMV Wassenaar</t>
  </si>
  <si>
    <t>Vzde botst op achterzijde auto die stopt</t>
  </si>
  <si>
    <t>Vzde en tgp op el. Fiets botsen op elkaar na val van vzde</t>
  </si>
  <si>
    <t>AZC Den Bosch</t>
  </si>
  <si>
    <t>Vzde rijdt op E-bike tegen een voetganger</t>
  </si>
  <si>
    <t>AMV Delft</t>
  </si>
  <si>
    <t>Tijdens schermutseling valt laptop</t>
  </si>
  <si>
    <t>AMV Breda</t>
  </si>
  <si>
    <t>auto bekrast door oud bewoner</t>
  </si>
  <si>
    <t>AZC Diever</t>
  </si>
  <si>
    <t>vzd valt met fiets tegen auto</t>
  </si>
  <si>
    <t>Vzde gooit fles water vanaf 2e verdieping op de voorruit</t>
  </si>
  <si>
    <t>Vzde stoot tegen tegenpartij waardoor telefoon valt</t>
  </si>
  <si>
    <t>Vzde bloedt op schoenen van werknemer tijdens incident</t>
  </si>
  <si>
    <t>Vzde heeft aanrijding met brommer</t>
  </si>
  <si>
    <t>Vzde scheurt het t-shirt van de medewerker kapot</t>
  </si>
  <si>
    <t>AZC Nuland</t>
  </si>
  <si>
    <t>Vzde op de fiets heeft aanrijding met scooter</t>
  </si>
  <si>
    <t>Vzde maakt schade aan auto</t>
  </si>
  <si>
    <t>Vzde heeft op de fiets aanrijding met DHL busje</t>
  </si>
  <si>
    <t>Vzde rent tegen de achterkant van geparkeerde auto</t>
  </si>
  <si>
    <t>Vzde fietst tegen de achterkant van geparkeerde auto</t>
  </si>
  <si>
    <t>Vzde heeft tankdop van auto afgebroken</t>
  </si>
  <si>
    <t>AZC Velsen-Noord</t>
  </si>
  <si>
    <t>Vzde heeft op de fiets aanrijding met tgp op de fiets</t>
  </si>
  <si>
    <t>Vzde heeft op de fiets aanrijding met tgp op e-bike</t>
  </si>
  <si>
    <t>AZC ibo Schalkhaar</t>
  </si>
  <si>
    <t>J &gt; 5.000</t>
  </si>
  <si>
    <t>Zorgkompas Arnhem</t>
  </si>
  <si>
    <t>Vzde? duwt iemand voorover waardoor bril stuk valt</t>
  </si>
  <si>
    <t>Daders niet bekend, vermoedelijke opzettelijk schade aan auto</t>
  </si>
  <si>
    <t>AZC Berg en Dal</t>
  </si>
  <si>
    <t>Schade aan laminaatvloer agv decoratiebloed</t>
  </si>
  <si>
    <t>Vzde: tijdens voetballen komt de bal tegen de bril van de tegenpartij</t>
  </si>
  <si>
    <t>Vzde duwt medebewoner waardoor telefoon valt</t>
  </si>
  <si>
    <t>Vzde geeft onhandig jas aan waardoor telefoon uit de jaszak valt</t>
  </si>
  <si>
    <t>Vzde wordt aangereden door bestelauto</t>
  </si>
  <si>
    <t>Vzde heeft met een steen tekening op auto gemaakt</t>
  </si>
  <si>
    <t>Barsingerhorn</t>
  </si>
  <si>
    <t>Vzde maakt schade aan ventilatierooster</t>
  </si>
  <si>
    <t>Vzden hebben op de fiets aanrijding met tegenpartij</t>
  </si>
  <si>
    <t>AZC Malden</t>
  </si>
  <si>
    <t>AZC Heemserveen</t>
  </si>
  <si>
    <t>Vzde fietst tegen achterkant van stilstaande auto</t>
  </si>
  <si>
    <t>Vzde heeft aanrijding op de fiets met andere fietser</t>
  </si>
  <si>
    <t>Vzde heeft in voetgangersgebied op de fiets aanrijding met voetganger</t>
  </si>
  <si>
    <t>Vzde zijn fatbike velt tegen de auto van tegenpartij</t>
  </si>
  <si>
    <t>AZC Arnhem Rijnkade</t>
  </si>
  <si>
    <t>Vzde bekrast auto van geparkeerde auto</t>
  </si>
  <si>
    <t>AZC Grave (Velp)</t>
  </si>
  <si>
    <t>Vzde heeft nooddeur open getrapt waardoor deze tegen raam is gekomen</t>
  </si>
  <si>
    <t>Vzde beschadigt auto van tegenpartij</t>
  </si>
  <si>
    <t>AZC Ede</t>
  </si>
  <si>
    <t xml:space="preserve">AZC Ter Apel </t>
  </si>
  <si>
    <t>Vzde beschadigt auto van tegenpartij met kookpannen</t>
  </si>
  <si>
    <t>Vzde heeft op de fiets een aanrijding met een geparkeerdstaande auto</t>
  </si>
  <si>
    <t>Vzde heeft op de fiets een aanrijding (?) met de tegenpartij</t>
  </si>
  <si>
    <t>AZC Baarn</t>
  </si>
  <si>
    <t>vzde heeft op de fietss een aanrijdin met auto</t>
  </si>
  <si>
    <t>Vzde slaat telefoon uit handen van tegenpartij</t>
  </si>
  <si>
    <t>Vzde trapt tegen de auto</t>
  </si>
  <si>
    <t>Vzde schuift hooverboard onder auto</t>
  </si>
  <si>
    <t>AZC Roermond</t>
  </si>
  <si>
    <t>Vzde beschadigt taxi bij het openmaken van het achterportier</t>
  </si>
  <si>
    <t xml:space="preserve">Vzde pakt de afstandsbediening en gooit deze naar de tv </t>
  </si>
  <si>
    <t>Vzde rijdt dronken op de weg en veroorzaakt schade bij de tegenpartij</t>
  </si>
  <si>
    <t>Vzde fiets valt tegen scooter van de tegenpartij</t>
  </si>
  <si>
    <t>Vzde heeft tijdens voetballen raam beschadigd van de locatie</t>
  </si>
  <si>
    <t>Kras op auto medewerkster</t>
  </si>
  <si>
    <t>AZC Wervershoof</t>
  </si>
  <si>
    <t>Vzde laat boekenkast tegen auto vallen</t>
  </si>
  <si>
    <t>AZC Zaanstad</t>
  </si>
  <si>
    <t>Vzde heeft als voetganger aanrijding met motor</t>
  </si>
  <si>
    <t>HTL Hoogeveen</t>
  </si>
  <si>
    <t>slaat met pan op autos locatie Ter Apel</t>
  </si>
  <si>
    <t>CNO Zuidwoldde</t>
  </si>
  <si>
    <t>mesje valt tegen auto</t>
  </si>
  <si>
    <t>Schade aan autoruit dhr B. Wijnmalen</t>
  </si>
  <si>
    <t>Diepe kras op motorkap auto werkneemster</t>
  </si>
  <si>
    <t>Vzde vernielt auto van medewerkster</t>
  </si>
  <si>
    <t>AZC Oudewater</t>
  </si>
  <si>
    <t>Vzden beschadigen de auto van een beveiligingsmedewerker</t>
  </si>
  <si>
    <t>J&lt; 5000</t>
  </si>
  <si>
    <t>Vzde heeft op de fiets aanrijding met voetganger</t>
  </si>
  <si>
    <t>Vzde maakt vlekken tijdens haar verven</t>
  </si>
  <si>
    <t>Vzde zit in de bus tijdens ongeval</t>
  </si>
  <si>
    <t>AZC Gieten</t>
  </si>
  <si>
    <t>Vzde maakt schade aan frituurbak van de tegepartij</t>
  </si>
  <si>
    <t>AZC Culemborg</t>
  </si>
  <si>
    <t>vzd heeft aanrijding met auti</t>
  </si>
  <si>
    <t>AZC Schalkaar</t>
  </si>
  <si>
    <t>Schade-overzicht COA 2024</t>
  </si>
  <si>
    <t>Vzde beschadigt raam tijdens het dichtslaan van de deur</t>
  </si>
  <si>
    <t>Vzde heeft op de fiets aanrijding met auto -&gt; uitgestroomd</t>
  </si>
  <si>
    <t>nnb</t>
  </si>
  <si>
    <t>POA  Geldrop</t>
  </si>
  <si>
    <t>Vzd valt tegen auto tegenpartij</t>
  </si>
  <si>
    <t>AZC Oldenzaal</t>
  </si>
  <si>
    <t>AZC Enschede</t>
  </si>
  <si>
    <t>Vzde heeft te voet aanrijding met auto</t>
  </si>
  <si>
    <t>AZC Sint Oedenrode</t>
  </si>
  <si>
    <t>Vzde wordt in de rug aangereden door auto</t>
  </si>
  <si>
    <t>Vzde: fiets valt om tegen scooter</t>
  </si>
  <si>
    <t>AZC Nijmegen Stieltjes</t>
  </si>
  <si>
    <t>Vzde valt tegen televisie Coa aan</t>
  </si>
  <si>
    <t xml:space="preserve">Vzde heeft op de fiets aanrijding met scooter </t>
  </si>
  <si>
    <t>Vzde stoot hoofd en beschadigt tv</t>
  </si>
  <si>
    <t>Vzde stalt fiets en zou schade hebben gemaakt aan auto</t>
  </si>
  <si>
    <t>Vzde beschadigt twee auto's tijdens grote vechtpartij</t>
  </si>
  <si>
    <t>Vzde heeft op de fiets aanrijding met pedelec</t>
  </si>
  <si>
    <t>Vzde heeft op de fatbike een aanrijding met auto</t>
  </si>
  <si>
    <t>AZC Elschot</t>
  </si>
  <si>
    <t>Vzden krassen op auto van tegenpartij</t>
  </si>
  <si>
    <t>Vzde heeft op de fiets een aanrijding met brommer</t>
  </si>
  <si>
    <t>Vzde beschadigt spiegel van auto</t>
  </si>
  <si>
    <t>J &lt; EUR 5.000</t>
  </si>
  <si>
    <t>AZC Geldrop</t>
  </si>
  <si>
    <t>Vzde valt op de fiets tegen geparkeerde auto</t>
  </si>
  <si>
    <t>Vzde rijdt met scootmobiel tegen deur met raam van AZC</t>
  </si>
  <si>
    <t>Vzde wordt aangereden door dronken automobilist</t>
  </si>
  <si>
    <t>Vzde scheurt de jas van medewerker tijdens incident</t>
  </si>
  <si>
    <t>Vzde is lopend aangereden door tgp en overleden</t>
  </si>
  <si>
    <t>Vzde beschadigt telefoon</t>
  </si>
  <si>
    <t>Vzde heeft na steekincident op AZC geschuild bij 3-en</t>
  </si>
  <si>
    <t xml:space="preserve">AZC Nijmegen </t>
  </si>
  <si>
    <t>Vzde heeft tijdens een ruzie bril van tgp beschadigd</t>
  </si>
  <si>
    <t>Vzden? beschadigen kunststofdeur met glas</t>
  </si>
  <si>
    <t>Vzde; fiets valt tegen geparkeerde auto</t>
  </si>
  <si>
    <t>Vzde maakt volgens tgp schade met de fiets aan de auto</t>
  </si>
  <si>
    <t>AZC Zuidwolde</t>
  </si>
  <si>
    <t>Vzde sluit zichzelf buiten -&gt; sleutelvervanging</t>
  </si>
  <si>
    <t>Vzde gaat op motorkap zitten</t>
  </si>
  <si>
    <t>Vzde raakt in paniek en vernielt taxi</t>
  </si>
  <si>
    <t>AZC Kaatsheuvel</t>
  </si>
  <si>
    <t>AZC Broekhuizenvorst</t>
  </si>
  <si>
    <t>Vde fietst tegen stilstaande auto</t>
  </si>
  <si>
    <t>Vzden worden op de fiets aangereden</t>
  </si>
  <si>
    <t>AZC POL Zeist</t>
  </si>
  <si>
    <t>kinderen vernielen auto</t>
  </si>
  <si>
    <t>fictief 8-5-2024</t>
  </si>
  <si>
    <t xml:space="preserve">Vzde heeft op de fiets aanrijding met geparkeerdstaande auto </t>
  </si>
  <si>
    <t>Noodopvang Utrecht</t>
  </si>
  <si>
    <t>Vzde leunt tegen de auto waardoor krassen op auto</t>
  </si>
  <si>
    <t>Vzde heeft met een voetbal de bril de tegenpartij van het hoofd geschoten en is op de bril gaan staan</t>
  </si>
  <si>
    <t>Vzde remde te laat waardoor botsing met andere fietser</t>
  </si>
  <si>
    <t>fietst tegen auto tgp</t>
  </si>
  <si>
    <t>AZC Lochem</t>
  </si>
  <si>
    <t>Vzde gaat tijdens het rijden van de auto op de motorkap zitten</t>
  </si>
  <si>
    <t>Vzde beschadigt geparkeerde auto van tegenpartij</t>
  </si>
  <si>
    <t>Vzde heeft op de fiets aan rijding met andere fietser</t>
  </si>
  <si>
    <t>AZC Bergen</t>
  </si>
  <si>
    <t>Vzde fietst tegen haar moeder aan</t>
  </si>
  <si>
    <t>AZC Haaksbergen of Drachten</t>
  </si>
  <si>
    <t>Vzde maakt schade aan taxibus</t>
  </si>
  <si>
    <t>fietst achterop auto</t>
  </si>
  <si>
    <t xml:space="preserve">Fiets van vzde zou gevallen zijn tegen auto </t>
  </si>
  <si>
    <t>verzekerde laat fiets tegen auto vallen</t>
  </si>
  <si>
    <t>AZC Zutphem</t>
  </si>
  <si>
    <t>vzde heeft aanrijding met tegenpartij</t>
  </si>
  <si>
    <t>àf</t>
  </si>
  <si>
    <t>Vzde: brand in AZC door accu van de fiets</t>
  </si>
  <si>
    <t>AZC Lijnden</t>
  </si>
  <si>
    <t>Vzden laten gepakeerde motor vallen na foto's maken</t>
  </si>
  <si>
    <t>Vzde heeft aanrijding met scooter</t>
  </si>
  <si>
    <t>Aanrijding?</t>
  </si>
  <si>
    <t>Vzde fietst over zebrapad en wordt aangereden door auto tgp</t>
  </si>
  <si>
    <t>Vzden beschadigen 3 auto's van medewerkers</t>
  </si>
  <si>
    <t>AZC Haastrecht</t>
  </si>
  <si>
    <t>J Melior</t>
  </si>
  <si>
    <t>Vzde beschadigt telefoon van tegenpartij in de fitnessruimte</t>
  </si>
  <si>
    <t>AZC Oosterwolde</t>
  </si>
  <si>
    <t>Vzde heeft op de fiets aanrijding met e-bike</t>
  </si>
  <si>
    <t>Vzde heeft een aanrijding met wederpartij</t>
  </si>
  <si>
    <t>Vzde heeft een aanrijding met andere fiets</t>
  </si>
  <si>
    <t>Vzde beschadigt kunstwerk</t>
  </si>
  <si>
    <t>AZC Haaksbergen</t>
  </si>
  <si>
    <t>AZC Gravendeel</t>
  </si>
  <si>
    <t>Vzde heeft op fiets aanrijidng met auto</t>
  </si>
  <si>
    <t>AZC Den Hleder</t>
  </si>
  <si>
    <t>valt tegen auto</t>
  </si>
  <si>
    <t xml:space="preserve">Vzde heeft op de fiets aanrijding met fietser </t>
  </si>
  <si>
    <t>Fiets van vzde valt tegen motor aan waardoor kras op koffer</t>
  </si>
  <si>
    <t>Vzde te voet heeft aanrijding met scooter op fietspad</t>
  </si>
  <si>
    <t>Vde fietst tegen afslaande auto aan</t>
  </si>
  <si>
    <t>Vzden zouden schade aan auto hebben veroorzaakt</t>
  </si>
  <si>
    <t>aanrijding 2 fietsers</t>
  </si>
  <si>
    <t>AZC Zwijndrecht</t>
  </si>
  <si>
    <t>Vde schiet bal tegen telefoon</t>
  </si>
  <si>
    <t>AZC Katwoude</t>
  </si>
  <si>
    <t>Fiets van vzde valt tegen geparkeerdstaande auto</t>
  </si>
  <si>
    <t>Vzde zou met speelgoed auto tv beschadigd hebben</t>
  </si>
  <si>
    <t>Vzde heeft per ongeluk met tas medescholier gegooid</t>
  </si>
  <si>
    <t>Vzde op de fiets heeft aanrijding met scooter tgp</t>
  </si>
  <si>
    <t>AZC Galaxy Amsterdam</t>
  </si>
  <si>
    <t>Vzde op de fiets heeft aanrijding met auto tgp</t>
  </si>
  <si>
    <t>laats fiets vallen tegen bus</t>
  </si>
  <si>
    <t>rijdt tegen gepartkeerde auto</t>
  </si>
  <si>
    <t>aanrijding met 2 autos</t>
  </si>
  <si>
    <t>AZC  Amsterdam</t>
  </si>
  <si>
    <t>valt/fietst tegen auto</t>
  </si>
  <si>
    <t>AZC Nunspeet</t>
  </si>
  <si>
    <t>onbekende oorzaak</t>
  </si>
  <si>
    <t>AZC Krimpen aan den Ijssel</t>
  </si>
  <si>
    <t>AZC Leeuwarden</t>
  </si>
  <si>
    <t>Vzden beschadigen geparkeerde scooter</t>
  </si>
  <si>
    <t>Vzde valt tegen tafel en breekt glasplaat</t>
  </si>
  <si>
    <t xml:space="preserve">AZC Groningen </t>
  </si>
  <si>
    <t>Vzde beschadigen auto van medewerker</t>
  </si>
  <si>
    <t>AZC Epe</t>
  </si>
  <si>
    <t>Vzde heeft op de fiets aanrijding met andere (elektr) fiets</t>
  </si>
  <si>
    <t>AZC Blaricum</t>
  </si>
  <si>
    <t xml:space="preserve">Vzde beschadigt tijdens kabel installeren tv en muur </t>
  </si>
  <si>
    <t>Vzde schopt bal tegen de bril van medebewoner</t>
  </si>
  <si>
    <t>Vzde mishandelt buurman op het AZC</t>
  </si>
  <si>
    <t>Vzde gooit waterballon tegen bril van medewerkster</t>
  </si>
  <si>
    <t>Vzde heeft op skates aanrijding met auto</t>
  </si>
  <si>
    <t>Vzde stalt fiets naast auto waarna de fiets tegen de auto valt</t>
  </si>
  <si>
    <t>Vzde maakt een wheelie en fietst tegen auto van tegenpartij</t>
  </si>
  <si>
    <t>Vzde: fiets wordt overreden door tegenpartij -&gt; geen aansprakelijkheid</t>
  </si>
  <si>
    <t>AZC Hendrik Ido Ambacht</t>
  </si>
  <si>
    <t>Vzde beschadigen de geparkeerde auto van de tegenpartij</t>
  </si>
  <si>
    <t>AZC Groesbeek</t>
  </si>
  <si>
    <t>Vzde wordt tegen auto geduwd</t>
  </si>
  <si>
    <t xml:space="preserve">Vzde beschadigt auto van tegenpartij </t>
  </si>
  <si>
    <t>Vzde doet deur van auto dicht; autoschade, schade aan horloge (en letsel?)</t>
  </si>
  <si>
    <t>Vzde? gooien bal op dak van geparkeerde auto</t>
  </si>
  <si>
    <t>AZC Deelen</t>
  </si>
  <si>
    <t>Vzde heeft op de fiets (fatbike) aanrijding met auto</t>
  </si>
  <si>
    <t>Vzde handgreep van de bagageruimte tourincar afgebroken</t>
  </si>
  <si>
    <t>Vzde elektrische fiets vernield op het AZC</t>
  </si>
  <si>
    <t>Vzde gooit fietsje tegen geparkeerde auto</t>
  </si>
  <si>
    <t>Vzde heeft met stok auto beschadigd</t>
  </si>
  <si>
    <t>Vzde? maakt schade aan touringcar</t>
  </si>
  <si>
    <t>AZC Eemnes</t>
  </si>
  <si>
    <t>Vzde slaat per ongeluk de telefoon uit handen van de tegenpartij</t>
  </si>
  <si>
    <t>Vzde wordt aangereden door een taxi</t>
  </si>
  <si>
    <t>Vzde voetbalt op telefoon van tegenpartij</t>
  </si>
  <si>
    <t>vzd zou spiegel tgp beschadigd hebben</t>
  </si>
  <si>
    <t>vzde heeft op fatbike aanrijding met auto</t>
  </si>
  <si>
    <t>Bij tafelvoetbal komt balletje tegen tv</t>
  </si>
  <si>
    <t>AZC Bergschenhoek</t>
  </si>
  <si>
    <t>NO Enschede</t>
  </si>
  <si>
    <t>Vzd heeft aanrijding met tgp</t>
  </si>
  <si>
    <t>Vzde fietst tegen achterkant van geparkeerde auto</t>
  </si>
  <si>
    <t>AZC Tholen</t>
  </si>
  <si>
    <t>Vzde fietst tegen van geparkeerde auto</t>
  </si>
  <si>
    <t>Vzde gooit steentjes op de auto</t>
  </si>
  <si>
    <t>AZC Oosterhout</t>
  </si>
  <si>
    <t>Vzde slaat met stok op auto</t>
  </si>
  <si>
    <t>Vzde heeft in de auto aanrijding met andere auto</t>
  </si>
  <si>
    <t>Vzde: fiets valt tegen geparkeerde auto</t>
  </si>
  <si>
    <t>Vzde heeft bij afslaan naar links aanrijding met tegemoetkomende fietser</t>
  </si>
  <si>
    <t>niet bekend</t>
  </si>
  <si>
    <t>kras op de auto</t>
  </si>
  <si>
    <t>Vzde heeft op de fiets (fatbike) een aanrijding met auto</t>
  </si>
  <si>
    <t>Vzde fietst tegen geparkeerde scooter</t>
  </si>
  <si>
    <t>Vzde heeft op fatbike aanrijding met auto en valt op geparkeerde auto -&gt; geparkeerde auto is tgp</t>
  </si>
  <si>
    <t>AF</t>
  </si>
  <si>
    <t>Vzde wordt op de fiets aangereden door een (Oekraïense) auto</t>
  </si>
  <si>
    <t>Vzde fietst tegen andere fietser</t>
  </si>
  <si>
    <t>Vzde fietst tegen reclamebord</t>
  </si>
  <si>
    <t>AZC Soest</t>
  </si>
  <si>
    <t>AZC Overgoo</t>
  </si>
  <si>
    <t>Vzde parkeert fiets deze valt tegen auto</t>
  </si>
  <si>
    <t>AZC Delft NO</t>
  </si>
  <si>
    <t>Vzde reed op trambaan en is aangereden door auto vanuit uitrit</t>
  </si>
  <si>
    <t>Vzde heeft met de fiets geparkeerd staande auto beschadigd</t>
  </si>
  <si>
    <t>Vzde heeft op de fietst schadegeval met auto</t>
  </si>
  <si>
    <t>Vzde slaat boos op de achterkant van geparkeerde auto</t>
  </si>
  <si>
    <t>AZC Velsen</t>
  </si>
  <si>
    <t>Vzde gaat op de auto staan uit angst voor hond</t>
  </si>
  <si>
    <t>Vzde schopt tegen auto van tegenpartij</t>
  </si>
  <si>
    <t>AZC Nijkerk</t>
  </si>
  <si>
    <t>aff</t>
  </si>
  <si>
    <t>Vzde heeft op de fiets (fatbike) met voetganger</t>
  </si>
  <si>
    <t>Vzde is betrokken geweest bij het vallen van een telefoon van een medewerker</t>
  </si>
  <si>
    <t>VZd heeft op fiets aanrijding met tgo</t>
  </si>
  <si>
    <t>AZC Meppel</t>
  </si>
  <si>
    <t>Vzde heeft bril tgp beschadigd tijdens val</t>
  </si>
  <si>
    <t>07-10-2024/16-10-2024</t>
  </si>
  <si>
    <t>Putten NO</t>
  </si>
  <si>
    <t>Schade aan douchedeuren Postiljon Hotel (noodopvang)</t>
  </si>
  <si>
    <t>&lt; 5.000</t>
  </si>
  <si>
    <t>AZC Woerden</t>
  </si>
  <si>
    <t xml:space="preserve"> oorzaak onduidelijk</t>
  </si>
  <si>
    <t>Verz fietst tegen stilstaande auto.</t>
  </si>
  <si>
    <t>AZC Vianen</t>
  </si>
  <si>
    <t>AZC Son en Breugel</t>
  </si>
  <si>
    <t>Vzde heeft op fiets (fatbike) aanrijding met auto</t>
  </si>
  <si>
    <t>Vzde heeft heeft op de fiets aanrijding met auto</t>
  </si>
  <si>
    <t>CNO Veenendaal</t>
  </si>
  <si>
    <t>AZC Sevenum</t>
  </si>
  <si>
    <t>AZC Nieuwegein</t>
  </si>
  <si>
    <t>Vzde gooit steen naar beveiligers maar landt op auto van tegepartij</t>
  </si>
  <si>
    <t>Vzde stalt de fiets en deze valt tegen een auto</t>
  </si>
  <si>
    <t>Vzde heeft op de fiets aanrijding</t>
  </si>
  <si>
    <t>AZC Ter Apel - Budel</t>
  </si>
  <si>
    <t xml:space="preserve">Vzde is tegen glazen deur gelopen </t>
  </si>
  <si>
    <t>AZC Albergen</t>
  </si>
  <si>
    <t>Vzde fietst tegen voetganger met als gevolg een kapotte bril</t>
  </si>
  <si>
    <t>Vzde fietst met fatbike tegen geparkeerde auto</t>
  </si>
  <si>
    <t>Vzde heeft deur beschadigd bij het helpen met verhuizen</t>
  </si>
  <si>
    <t>Vzde heeft op elektrische fiets aanrijding met andere fietser</t>
  </si>
  <si>
    <t>Vzde heeft schade toegebracht aan Hotel Van der Valk</t>
  </si>
  <si>
    <t>Bevalling in de auto</t>
  </si>
  <si>
    <t>AZC Zuthpen</t>
  </si>
  <si>
    <t>AZC Zeewolde</t>
  </si>
  <si>
    <t>Vzde steekt de weg over en heeft aanrijding met motorrijtuig</t>
  </si>
  <si>
    <t>Vzde heeft op de fiets aanrijding met autobus</t>
  </si>
  <si>
    <t>Vzde veroorzaakt schade aan tablet</t>
  </si>
  <si>
    <t>Vzden beschadigen auto van medewerker</t>
  </si>
  <si>
    <t>Vzde gooit zichzelf voor de auto van tegenpartij</t>
  </si>
  <si>
    <t>Vzde gooien glas uit het raam</t>
  </si>
  <si>
    <t>Vzde rijdt met fatbike achterop fietser</t>
  </si>
  <si>
    <t>CNO Dongen</t>
  </si>
  <si>
    <t>Vzde heeft tablet op de grond gegooid</t>
  </si>
  <si>
    <t>Vzde bekrast auto (en nog 14)</t>
  </si>
  <si>
    <t>Vzde steentjes tegen auto van tegenpartij</t>
  </si>
  <si>
    <t>Vzde heeft op de fiets aanrijding met auto tgp</t>
  </si>
  <si>
    <t>AZC Reigo Zuid</t>
  </si>
  <si>
    <t>Vzde opent portier en twee personen botsen hiertegen aan</t>
  </si>
  <si>
    <t>AZV Heerhugowaard</t>
  </si>
  <si>
    <t>Vzde veroorzaakt opzettelijk schade aan auto medewerkster</t>
  </si>
  <si>
    <t>AZC Leidschendam</t>
  </si>
  <si>
    <t>Vzde fietst achterop stilstaande auto</t>
  </si>
  <si>
    <t>AZC Simpelveld</t>
  </si>
  <si>
    <t>AZC Haarlemmermeer</t>
  </si>
  <si>
    <t>AZC Zandvoort</t>
  </si>
  <si>
    <t>Hond van mw Vadym heeft wederpartij gebeten</t>
  </si>
  <si>
    <t>Vzden? veroorzaken schade aan geparkeerde auto</t>
  </si>
  <si>
    <t>Verzekerde heeft op de fiets aanrijding met scooter</t>
  </si>
  <si>
    <t>verzekerden vallen met fiets tegen geparkeerde auto</t>
  </si>
  <si>
    <t>verzekerde heeft op de fiets aanrijding met auto</t>
  </si>
  <si>
    <t>AZC Putten NO</t>
  </si>
  <si>
    <t>douchedeuren kapot</t>
  </si>
  <si>
    <t>verzekrede heeft op de fiets aanrijding met tgp</t>
  </si>
  <si>
    <t>aanrijding op de fiets</t>
  </si>
  <si>
    <t>aanrijding op fatbike met auto</t>
  </si>
  <si>
    <t>AZC Heeze</t>
  </si>
  <si>
    <t>aanrijding heeft met de fiets aanrijding met auto</t>
  </si>
  <si>
    <t>bewoner heeft telefoon beschadigd</t>
  </si>
  <si>
    <t>bewoner heeft tv van hotel beschadigd</t>
  </si>
  <si>
    <t>bewoner heeft op de fiets aanrijding met auto</t>
  </si>
  <si>
    <t>bewoner laat telefoon kapot vallen</t>
  </si>
  <si>
    <t>bewoner heeft op fiets aanrijding met auto</t>
  </si>
  <si>
    <t>bewoner knoeit met chocolade in auto</t>
  </si>
  <si>
    <t>bewoner heeft aanrijding met auto</t>
  </si>
  <si>
    <t>bewoner fietst tegen andere fietser</t>
  </si>
  <si>
    <t xml:space="preserve">Vzde </t>
  </si>
  <si>
    <t>Vzde verleent op de fiets geen voorrang aan tgp</t>
  </si>
  <si>
    <t>Vzde heeft blikje op auto gezet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</si>
</sst>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0" fontId="3" fillId="0" borderId="1" xfId="0" applyFont="1" applyBorder="1"/>
    <xf numFmtId="44" fontId="3" fillId="0" borderId="1" xfId="0" applyNumberFormat="1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vertical="top"/>
    </xf>
    <xf numFmtId="14" fontId="4" fillId="0" borderId="1" xfId="0" applyNumberFormat="1" applyFont="1" applyBorder="1"/>
    <xf numFmtId="44" fontId="4" fillId="0" borderId="1" xfId="0" applyNumberFormat="1" applyFont="1" applyBorder="1"/>
    <xf numFmtId="0" fontId="4" fillId="0" borderId="2" xfId="0" applyFont="1" applyBorder="1"/>
    <xf numFmtId="14" fontId="4" fillId="0" borderId="2" xfId="0" applyNumberFormat="1" applyFont="1" applyBorder="1"/>
    <xf numFmtId="0" fontId="4" fillId="0" borderId="3" xfId="0" applyFont="1" applyBorder="1"/>
    <xf numFmtId="14" fontId="4" fillId="0" borderId="3" xfId="0" applyNumberFormat="1" applyFont="1" applyBorder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14" fontId="4" fillId="0" borderId="4" xfId="0" applyNumberFormat="1" applyFont="1" applyBorder="1"/>
    <xf numFmtId="0" fontId="4" fillId="0" borderId="4" xfId="0" applyFont="1" applyBorder="1"/>
    <xf numFmtId="44" fontId="4" fillId="0" borderId="4" xfId="0" applyNumberFormat="1" applyFont="1" applyBorder="1"/>
    <xf numFmtId="49" fontId="4" fillId="0" borderId="1" xfId="0" applyNumberFormat="1" applyFont="1" applyBorder="1" applyAlignment="1">
      <alignment horizontal="center"/>
    </xf>
    <xf numFmtId="44" fontId="4" fillId="0" borderId="1" xfId="1" applyNumberFormat="1" applyFont="1" applyBorder="1"/>
    <xf numFmtId="43" fontId="4" fillId="0" borderId="1" xfId="0" applyNumberFormat="1" applyFont="1" applyBorder="1"/>
    <xf numFmtId="14" fontId="4" fillId="0" borderId="0" xfId="0" applyNumberFormat="1" applyFont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44" fontId="4" fillId="0" borderId="1" xfId="1" applyFont="1" applyBorder="1"/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44" fontId="0" fillId="0" borderId="1" xfId="0" applyNumberFormat="1" applyBorder="1"/>
    <xf numFmtId="0" fontId="0" fillId="0" borderId="1" xfId="0" applyBorder="1"/>
    <xf numFmtId="0" fontId="4" fillId="0" borderId="1" xfId="0" applyFont="1" applyFill="1" applyBorder="1"/>
    <xf numFmtId="14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Border="1" applyAlignment="1"/>
    <xf numFmtId="0" fontId="4" fillId="2" borderId="1" xfId="0" applyFont="1" applyFill="1" applyBorder="1"/>
    <xf numFmtId="14" fontId="4" fillId="0" borderId="1" xfId="0" applyNumberFormat="1" applyFont="1" applyFill="1" applyBorder="1"/>
    <xf numFmtId="44" fontId="4" fillId="0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opLeftCell="A118" workbookViewId="0">
      <selection activeCell="E3" sqref="E3"/>
    </sheetView>
  </sheetViews>
  <sheetFormatPr defaultRowHeight="15" x14ac:dyDescent="0.25"/>
  <cols>
    <col min="1" max="1" width="11" customWidth="1"/>
    <col min="2" max="2" width="12" customWidth="1"/>
    <col min="3" max="3" width="13.42578125" customWidth="1"/>
    <col min="4" max="4" width="17" customWidth="1"/>
    <col min="5" max="5" width="18" customWidth="1"/>
    <col min="6" max="6" width="49.140625" customWidth="1"/>
    <col min="7" max="7" width="14" customWidth="1"/>
  </cols>
  <sheetData>
    <row r="1" spans="1:10" x14ac:dyDescent="0.25">
      <c r="A1" s="1" t="s">
        <v>0</v>
      </c>
      <c r="B1" s="2"/>
      <c r="C1" s="3"/>
      <c r="D1" s="3"/>
      <c r="E1" s="3"/>
      <c r="F1" s="3"/>
      <c r="G1" s="4"/>
      <c r="H1" s="4"/>
      <c r="I1" s="4"/>
      <c r="J1" s="3"/>
    </row>
    <row r="2" spans="1:10" x14ac:dyDescent="0.25">
      <c r="A2" s="2" t="s">
        <v>1</v>
      </c>
      <c r="B2" s="2"/>
      <c r="C2" s="3"/>
      <c r="D2" s="3"/>
      <c r="E2" s="3"/>
      <c r="F2" s="3"/>
      <c r="G2" s="4"/>
      <c r="H2" s="4"/>
      <c r="I2" s="4"/>
      <c r="J2" s="3"/>
    </row>
    <row r="3" spans="1:10" x14ac:dyDescent="0.25">
      <c r="A3" s="2" t="s">
        <v>2</v>
      </c>
      <c r="B3" s="2"/>
      <c r="C3" s="3"/>
      <c r="D3" s="3"/>
      <c r="E3" s="3"/>
      <c r="F3" s="3"/>
      <c r="G3" s="4"/>
      <c r="H3" s="4"/>
      <c r="I3" s="4"/>
      <c r="J3" s="3"/>
    </row>
    <row r="4" spans="1:10" x14ac:dyDescent="0.25">
      <c r="A4" s="3"/>
      <c r="B4" s="3"/>
      <c r="C4" s="3"/>
      <c r="D4" s="3"/>
      <c r="E4" s="3"/>
      <c r="F4" s="3"/>
      <c r="G4" s="4"/>
      <c r="H4" s="4"/>
      <c r="I4" s="4"/>
      <c r="J4" s="3"/>
    </row>
    <row r="5" spans="1:10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5" t="s">
        <v>12</v>
      </c>
    </row>
    <row r="6" spans="1:10" x14ac:dyDescent="0.25">
      <c r="A6" s="7">
        <v>2000013</v>
      </c>
      <c r="B6" s="8">
        <v>43836</v>
      </c>
      <c r="C6" s="9">
        <v>43837</v>
      </c>
      <c r="D6" s="9"/>
      <c r="E6" s="7" t="s">
        <v>13</v>
      </c>
      <c r="F6" s="7" t="s">
        <v>14</v>
      </c>
      <c r="G6" s="10">
        <v>0</v>
      </c>
      <c r="H6" s="10">
        <v>0</v>
      </c>
      <c r="I6" s="10">
        <v>0</v>
      </c>
      <c r="J6" s="7" t="s">
        <v>15</v>
      </c>
    </row>
    <row r="7" spans="1:10" x14ac:dyDescent="0.25">
      <c r="A7" s="7">
        <v>2000049</v>
      </c>
      <c r="B7" s="9">
        <v>43837</v>
      </c>
      <c r="C7" s="9">
        <v>43842</v>
      </c>
      <c r="D7" s="9"/>
      <c r="E7" s="7" t="s">
        <v>16</v>
      </c>
      <c r="F7" s="7" t="s">
        <v>17</v>
      </c>
      <c r="G7" s="10">
        <v>473.53</v>
      </c>
      <c r="H7" s="10">
        <v>0</v>
      </c>
      <c r="I7" s="10">
        <f>SUM(G7:H7)</f>
        <v>473.53</v>
      </c>
      <c r="J7" s="7" t="s">
        <v>15</v>
      </c>
    </row>
    <row r="8" spans="1:10" x14ac:dyDescent="0.25">
      <c r="A8" s="7">
        <v>2000056</v>
      </c>
      <c r="B8" s="9">
        <v>43834</v>
      </c>
      <c r="C8" s="9">
        <v>43843</v>
      </c>
      <c r="D8" s="9"/>
      <c r="E8" s="7" t="s">
        <v>18</v>
      </c>
      <c r="F8" s="7" t="s">
        <v>17</v>
      </c>
      <c r="G8" s="10">
        <v>835.23</v>
      </c>
      <c r="H8" s="10">
        <v>0</v>
      </c>
      <c r="I8" s="10">
        <f>SUM(G8:H8)</f>
        <v>835.23</v>
      </c>
      <c r="J8" s="7" t="s">
        <v>15</v>
      </c>
    </row>
    <row r="9" spans="1:10" x14ac:dyDescent="0.25">
      <c r="A9" s="7">
        <v>2000176</v>
      </c>
      <c r="B9" s="9">
        <v>43853</v>
      </c>
      <c r="C9" s="9">
        <v>43858</v>
      </c>
      <c r="D9" s="9">
        <v>44384</v>
      </c>
      <c r="E9" s="7" t="s">
        <v>19</v>
      </c>
      <c r="F9" s="7" t="s">
        <v>20</v>
      </c>
      <c r="G9" s="10">
        <v>0</v>
      </c>
      <c r="H9" s="10">
        <v>0</v>
      </c>
      <c r="I9" s="10">
        <v>0</v>
      </c>
      <c r="J9" s="7" t="s">
        <v>15</v>
      </c>
    </row>
    <row r="10" spans="1:10" x14ac:dyDescent="0.25">
      <c r="A10" s="7">
        <v>2000207</v>
      </c>
      <c r="B10" s="9">
        <v>43859</v>
      </c>
      <c r="C10" s="9">
        <v>43864</v>
      </c>
      <c r="D10" s="9">
        <v>44158</v>
      </c>
      <c r="E10" s="7" t="s">
        <v>21</v>
      </c>
      <c r="F10" s="7" t="s">
        <v>22</v>
      </c>
      <c r="G10" s="10">
        <v>0</v>
      </c>
      <c r="H10" s="10">
        <v>0</v>
      </c>
      <c r="I10" s="10">
        <v>0</v>
      </c>
      <c r="J10" s="7" t="s">
        <v>15</v>
      </c>
    </row>
    <row r="11" spans="1:10" x14ac:dyDescent="0.25">
      <c r="A11" s="7">
        <v>2000210</v>
      </c>
      <c r="B11" s="9">
        <v>43849</v>
      </c>
      <c r="C11" s="9">
        <v>43864</v>
      </c>
      <c r="D11" s="9">
        <v>44881</v>
      </c>
      <c r="E11" s="7" t="s">
        <v>23</v>
      </c>
      <c r="F11" s="7" t="s">
        <v>17</v>
      </c>
      <c r="G11" s="10">
        <v>0</v>
      </c>
      <c r="H11" s="10">
        <v>0</v>
      </c>
      <c r="I11" s="10">
        <v>0</v>
      </c>
      <c r="J11" s="7" t="s">
        <v>15</v>
      </c>
    </row>
    <row r="12" spans="1:10" x14ac:dyDescent="0.25">
      <c r="A12" s="7">
        <v>2000261</v>
      </c>
      <c r="B12" s="9">
        <v>43854</v>
      </c>
      <c r="C12" s="9">
        <v>43871</v>
      </c>
      <c r="D12" s="9"/>
      <c r="E12" s="7" t="s">
        <v>18</v>
      </c>
      <c r="F12" s="7" t="s">
        <v>24</v>
      </c>
      <c r="G12" s="10">
        <v>0</v>
      </c>
      <c r="H12" s="10">
        <v>0</v>
      </c>
      <c r="I12" s="10">
        <v>0</v>
      </c>
      <c r="J12" s="7" t="s">
        <v>15</v>
      </c>
    </row>
    <row r="13" spans="1:10" x14ac:dyDescent="0.25">
      <c r="A13" s="7">
        <v>2000274</v>
      </c>
      <c r="B13" s="9">
        <v>43858</v>
      </c>
      <c r="C13" s="9">
        <v>43871</v>
      </c>
      <c r="D13" s="9">
        <v>43901</v>
      </c>
      <c r="E13" s="7" t="s">
        <v>25</v>
      </c>
      <c r="F13" s="7" t="s">
        <v>17</v>
      </c>
      <c r="G13" s="10">
        <v>0</v>
      </c>
      <c r="H13" s="10">
        <v>0</v>
      </c>
      <c r="I13" s="10">
        <v>0</v>
      </c>
      <c r="J13" s="7" t="s">
        <v>15</v>
      </c>
    </row>
    <row r="14" spans="1:10" x14ac:dyDescent="0.25">
      <c r="A14" s="7">
        <v>2000285</v>
      </c>
      <c r="B14" s="9">
        <v>43857</v>
      </c>
      <c r="C14" s="9">
        <v>43871</v>
      </c>
      <c r="D14" s="9"/>
      <c r="E14" s="7" t="s">
        <v>26</v>
      </c>
      <c r="F14" s="7" t="s">
        <v>20</v>
      </c>
      <c r="G14" s="10">
        <v>140.08000000000001</v>
      </c>
      <c r="H14" s="10">
        <v>0</v>
      </c>
      <c r="I14" s="10">
        <f>SUM(G14:H14)</f>
        <v>140.08000000000001</v>
      </c>
      <c r="J14" s="7" t="s">
        <v>15</v>
      </c>
    </row>
    <row r="15" spans="1:10" x14ac:dyDescent="0.25">
      <c r="A15" s="7">
        <v>2000315</v>
      </c>
      <c r="B15" s="9">
        <v>43864</v>
      </c>
      <c r="C15" s="9">
        <v>43872</v>
      </c>
      <c r="D15" s="9"/>
      <c r="E15" s="7" t="s">
        <v>27</v>
      </c>
      <c r="F15" s="7" t="s">
        <v>28</v>
      </c>
      <c r="G15" s="10">
        <v>0</v>
      </c>
      <c r="H15" s="10">
        <v>0</v>
      </c>
      <c r="I15" s="10">
        <v>0</v>
      </c>
      <c r="J15" s="7" t="s">
        <v>15</v>
      </c>
    </row>
    <row r="16" spans="1:10" x14ac:dyDescent="0.25">
      <c r="A16" s="7">
        <v>2000416</v>
      </c>
      <c r="B16" s="9">
        <v>43874</v>
      </c>
      <c r="C16" s="9">
        <v>43880</v>
      </c>
      <c r="D16" s="9">
        <v>44384</v>
      </c>
      <c r="E16" s="7" t="s">
        <v>29</v>
      </c>
      <c r="F16" s="7" t="s">
        <v>30</v>
      </c>
      <c r="G16" s="10">
        <v>0</v>
      </c>
      <c r="H16" s="10">
        <v>0</v>
      </c>
      <c r="I16" s="10">
        <v>0</v>
      </c>
      <c r="J16" s="7" t="s">
        <v>15</v>
      </c>
    </row>
    <row r="17" spans="1:10" x14ac:dyDescent="0.25">
      <c r="A17" s="7">
        <v>2000478</v>
      </c>
      <c r="B17" s="9">
        <v>43879</v>
      </c>
      <c r="C17" s="9">
        <v>43887</v>
      </c>
      <c r="D17" s="9">
        <v>44321</v>
      </c>
      <c r="E17" s="7" t="s">
        <v>31</v>
      </c>
      <c r="F17" s="7" t="s">
        <v>32</v>
      </c>
      <c r="G17" s="10">
        <v>0</v>
      </c>
      <c r="H17" s="10">
        <v>0</v>
      </c>
      <c r="I17" s="10">
        <v>0</v>
      </c>
      <c r="J17" s="7" t="s">
        <v>15</v>
      </c>
    </row>
    <row r="18" spans="1:10" x14ac:dyDescent="0.25">
      <c r="A18" s="7">
        <v>2000505</v>
      </c>
      <c r="B18" s="9">
        <v>43875</v>
      </c>
      <c r="C18" s="9">
        <v>43889</v>
      </c>
      <c r="D18" s="9">
        <v>44315</v>
      </c>
      <c r="E18" s="7" t="s">
        <v>33</v>
      </c>
      <c r="F18" s="7" t="s">
        <v>34</v>
      </c>
      <c r="G18" s="10">
        <v>1150</v>
      </c>
      <c r="H18" s="10">
        <v>0</v>
      </c>
      <c r="I18" s="10">
        <f>SUM(G18:H18)</f>
        <v>1150</v>
      </c>
      <c r="J18" s="7" t="s">
        <v>15</v>
      </c>
    </row>
    <row r="19" spans="1:10" x14ac:dyDescent="0.25">
      <c r="A19" s="7">
        <v>2000532</v>
      </c>
      <c r="B19" s="9">
        <v>43868</v>
      </c>
      <c r="C19" s="9">
        <v>43887</v>
      </c>
      <c r="D19" s="9"/>
      <c r="E19" s="7" t="s">
        <v>35</v>
      </c>
      <c r="F19" s="7" t="s">
        <v>17</v>
      </c>
      <c r="G19" s="10">
        <v>367.04</v>
      </c>
      <c r="H19" s="10">
        <v>0</v>
      </c>
      <c r="I19" s="10">
        <v>367.04</v>
      </c>
      <c r="J19" s="7" t="s">
        <v>15</v>
      </c>
    </row>
    <row r="20" spans="1:10" x14ac:dyDescent="0.25">
      <c r="A20" s="7">
        <v>2000562</v>
      </c>
      <c r="B20" s="9">
        <v>43852</v>
      </c>
      <c r="C20" s="9">
        <v>43894</v>
      </c>
      <c r="D20" s="9">
        <v>44439</v>
      </c>
      <c r="E20" s="7" t="s">
        <v>36</v>
      </c>
      <c r="F20" s="7" t="s">
        <v>37</v>
      </c>
      <c r="G20" s="10">
        <v>0</v>
      </c>
      <c r="H20" s="10">
        <v>0</v>
      </c>
      <c r="I20" s="10">
        <v>0</v>
      </c>
      <c r="J20" s="7" t="s">
        <v>15</v>
      </c>
    </row>
    <row r="21" spans="1:10" x14ac:dyDescent="0.25">
      <c r="A21" s="7">
        <v>2000567</v>
      </c>
      <c r="B21" s="9">
        <v>43881</v>
      </c>
      <c r="C21" s="9">
        <v>5</v>
      </c>
      <c r="D21" s="9"/>
      <c r="E21" s="7" t="s">
        <v>35</v>
      </c>
      <c r="F21" s="7" t="s">
        <v>38</v>
      </c>
      <c r="G21" s="10">
        <v>6000</v>
      </c>
      <c r="H21" s="10">
        <v>140.36000000000001</v>
      </c>
      <c r="I21" s="10">
        <f t="shared" ref="I21:I26" si="0">SUM(G21:H21)</f>
        <v>6140.36</v>
      </c>
      <c r="J21" s="7" t="s">
        <v>15</v>
      </c>
    </row>
    <row r="22" spans="1:10" x14ac:dyDescent="0.25">
      <c r="A22" s="7">
        <v>2000593</v>
      </c>
      <c r="B22" s="9">
        <v>43883</v>
      </c>
      <c r="C22" s="9">
        <v>43896</v>
      </c>
      <c r="D22" s="9"/>
      <c r="E22" s="7" t="s">
        <v>39</v>
      </c>
      <c r="F22" s="7" t="s">
        <v>40</v>
      </c>
      <c r="G22" s="10">
        <v>150</v>
      </c>
      <c r="H22" s="10">
        <v>0</v>
      </c>
      <c r="I22" s="10">
        <f t="shared" si="0"/>
        <v>150</v>
      </c>
      <c r="J22" s="7" t="s">
        <v>15</v>
      </c>
    </row>
    <row r="23" spans="1:10" x14ac:dyDescent="0.25">
      <c r="A23" s="7">
        <v>2000603</v>
      </c>
      <c r="B23" s="9">
        <v>43831</v>
      </c>
      <c r="C23" s="9">
        <v>43894</v>
      </c>
      <c r="D23" s="9"/>
      <c r="E23" s="7" t="s">
        <v>27</v>
      </c>
      <c r="F23" s="7" t="s">
        <v>41</v>
      </c>
      <c r="G23" s="10">
        <v>70</v>
      </c>
      <c r="H23" s="10">
        <v>0</v>
      </c>
      <c r="I23" s="10">
        <f t="shared" si="0"/>
        <v>70</v>
      </c>
      <c r="J23" s="7" t="s">
        <v>15</v>
      </c>
    </row>
    <row r="24" spans="1:10" x14ac:dyDescent="0.25">
      <c r="A24" s="7">
        <v>2000629</v>
      </c>
      <c r="B24" s="9">
        <v>43887</v>
      </c>
      <c r="C24" s="9">
        <v>43899</v>
      </c>
      <c r="D24" s="9"/>
      <c r="E24" s="7" t="s">
        <v>42</v>
      </c>
      <c r="F24" s="7" t="s">
        <v>43</v>
      </c>
      <c r="G24" s="10">
        <v>1344.55</v>
      </c>
      <c r="H24" s="10">
        <v>0</v>
      </c>
      <c r="I24" s="10">
        <f t="shared" si="0"/>
        <v>1344.55</v>
      </c>
      <c r="J24" s="10" t="s">
        <v>15</v>
      </c>
    </row>
    <row r="25" spans="1:10" x14ac:dyDescent="0.25">
      <c r="A25" s="7">
        <v>2000665</v>
      </c>
      <c r="B25" s="9">
        <v>43871</v>
      </c>
      <c r="C25" s="9">
        <v>43902</v>
      </c>
      <c r="D25" s="9">
        <v>44384</v>
      </c>
      <c r="E25" s="7" t="s">
        <v>36</v>
      </c>
      <c r="F25" s="7" t="s">
        <v>44</v>
      </c>
      <c r="G25" s="10">
        <v>0</v>
      </c>
      <c r="H25" s="10">
        <v>0</v>
      </c>
      <c r="I25" s="10">
        <f t="shared" si="0"/>
        <v>0</v>
      </c>
      <c r="J25" s="10" t="s">
        <v>15</v>
      </c>
    </row>
    <row r="26" spans="1:10" x14ac:dyDescent="0.25">
      <c r="A26" s="7">
        <v>2000705</v>
      </c>
      <c r="B26" s="9">
        <v>43974</v>
      </c>
      <c r="C26" s="9">
        <v>43906</v>
      </c>
      <c r="D26" s="9"/>
      <c r="E26" s="7" t="s">
        <v>33</v>
      </c>
      <c r="F26" s="7" t="s">
        <v>45</v>
      </c>
      <c r="G26" s="10">
        <v>597.04999999999995</v>
      </c>
      <c r="H26" s="10">
        <v>0</v>
      </c>
      <c r="I26" s="10">
        <f t="shared" si="0"/>
        <v>597.04999999999995</v>
      </c>
      <c r="J26" s="10" t="s">
        <v>15</v>
      </c>
    </row>
    <row r="27" spans="1:10" x14ac:dyDescent="0.25">
      <c r="A27" s="7">
        <v>2000801</v>
      </c>
      <c r="B27" s="9">
        <v>43895</v>
      </c>
      <c r="C27" s="9">
        <v>43914</v>
      </c>
      <c r="D27" s="9"/>
      <c r="E27" s="7" t="s">
        <v>42</v>
      </c>
      <c r="F27" s="7" t="s">
        <v>46</v>
      </c>
      <c r="G27" s="10">
        <v>0</v>
      </c>
      <c r="H27" s="10">
        <v>0</v>
      </c>
      <c r="I27" s="10">
        <v>0</v>
      </c>
      <c r="J27" s="10" t="s">
        <v>15</v>
      </c>
    </row>
    <row r="28" spans="1:10" x14ac:dyDescent="0.25">
      <c r="A28" s="7">
        <v>2000943</v>
      </c>
      <c r="B28" s="9">
        <v>43892</v>
      </c>
      <c r="C28" s="9">
        <v>43929</v>
      </c>
      <c r="D28" s="9">
        <v>44384</v>
      </c>
      <c r="E28" s="7" t="s">
        <v>47</v>
      </c>
      <c r="F28" s="7" t="s">
        <v>48</v>
      </c>
      <c r="G28" s="10">
        <v>0</v>
      </c>
      <c r="H28" s="10">
        <v>0</v>
      </c>
      <c r="I28" s="10">
        <v>0</v>
      </c>
      <c r="J28" s="10" t="s">
        <v>15</v>
      </c>
    </row>
    <row r="29" spans="1:10" x14ac:dyDescent="0.25">
      <c r="A29" s="7">
        <v>2000977</v>
      </c>
      <c r="B29" s="9">
        <v>43931</v>
      </c>
      <c r="C29" s="9">
        <v>43931</v>
      </c>
      <c r="D29" s="9"/>
      <c r="E29" s="7" t="s">
        <v>35</v>
      </c>
      <c r="F29" s="7" t="s">
        <v>49</v>
      </c>
      <c r="G29" s="10">
        <v>314.7</v>
      </c>
      <c r="H29" s="10">
        <v>0</v>
      </c>
      <c r="I29" s="10">
        <v>314.7</v>
      </c>
      <c r="J29" s="10" t="s">
        <v>15</v>
      </c>
    </row>
    <row r="30" spans="1:10" x14ac:dyDescent="0.25">
      <c r="A30" s="7">
        <v>2001086</v>
      </c>
      <c r="B30" s="9">
        <v>43943</v>
      </c>
      <c r="C30" s="9">
        <v>43944</v>
      </c>
      <c r="D30" s="9">
        <v>44321</v>
      </c>
      <c r="E30" s="7" t="s">
        <v>50</v>
      </c>
      <c r="F30" s="7" t="s">
        <v>51</v>
      </c>
      <c r="G30" s="10">
        <v>0</v>
      </c>
      <c r="H30" s="10">
        <v>0</v>
      </c>
      <c r="I30" s="10">
        <v>0</v>
      </c>
      <c r="J30" s="10" t="s">
        <v>15</v>
      </c>
    </row>
    <row r="31" spans="1:10" x14ac:dyDescent="0.25">
      <c r="A31" s="7">
        <v>2001092</v>
      </c>
      <c r="B31" s="9">
        <v>43946</v>
      </c>
      <c r="C31" s="9">
        <v>43940</v>
      </c>
      <c r="D31" s="9"/>
      <c r="E31" s="7" t="s">
        <v>52</v>
      </c>
      <c r="F31" s="7" t="s">
        <v>53</v>
      </c>
      <c r="G31" s="10">
        <v>0</v>
      </c>
      <c r="H31" s="10">
        <v>0</v>
      </c>
      <c r="I31" s="10">
        <v>0</v>
      </c>
      <c r="J31" s="10" t="s">
        <v>15</v>
      </c>
    </row>
    <row r="32" spans="1:10" x14ac:dyDescent="0.25">
      <c r="A32" s="7">
        <v>2001095</v>
      </c>
      <c r="B32" s="9">
        <v>43949</v>
      </c>
      <c r="C32" s="9">
        <v>43946</v>
      </c>
      <c r="D32" s="9"/>
      <c r="E32" s="7" t="s">
        <v>54</v>
      </c>
      <c r="F32" s="7" t="s">
        <v>17</v>
      </c>
      <c r="G32" s="10">
        <v>610.86</v>
      </c>
      <c r="H32" s="10">
        <v>0</v>
      </c>
      <c r="I32" s="10">
        <f>SUM(G32:H32)</f>
        <v>610.86</v>
      </c>
      <c r="J32" s="10" t="s">
        <v>15</v>
      </c>
    </row>
    <row r="33" spans="1:10" x14ac:dyDescent="0.25">
      <c r="A33" s="7">
        <v>2001118</v>
      </c>
      <c r="B33" s="9">
        <v>43939</v>
      </c>
      <c r="C33" s="9">
        <v>43950</v>
      </c>
      <c r="D33" s="9"/>
      <c r="E33" s="7" t="s">
        <v>31</v>
      </c>
      <c r="F33" s="7" t="s">
        <v>20</v>
      </c>
      <c r="G33" s="10">
        <v>167.29</v>
      </c>
      <c r="H33" s="10">
        <v>0</v>
      </c>
      <c r="I33" s="10">
        <f>SUM(G33:H33)</f>
        <v>167.29</v>
      </c>
      <c r="J33" s="10" t="s">
        <v>15</v>
      </c>
    </row>
    <row r="34" spans="1:10" x14ac:dyDescent="0.25">
      <c r="A34" s="7">
        <v>2001138</v>
      </c>
      <c r="B34" s="9">
        <v>43941</v>
      </c>
      <c r="C34" s="9">
        <v>43901</v>
      </c>
      <c r="D34" s="9">
        <v>44774</v>
      </c>
      <c r="E34" s="7" t="s">
        <v>55</v>
      </c>
      <c r="F34" s="7" t="s">
        <v>56</v>
      </c>
      <c r="G34" s="10">
        <v>0</v>
      </c>
      <c r="H34" s="10">
        <v>0</v>
      </c>
      <c r="I34" s="10">
        <v>0</v>
      </c>
      <c r="J34" s="10" t="s">
        <v>15</v>
      </c>
    </row>
    <row r="35" spans="1:10" x14ac:dyDescent="0.25">
      <c r="A35" s="7">
        <v>2001186</v>
      </c>
      <c r="B35" s="9">
        <v>43957</v>
      </c>
      <c r="C35" s="9">
        <v>43893</v>
      </c>
      <c r="D35" s="9"/>
      <c r="E35" s="7" t="s">
        <v>57</v>
      </c>
      <c r="F35" s="7" t="s">
        <v>58</v>
      </c>
      <c r="G35" s="10">
        <v>387.2</v>
      </c>
      <c r="H35" s="10">
        <v>0</v>
      </c>
      <c r="I35" s="10">
        <f>SUM(G35:H35)</f>
        <v>387.2</v>
      </c>
      <c r="J35" s="10" t="s">
        <v>15</v>
      </c>
    </row>
    <row r="36" spans="1:10" x14ac:dyDescent="0.25">
      <c r="A36" s="7">
        <v>2001208</v>
      </c>
      <c r="B36" s="9">
        <v>43931</v>
      </c>
      <c r="C36" s="9">
        <v>43960</v>
      </c>
      <c r="D36" s="9">
        <v>44202</v>
      </c>
      <c r="E36" s="7" t="s">
        <v>59</v>
      </c>
      <c r="F36" s="7" t="s">
        <v>60</v>
      </c>
      <c r="G36" s="10">
        <v>0</v>
      </c>
      <c r="H36" s="10">
        <v>0</v>
      </c>
      <c r="I36" s="10">
        <v>0</v>
      </c>
      <c r="J36" s="10" t="s">
        <v>15</v>
      </c>
    </row>
    <row r="37" spans="1:10" x14ac:dyDescent="0.25">
      <c r="A37" s="7">
        <v>2001240</v>
      </c>
      <c r="B37" s="9">
        <v>43959</v>
      </c>
      <c r="C37" s="9">
        <v>43964</v>
      </c>
      <c r="D37" s="9">
        <v>44648</v>
      </c>
      <c r="E37" s="7" t="s">
        <v>26</v>
      </c>
      <c r="F37" s="7" t="s">
        <v>17</v>
      </c>
      <c r="G37" s="10">
        <v>0</v>
      </c>
      <c r="H37" s="10">
        <v>0</v>
      </c>
      <c r="I37" s="10">
        <v>0</v>
      </c>
      <c r="J37" s="10" t="s">
        <v>15</v>
      </c>
    </row>
    <row r="38" spans="1:10" x14ac:dyDescent="0.25">
      <c r="A38" s="7">
        <v>2001250</v>
      </c>
      <c r="B38" s="9">
        <v>43944</v>
      </c>
      <c r="C38" s="9">
        <v>43964</v>
      </c>
      <c r="D38" s="9"/>
      <c r="E38" s="7" t="s">
        <v>61</v>
      </c>
      <c r="F38" s="7" t="s">
        <v>17</v>
      </c>
      <c r="G38" s="10">
        <v>696.71</v>
      </c>
      <c r="H38" s="10">
        <v>0</v>
      </c>
      <c r="I38" s="10">
        <f>SUM(G38:H38)</f>
        <v>696.71</v>
      </c>
      <c r="J38" s="10" t="s">
        <v>15</v>
      </c>
    </row>
    <row r="39" spans="1:10" x14ac:dyDescent="0.25">
      <c r="A39" s="7">
        <v>2001292</v>
      </c>
      <c r="B39" s="9">
        <v>43961</v>
      </c>
      <c r="C39" s="9">
        <v>43969</v>
      </c>
      <c r="D39" s="9"/>
      <c r="E39" s="7" t="s">
        <v>31</v>
      </c>
      <c r="F39" s="7" t="s">
        <v>62</v>
      </c>
      <c r="G39" s="10">
        <v>425</v>
      </c>
      <c r="H39" s="10">
        <v>0</v>
      </c>
      <c r="I39" s="10">
        <f>SUM(G39:H39)</f>
        <v>425</v>
      </c>
      <c r="J39" s="10" t="s">
        <v>15</v>
      </c>
    </row>
    <row r="40" spans="1:10" x14ac:dyDescent="0.25">
      <c r="A40" s="7">
        <v>2001302</v>
      </c>
      <c r="B40" s="9">
        <v>43955</v>
      </c>
      <c r="C40" s="9">
        <v>43966</v>
      </c>
      <c r="D40" s="9"/>
      <c r="E40" s="7" t="s">
        <v>63</v>
      </c>
      <c r="F40" s="7" t="s">
        <v>64</v>
      </c>
      <c r="G40" s="10">
        <v>225</v>
      </c>
      <c r="H40" s="10">
        <v>0</v>
      </c>
      <c r="I40" s="10">
        <f>SUM(G40:H40)</f>
        <v>225</v>
      </c>
      <c r="J40" s="10" t="s">
        <v>15</v>
      </c>
    </row>
    <row r="41" spans="1:10" x14ac:dyDescent="0.25">
      <c r="A41" s="7">
        <v>2001322</v>
      </c>
      <c r="B41" s="9">
        <v>43962</v>
      </c>
      <c r="C41" s="9">
        <v>43966</v>
      </c>
      <c r="D41" s="9"/>
      <c r="E41" s="7" t="s">
        <v>63</v>
      </c>
      <c r="F41" s="7" t="s">
        <v>64</v>
      </c>
      <c r="G41" s="10">
        <v>225</v>
      </c>
      <c r="H41" s="10">
        <v>0</v>
      </c>
      <c r="I41" s="10">
        <f>SUM(G41:H41)</f>
        <v>225</v>
      </c>
      <c r="J41" s="10" t="s">
        <v>15</v>
      </c>
    </row>
    <row r="42" spans="1:10" x14ac:dyDescent="0.25">
      <c r="A42" s="7">
        <v>2001338</v>
      </c>
      <c r="B42" s="9">
        <v>43957</v>
      </c>
      <c r="C42" s="9">
        <v>43971</v>
      </c>
      <c r="D42" s="9"/>
      <c r="E42" s="7" t="s">
        <v>21</v>
      </c>
      <c r="F42" s="7" t="s">
        <v>17</v>
      </c>
      <c r="G42" s="10">
        <v>0</v>
      </c>
      <c r="H42" s="10">
        <v>0</v>
      </c>
      <c r="I42" s="10">
        <v>0</v>
      </c>
      <c r="J42" s="10" t="s">
        <v>15</v>
      </c>
    </row>
    <row r="43" spans="1:10" x14ac:dyDescent="0.25">
      <c r="A43" s="7">
        <v>2001346</v>
      </c>
      <c r="B43" s="9">
        <v>43962</v>
      </c>
      <c r="C43" s="9">
        <v>43973</v>
      </c>
      <c r="D43" s="9">
        <v>44439</v>
      </c>
      <c r="E43" s="7" t="s">
        <v>65</v>
      </c>
      <c r="F43" s="7" t="s">
        <v>17</v>
      </c>
      <c r="G43" s="10">
        <v>0</v>
      </c>
      <c r="H43" s="10">
        <v>0</v>
      </c>
      <c r="I43" s="10">
        <v>0</v>
      </c>
      <c r="J43" s="10" t="s">
        <v>15</v>
      </c>
    </row>
    <row r="44" spans="1:10" x14ac:dyDescent="0.25">
      <c r="A44" s="7">
        <v>2001435</v>
      </c>
      <c r="B44" s="9">
        <v>43973</v>
      </c>
      <c r="C44" s="9">
        <v>43979</v>
      </c>
      <c r="D44" s="9"/>
      <c r="E44" s="7" t="s">
        <v>66</v>
      </c>
      <c r="F44" s="7" t="s">
        <v>58</v>
      </c>
      <c r="G44" s="10">
        <v>514.25</v>
      </c>
      <c r="H44" s="10">
        <v>0</v>
      </c>
      <c r="I44" s="10">
        <f>SUM(G44:H44)</f>
        <v>514.25</v>
      </c>
      <c r="J44" s="10" t="s">
        <v>15</v>
      </c>
    </row>
    <row r="45" spans="1:10" x14ac:dyDescent="0.25">
      <c r="A45" s="7">
        <v>2001498</v>
      </c>
      <c r="B45" s="9">
        <v>43990</v>
      </c>
      <c r="C45" s="9">
        <v>43990</v>
      </c>
      <c r="D45" s="9"/>
      <c r="E45" s="7" t="s">
        <v>18</v>
      </c>
      <c r="F45" s="7" t="s">
        <v>58</v>
      </c>
      <c r="G45" s="10">
        <v>1127.02</v>
      </c>
      <c r="H45" s="10">
        <v>0</v>
      </c>
      <c r="I45" s="10">
        <f>SUM(G45:H45)</f>
        <v>1127.02</v>
      </c>
      <c r="J45" s="10" t="s">
        <v>15</v>
      </c>
    </row>
    <row r="46" spans="1:10" x14ac:dyDescent="0.25">
      <c r="A46" s="7">
        <v>2001529</v>
      </c>
      <c r="B46" s="9">
        <v>43986</v>
      </c>
      <c r="C46" s="9">
        <v>43992</v>
      </c>
      <c r="D46" s="9">
        <v>44525</v>
      </c>
      <c r="E46" s="7" t="s">
        <v>67</v>
      </c>
      <c r="F46" s="7" t="s">
        <v>17</v>
      </c>
      <c r="G46" s="10">
        <v>0</v>
      </c>
      <c r="H46" s="10">
        <v>0</v>
      </c>
      <c r="I46" s="10">
        <v>0</v>
      </c>
      <c r="J46" s="10" t="s">
        <v>15</v>
      </c>
    </row>
    <row r="47" spans="1:10" x14ac:dyDescent="0.25">
      <c r="A47" s="7">
        <v>2001603</v>
      </c>
      <c r="B47" s="9">
        <v>43979</v>
      </c>
      <c r="C47" s="9">
        <v>43998</v>
      </c>
      <c r="D47" s="9">
        <v>44573</v>
      </c>
      <c r="E47" s="7" t="s">
        <v>68</v>
      </c>
      <c r="F47" s="7" t="s">
        <v>17</v>
      </c>
      <c r="G47" s="10">
        <v>790.76</v>
      </c>
      <c r="H47" s="10">
        <v>0</v>
      </c>
      <c r="I47" s="10">
        <f>SUM(G47:H47)</f>
        <v>790.76</v>
      </c>
      <c r="J47" s="7" t="s">
        <v>15</v>
      </c>
    </row>
    <row r="48" spans="1:10" x14ac:dyDescent="0.25">
      <c r="A48" s="7">
        <v>2001617</v>
      </c>
      <c r="B48" s="9">
        <v>43967</v>
      </c>
      <c r="C48" s="9">
        <v>44363</v>
      </c>
      <c r="D48" s="9">
        <v>44439</v>
      </c>
      <c r="E48" s="7" t="s">
        <v>36</v>
      </c>
      <c r="F48" s="7" t="s">
        <v>69</v>
      </c>
      <c r="G48" s="10">
        <v>0</v>
      </c>
      <c r="H48" s="10">
        <v>0</v>
      </c>
      <c r="I48" s="10">
        <v>0</v>
      </c>
      <c r="J48" s="7" t="s">
        <v>15</v>
      </c>
    </row>
    <row r="49" spans="1:10" x14ac:dyDescent="0.25">
      <c r="A49" s="7">
        <v>2001718</v>
      </c>
      <c r="B49" s="9">
        <v>43998</v>
      </c>
      <c r="C49" s="9">
        <v>44001</v>
      </c>
      <c r="D49" s="9"/>
      <c r="E49" s="7" t="s">
        <v>63</v>
      </c>
      <c r="F49" s="7" t="s">
        <v>70</v>
      </c>
      <c r="G49" s="10">
        <v>333.1</v>
      </c>
      <c r="H49" s="10">
        <v>0</v>
      </c>
      <c r="I49" s="10">
        <f t="shared" ref="I49:I56" si="1">SUM(G49:H49)</f>
        <v>333.1</v>
      </c>
      <c r="J49" s="7" t="s">
        <v>15</v>
      </c>
    </row>
    <row r="50" spans="1:10" x14ac:dyDescent="0.25">
      <c r="A50" s="7">
        <v>2001721</v>
      </c>
      <c r="B50" s="9">
        <v>43904</v>
      </c>
      <c r="C50" s="9">
        <v>44004</v>
      </c>
      <c r="D50" s="9"/>
      <c r="E50" s="7" t="s">
        <v>71</v>
      </c>
      <c r="F50" s="7" t="s">
        <v>72</v>
      </c>
      <c r="G50" s="10">
        <v>154.12</v>
      </c>
      <c r="H50" s="10">
        <v>0</v>
      </c>
      <c r="I50" s="10">
        <f t="shared" si="1"/>
        <v>154.12</v>
      </c>
      <c r="J50" s="7" t="s">
        <v>15</v>
      </c>
    </row>
    <row r="51" spans="1:10" x14ac:dyDescent="0.25">
      <c r="A51" s="7">
        <v>2001731</v>
      </c>
      <c r="B51" s="9">
        <v>43977</v>
      </c>
      <c r="C51" s="9">
        <v>44005</v>
      </c>
      <c r="D51" s="9">
        <v>44173</v>
      </c>
      <c r="E51" s="7" t="s">
        <v>57</v>
      </c>
      <c r="F51" s="7" t="s">
        <v>70</v>
      </c>
      <c r="G51" s="10">
        <v>75</v>
      </c>
      <c r="H51" s="10">
        <v>0</v>
      </c>
      <c r="I51" s="10">
        <f t="shared" si="1"/>
        <v>75</v>
      </c>
      <c r="J51" s="7" t="s">
        <v>15</v>
      </c>
    </row>
    <row r="52" spans="1:10" x14ac:dyDescent="0.25">
      <c r="A52" s="7">
        <v>2001742</v>
      </c>
      <c r="B52" s="9">
        <v>43980</v>
      </c>
      <c r="C52" s="9">
        <v>44006</v>
      </c>
      <c r="D52" s="9"/>
      <c r="E52" s="7" t="s">
        <v>39</v>
      </c>
      <c r="F52" s="7" t="s">
        <v>73</v>
      </c>
      <c r="G52" s="10">
        <v>390</v>
      </c>
      <c r="H52" s="10">
        <v>0</v>
      </c>
      <c r="I52" s="10">
        <f t="shared" si="1"/>
        <v>390</v>
      </c>
      <c r="J52" s="7" t="s">
        <v>15</v>
      </c>
    </row>
    <row r="53" spans="1:10" x14ac:dyDescent="0.25">
      <c r="A53" s="7">
        <v>2001754</v>
      </c>
      <c r="B53" s="9">
        <v>43998</v>
      </c>
      <c r="C53" s="9">
        <v>44008</v>
      </c>
      <c r="D53" s="9"/>
      <c r="E53" s="7" t="s">
        <v>26</v>
      </c>
      <c r="F53" s="7" t="s">
        <v>74</v>
      </c>
      <c r="G53" s="10">
        <v>331.15</v>
      </c>
      <c r="H53" s="10">
        <v>0</v>
      </c>
      <c r="I53" s="10">
        <f t="shared" si="1"/>
        <v>331.15</v>
      </c>
      <c r="J53" s="7" t="s">
        <v>15</v>
      </c>
    </row>
    <row r="54" spans="1:10" x14ac:dyDescent="0.25">
      <c r="A54" s="7">
        <v>2001789</v>
      </c>
      <c r="B54" s="9">
        <v>44007</v>
      </c>
      <c r="C54" s="9">
        <v>44008</v>
      </c>
      <c r="D54" s="9"/>
      <c r="E54" s="7" t="s">
        <v>65</v>
      </c>
      <c r="F54" s="7" t="s">
        <v>75</v>
      </c>
      <c r="G54" s="10">
        <v>507.26</v>
      </c>
      <c r="H54" s="10">
        <v>0</v>
      </c>
      <c r="I54" s="10">
        <f t="shared" si="1"/>
        <v>507.26</v>
      </c>
      <c r="J54" s="7" t="s">
        <v>15</v>
      </c>
    </row>
    <row r="55" spans="1:10" x14ac:dyDescent="0.25">
      <c r="A55" s="7">
        <v>2001812</v>
      </c>
      <c r="B55" s="9">
        <v>43997</v>
      </c>
      <c r="C55" s="9">
        <v>44011</v>
      </c>
      <c r="D55" s="9">
        <v>44148</v>
      </c>
      <c r="E55" s="7" t="s">
        <v>76</v>
      </c>
      <c r="F55" s="7" t="s">
        <v>74</v>
      </c>
      <c r="G55" s="10">
        <v>225</v>
      </c>
      <c r="H55" s="10">
        <v>0</v>
      </c>
      <c r="I55" s="10">
        <f t="shared" si="1"/>
        <v>225</v>
      </c>
      <c r="J55" s="7" t="s">
        <v>15</v>
      </c>
    </row>
    <row r="56" spans="1:10" x14ac:dyDescent="0.25">
      <c r="A56" s="7">
        <v>2001877</v>
      </c>
      <c r="B56" s="9">
        <v>44013</v>
      </c>
      <c r="C56" s="9">
        <v>44014</v>
      </c>
      <c r="D56" s="9"/>
      <c r="E56" s="7" t="s">
        <v>77</v>
      </c>
      <c r="F56" s="7" t="s">
        <v>58</v>
      </c>
      <c r="G56" s="10">
        <v>925.12</v>
      </c>
      <c r="H56" s="10">
        <v>0</v>
      </c>
      <c r="I56" s="10">
        <f t="shared" si="1"/>
        <v>925.12</v>
      </c>
      <c r="J56" s="7" t="s">
        <v>15</v>
      </c>
    </row>
    <row r="57" spans="1:10" x14ac:dyDescent="0.25">
      <c r="A57" s="7">
        <v>2001888</v>
      </c>
      <c r="B57" s="9">
        <v>44008</v>
      </c>
      <c r="C57" s="9">
        <v>44019</v>
      </c>
      <c r="D57" s="9"/>
      <c r="E57" s="7" t="s">
        <v>55</v>
      </c>
      <c r="F57" s="7" t="s">
        <v>78</v>
      </c>
      <c r="G57" s="10">
        <v>0</v>
      </c>
      <c r="H57" s="10">
        <v>0</v>
      </c>
      <c r="I57" s="10">
        <v>0</v>
      </c>
      <c r="J57" s="7" t="s">
        <v>15</v>
      </c>
    </row>
    <row r="58" spans="1:10" x14ac:dyDescent="0.25">
      <c r="A58" s="7">
        <v>2001905</v>
      </c>
      <c r="B58" s="9">
        <v>43950</v>
      </c>
      <c r="C58" s="9">
        <v>44020</v>
      </c>
      <c r="D58" s="9"/>
      <c r="E58" s="7" t="s">
        <v>21</v>
      </c>
      <c r="F58" s="7" t="s">
        <v>79</v>
      </c>
      <c r="G58" s="10">
        <v>1750</v>
      </c>
      <c r="H58" s="10">
        <v>0</v>
      </c>
      <c r="I58" s="10">
        <v>0</v>
      </c>
      <c r="J58" s="7" t="s">
        <v>15</v>
      </c>
    </row>
    <row r="59" spans="1:10" x14ac:dyDescent="0.25">
      <c r="A59" s="7">
        <v>2001947</v>
      </c>
      <c r="B59" s="9">
        <v>44013</v>
      </c>
      <c r="C59" s="9">
        <v>44021</v>
      </c>
      <c r="D59" s="9">
        <v>44151</v>
      </c>
      <c r="E59" s="7" t="s">
        <v>47</v>
      </c>
      <c r="F59" s="7" t="s">
        <v>80</v>
      </c>
      <c r="G59" s="10">
        <v>1528.06</v>
      </c>
      <c r="H59" s="10">
        <v>141.27000000000001</v>
      </c>
      <c r="I59" s="10">
        <f>SUM(G59:H59)</f>
        <v>1669.33</v>
      </c>
      <c r="J59" s="7" t="s">
        <v>15</v>
      </c>
    </row>
    <row r="60" spans="1:10" x14ac:dyDescent="0.25">
      <c r="A60" s="7">
        <v>2002046</v>
      </c>
      <c r="B60" s="9">
        <v>43998</v>
      </c>
      <c r="C60" s="9">
        <v>44028</v>
      </c>
      <c r="D60" s="9">
        <v>44384</v>
      </c>
      <c r="E60" s="7" t="s">
        <v>16</v>
      </c>
      <c r="F60" s="7" t="s">
        <v>17</v>
      </c>
      <c r="G60" s="10">
        <v>0</v>
      </c>
      <c r="H60" s="10">
        <v>0</v>
      </c>
      <c r="I60" s="10">
        <v>0</v>
      </c>
      <c r="J60" s="7" t="s">
        <v>15</v>
      </c>
    </row>
    <row r="61" spans="1:10" x14ac:dyDescent="0.25">
      <c r="A61" s="7">
        <v>2002053</v>
      </c>
      <c r="B61" s="9">
        <v>44019</v>
      </c>
      <c r="C61" s="9">
        <v>44025</v>
      </c>
      <c r="D61" s="9">
        <v>44298</v>
      </c>
      <c r="E61" s="7" t="s">
        <v>16</v>
      </c>
      <c r="F61" s="7" t="s">
        <v>81</v>
      </c>
      <c r="G61" s="10">
        <v>3184.74</v>
      </c>
      <c r="H61" s="10">
        <v>0</v>
      </c>
      <c r="I61" s="10">
        <f>SUM(G61:H61)</f>
        <v>3184.74</v>
      </c>
      <c r="J61" s="7" t="s">
        <v>15</v>
      </c>
    </row>
    <row r="62" spans="1:10" x14ac:dyDescent="0.25">
      <c r="A62" s="7">
        <v>2002089</v>
      </c>
      <c r="B62" s="9">
        <v>43973</v>
      </c>
      <c r="C62" s="9">
        <v>44019</v>
      </c>
      <c r="D62" s="9"/>
      <c r="E62" s="7" t="s">
        <v>35</v>
      </c>
      <c r="F62" s="7" t="s">
        <v>82</v>
      </c>
      <c r="G62" s="10">
        <v>750</v>
      </c>
      <c r="H62" s="10">
        <v>154.88</v>
      </c>
      <c r="I62" s="10">
        <f>SUM(G62:H62)</f>
        <v>904.88</v>
      </c>
      <c r="J62" s="7" t="s">
        <v>15</v>
      </c>
    </row>
    <row r="63" spans="1:10" x14ac:dyDescent="0.25">
      <c r="A63" s="7">
        <v>2002135</v>
      </c>
      <c r="B63" s="9">
        <v>44009</v>
      </c>
      <c r="C63" s="9">
        <v>44039</v>
      </c>
      <c r="D63" s="9"/>
      <c r="E63" s="7" t="s">
        <v>26</v>
      </c>
      <c r="F63" s="7" t="s">
        <v>17</v>
      </c>
      <c r="G63" s="10">
        <v>0</v>
      </c>
      <c r="H63" s="10">
        <v>0</v>
      </c>
      <c r="I63" s="10">
        <v>0</v>
      </c>
      <c r="J63" s="7" t="s">
        <v>15</v>
      </c>
    </row>
    <row r="64" spans="1:10" x14ac:dyDescent="0.25">
      <c r="A64" s="7">
        <v>2002167</v>
      </c>
      <c r="B64" s="9">
        <v>43998</v>
      </c>
      <c r="C64" s="9">
        <v>44040</v>
      </c>
      <c r="D64" s="9">
        <v>44172</v>
      </c>
      <c r="E64" s="7" t="s">
        <v>83</v>
      </c>
      <c r="F64" s="7" t="s">
        <v>17</v>
      </c>
      <c r="G64" s="10">
        <v>860.28</v>
      </c>
      <c r="H64" s="10">
        <v>0</v>
      </c>
      <c r="I64" s="10">
        <f t="shared" ref="I64:I69" si="2">SUM(G64:H64)</f>
        <v>860.28</v>
      </c>
      <c r="J64" s="7" t="s">
        <v>15</v>
      </c>
    </row>
    <row r="65" spans="1:10" x14ac:dyDescent="0.25">
      <c r="A65" s="7">
        <v>2002168</v>
      </c>
      <c r="B65" s="9">
        <v>44035</v>
      </c>
      <c r="C65" s="9">
        <v>44040</v>
      </c>
      <c r="D65" s="9"/>
      <c r="E65" s="7" t="s">
        <v>65</v>
      </c>
      <c r="F65" s="7" t="s">
        <v>58</v>
      </c>
      <c r="G65" s="10">
        <v>1356.29</v>
      </c>
      <c r="H65" s="10">
        <v>118.88</v>
      </c>
      <c r="I65" s="10">
        <f t="shared" si="2"/>
        <v>1475.17</v>
      </c>
      <c r="J65" s="7" t="s">
        <v>15</v>
      </c>
    </row>
    <row r="66" spans="1:10" x14ac:dyDescent="0.25">
      <c r="A66" s="7">
        <v>2002174</v>
      </c>
      <c r="B66" s="9">
        <v>44025</v>
      </c>
      <c r="C66" s="9">
        <v>44041</v>
      </c>
      <c r="D66" s="9"/>
      <c r="E66" s="7" t="s">
        <v>54</v>
      </c>
      <c r="F66" s="7" t="s">
        <v>58</v>
      </c>
      <c r="G66" s="10">
        <v>286.70999999999998</v>
      </c>
      <c r="H66" s="10">
        <v>0</v>
      </c>
      <c r="I66" s="10">
        <f t="shared" si="2"/>
        <v>286.70999999999998</v>
      </c>
      <c r="J66" s="7" t="s">
        <v>15</v>
      </c>
    </row>
    <row r="67" spans="1:10" x14ac:dyDescent="0.25">
      <c r="A67" s="7">
        <v>2002213</v>
      </c>
      <c r="B67" s="9">
        <v>44042</v>
      </c>
      <c r="C67" s="9">
        <v>44043</v>
      </c>
      <c r="D67" s="9"/>
      <c r="E67" s="7" t="s">
        <v>84</v>
      </c>
      <c r="F67" s="7" t="s">
        <v>17</v>
      </c>
      <c r="G67" s="10">
        <v>728.13</v>
      </c>
      <c r="H67" s="10">
        <v>0</v>
      </c>
      <c r="I67" s="10">
        <f t="shared" si="2"/>
        <v>728.13</v>
      </c>
      <c r="J67" s="7" t="s">
        <v>15</v>
      </c>
    </row>
    <row r="68" spans="1:10" x14ac:dyDescent="0.25">
      <c r="A68" s="7">
        <v>2002268</v>
      </c>
      <c r="B68" s="9">
        <v>44009</v>
      </c>
      <c r="C68" s="9">
        <v>44049</v>
      </c>
      <c r="D68" s="9">
        <v>44592</v>
      </c>
      <c r="E68" s="7" t="s">
        <v>85</v>
      </c>
      <c r="F68" s="7" t="s">
        <v>17</v>
      </c>
      <c r="G68" s="10">
        <v>0</v>
      </c>
      <c r="H68" s="10">
        <v>0</v>
      </c>
      <c r="I68" s="10">
        <f t="shared" si="2"/>
        <v>0</v>
      </c>
      <c r="J68" s="7" t="s">
        <v>15</v>
      </c>
    </row>
    <row r="69" spans="1:10" x14ac:dyDescent="0.25">
      <c r="A69" s="7">
        <v>2002272</v>
      </c>
      <c r="B69" s="9">
        <v>44050</v>
      </c>
      <c r="C69" s="9">
        <v>44050</v>
      </c>
      <c r="D69" s="9"/>
      <c r="E69" s="7" t="s">
        <v>18</v>
      </c>
      <c r="F69" s="7" t="s">
        <v>17</v>
      </c>
      <c r="G69" s="10">
        <v>501.27</v>
      </c>
      <c r="H69" s="10">
        <v>0</v>
      </c>
      <c r="I69" s="10">
        <f t="shared" si="2"/>
        <v>501.27</v>
      </c>
      <c r="J69" s="7" t="s">
        <v>15</v>
      </c>
    </row>
    <row r="70" spans="1:10" x14ac:dyDescent="0.25">
      <c r="A70" s="7">
        <v>2002277</v>
      </c>
      <c r="B70" s="9">
        <v>44035</v>
      </c>
      <c r="C70" s="9">
        <v>44048</v>
      </c>
      <c r="D70" s="9"/>
      <c r="E70" s="7" t="s">
        <v>39</v>
      </c>
      <c r="F70" s="7" t="s">
        <v>86</v>
      </c>
      <c r="G70" s="10">
        <v>0</v>
      </c>
      <c r="H70" s="10">
        <v>0</v>
      </c>
      <c r="I70" s="10">
        <v>0</v>
      </c>
      <c r="J70" s="7" t="s">
        <v>15</v>
      </c>
    </row>
    <row r="71" spans="1:10" x14ac:dyDescent="0.25">
      <c r="A71" s="7">
        <v>2002299</v>
      </c>
      <c r="B71" s="9">
        <v>44030</v>
      </c>
      <c r="C71" s="9">
        <v>44054</v>
      </c>
      <c r="D71" s="9"/>
      <c r="E71" s="7" t="s">
        <v>47</v>
      </c>
      <c r="F71" s="7" t="s">
        <v>58</v>
      </c>
      <c r="G71" s="10">
        <v>809.49</v>
      </c>
      <c r="H71" s="10">
        <v>0</v>
      </c>
      <c r="I71" s="10">
        <f>SUM(G71:H71)</f>
        <v>809.49</v>
      </c>
      <c r="J71" s="7" t="s">
        <v>15</v>
      </c>
    </row>
    <row r="72" spans="1:10" x14ac:dyDescent="0.25">
      <c r="A72" s="7">
        <v>2002347</v>
      </c>
      <c r="B72" s="9">
        <v>44054</v>
      </c>
      <c r="C72" s="9">
        <v>44060</v>
      </c>
      <c r="D72" s="9"/>
      <c r="E72" s="7" t="s">
        <v>67</v>
      </c>
      <c r="F72" s="7" t="s">
        <v>17</v>
      </c>
      <c r="G72" s="10">
        <v>0</v>
      </c>
      <c r="H72" s="10">
        <v>0</v>
      </c>
      <c r="I72" s="10">
        <v>0</v>
      </c>
      <c r="J72" s="7" t="s">
        <v>87</v>
      </c>
    </row>
    <row r="73" spans="1:10" x14ac:dyDescent="0.25">
      <c r="A73" s="7">
        <v>2002371</v>
      </c>
      <c r="B73" s="9">
        <v>44025</v>
      </c>
      <c r="C73" s="9">
        <v>44060</v>
      </c>
      <c r="D73" s="9">
        <v>44305</v>
      </c>
      <c r="E73" s="7" t="s">
        <v>33</v>
      </c>
      <c r="F73" s="7" t="s">
        <v>88</v>
      </c>
      <c r="G73" s="10">
        <f>700+2363.8</f>
        <v>3063.8</v>
      </c>
      <c r="H73" s="10">
        <v>0</v>
      </c>
      <c r="I73" s="10">
        <f>SUM(G73:H73)</f>
        <v>3063.8</v>
      </c>
      <c r="J73" s="7" t="s">
        <v>15</v>
      </c>
    </row>
    <row r="74" spans="1:10" x14ac:dyDescent="0.25">
      <c r="A74" s="7">
        <v>2002391</v>
      </c>
      <c r="B74" s="9">
        <v>44049</v>
      </c>
      <c r="C74" s="9">
        <v>44062</v>
      </c>
      <c r="D74" s="9">
        <v>44263</v>
      </c>
      <c r="E74" s="7" t="s">
        <v>47</v>
      </c>
      <c r="F74" s="7" t="s">
        <v>17</v>
      </c>
      <c r="G74" s="10">
        <v>1813.32</v>
      </c>
      <c r="H74" s="10">
        <v>0</v>
      </c>
      <c r="I74" s="10">
        <f>SUM(G74:H74)</f>
        <v>1813.32</v>
      </c>
      <c r="J74" s="7" t="s">
        <v>15</v>
      </c>
    </row>
    <row r="75" spans="1:10" x14ac:dyDescent="0.25">
      <c r="A75" s="7">
        <v>2002394</v>
      </c>
      <c r="B75" s="9">
        <v>44054</v>
      </c>
      <c r="C75" s="9">
        <v>44062</v>
      </c>
      <c r="D75" s="9">
        <v>44494</v>
      </c>
      <c r="E75" s="7" t="s">
        <v>66</v>
      </c>
      <c r="F75" s="7" t="s">
        <v>34</v>
      </c>
      <c r="G75" s="10">
        <v>0</v>
      </c>
      <c r="H75" s="10">
        <v>0</v>
      </c>
      <c r="I75" s="10">
        <v>0</v>
      </c>
      <c r="J75" s="7" t="s">
        <v>15</v>
      </c>
    </row>
    <row r="76" spans="1:10" x14ac:dyDescent="0.25">
      <c r="A76" s="7">
        <v>2002400</v>
      </c>
      <c r="B76" s="9">
        <v>44053</v>
      </c>
      <c r="C76" s="9">
        <v>44063</v>
      </c>
      <c r="D76" s="9">
        <v>44375</v>
      </c>
      <c r="E76" s="7" t="s">
        <v>25</v>
      </c>
      <c r="F76" s="7" t="s">
        <v>89</v>
      </c>
      <c r="G76" s="10">
        <v>0</v>
      </c>
      <c r="H76" s="10">
        <v>0</v>
      </c>
      <c r="I76" s="10">
        <v>0</v>
      </c>
      <c r="J76" s="7" t="s">
        <v>15</v>
      </c>
    </row>
    <row r="77" spans="1:10" x14ac:dyDescent="0.25">
      <c r="A77" s="7">
        <v>2002413</v>
      </c>
      <c r="B77" s="9">
        <v>44048</v>
      </c>
      <c r="C77" s="9">
        <v>44064</v>
      </c>
      <c r="D77" s="9"/>
      <c r="E77" s="7" t="s">
        <v>84</v>
      </c>
      <c r="F77" s="7" t="s">
        <v>58</v>
      </c>
      <c r="G77" s="10">
        <v>2207.63</v>
      </c>
      <c r="H77" s="10">
        <v>118.88</v>
      </c>
      <c r="I77" s="10">
        <f>SUM(G77:H77)</f>
        <v>2326.5100000000002</v>
      </c>
      <c r="J77" s="7" t="s">
        <v>15</v>
      </c>
    </row>
    <row r="78" spans="1:10" x14ac:dyDescent="0.25">
      <c r="A78" s="7">
        <v>2002418</v>
      </c>
      <c r="B78" s="9">
        <v>44063</v>
      </c>
      <c r="C78" s="9">
        <v>44067</v>
      </c>
      <c r="D78" s="9">
        <v>44155</v>
      </c>
      <c r="E78" s="7" t="s">
        <v>36</v>
      </c>
      <c r="F78" s="7" t="s">
        <v>20</v>
      </c>
      <c r="G78" s="10">
        <v>160</v>
      </c>
      <c r="H78" s="10">
        <v>0</v>
      </c>
      <c r="I78" s="10">
        <f>SUM(G78:H78)</f>
        <v>160</v>
      </c>
      <c r="J78" s="7" t="s">
        <v>15</v>
      </c>
    </row>
    <row r="79" spans="1:10" x14ac:dyDescent="0.25">
      <c r="A79" s="7">
        <v>2002424</v>
      </c>
      <c r="B79" s="9">
        <v>44065</v>
      </c>
      <c r="C79" s="9">
        <v>44067</v>
      </c>
      <c r="D79" s="9"/>
      <c r="E79" s="7" t="s">
        <v>90</v>
      </c>
      <c r="F79" s="7" t="s">
        <v>91</v>
      </c>
      <c r="G79" s="10">
        <v>238.63</v>
      </c>
      <c r="H79" s="10">
        <v>0</v>
      </c>
      <c r="I79" s="10">
        <f>SUM(G79:H79)</f>
        <v>238.63</v>
      </c>
      <c r="J79" s="7" t="s">
        <v>15</v>
      </c>
    </row>
    <row r="80" spans="1:10" x14ac:dyDescent="0.25">
      <c r="A80" s="7">
        <v>2002452</v>
      </c>
      <c r="B80" s="9">
        <v>44064</v>
      </c>
      <c r="C80" s="9">
        <v>44068</v>
      </c>
      <c r="D80" s="9"/>
      <c r="E80" s="7" t="s">
        <v>92</v>
      </c>
      <c r="F80" s="7" t="s">
        <v>17</v>
      </c>
      <c r="G80" s="10">
        <v>1000.28</v>
      </c>
      <c r="H80" s="10">
        <v>118.88</v>
      </c>
      <c r="I80" s="10">
        <f>SUM(G80:H80)</f>
        <v>1119.1599999999999</v>
      </c>
      <c r="J80" s="7" t="s">
        <v>15</v>
      </c>
    </row>
    <row r="81" spans="1:10" x14ac:dyDescent="0.25">
      <c r="A81" s="7">
        <v>2002501</v>
      </c>
      <c r="B81" s="9">
        <v>44061</v>
      </c>
      <c r="C81" s="9">
        <v>44070</v>
      </c>
      <c r="D81" s="9">
        <v>44648</v>
      </c>
      <c r="E81" s="7" t="s">
        <v>93</v>
      </c>
      <c r="F81" s="7" t="s">
        <v>51</v>
      </c>
      <c r="G81" s="10">
        <v>0</v>
      </c>
      <c r="H81" s="10">
        <v>0</v>
      </c>
      <c r="I81" s="10">
        <f>SUM(G81:H81)</f>
        <v>0</v>
      </c>
      <c r="J81" s="7" t="s">
        <v>15</v>
      </c>
    </row>
    <row r="82" spans="1:10" x14ac:dyDescent="0.25">
      <c r="A82" s="7">
        <v>2002505</v>
      </c>
      <c r="B82" s="9">
        <v>44051</v>
      </c>
      <c r="C82" s="9">
        <v>44074</v>
      </c>
      <c r="D82" s="9">
        <v>44648</v>
      </c>
      <c r="E82" s="7" t="s">
        <v>36</v>
      </c>
      <c r="F82" s="7" t="s">
        <v>17</v>
      </c>
      <c r="G82" s="10">
        <v>0</v>
      </c>
      <c r="H82" s="10">
        <v>0</v>
      </c>
      <c r="I82" s="10">
        <v>0</v>
      </c>
      <c r="J82" s="7" t="s">
        <v>15</v>
      </c>
    </row>
    <row r="83" spans="1:10" x14ac:dyDescent="0.25">
      <c r="A83" s="7">
        <v>2002541</v>
      </c>
      <c r="B83" s="9">
        <v>44063</v>
      </c>
      <c r="C83" s="9">
        <v>44070</v>
      </c>
      <c r="D83" s="9"/>
      <c r="E83" s="7" t="s">
        <v>33</v>
      </c>
      <c r="F83" s="7" t="s">
        <v>17</v>
      </c>
      <c r="G83" s="10">
        <v>1046.6500000000001</v>
      </c>
      <c r="H83" s="10">
        <v>118.88</v>
      </c>
      <c r="I83" s="10">
        <f t="shared" ref="I83:I89" si="3">SUM(G83:H83)</f>
        <v>1165.5300000000002</v>
      </c>
      <c r="J83" s="7" t="s">
        <v>15</v>
      </c>
    </row>
    <row r="84" spans="1:10" x14ac:dyDescent="0.25">
      <c r="A84" s="7">
        <v>2002590</v>
      </c>
      <c r="B84" s="9">
        <v>44017</v>
      </c>
      <c r="C84" s="9">
        <v>44077</v>
      </c>
      <c r="D84" s="9">
        <v>44131</v>
      </c>
      <c r="E84" s="7" t="s">
        <v>26</v>
      </c>
      <c r="F84" s="7" t="s">
        <v>58</v>
      </c>
      <c r="G84" s="10">
        <v>1065.5899999999999</v>
      </c>
      <c r="H84" s="10">
        <v>140.36000000000001</v>
      </c>
      <c r="I84" s="10">
        <f t="shared" si="3"/>
        <v>1205.9499999999998</v>
      </c>
      <c r="J84" s="7" t="s">
        <v>15</v>
      </c>
    </row>
    <row r="85" spans="1:10" x14ac:dyDescent="0.25">
      <c r="A85" s="7">
        <v>2002598</v>
      </c>
      <c r="B85" s="9">
        <v>44077</v>
      </c>
      <c r="C85" s="9">
        <v>44078</v>
      </c>
      <c r="D85" s="9">
        <v>44148</v>
      </c>
      <c r="E85" s="7" t="s">
        <v>35</v>
      </c>
      <c r="F85" s="7" t="s">
        <v>17</v>
      </c>
      <c r="G85" s="10">
        <v>284.72000000000003</v>
      </c>
      <c r="H85" s="10">
        <v>0</v>
      </c>
      <c r="I85" s="10">
        <f t="shared" si="3"/>
        <v>284.72000000000003</v>
      </c>
      <c r="J85" s="7" t="s">
        <v>15</v>
      </c>
    </row>
    <row r="86" spans="1:10" x14ac:dyDescent="0.25">
      <c r="A86" s="7">
        <v>2002604</v>
      </c>
      <c r="B86" s="9">
        <v>44066</v>
      </c>
      <c r="C86" s="9">
        <v>44078</v>
      </c>
      <c r="D86" s="9"/>
      <c r="E86" s="7" t="s">
        <v>93</v>
      </c>
      <c r="F86" s="7" t="s">
        <v>20</v>
      </c>
      <c r="G86" s="10">
        <v>475.95</v>
      </c>
      <c r="H86" s="10">
        <v>0</v>
      </c>
      <c r="I86" s="10">
        <f t="shared" si="3"/>
        <v>475.95</v>
      </c>
      <c r="J86" s="7" t="s">
        <v>15</v>
      </c>
    </row>
    <row r="87" spans="1:10" x14ac:dyDescent="0.25">
      <c r="A87" s="7">
        <v>2002618</v>
      </c>
      <c r="B87" s="9">
        <v>44075</v>
      </c>
      <c r="C87" s="9">
        <v>44082</v>
      </c>
      <c r="D87" s="9">
        <v>44145</v>
      </c>
      <c r="E87" s="7" t="s">
        <v>36</v>
      </c>
      <c r="F87" s="7" t="s">
        <v>17</v>
      </c>
      <c r="G87" s="10">
        <v>562.65</v>
      </c>
      <c r="H87" s="10">
        <v>118.88</v>
      </c>
      <c r="I87" s="10">
        <f t="shared" si="3"/>
        <v>681.53</v>
      </c>
      <c r="J87" s="7" t="s">
        <v>15</v>
      </c>
    </row>
    <row r="88" spans="1:10" x14ac:dyDescent="0.25">
      <c r="A88" s="7">
        <v>2002619</v>
      </c>
      <c r="B88" s="9">
        <v>44066</v>
      </c>
      <c r="C88" s="9">
        <v>44082</v>
      </c>
      <c r="D88" s="9"/>
      <c r="E88" s="7" t="s">
        <v>94</v>
      </c>
      <c r="F88" s="7" t="s">
        <v>95</v>
      </c>
      <c r="G88" s="10">
        <v>529.38</v>
      </c>
      <c r="H88" s="10">
        <v>0</v>
      </c>
      <c r="I88" s="10">
        <f t="shared" si="3"/>
        <v>529.38</v>
      </c>
      <c r="J88" s="7" t="s">
        <v>15</v>
      </c>
    </row>
    <row r="89" spans="1:10" x14ac:dyDescent="0.25">
      <c r="A89" s="7">
        <v>2002692</v>
      </c>
      <c r="B89" s="9">
        <v>44084</v>
      </c>
      <c r="C89" s="9">
        <v>44085</v>
      </c>
      <c r="D89" s="9">
        <v>44404</v>
      </c>
      <c r="E89" s="7" t="s">
        <v>96</v>
      </c>
      <c r="F89" s="7" t="s">
        <v>17</v>
      </c>
      <c r="G89" s="10">
        <v>755.16</v>
      </c>
      <c r="H89" s="10">
        <v>0</v>
      </c>
      <c r="I89" s="10">
        <f t="shared" si="3"/>
        <v>755.16</v>
      </c>
      <c r="J89" s="7" t="s">
        <v>15</v>
      </c>
    </row>
    <row r="90" spans="1:10" x14ac:dyDescent="0.25">
      <c r="A90" s="7">
        <v>2002710</v>
      </c>
      <c r="B90" s="9">
        <v>44075</v>
      </c>
      <c r="C90" s="9">
        <v>44088</v>
      </c>
      <c r="D90" s="9">
        <v>44154</v>
      </c>
      <c r="E90" s="7" t="s">
        <v>33</v>
      </c>
      <c r="F90" s="7" t="s">
        <v>97</v>
      </c>
      <c r="G90" s="10">
        <v>700</v>
      </c>
      <c r="H90" s="10">
        <v>0</v>
      </c>
      <c r="I90" s="10">
        <f>SUM(G90:H90)</f>
        <v>700</v>
      </c>
      <c r="J90" s="7" t="s">
        <v>15</v>
      </c>
    </row>
    <row r="91" spans="1:10" x14ac:dyDescent="0.25">
      <c r="A91" s="7">
        <v>2002713</v>
      </c>
      <c r="B91" s="9">
        <v>44085</v>
      </c>
      <c r="C91" s="9">
        <v>44088</v>
      </c>
      <c r="D91" s="9"/>
      <c r="E91" s="7" t="s">
        <v>50</v>
      </c>
      <c r="F91" s="7" t="s">
        <v>17</v>
      </c>
      <c r="G91" s="10">
        <v>160.22</v>
      </c>
      <c r="H91" s="10">
        <v>0</v>
      </c>
      <c r="I91" s="10">
        <f>SUM(G91:H91)</f>
        <v>160.22</v>
      </c>
      <c r="J91" s="7" t="s">
        <v>15</v>
      </c>
    </row>
    <row r="92" spans="1:10" x14ac:dyDescent="0.25">
      <c r="A92" s="7">
        <v>2002717</v>
      </c>
      <c r="B92" s="12">
        <v>44028</v>
      </c>
      <c r="C92" s="12">
        <v>44088</v>
      </c>
      <c r="D92" s="12">
        <v>44439</v>
      </c>
      <c r="E92" s="11" t="s">
        <v>98</v>
      </c>
      <c r="F92" s="11" t="s">
        <v>99</v>
      </c>
      <c r="G92" s="10">
        <v>0</v>
      </c>
      <c r="H92" s="10">
        <v>0</v>
      </c>
      <c r="I92" s="10">
        <f>SUM(G92:H92)</f>
        <v>0</v>
      </c>
      <c r="J92" s="7" t="s">
        <v>15</v>
      </c>
    </row>
    <row r="93" spans="1:10" x14ac:dyDescent="0.25">
      <c r="A93" s="7">
        <v>2002777</v>
      </c>
      <c r="B93" s="9">
        <v>44003</v>
      </c>
      <c r="C93" s="9">
        <v>44090</v>
      </c>
      <c r="D93" s="9">
        <v>44287</v>
      </c>
      <c r="E93" s="7" t="s">
        <v>16</v>
      </c>
      <c r="F93" s="7" t="s">
        <v>70</v>
      </c>
      <c r="G93" s="10">
        <v>3000</v>
      </c>
      <c r="H93" s="10">
        <v>1474</v>
      </c>
      <c r="I93" s="10">
        <f>+G93+H93</f>
        <v>4474</v>
      </c>
      <c r="J93" s="7" t="s">
        <v>15</v>
      </c>
    </row>
    <row r="94" spans="1:10" x14ac:dyDescent="0.25">
      <c r="A94" s="7">
        <v>2002779</v>
      </c>
      <c r="B94" s="14">
        <v>44088</v>
      </c>
      <c r="C94" s="14">
        <v>44091</v>
      </c>
      <c r="D94" s="14"/>
      <c r="E94" s="13" t="s">
        <v>35</v>
      </c>
      <c r="F94" s="13" t="s">
        <v>100</v>
      </c>
      <c r="G94" s="10">
        <v>112</v>
      </c>
      <c r="H94" s="10">
        <v>0</v>
      </c>
      <c r="I94" s="10">
        <v>112</v>
      </c>
      <c r="J94" s="7" t="s">
        <v>15</v>
      </c>
    </row>
    <row r="95" spans="1:10" x14ac:dyDescent="0.25">
      <c r="A95" s="7">
        <v>2002809</v>
      </c>
      <c r="B95" s="9">
        <v>43969</v>
      </c>
      <c r="C95" s="9">
        <v>43998</v>
      </c>
      <c r="D95" s="9">
        <v>44774</v>
      </c>
      <c r="E95" s="7" t="s">
        <v>19</v>
      </c>
      <c r="F95" s="7" t="s">
        <v>101</v>
      </c>
      <c r="G95" s="10">
        <v>0</v>
      </c>
      <c r="H95" s="10">
        <v>0</v>
      </c>
      <c r="I95" s="10">
        <v>0</v>
      </c>
      <c r="J95" s="10" t="s">
        <v>15</v>
      </c>
    </row>
    <row r="96" spans="1:10" x14ac:dyDescent="0.25">
      <c r="A96" s="7">
        <v>2002829</v>
      </c>
      <c r="B96" s="9">
        <v>44051</v>
      </c>
      <c r="C96" s="9">
        <v>44096</v>
      </c>
      <c r="D96" s="9">
        <v>44428</v>
      </c>
      <c r="E96" s="7" t="s">
        <v>102</v>
      </c>
      <c r="F96" s="7" t="s">
        <v>17</v>
      </c>
      <c r="G96" s="10">
        <v>0</v>
      </c>
      <c r="H96" s="10">
        <v>0</v>
      </c>
      <c r="I96" s="10">
        <v>0</v>
      </c>
      <c r="J96" s="10" t="s">
        <v>15</v>
      </c>
    </row>
    <row r="97" spans="1:10" x14ac:dyDescent="0.25">
      <c r="A97" s="7">
        <v>2002857</v>
      </c>
      <c r="B97" s="9">
        <v>44054</v>
      </c>
      <c r="C97" s="9">
        <v>44097</v>
      </c>
      <c r="D97" s="9">
        <v>44181</v>
      </c>
      <c r="E97" s="7" t="s">
        <v>55</v>
      </c>
      <c r="F97" s="7" t="s">
        <v>103</v>
      </c>
      <c r="G97" s="10">
        <v>523.36</v>
      </c>
      <c r="H97" s="10">
        <v>118.88</v>
      </c>
      <c r="I97" s="10">
        <f>+G97+H97</f>
        <v>642.24</v>
      </c>
      <c r="J97" s="10" t="s">
        <v>15</v>
      </c>
    </row>
    <row r="98" spans="1:10" x14ac:dyDescent="0.25">
      <c r="A98" s="7">
        <v>2002903</v>
      </c>
      <c r="B98" s="9">
        <v>44075</v>
      </c>
      <c r="C98" s="9">
        <v>44102</v>
      </c>
      <c r="D98" s="9">
        <v>44316</v>
      </c>
      <c r="E98" s="7" t="s">
        <v>36</v>
      </c>
      <c r="F98" s="7" t="s">
        <v>104</v>
      </c>
      <c r="G98" s="10">
        <v>0</v>
      </c>
      <c r="H98" s="10">
        <v>0</v>
      </c>
      <c r="I98" s="10">
        <v>0</v>
      </c>
      <c r="J98" s="10" t="s">
        <v>15</v>
      </c>
    </row>
    <row r="99" spans="1:10" x14ac:dyDescent="0.25">
      <c r="A99" s="7">
        <v>2002967</v>
      </c>
      <c r="B99" s="9">
        <v>44076</v>
      </c>
      <c r="C99" s="9">
        <v>44102</v>
      </c>
      <c r="D99" s="9">
        <v>44497</v>
      </c>
      <c r="E99" s="7" t="s">
        <v>65</v>
      </c>
      <c r="F99" s="7" t="s">
        <v>105</v>
      </c>
      <c r="G99" s="10">
        <v>0</v>
      </c>
      <c r="H99" s="10">
        <v>0</v>
      </c>
      <c r="I99" s="10">
        <v>0</v>
      </c>
      <c r="J99" s="10" t="s">
        <v>15</v>
      </c>
    </row>
    <row r="100" spans="1:10" x14ac:dyDescent="0.25">
      <c r="A100" s="7">
        <v>2002970</v>
      </c>
      <c r="B100" s="9">
        <v>44088</v>
      </c>
      <c r="C100" s="9">
        <v>44104</v>
      </c>
      <c r="D100" s="9">
        <v>44292</v>
      </c>
      <c r="E100" s="7" t="s">
        <v>106</v>
      </c>
      <c r="F100" s="7" t="s">
        <v>107</v>
      </c>
      <c r="G100" s="10">
        <v>0</v>
      </c>
      <c r="H100" s="10">
        <v>0</v>
      </c>
      <c r="I100" s="10">
        <v>0</v>
      </c>
      <c r="J100" s="10" t="s">
        <v>15</v>
      </c>
    </row>
    <row r="101" spans="1:10" x14ac:dyDescent="0.25">
      <c r="A101" s="7">
        <v>2003116</v>
      </c>
      <c r="B101" s="9">
        <v>44111</v>
      </c>
      <c r="C101" s="9">
        <v>44111</v>
      </c>
      <c r="D101" s="9">
        <v>44316</v>
      </c>
      <c r="E101" s="7" t="s">
        <v>68</v>
      </c>
      <c r="F101" s="7" t="s">
        <v>108</v>
      </c>
      <c r="G101" s="10">
        <v>0</v>
      </c>
      <c r="H101" s="10">
        <v>0</v>
      </c>
      <c r="I101" s="10">
        <v>0</v>
      </c>
      <c r="J101" s="10" t="s">
        <v>15</v>
      </c>
    </row>
    <row r="102" spans="1:10" x14ac:dyDescent="0.25">
      <c r="A102" s="7">
        <v>2003124</v>
      </c>
      <c r="B102" s="9">
        <v>44106</v>
      </c>
      <c r="C102" s="9">
        <v>44113</v>
      </c>
      <c r="D102" s="9">
        <v>44218</v>
      </c>
      <c r="E102" s="7" t="s">
        <v>94</v>
      </c>
      <c r="F102" s="7" t="s">
        <v>109</v>
      </c>
      <c r="G102" s="10">
        <f>145+694.75</f>
        <v>839.75</v>
      </c>
      <c r="H102" s="10">
        <v>60</v>
      </c>
      <c r="I102" s="10">
        <f>+G102+H102</f>
        <v>899.75</v>
      </c>
      <c r="J102" s="10" t="s">
        <v>15</v>
      </c>
    </row>
    <row r="103" spans="1:10" x14ac:dyDescent="0.25">
      <c r="A103" s="7">
        <v>2003233</v>
      </c>
      <c r="B103" s="9">
        <v>44119</v>
      </c>
      <c r="C103" s="9">
        <v>44125</v>
      </c>
      <c r="D103" s="9">
        <v>44208</v>
      </c>
      <c r="E103" s="7" t="s">
        <v>18</v>
      </c>
      <c r="F103" s="7" t="s">
        <v>110</v>
      </c>
      <c r="G103" s="10">
        <v>410.8</v>
      </c>
      <c r="H103" s="10">
        <v>0</v>
      </c>
      <c r="I103" s="10">
        <f>SUM(G103:H103)</f>
        <v>410.8</v>
      </c>
      <c r="J103" s="10" t="s">
        <v>15</v>
      </c>
    </row>
    <row r="104" spans="1:10" x14ac:dyDescent="0.25">
      <c r="A104" s="7">
        <v>2003240</v>
      </c>
      <c r="B104" s="9">
        <v>44064</v>
      </c>
      <c r="C104" s="9">
        <v>44125</v>
      </c>
      <c r="D104" s="9">
        <v>44165</v>
      </c>
      <c r="E104" s="7" t="s">
        <v>47</v>
      </c>
      <c r="F104" s="7" t="s">
        <v>111</v>
      </c>
      <c r="G104" s="10">
        <v>357.89</v>
      </c>
      <c r="H104" s="10">
        <v>0</v>
      </c>
      <c r="I104" s="10">
        <f>SUM(G104:H104)</f>
        <v>357.89</v>
      </c>
      <c r="J104" s="10" t="s">
        <v>15</v>
      </c>
    </row>
    <row r="105" spans="1:10" x14ac:dyDescent="0.25">
      <c r="A105" s="7">
        <v>2003244</v>
      </c>
      <c r="B105" s="9">
        <v>43976</v>
      </c>
      <c r="C105" s="9">
        <v>44119</v>
      </c>
      <c r="D105" s="9">
        <v>44564</v>
      </c>
      <c r="E105" s="7" t="s">
        <v>112</v>
      </c>
      <c r="F105" s="7" t="s">
        <v>105</v>
      </c>
      <c r="G105" s="10">
        <v>6143.13</v>
      </c>
      <c r="H105" s="10">
        <v>0</v>
      </c>
      <c r="I105" s="10">
        <f>SUM(G105:H105)</f>
        <v>6143.13</v>
      </c>
      <c r="J105" s="10" t="s">
        <v>15</v>
      </c>
    </row>
    <row r="106" spans="1:10" x14ac:dyDescent="0.25">
      <c r="A106" s="7">
        <v>2003313</v>
      </c>
      <c r="B106" s="9">
        <v>44076</v>
      </c>
      <c r="C106" s="9">
        <v>44132</v>
      </c>
      <c r="D106" s="9">
        <v>44134</v>
      </c>
      <c r="E106" s="7" t="s">
        <v>55</v>
      </c>
      <c r="F106" s="7" t="s">
        <v>111</v>
      </c>
      <c r="G106" s="10">
        <v>120.7</v>
      </c>
      <c r="H106" s="10">
        <v>0</v>
      </c>
      <c r="I106" s="10">
        <f>SUM(G106:H106)</f>
        <v>120.7</v>
      </c>
      <c r="J106" s="10" t="s">
        <v>15</v>
      </c>
    </row>
    <row r="107" spans="1:10" x14ac:dyDescent="0.25">
      <c r="A107" s="7">
        <v>2003399</v>
      </c>
      <c r="B107" s="9">
        <v>44095</v>
      </c>
      <c r="C107" s="9">
        <v>44138</v>
      </c>
      <c r="D107" s="9">
        <v>44508</v>
      </c>
      <c r="E107" s="7" t="s">
        <v>113</v>
      </c>
      <c r="F107" s="7" t="s">
        <v>114</v>
      </c>
      <c r="G107" s="10">
        <v>0</v>
      </c>
      <c r="H107" s="10">
        <v>0</v>
      </c>
      <c r="I107" s="10">
        <v>0</v>
      </c>
      <c r="J107" s="10" t="s">
        <v>15</v>
      </c>
    </row>
    <row r="108" spans="1:10" x14ac:dyDescent="0.25">
      <c r="A108" s="7">
        <v>2003412</v>
      </c>
      <c r="B108" s="9">
        <v>44101</v>
      </c>
      <c r="C108" s="9">
        <v>44111</v>
      </c>
      <c r="D108" s="9">
        <v>44146</v>
      </c>
      <c r="E108" s="7" t="s">
        <v>93</v>
      </c>
      <c r="F108" s="7" t="s">
        <v>115</v>
      </c>
      <c r="G108" s="10">
        <v>0</v>
      </c>
      <c r="H108" s="10">
        <v>0</v>
      </c>
      <c r="I108" s="10">
        <v>0</v>
      </c>
      <c r="J108" s="10" t="s">
        <v>15</v>
      </c>
    </row>
    <row r="109" spans="1:10" x14ac:dyDescent="0.25">
      <c r="A109" s="7">
        <v>2003464</v>
      </c>
      <c r="B109" s="9">
        <v>44132</v>
      </c>
      <c r="C109" s="9">
        <v>44144</v>
      </c>
      <c r="D109" s="9">
        <v>44153</v>
      </c>
      <c r="E109" s="7" t="s">
        <v>116</v>
      </c>
      <c r="F109" s="7" t="s">
        <v>117</v>
      </c>
      <c r="G109" s="10">
        <v>1118.6600000000001</v>
      </c>
      <c r="H109" s="10">
        <v>0</v>
      </c>
      <c r="I109" s="10">
        <f>SUM(G109:H109)</f>
        <v>1118.6600000000001</v>
      </c>
      <c r="J109" s="10" t="s">
        <v>15</v>
      </c>
    </row>
    <row r="110" spans="1:10" x14ac:dyDescent="0.25">
      <c r="A110" s="7">
        <v>2003508</v>
      </c>
      <c r="B110" s="9">
        <v>44139</v>
      </c>
      <c r="C110" s="9">
        <v>44146</v>
      </c>
      <c r="D110" s="9">
        <v>44271</v>
      </c>
      <c r="E110" s="7" t="s">
        <v>23</v>
      </c>
      <c r="F110" s="7" t="s">
        <v>118</v>
      </c>
      <c r="G110" s="10">
        <v>1789.46</v>
      </c>
      <c r="H110" s="10">
        <v>0</v>
      </c>
      <c r="I110" s="10">
        <f>SUM(G110:H110)</f>
        <v>1789.46</v>
      </c>
      <c r="J110" s="10" t="s">
        <v>15</v>
      </c>
    </row>
    <row r="111" spans="1:10" x14ac:dyDescent="0.25">
      <c r="A111" s="7">
        <v>2003580</v>
      </c>
      <c r="B111" s="9">
        <v>44112</v>
      </c>
      <c r="C111" s="9">
        <v>44152</v>
      </c>
      <c r="D111" s="9">
        <v>44152</v>
      </c>
      <c r="E111" s="7" t="s">
        <v>113</v>
      </c>
      <c r="F111" s="7" t="s">
        <v>119</v>
      </c>
      <c r="G111" s="10">
        <v>0</v>
      </c>
      <c r="H111" s="10">
        <v>0</v>
      </c>
      <c r="I111" s="10">
        <v>0</v>
      </c>
      <c r="J111" s="10" t="s">
        <v>15</v>
      </c>
    </row>
    <row r="112" spans="1:10" x14ac:dyDescent="0.25">
      <c r="A112" s="7">
        <v>2003593</v>
      </c>
      <c r="B112" s="9">
        <v>44142</v>
      </c>
      <c r="C112" s="9">
        <v>44152</v>
      </c>
      <c r="D112" s="9">
        <v>44153</v>
      </c>
      <c r="E112" s="7" t="s">
        <v>54</v>
      </c>
      <c r="F112" s="7" t="s">
        <v>120</v>
      </c>
      <c r="G112" s="10">
        <v>0</v>
      </c>
      <c r="H112" s="10">
        <v>0</v>
      </c>
      <c r="I112" s="10">
        <v>0</v>
      </c>
      <c r="J112" s="10" t="s">
        <v>15</v>
      </c>
    </row>
    <row r="113" spans="1:10" x14ac:dyDescent="0.25">
      <c r="A113" s="7">
        <v>2003672</v>
      </c>
      <c r="B113" s="9">
        <v>44139</v>
      </c>
      <c r="C113" s="9">
        <v>44159</v>
      </c>
      <c r="D113" s="9">
        <v>44160</v>
      </c>
      <c r="E113" s="7" t="s">
        <v>113</v>
      </c>
      <c r="F113" s="7" t="s">
        <v>105</v>
      </c>
      <c r="G113" s="10">
        <v>0</v>
      </c>
      <c r="H113" s="10">
        <v>0</v>
      </c>
      <c r="I113" s="10">
        <v>0</v>
      </c>
      <c r="J113" s="10" t="s">
        <v>15</v>
      </c>
    </row>
    <row r="114" spans="1:10" x14ac:dyDescent="0.25">
      <c r="A114" s="7">
        <v>2003695</v>
      </c>
      <c r="B114" s="9">
        <v>43998</v>
      </c>
      <c r="C114" s="9">
        <v>44160</v>
      </c>
      <c r="D114" s="9">
        <v>44216</v>
      </c>
      <c r="E114" s="7" t="s">
        <v>54</v>
      </c>
      <c r="F114" s="7" t="s">
        <v>121</v>
      </c>
      <c r="G114" s="10">
        <v>87.08</v>
      </c>
      <c r="H114" s="10">
        <v>0</v>
      </c>
      <c r="I114" s="10">
        <f>SUM(G114:H114)</f>
        <v>87.08</v>
      </c>
      <c r="J114" s="10" t="s">
        <v>15</v>
      </c>
    </row>
    <row r="115" spans="1:10" x14ac:dyDescent="0.25">
      <c r="A115" s="7">
        <v>2003728</v>
      </c>
      <c r="B115" s="9">
        <v>44075</v>
      </c>
      <c r="C115" s="9">
        <v>44162</v>
      </c>
      <c r="D115" s="9">
        <v>44221</v>
      </c>
      <c r="E115" s="7" t="s">
        <v>21</v>
      </c>
      <c r="F115" s="7" t="s">
        <v>122</v>
      </c>
      <c r="G115" s="10">
        <v>324.2</v>
      </c>
      <c r="H115" s="10">
        <v>0</v>
      </c>
      <c r="I115" s="10">
        <f>SUM(G115:H115)</f>
        <v>324.2</v>
      </c>
      <c r="J115" s="10" t="s">
        <v>15</v>
      </c>
    </row>
    <row r="116" spans="1:10" x14ac:dyDescent="0.25">
      <c r="A116" s="7">
        <v>2003733</v>
      </c>
      <c r="B116" s="9">
        <v>44072</v>
      </c>
      <c r="C116" s="9">
        <v>44162</v>
      </c>
      <c r="D116" s="9">
        <v>44183</v>
      </c>
      <c r="E116" s="7" t="s">
        <v>90</v>
      </c>
      <c r="F116" s="7" t="s">
        <v>123</v>
      </c>
      <c r="G116" s="10">
        <v>429.62</v>
      </c>
      <c r="H116" s="10">
        <v>0</v>
      </c>
      <c r="I116" s="10">
        <f>SUM(G116:H116)</f>
        <v>429.62</v>
      </c>
      <c r="J116" s="10" t="s">
        <v>15</v>
      </c>
    </row>
    <row r="117" spans="1:10" x14ac:dyDescent="0.25">
      <c r="A117" s="7">
        <v>2003761</v>
      </c>
      <c r="B117" s="9">
        <v>44145</v>
      </c>
      <c r="C117" s="9">
        <v>44166</v>
      </c>
      <c r="D117" s="9">
        <v>44538</v>
      </c>
      <c r="E117" s="7" t="s">
        <v>113</v>
      </c>
      <c r="F117" s="7" t="s">
        <v>124</v>
      </c>
      <c r="G117" s="10">
        <v>0</v>
      </c>
      <c r="H117" s="10">
        <v>0</v>
      </c>
      <c r="I117" s="10">
        <v>0</v>
      </c>
      <c r="J117" s="10" t="s">
        <v>15</v>
      </c>
    </row>
    <row r="118" spans="1:10" x14ac:dyDescent="0.25">
      <c r="A118" s="7">
        <v>2003771</v>
      </c>
      <c r="B118" s="9">
        <v>44153</v>
      </c>
      <c r="C118" s="9">
        <v>44166</v>
      </c>
      <c r="D118" s="7"/>
      <c r="E118" s="7" t="s">
        <v>16</v>
      </c>
      <c r="F118" s="7" t="s">
        <v>125</v>
      </c>
      <c r="G118" s="10">
        <f>3525.29+324.5</f>
        <v>3849.79</v>
      </c>
      <c r="H118" s="10">
        <v>142.78</v>
      </c>
      <c r="I118" s="10">
        <f>SUM(G118:H118)</f>
        <v>3992.57</v>
      </c>
      <c r="J118" s="10" t="s">
        <v>15</v>
      </c>
    </row>
    <row r="119" spans="1:10" x14ac:dyDescent="0.25">
      <c r="A119" s="7">
        <v>2003991</v>
      </c>
      <c r="B119" s="9">
        <v>44161</v>
      </c>
      <c r="C119" s="9">
        <v>44151</v>
      </c>
      <c r="D119" s="9">
        <v>44334</v>
      </c>
      <c r="E119" s="7" t="s">
        <v>92</v>
      </c>
      <c r="F119" s="7" t="s">
        <v>17</v>
      </c>
      <c r="G119" s="10">
        <v>543.70000000000005</v>
      </c>
      <c r="H119" s="10">
        <v>0</v>
      </c>
      <c r="I119" s="10">
        <f>SUM(G119:H119)</f>
        <v>543.70000000000005</v>
      </c>
      <c r="J119" s="10" t="s">
        <v>15</v>
      </c>
    </row>
    <row r="120" spans="1:10" x14ac:dyDescent="0.25">
      <c r="A120" s="7">
        <v>2004048</v>
      </c>
      <c r="B120" s="9">
        <v>44166</v>
      </c>
      <c r="C120" s="9">
        <v>44179</v>
      </c>
      <c r="D120" s="9">
        <v>44215</v>
      </c>
      <c r="E120" s="7" t="s">
        <v>63</v>
      </c>
      <c r="F120" s="7" t="s">
        <v>126</v>
      </c>
      <c r="G120" s="10">
        <v>200</v>
      </c>
      <c r="H120" s="10">
        <v>0</v>
      </c>
      <c r="I120" s="10">
        <f>SUM(G120:H120)</f>
        <v>200</v>
      </c>
      <c r="J120" s="10" t="s">
        <v>15</v>
      </c>
    </row>
    <row r="121" spans="1:10" x14ac:dyDescent="0.25">
      <c r="A121" s="7">
        <v>2004067</v>
      </c>
      <c r="B121" s="9">
        <v>44174</v>
      </c>
      <c r="C121" s="9">
        <v>44183</v>
      </c>
      <c r="D121" s="9">
        <v>44648</v>
      </c>
      <c r="E121" s="7" t="s">
        <v>71</v>
      </c>
      <c r="F121" s="7" t="s">
        <v>127</v>
      </c>
      <c r="G121" s="10">
        <v>0</v>
      </c>
      <c r="H121" s="10">
        <v>0</v>
      </c>
      <c r="I121" s="10">
        <v>0</v>
      </c>
      <c r="J121" s="10" t="s">
        <v>15</v>
      </c>
    </row>
    <row r="122" spans="1:10" x14ac:dyDescent="0.25">
      <c r="A122" s="7">
        <v>2004122</v>
      </c>
      <c r="B122" s="9">
        <v>44098</v>
      </c>
      <c r="C122" s="9">
        <v>44195</v>
      </c>
      <c r="D122" s="9">
        <v>44543</v>
      </c>
      <c r="E122" s="7" t="s">
        <v>55</v>
      </c>
      <c r="F122" s="7" t="s">
        <v>128</v>
      </c>
      <c r="G122" s="10">
        <v>0</v>
      </c>
      <c r="H122" s="10">
        <v>0</v>
      </c>
      <c r="I122" s="10">
        <v>0</v>
      </c>
      <c r="J122" s="10" t="s">
        <v>15</v>
      </c>
    </row>
    <row r="123" spans="1:10" x14ac:dyDescent="0.25">
      <c r="A123" s="7">
        <v>2004126</v>
      </c>
      <c r="B123" s="9">
        <v>44181</v>
      </c>
      <c r="C123" s="9">
        <v>43834</v>
      </c>
      <c r="D123" s="9">
        <v>44438</v>
      </c>
      <c r="E123" s="7" t="s">
        <v>36</v>
      </c>
      <c r="F123" s="7" t="s">
        <v>20</v>
      </c>
      <c r="G123" s="10">
        <v>711.36</v>
      </c>
      <c r="H123" s="10">
        <v>0</v>
      </c>
      <c r="I123" s="10">
        <f>SUM(G123:H123)</f>
        <v>711.36</v>
      </c>
      <c r="J123" s="10" t="s">
        <v>15</v>
      </c>
    </row>
    <row r="124" spans="1:10" x14ac:dyDescent="0.25">
      <c r="A124" s="7">
        <v>2004168</v>
      </c>
      <c r="B124" s="9">
        <v>44196</v>
      </c>
      <c r="C124" s="9">
        <v>44203</v>
      </c>
      <c r="D124" s="9">
        <v>44263</v>
      </c>
      <c r="E124" s="7" t="s">
        <v>47</v>
      </c>
      <c r="F124" s="7" t="s">
        <v>129</v>
      </c>
      <c r="G124" s="10">
        <v>931.7</v>
      </c>
      <c r="H124" s="10">
        <v>112.23</v>
      </c>
      <c r="I124" s="10">
        <f>SUM(G124:H124)</f>
        <v>1043.93</v>
      </c>
      <c r="J124" s="10" t="s">
        <v>15</v>
      </c>
    </row>
    <row r="125" spans="1:10" x14ac:dyDescent="0.25">
      <c r="A125" s="7">
        <v>2004183</v>
      </c>
      <c r="B125" s="9">
        <v>44063</v>
      </c>
      <c r="C125" s="9">
        <v>44208</v>
      </c>
      <c r="D125" s="9">
        <v>44218</v>
      </c>
      <c r="E125" s="7" t="s">
        <v>33</v>
      </c>
      <c r="F125" s="7" t="s">
        <v>129</v>
      </c>
      <c r="G125" s="10">
        <v>1239.57</v>
      </c>
      <c r="H125" s="10">
        <v>0</v>
      </c>
      <c r="I125" s="10">
        <f>SUM(G125:H125)</f>
        <v>1239.57</v>
      </c>
      <c r="J125" s="10" t="s">
        <v>15</v>
      </c>
    </row>
    <row r="126" spans="1:10" x14ac:dyDescent="0.25">
      <c r="A126" s="7">
        <v>2004226</v>
      </c>
      <c r="B126" s="9">
        <v>44120</v>
      </c>
      <c r="C126" s="9">
        <v>44218</v>
      </c>
      <c r="D126" s="9">
        <v>44222</v>
      </c>
      <c r="E126" s="7" t="s">
        <v>130</v>
      </c>
      <c r="F126" s="7" t="s">
        <v>17</v>
      </c>
      <c r="G126" s="10">
        <v>0</v>
      </c>
      <c r="H126" s="10">
        <v>0</v>
      </c>
      <c r="I126" s="10">
        <v>0</v>
      </c>
      <c r="J126" s="10" t="s">
        <v>15</v>
      </c>
    </row>
    <row r="127" spans="1:10" x14ac:dyDescent="0.25">
      <c r="A127" s="7">
        <v>2004235</v>
      </c>
      <c r="B127" s="9">
        <v>44048</v>
      </c>
      <c r="C127" s="9">
        <v>44221</v>
      </c>
      <c r="D127" s="9">
        <v>44315</v>
      </c>
      <c r="E127" s="7" t="s">
        <v>59</v>
      </c>
      <c r="F127" s="7" t="s">
        <v>131</v>
      </c>
      <c r="G127" s="10">
        <v>0</v>
      </c>
      <c r="H127" s="10">
        <v>0</v>
      </c>
      <c r="I127" s="10">
        <v>0</v>
      </c>
      <c r="J127" s="7" t="s">
        <v>15</v>
      </c>
    </row>
    <row r="128" spans="1:10" x14ac:dyDescent="0.25">
      <c r="A128" s="7">
        <v>2004247</v>
      </c>
      <c r="B128" s="9">
        <v>44168</v>
      </c>
      <c r="C128" s="9">
        <v>44222</v>
      </c>
      <c r="D128" s="7"/>
      <c r="E128" s="7" t="s">
        <v>47</v>
      </c>
      <c r="F128" s="7" t="s">
        <v>132</v>
      </c>
      <c r="G128" s="10">
        <v>0</v>
      </c>
      <c r="H128" s="10">
        <v>0</v>
      </c>
      <c r="I128" s="10">
        <v>0</v>
      </c>
      <c r="J128" s="7" t="s">
        <v>15</v>
      </c>
    </row>
    <row r="129" spans="1:10" x14ac:dyDescent="0.25">
      <c r="A129" s="7">
        <v>2004281</v>
      </c>
      <c r="B129" s="9">
        <v>44177</v>
      </c>
      <c r="C129" s="9">
        <v>44249</v>
      </c>
      <c r="D129" s="9">
        <v>44302</v>
      </c>
      <c r="E129" s="7" t="s">
        <v>90</v>
      </c>
      <c r="F129" s="7" t="s">
        <v>133</v>
      </c>
      <c r="G129" s="10">
        <v>259.39</v>
      </c>
      <c r="H129" s="10">
        <v>0</v>
      </c>
      <c r="I129" s="10">
        <f>SUM(G129:H129)</f>
        <v>259.39</v>
      </c>
      <c r="J129" s="7" t="s">
        <v>15</v>
      </c>
    </row>
    <row r="130" spans="1:10" x14ac:dyDescent="0.25">
      <c r="A130" s="7">
        <v>2004284</v>
      </c>
      <c r="B130" s="9">
        <v>44192</v>
      </c>
      <c r="C130" s="9">
        <v>44251</v>
      </c>
      <c r="D130" s="9">
        <v>44460</v>
      </c>
      <c r="E130" s="7" t="s">
        <v>90</v>
      </c>
      <c r="F130" s="7" t="s">
        <v>17</v>
      </c>
      <c r="G130" s="10">
        <v>1024.98</v>
      </c>
      <c r="H130" s="10">
        <v>0</v>
      </c>
      <c r="I130" s="10">
        <v>1024.98</v>
      </c>
      <c r="J130" s="7" t="s">
        <v>15</v>
      </c>
    </row>
    <row r="131" spans="1:10" x14ac:dyDescent="0.25">
      <c r="A131" s="7">
        <v>2004303</v>
      </c>
      <c r="B131" s="9">
        <v>44155</v>
      </c>
      <c r="C131" s="9">
        <v>44253</v>
      </c>
      <c r="D131" s="9">
        <v>44257</v>
      </c>
      <c r="E131" s="7" t="s">
        <v>102</v>
      </c>
      <c r="F131" s="7" t="s">
        <v>134</v>
      </c>
      <c r="G131" s="10">
        <v>126.22</v>
      </c>
      <c r="H131" s="10">
        <v>0</v>
      </c>
      <c r="I131" s="10">
        <f>SUM(G131:H131)</f>
        <v>126.22</v>
      </c>
      <c r="J131" s="7" t="s">
        <v>15</v>
      </c>
    </row>
    <row r="132" spans="1:10" x14ac:dyDescent="0.25">
      <c r="A132" s="7">
        <v>2004304</v>
      </c>
      <c r="B132" s="9">
        <v>44078</v>
      </c>
      <c r="C132" s="9">
        <v>44256</v>
      </c>
      <c r="D132" s="9">
        <v>44293</v>
      </c>
      <c r="E132" s="7" t="s">
        <v>21</v>
      </c>
      <c r="F132" s="7" t="s">
        <v>135</v>
      </c>
      <c r="G132" s="10">
        <v>0</v>
      </c>
      <c r="H132" s="10">
        <v>0</v>
      </c>
      <c r="I132" s="10">
        <v>0</v>
      </c>
      <c r="J132" s="7" t="s">
        <v>15</v>
      </c>
    </row>
    <row r="133" spans="1:10" x14ac:dyDescent="0.25">
      <c r="A133" s="7">
        <v>2004317</v>
      </c>
      <c r="B133" s="9">
        <v>44193</v>
      </c>
      <c r="C133" s="9">
        <v>44271</v>
      </c>
      <c r="D133" s="9">
        <v>44690</v>
      </c>
      <c r="E133" s="7" t="s">
        <v>136</v>
      </c>
      <c r="F133" s="7" t="s">
        <v>137</v>
      </c>
      <c r="G133" s="10">
        <v>0</v>
      </c>
      <c r="H133" s="10">
        <v>0</v>
      </c>
      <c r="I133" s="10">
        <v>0</v>
      </c>
      <c r="J133" s="7" t="s">
        <v>15</v>
      </c>
    </row>
    <row r="134" spans="1:10" x14ac:dyDescent="0.25">
      <c r="A134" s="7">
        <v>2004340</v>
      </c>
      <c r="B134" s="9">
        <v>44158</v>
      </c>
      <c r="C134" s="9">
        <v>44294</v>
      </c>
      <c r="D134" s="9">
        <v>44774</v>
      </c>
      <c r="E134" s="7" t="s">
        <v>21</v>
      </c>
      <c r="F134" s="7" t="s">
        <v>138</v>
      </c>
      <c r="G134" s="10">
        <v>0</v>
      </c>
      <c r="H134" s="10">
        <v>0</v>
      </c>
      <c r="I134" s="10">
        <v>0</v>
      </c>
      <c r="J134" s="7" t="s">
        <v>15</v>
      </c>
    </row>
    <row r="135" spans="1:10" x14ac:dyDescent="0.25">
      <c r="A135" s="7">
        <v>2004385</v>
      </c>
      <c r="B135" s="9">
        <v>44187</v>
      </c>
      <c r="C135" s="9">
        <v>44777</v>
      </c>
      <c r="D135" s="7"/>
      <c r="E135" s="7" t="s">
        <v>42</v>
      </c>
      <c r="F135" s="7" t="s">
        <v>139</v>
      </c>
      <c r="G135" s="10">
        <v>1064.47</v>
      </c>
      <c r="H135" s="10"/>
      <c r="I135" s="10"/>
      <c r="J135" s="7"/>
    </row>
    <row r="136" spans="1:10" x14ac:dyDescent="0.25">
      <c r="A136" s="7">
        <v>2004425</v>
      </c>
      <c r="B136" s="9">
        <v>44084</v>
      </c>
      <c r="C136" s="9">
        <v>44601</v>
      </c>
      <c r="D136" s="9">
        <v>45176</v>
      </c>
      <c r="E136" s="7" t="s">
        <v>52</v>
      </c>
      <c r="F136" s="7" t="s">
        <v>140</v>
      </c>
      <c r="G136" s="10">
        <v>0</v>
      </c>
      <c r="H136" s="10">
        <v>0</v>
      </c>
      <c r="I136" s="10">
        <v>0</v>
      </c>
      <c r="J136" s="7" t="s">
        <v>15</v>
      </c>
    </row>
    <row r="137" spans="1:10" x14ac:dyDescent="0.25">
      <c r="A137" s="7"/>
      <c r="B137" s="7"/>
      <c r="C137" s="7"/>
      <c r="D137" s="7"/>
      <c r="E137" s="7"/>
      <c r="F137" s="7"/>
      <c r="G137" s="10"/>
      <c r="H137" s="10"/>
      <c r="I137" s="10"/>
      <c r="J13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opLeftCell="A151" workbookViewId="0">
      <selection activeCell="B1" sqref="B1:B1048576"/>
    </sheetView>
  </sheetViews>
  <sheetFormatPr defaultRowHeight="15" x14ac:dyDescent="0.25"/>
  <cols>
    <col min="3" max="3" width="13.28515625" customWidth="1"/>
    <col min="4" max="4" width="14.7109375" customWidth="1"/>
    <col min="5" max="5" width="14.28515625" customWidth="1"/>
    <col min="6" max="6" width="18.7109375" customWidth="1"/>
    <col min="7" max="7" width="56.7109375" customWidth="1"/>
    <col min="8" max="8" width="12.42578125" customWidth="1"/>
    <col min="10" max="10" width="10" bestFit="1" customWidth="1"/>
  </cols>
  <sheetData>
    <row r="1" spans="1:11" x14ac:dyDescent="0.25">
      <c r="A1" s="15" t="s">
        <v>141</v>
      </c>
      <c r="B1" s="2"/>
      <c r="C1" s="2"/>
      <c r="D1" s="3"/>
      <c r="E1" s="3"/>
      <c r="F1" s="1"/>
      <c r="G1" s="2"/>
      <c r="H1" s="4"/>
      <c r="I1" s="4"/>
      <c r="J1" s="4"/>
      <c r="K1" s="3"/>
    </row>
    <row r="2" spans="1:11" x14ac:dyDescent="0.25">
      <c r="A2" s="2" t="s">
        <v>1</v>
      </c>
      <c r="B2" s="2"/>
      <c r="C2" s="2"/>
      <c r="D2" s="3"/>
      <c r="E2" s="3"/>
      <c r="F2" s="2"/>
      <c r="G2" s="2"/>
      <c r="H2" s="4"/>
      <c r="I2" s="4"/>
      <c r="J2" s="4"/>
      <c r="K2" s="3"/>
    </row>
    <row r="3" spans="1:11" x14ac:dyDescent="0.25">
      <c r="A3" s="2" t="s">
        <v>2</v>
      </c>
      <c r="B3" s="2"/>
      <c r="C3" s="2"/>
      <c r="D3" s="3"/>
      <c r="E3" s="3"/>
      <c r="F3" s="2"/>
      <c r="G3" s="2"/>
      <c r="H3" s="4"/>
      <c r="I3" s="4"/>
      <c r="J3" s="4"/>
      <c r="K3" s="3"/>
    </row>
    <row r="4" spans="1:11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3"/>
    </row>
    <row r="5" spans="1:11" x14ac:dyDescent="0.25">
      <c r="A5" s="5" t="s">
        <v>3</v>
      </c>
      <c r="B5" s="5" t="s">
        <v>142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6" t="s">
        <v>10</v>
      </c>
      <c r="J5" s="6" t="s">
        <v>11</v>
      </c>
      <c r="K5" s="5" t="s">
        <v>12</v>
      </c>
    </row>
    <row r="6" spans="1:11" x14ac:dyDescent="0.25">
      <c r="A6" s="7">
        <v>2100045</v>
      </c>
      <c r="B6" s="16" t="s">
        <v>143</v>
      </c>
      <c r="C6" s="9">
        <v>44202</v>
      </c>
      <c r="D6" s="9">
        <v>44208</v>
      </c>
      <c r="E6" s="9">
        <v>44266</v>
      </c>
      <c r="F6" s="7" t="s">
        <v>31</v>
      </c>
      <c r="G6" s="7" t="s">
        <v>58</v>
      </c>
      <c r="H6" s="10">
        <f>700+606.1+100</f>
        <v>1406.1</v>
      </c>
      <c r="I6" s="10">
        <v>0</v>
      </c>
      <c r="J6" s="10">
        <f>SUM(H6:I6)</f>
        <v>1406.1</v>
      </c>
      <c r="K6" s="7" t="s">
        <v>15</v>
      </c>
    </row>
    <row r="7" spans="1:11" x14ac:dyDescent="0.25">
      <c r="A7" s="17">
        <v>2100051</v>
      </c>
      <c r="B7" s="18" t="s">
        <v>143</v>
      </c>
      <c r="C7" s="19">
        <v>44202</v>
      </c>
      <c r="D7" s="19">
        <v>44203</v>
      </c>
      <c r="E7" s="19">
        <v>44706</v>
      </c>
      <c r="F7" s="20" t="s">
        <v>116</v>
      </c>
      <c r="G7" s="20" t="s">
        <v>144</v>
      </c>
      <c r="H7" s="21">
        <v>0</v>
      </c>
      <c r="I7" s="21">
        <v>0</v>
      </c>
      <c r="J7" s="21">
        <v>0</v>
      </c>
      <c r="K7" s="20" t="s">
        <v>15</v>
      </c>
    </row>
    <row r="8" spans="1:11" x14ac:dyDescent="0.25">
      <c r="A8" s="7">
        <v>2100087</v>
      </c>
      <c r="B8" s="16" t="s">
        <v>143</v>
      </c>
      <c r="C8" s="9">
        <v>44201</v>
      </c>
      <c r="D8" s="9">
        <v>44214</v>
      </c>
      <c r="E8" s="9">
        <v>44229</v>
      </c>
      <c r="F8" s="7" t="s">
        <v>59</v>
      </c>
      <c r="G8" s="7" t="s">
        <v>145</v>
      </c>
      <c r="H8" s="10">
        <v>1700</v>
      </c>
      <c r="I8" s="10">
        <v>142.78</v>
      </c>
      <c r="J8" s="10">
        <f t="shared" ref="J8:J13" si="0">SUM(H8:I8)</f>
        <v>1842.78</v>
      </c>
      <c r="K8" s="7" t="s">
        <v>15</v>
      </c>
    </row>
    <row r="9" spans="1:11" x14ac:dyDescent="0.25">
      <c r="A9" s="7">
        <v>2100150</v>
      </c>
      <c r="B9" s="18" t="s">
        <v>143</v>
      </c>
      <c r="C9" s="9">
        <v>44214</v>
      </c>
      <c r="D9" s="9">
        <v>44219</v>
      </c>
      <c r="E9" s="9">
        <v>44223</v>
      </c>
      <c r="F9" s="7" t="s">
        <v>146</v>
      </c>
      <c r="G9" s="7" t="s">
        <v>147</v>
      </c>
      <c r="H9" s="10">
        <v>120.57</v>
      </c>
      <c r="I9" s="10">
        <v>0</v>
      </c>
      <c r="J9" s="10">
        <f t="shared" si="0"/>
        <v>120.57</v>
      </c>
      <c r="K9" s="7" t="s">
        <v>15</v>
      </c>
    </row>
    <row r="10" spans="1:11" x14ac:dyDescent="0.25">
      <c r="A10" s="7">
        <v>2100206</v>
      </c>
      <c r="B10" s="18" t="s">
        <v>143</v>
      </c>
      <c r="C10" s="9">
        <v>44202</v>
      </c>
      <c r="D10" s="9">
        <v>44226</v>
      </c>
      <c r="E10" s="9">
        <v>44246</v>
      </c>
      <c r="F10" s="7" t="s">
        <v>59</v>
      </c>
      <c r="G10" s="7" t="s">
        <v>58</v>
      </c>
      <c r="H10" s="10">
        <v>1299.02</v>
      </c>
      <c r="I10" s="10">
        <v>121</v>
      </c>
      <c r="J10" s="10">
        <f t="shared" si="0"/>
        <v>1420.02</v>
      </c>
      <c r="K10" s="7" t="s">
        <v>15</v>
      </c>
    </row>
    <row r="11" spans="1:11" x14ac:dyDescent="0.25">
      <c r="A11" s="7">
        <v>2100238</v>
      </c>
      <c r="B11" s="18" t="s">
        <v>143</v>
      </c>
      <c r="C11" s="9">
        <v>44222</v>
      </c>
      <c r="D11" s="9">
        <v>44229</v>
      </c>
      <c r="E11" s="9">
        <v>44251</v>
      </c>
      <c r="F11" s="7" t="s">
        <v>65</v>
      </c>
      <c r="G11" s="7" t="s">
        <v>148</v>
      </c>
      <c r="H11" s="10">
        <v>748.25</v>
      </c>
      <c r="I11" s="10">
        <v>121</v>
      </c>
      <c r="J11" s="10">
        <f t="shared" si="0"/>
        <v>869.25</v>
      </c>
      <c r="K11" s="7" t="s">
        <v>15</v>
      </c>
    </row>
    <row r="12" spans="1:11" x14ac:dyDescent="0.25">
      <c r="A12" s="7">
        <v>2100322</v>
      </c>
      <c r="B12" s="18" t="s">
        <v>143</v>
      </c>
      <c r="C12" s="9">
        <v>44229</v>
      </c>
      <c r="D12" s="9">
        <v>44239</v>
      </c>
      <c r="E12" s="9">
        <v>44648</v>
      </c>
      <c r="F12" s="7" t="s">
        <v>146</v>
      </c>
      <c r="G12" s="7" t="s">
        <v>149</v>
      </c>
      <c r="H12" s="10">
        <v>0</v>
      </c>
      <c r="I12" s="10">
        <v>0</v>
      </c>
      <c r="J12" s="10">
        <f t="shared" si="0"/>
        <v>0</v>
      </c>
      <c r="K12" s="7" t="s">
        <v>15</v>
      </c>
    </row>
    <row r="13" spans="1:11" x14ac:dyDescent="0.25">
      <c r="A13" s="7">
        <v>2100326</v>
      </c>
      <c r="B13" s="18" t="s">
        <v>143</v>
      </c>
      <c r="C13" s="9">
        <v>44233</v>
      </c>
      <c r="D13" s="9">
        <v>44242</v>
      </c>
      <c r="E13" s="9">
        <v>44250</v>
      </c>
      <c r="F13" s="7" t="s">
        <v>66</v>
      </c>
      <c r="G13" s="7" t="s">
        <v>150</v>
      </c>
      <c r="H13" s="10">
        <v>612.99</v>
      </c>
      <c r="I13" s="10">
        <v>0</v>
      </c>
      <c r="J13" s="10">
        <f t="shared" si="0"/>
        <v>612.99</v>
      </c>
      <c r="K13" s="7" t="s">
        <v>15</v>
      </c>
    </row>
    <row r="14" spans="1:11" x14ac:dyDescent="0.25">
      <c r="A14" s="7">
        <v>2100384</v>
      </c>
      <c r="B14" s="18" t="s">
        <v>143</v>
      </c>
      <c r="C14" s="9">
        <v>44223</v>
      </c>
      <c r="D14" s="9">
        <v>44246</v>
      </c>
      <c r="E14" s="9">
        <v>44687</v>
      </c>
      <c r="F14" s="7" t="s">
        <v>36</v>
      </c>
      <c r="G14" s="7" t="s">
        <v>151</v>
      </c>
      <c r="H14" s="10">
        <v>0</v>
      </c>
      <c r="I14" s="10">
        <v>0</v>
      </c>
      <c r="J14" s="10">
        <v>0</v>
      </c>
      <c r="K14" s="7" t="s">
        <v>15</v>
      </c>
    </row>
    <row r="15" spans="1:11" x14ac:dyDescent="0.25">
      <c r="A15" s="7">
        <v>2100503</v>
      </c>
      <c r="B15" s="18" t="s">
        <v>143</v>
      </c>
      <c r="C15" s="9">
        <v>44247</v>
      </c>
      <c r="D15" s="9">
        <v>44257</v>
      </c>
      <c r="E15" s="9">
        <v>44273</v>
      </c>
      <c r="F15" s="7" t="s">
        <v>136</v>
      </c>
      <c r="G15" s="7" t="s">
        <v>152</v>
      </c>
      <c r="H15" s="10">
        <v>100</v>
      </c>
      <c r="I15" s="10">
        <v>0</v>
      </c>
      <c r="J15" s="10">
        <f>SUM(H15:I15)</f>
        <v>100</v>
      </c>
      <c r="K15" s="7" t="s">
        <v>15</v>
      </c>
    </row>
    <row r="16" spans="1:11" x14ac:dyDescent="0.25">
      <c r="A16" s="7">
        <v>2100508</v>
      </c>
      <c r="B16" s="18" t="s">
        <v>143</v>
      </c>
      <c r="C16" s="9">
        <v>44257</v>
      </c>
      <c r="D16" s="9">
        <v>44259</v>
      </c>
      <c r="E16" s="9">
        <v>44302</v>
      </c>
      <c r="F16" s="7" t="s">
        <v>90</v>
      </c>
      <c r="G16" s="7" t="s">
        <v>153</v>
      </c>
      <c r="H16" s="10">
        <v>660.6</v>
      </c>
      <c r="I16" s="10">
        <v>0</v>
      </c>
      <c r="J16" s="10">
        <f>SUM(H16:I16)</f>
        <v>660.6</v>
      </c>
      <c r="K16" s="7" t="s">
        <v>15</v>
      </c>
    </row>
    <row r="17" spans="1:11" x14ac:dyDescent="0.25">
      <c r="A17" s="7">
        <v>2100533</v>
      </c>
      <c r="B17" s="18" t="s">
        <v>154</v>
      </c>
      <c r="C17" s="9">
        <v>44257</v>
      </c>
      <c r="D17" s="9">
        <v>44259</v>
      </c>
      <c r="E17" s="9">
        <v>44438</v>
      </c>
      <c r="F17" s="7" t="s">
        <v>113</v>
      </c>
      <c r="G17" s="7" t="s">
        <v>20</v>
      </c>
      <c r="H17" s="10">
        <f>506.53+750+324.5</f>
        <v>1581.03</v>
      </c>
      <c r="I17" s="10">
        <v>121</v>
      </c>
      <c r="J17" s="10">
        <f>SUM(H17:I17)</f>
        <v>1702.03</v>
      </c>
      <c r="K17" s="7" t="s">
        <v>15</v>
      </c>
    </row>
    <row r="18" spans="1:11" x14ac:dyDescent="0.25">
      <c r="A18" s="7">
        <v>2100538</v>
      </c>
      <c r="B18" s="18" t="s">
        <v>143</v>
      </c>
      <c r="C18" s="9">
        <v>44216</v>
      </c>
      <c r="D18" s="9">
        <v>44260</v>
      </c>
      <c r="E18" s="9">
        <v>44263</v>
      </c>
      <c r="F18" s="7" t="s">
        <v>113</v>
      </c>
      <c r="G18" s="7" t="s">
        <v>155</v>
      </c>
      <c r="H18" s="10">
        <v>0</v>
      </c>
      <c r="I18" s="10">
        <v>0</v>
      </c>
      <c r="J18" s="10">
        <v>0</v>
      </c>
      <c r="K18" s="7" t="s">
        <v>15</v>
      </c>
    </row>
    <row r="19" spans="1:11" x14ac:dyDescent="0.25">
      <c r="A19" s="7">
        <v>2100539</v>
      </c>
      <c r="B19" s="18" t="s">
        <v>143</v>
      </c>
      <c r="C19" s="9">
        <v>44258</v>
      </c>
      <c r="D19" s="9">
        <v>44262</v>
      </c>
      <c r="E19" s="9">
        <v>44277</v>
      </c>
      <c r="F19" s="7" t="s">
        <v>71</v>
      </c>
      <c r="G19" s="7" t="s">
        <v>156</v>
      </c>
      <c r="H19" s="10">
        <v>700</v>
      </c>
      <c r="I19" s="10">
        <v>0</v>
      </c>
      <c r="J19" s="10">
        <f>SUM(H19:I19)</f>
        <v>700</v>
      </c>
      <c r="K19" s="7" t="s">
        <v>15</v>
      </c>
    </row>
    <row r="20" spans="1:11" x14ac:dyDescent="0.25">
      <c r="A20" s="7">
        <v>2100620</v>
      </c>
      <c r="B20" s="18" t="s">
        <v>143</v>
      </c>
      <c r="C20" s="9">
        <v>44265</v>
      </c>
      <c r="D20" s="9">
        <v>44270</v>
      </c>
      <c r="E20" s="9">
        <v>44312</v>
      </c>
      <c r="F20" s="7" t="s">
        <v>57</v>
      </c>
      <c r="G20" s="7" t="s">
        <v>58</v>
      </c>
      <c r="H20" s="10">
        <v>700</v>
      </c>
      <c r="I20" s="10">
        <v>0</v>
      </c>
      <c r="J20" s="10">
        <f>SUM(H20:I20)</f>
        <v>700</v>
      </c>
      <c r="K20" s="7" t="s">
        <v>15</v>
      </c>
    </row>
    <row r="21" spans="1:11" x14ac:dyDescent="0.25">
      <c r="A21" s="7">
        <v>2100637</v>
      </c>
      <c r="B21" s="18" t="s">
        <v>143</v>
      </c>
      <c r="C21" s="9">
        <v>44253</v>
      </c>
      <c r="D21" s="9">
        <v>44270</v>
      </c>
      <c r="E21" s="9">
        <v>44286</v>
      </c>
      <c r="F21" s="7" t="s">
        <v>112</v>
      </c>
      <c r="G21" s="7" t="s">
        <v>157</v>
      </c>
      <c r="H21" s="10">
        <v>537.79999999999995</v>
      </c>
      <c r="I21" s="10">
        <v>0</v>
      </c>
      <c r="J21" s="10">
        <f>SUM(H21:I21)</f>
        <v>537.79999999999995</v>
      </c>
      <c r="K21" s="7" t="s">
        <v>15</v>
      </c>
    </row>
    <row r="22" spans="1:11" x14ac:dyDescent="0.25">
      <c r="A22" s="7">
        <v>2100710</v>
      </c>
      <c r="B22" s="18" t="s">
        <v>143</v>
      </c>
      <c r="C22" s="9">
        <v>44236</v>
      </c>
      <c r="D22" s="9">
        <v>44273</v>
      </c>
      <c r="E22" s="9">
        <v>44327</v>
      </c>
      <c r="F22" s="7" t="s">
        <v>54</v>
      </c>
      <c r="G22" s="7" t="s">
        <v>17</v>
      </c>
      <c r="H22" s="10">
        <v>1229.04</v>
      </c>
      <c r="I22" s="10">
        <v>142.78</v>
      </c>
      <c r="J22" s="10">
        <f>SUM(H22:I22)</f>
        <v>1371.82</v>
      </c>
      <c r="K22" s="7" t="s">
        <v>15</v>
      </c>
    </row>
    <row r="23" spans="1:11" x14ac:dyDescent="0.25">
      <c r="A23" s="7">
        <v>2100741</v>
      </c>
      <c r="B23" s="18" t="s">
        <v>143</v>
      </c>
      <c r="C23" s="9">
        <v>44272</v>
      </c>
      <c r="D23" s="9">
        <v>44276</v>
      </c>
      <c r="E23" s="9">
        <v>44277</v>
      </c>
      <c r="F23" s="7" t="s">
        <v>33</v>
      </c>
      <c r="G23" s="7" t="s">
        <v>158</v>
      </c>
      <c r="H23" s="10">
        <v>0</v>
      </c>
      <c r="I23" s="10">
        <v>0</v>
      </c>
      <c r="J23" s="10">
        <v>0</v>
      </c>
      <c r="K23" s="7" t="s">
        <v>15</v>
      </c>
    </row>
    <row r="24" spans="1:11" x14ac:dyDescent="0.25">
      <c r="A24" s="7">
        <v>2100752</v>
      </c>
      <c r="B24" s="18" t="s">
        <v>143</v>
      </c>
      <c r="C24" s="9">
        <v>44268</v>
      </c>
      <c r="D24" s="9">
        <v>44273</v>
      </c>
      <c r="E24" s="9">
        <v>44774</v>
      </c>
      <c r="F24" s="7" t="s">
        <v>67</v>
      </c>
      <c r="G24" s="7" t="s">
        <v>159</v>
      </c>
      <c r="H24" s="10">
        <v>0</v>
      </c>
      <c r="I24" s="10">
        <v>0</v>
      </c>
      <c r="J24" s="10">
        <v>0</v>
      </c>
      <c r="K24" s="7" t="s">
        <v>15</v>
      </c>
    </row>
    <row r="25" spans="1:11" x14ac:dyDescent="0.25">
      <c r="A25" s="7">
        <v>2100821</v>
      </c>
      <c r="B25" s="18" t="s">
        <v>143</v>
      </c>
      <c r="C25" s="9">
        <v>44259</v>
      </c>
      <c r="D25" s="9">
        <v>44281</v>
      </c>
      <c r="E25" s="9">
        <v>44309</v>
      </c>
      <c r="F25" s="7" t="s">
        <v>63</v>
      </c>
      <c r="G25" s="7" t="s">
        <v>160</v>
      </c>
      <c r="H25" s="10">
        <v>161.80000000000001</v>
      </c>
      <c r="I25" s="10">
        <v>0</v>
      </c>
      <c r="J25" s="10">
        <f>SUM(H25:I25)</f>
        <v>161.80000000000001</v>
      </c>
      <c r="K25" s="7" t="s">
        <v>15</v>
      </c>
    </row>
    <row r="26" spans="1:11" x14ac:dyDescent="0.25">
      <c r="A26" s="7">
        <v>2100822</v>
      </c>
      <c r="B26" s="18" t="s">
        <v>154</v>
      </c>
      <c r="C26" s="9">
        <v>44258</v>
      </c>
      <c r="D26" s="9">
        <v>44279</v>
      </c>
      <c r="E26" s="9">
        <v>44636</v>
      </c>
      <c r="F26" s="7" t="s">
        <v>77</v>
      </c>
      <c r="G26" s="7" t="s">
        <v>161</v>
      </c>
      <c r="H26" s="10">
        <f>357.9+1750+2198.18</f>
        <v>4306.08</v>
      </c>
      <c r="I26" s="10">
        <v>0</v>
      </c>
      <c r="J26" s="10">
        <f>SUM(H26:I26)</f>
        <v>4306.08</v>
      </c>
      <c r="K26" s="7" t="s">
        <v>15</v>
      </c>
    </row>
    <row r="27" spans="1:11" x14ac:dyDescent="0.25">
      <c r="A27" s="7">
        <v>2100854</v>
      </c>
      <c r="B27" s="18" t="s">
        <v>143</v>
      </c>
      <c r="C27" s="9">
        <v>44237</v>
      </c>
      <c r="D27" s="9">
        <v>44284</v>
      </c>
      <c r="E27" s="9">
        <v>44285</v>
      </c>
      <c r="F27" s="7" t="s">
        <v>39</v>
      </c>
      <c r="G27" s="7" t="s">
        <v>162</v>
      </c>
      <c r="H27" s="10">
        <v>0</v>
      </c>
      <c r="I27" s="10">
        <v>0</v>
      </c>
      <c r="J27" s="10">
        <v>0</v>
      </c>
      <c r="K27" s="7" t="s">
        <v>15</v>
      </c>
    </row>
    <row r="28" spans="1:11" x14ac:dyDescent="0.25">
      <c r="A28" s="7">
        <v>2100855</v>
      </c>
      <c r="B28" s="18" t="s">
        <v>143</v>
      </c>
      <c r="C28" s="9">
        <v>44281</v>
      </c>
      <c r="D28" s="9">
        <v>44281</v>
      </c>
      <c r="E28" s="9">
        <v>44320</v>
      </c>
      <c r="F28" s="7" t="s">
        <v>26</v>
      </c>
      <c r="G28" s="7" t="s">
        <v>17</v>
      </c>
      <c r="H28" s="10">
        <v>312.5</v>
      </c>
      <c r="I28" s="10">
        <v>0</v>
      </c>
      <c r="J28" s="10">
        <f>SUM(H28:I28)</f>
        <v>312.5</v>
      </c>
      <c r="K28" s="7" t="s">
        <v>15</v>
      </c>
    </row>
    <row r="29" spans="1:11" x14ac:dyDescent="0.25">
      <c r="A29" s="7">
        <v>2100919</v>
      </c>
      <c r="B29" s="18" t="s">
        <v>143</v>
      </c>
      <c r="C29" s="9">
        <v>44281</v>
      </c>
      <c r="D29" s="9">
        <v>44287</v>
      </c>
      <c r="E29" s="9">
        <v>44293</v>
      </c>
      <c r="F29" s="7" t="s">
        <v>50</v>
      </c>
      <c r="G29" s="7" t="s">
        <v>163</v>
      </c>
      <c r="H29" s="10">
        <v>57.94</v>
      </c>
      <c r="I29" s="10">
        <v>0</v>
      </c>
      <c r="J29" s="10">
        <f>SUM(H29:I29)</f>
        <v>57.94</v>
      </c>
      <c r="K29" s="7" t="s">
        <v>15</v>
      </c>
    </row>
    <row r="30" spans="1:11" x14ac:dyDescent="0.25">
      <c r="A30" s="7">
        <v>2100953</v>
      </c>
      <c r="B30" s="18" t="s">
        <v>143</v>
      </c>
      <c r="C30" s="9">
        <v>44284</v>
      </c>
      <c r="D30" s="9">
        <v>44289</v>
      </c>
      <c r="E30" s="9">
        <v>44370</v>
      </c>
      <c r="F30" s="7" t="s">
        <v>146</v>
      </c>
      <c r="G30" s="7" t="s">
        <v>164</v>
      </c>
      <c r="H30" s="10">
        <f>700+1000</f>
        <v>1700</v>
      </c>
      <c r="I30" s="10">
        <v>142.78</v>
      </c>
      <c r="J30" s="10">
        <f>SUM(H30:I30)</f>
        <v>1842.78</v>
      </c>
      <c r="K30" s="7" t="s">
        <v>15</v>
      </c>
    </row>
    <row r="31" spans="1:11" x14ac:dyDescent="0.25">
      <c r="A31" s="7">
        <v>2100969</v>
      </c>
      <c r="B31" s="18" t="s">
        <v>154</v>
      </c>
      <c r="C31" s="9">
        <v>44286</v>
      </c>
      <c r="D31" s="9">
        <v>44294</v>
      </c>
      <c r="E31" s="9">
        <v>44325</v>
      </c>
      <c r="F31" s="7" t="s">
        <v>29</v>
      </c>
      <c r="G31" s="7" t="s">
        <v>165</v>
      </c>
      <c r="H31" s="10">
        <v>0</v>
      </c>
      <c r="I31" s="10">
        <v>0</v>
      </c>
      <c r="J31" s="10">
        <v>0</v>
      </c>
      <c r="K31" s="7" t="s">
        <v>15</v>
      </c>
    </row>
    <row r="32" spans="1:11" x14ac:dyDescent="0.25">
      <c r="A32" s="7">
        <v>2101009</v>
      </c>
      <c r="B32" s="18" t="s">
        <v>143</v>
      </c>
      <c r="C32" s="9">
        <v>44284</v>
      </c>
      <c r="D32" s="9">
        <v>44298</v>
      </c>
      <c r="E32" s="9">
        <v>44305</v>
      </c>
      <c r="F32" s="7" t="s">
        <v>94</v>
      </c>
      <c r="G32" s="7" t="s">
        <v>58</v>
      </c>
      <c r="H32" s="10">
        <v>1374.8</v>
      </c>
      <c r="I32" s="10">
        <v>0</v>
      </c>
      <c r="J32" s="10">
        <f>SUM(H32:I32)</f>
        <v>1374.8</v>
      </c>
      <c r="K32" s="7" t="s">
        <v>15</v>
      </c>
    </row>
    <row r="33" spans="1:11" x14ac:dyDescent="0.25">
      <c r="A33" s="7">
        <v>2101043</v>
      </c>
      <c r="B33" s="16" t="s">
        <v>143</v>
      </c>
      <c r="C33" s="9">
        <v>44291</v>
      </c>
      <c r="D33" s="9">
        <v>44301</v>
      </c>
      <c r="E33" s="9">
        <v>44302</v>
      </c>
      <c r="F33" s="7" t="s">
        <v>96</v>
      </c>
      <c r="G33" s="7" t="s">
        <v>166</v>
      </c>
      <c r="H33" s="10">
        <v>0</v>
      </c>
      <c r="I33" s="10">
        <v>0</v>
      </c>
      <c r="J33" s="10">
        <v>0</v>
      </c>
      <c r="K33" s="7" t="s">
        <v>15</v>
      </c>
    </row>
    <row r="34" spans="1:11" x14ac:dyDescent="0.25">
      <c r="A34" s="7">
        <v>2101045</v>
      </c>
      <c r="B34" s="18" t="s">
        <v>143</v>
      </c>
      <c r="C34" s="9">
        <v>44275</v>
      </c>
      <c r="D34" s="9">
        <v>44301</v>
      </c>
      <c r="E34" s="9">
        <v>44327</v>
      </c>
      <c r="F34" s="7" t="s">
        <v>94</v>
      </c>
      <c r="G34" s="7" t="s">
        <v>167</v>
      </c>
      <c r="H34" s="10">
        <v>359</v>
      </c>
      <c r="I34" s="10">
        <v>0</v>
      </c>
      <c r="J34" s="10">
        <f>SUM(H34:I34)</f>
        <v>359</v>
      </c>
      <c r="K34" s="7" t="s">
        <v>15</v>
      </c>
    </row>
    <row r="35" spans="1:11" x14ac:dyDescent="0.25">
      <c r="A35" s="7">
        <v>2101103</v>
      </c>
      <c r="B35" s="18" t="s">
        <v>143</v>
      </c>
      <c r="C35" s="9">
        <v>44307</v>
      </c>
      <c r="D35" s="9">
        <v>44307</v>
      </c>
      <c r="E35" s="9">
        <v>44393</v>
      </c>
      <c r="F35" s="7" t="s">
        <v>85</v>
      </c>
      <c r="G35" s="7" t="s">
        <v>20</v>
      </c>
      <c r="H35" s="10">
        <v>121</v>
      </c>
      <c r="I35" s="10">
        <v>0</v>
      </c>
      <c r="J35" s="10">
        <v>121</v>
      </c>
      <c r="K35" s="10" t="s">
        <v>15</v>
      </c>
    </row>
    <row r="36" spans="1:11" x14ac:dyDescent="0.25">
      <c r="A36" s="7">
        <v>2101132</v>
      </c>
      <c r="B36" s="18" t="s">
        <v>143</v>
      </c>
      <c r="C36" s="9">
        <v>44266</v>
      </c>
      <c r="D36" s="9">
        <v>44287</v>
      </c>
      <c r="E36" s="9">
        <v>44334</v>
      </c>
      <c r="F36" s="7" t="s">
        <v>168</v>
      </c>
      <c r="G36" s="7" t="s">
        <v>169</v>
      </c>
      <c r="H36" s="10">
        <v>703.61</v>
      </c>
      <c r="I36" s="10">
        <v>0</v>
      </c>
      <c r="J36" s="10">
        <f>SUM(H36:I36)</f>
        <v>703.61</v>
      </c>
      <c r="K36" s="7" t="s">
        <v>15</v>
      </c>
    </row>
    <row r="37" spans="1:11" x14ac:dyDescent="0.25">
      <c r="A37" s="7">
        <v>2101166</v>
      </c>
      <c r="B37" s="18" t="s">
        <v>143</v>
      </c>
      <c r="C37" s="9">
        <v>40950</v>
      </c>
      <c r="D37" s="9">
        <v>44302</v>
      </c>
      <c r="E37" s="9">
        <v>44354</v>
      </c>
      <c r="F37" s="7" t="s">
        <v>77</v>
      </c>
      <c r="G37" s="7" t="s">
        <v>170</v>
      </c>
      <c r="H37" s="10">
        <v>229.01</v>
      </c>
      <c r="I37" s="10">
        <v>0</v>
      </c>
      <c r="J37" s="10">
        <f>SUM(H37:I37)</f>
        <v>229.01</v>
      </c>
      <c r="K37" s="7" t="s">
        <v>15</v>
      </c>
    </row>
    <row r="38" spans="1:11" x14ac:dyDescent="0.25">
      <c r="A38" s="7">
        <v>2101173</v>
      </c>
      <c r="B38" s="18" t="s">
        <v>143</v>
      </c>
      <c r="C38" s="9">
        <v>44312</v>
      </c>
      <c r="D38" s="9">
        <v>44312</v>
      </c>
      <c r="E38" s="9">
        <v>44369</v>
      </c>
      <c r="F38" s="7" t="s">
        <v>55</v>
      </c>
      <c r="G38" s="7" t="s">
        <v>171</v>
      </c>
      <c r="H38" s="10">
        <v>0</v>
      </c>
      <c r="I38" s="10">
        <v>0</v>
      </c>
      <c r="J38" s="10">
        <v>0</v>
      </c>
      <c r="K38" s="7" t="s">
        <v>15</v>
      </c>
    </row>
    <row r="39" spans="1:11" x14ac:dyDescent="0.25">
      <c r="A39" s="7">
        <v>2101238</v>
      </c>
      <c r="B39" s="18" t="s">
        <v>143</v>
      </c>
      <c r="C39" s="9">
        <v>44308</v>
      </c>
      <c r="D39" s="9">
        <v>44320</v>
      </c>
      <c r="E39" s="9">
        <v>44327</v>
      </c>
      <c r="F39" s="7" t="s">
        <v>31</v>
      </c>
      <c r="G39" s="7" t="s">
        <v>172</v>
      </c>
      <c r="H39" s="10">
        <v>425</v>
      </c>
      <c r="I39" s="10">
        <v>0</v>
      </c>
      <c r="J39" s="10">
        <f>SUM(H39:I39)</f>
        <v>425</v>
      </c>
      <c r="K39" s="7" t="s">
        <v>15</v>
      </c>
    </row>
    <row r="40" spans="1:11" x14ac:dyDescent="0.25">
      <c r="A40" s="7">
        <v>2101275</v>
      </c>
      <c r="B40" s="18" t="s">
        <v>143</v>
      </c>
      <c r="C40" s="9">
        <v>44319</v>
      </c>
      <c r="D40" s="9">
        <v>44322</v>
      </c>
      <c r="E40" s="9">
        <v>44774</v>
      </c>
      <c r="F40" s="7" t="s">
        <v>61</v>
      </c>
      <c r="G40" s="7" t="s">
        <v>17</v>
      </c>
      <c r="H40" s="10">
        <v>0</v>
      </c>
      <c r="I40" s="10">
        <v>0</v>
      </c>
      <c r="J40" s="10">
        <v>0</v>
      </c>
      <c r="K40" s="7" t="s">
        <v>15</v>
      </c>
    </row>
    <row r="41" spans="1:11" x14ac:dyDescent="0.25">
      <c r="A41" s="7">
        <v>2101277</v>
      </c>
      <c r="B41" s="18" t="s">
        <v>143</v>
      </c>
      <c r="C41" s="9">
        <v>44322</v>
      </c>
      <c r="D41" s="9">
        <v>44322</v>
      </c>
      <c r="E41" s="9">
        <v>44327</v>
      </c>
      <c r="F41" s="7" t="s">
        <v>42</v>
      </c>
      <c r="G41" s="7" t="s">
        <v>173</v>
      </c>
      <c r="H41" s="10">
        <v>0</v>
      </c>
      <c r="I41" s="10">
        <v>0</v>
      </c>
      <c r="J41" s="10">
        <v>0</v>
      </c>
      <c r="K41" s="7" t="s">
        <v>15</v>
      </c>
    </row>
    <row r="42" spans="1:11" x14ac:dyDescent="0.25">
      <c r="A42" s="7">
        <v>2101280</v>
      </c>
      <c r="B42" s="18" t="s">
        <v>143</v>
      </c>
      <c r="C42" s="9">
        <v>44440</v>
      </c>
      <c r="D42" s="9">
        <v>44322</v>
      </c>
      <c r="E42" s="9">
        <v>44774</v>
      </c>
      <c r="F42" s="7" t="s">
        <v>50</v>
      </c>
      <c r="G42" s="7" t="s">
        <v>174</v>
      </c>
      <c r="H42" s="10">
        <v>0</v>
      </c>
      <c r="I42" s="10">
        <v>0</v>
      </c>
      <c r="J42" s="10">
        <v>0</v>
      </c>
      <c r="K42" s="7" t="s">
        <v>15</v>
      </c>
    </row>
    <row r="43" spans="1:11" x14ac:dyDescent="0.25">
      <c r="A43" s="7">
        <v>2101308</v>
      </c>
      <c r="B43" s="18" t="s">
        <v>143</v>
      </c>
      <c r="C43" s="9">
        <v>44315</v>
      </c>
      <c r="D43" s="9">
        <v>44327</v>
      </c>
      <c r="E43" s="9">
        <v>44862</v>
      </c>
      <c r="F43" s="7" t="s">
        <v>61</v>
      </c>
      <c r="G43" s="7" t="s">
        <v>175</v>
      </c>
      <c r="H43" s="10">
        <v>0</v>
      </c>
      <c r="I43" s="10">
        <v>0</v>
      </c>
      <c r="J43" s="10">
        <v>0</v>
      </c>
      <c r="K43" s="7" t="s">
        <v>15</v>
      </c>
    </row>
    <row r="44" spans="1:11" x14ac:dyDescent="0.25">
      <c r="A44" s="7">
        <v>2101365</v>
      </c>
      <c r="B44" s="18" t="s">
        <v>143</v>
      </c>
      <c r="C44" s="9">
        <v>44328</v>
      </c>
      <c r="D44" s="9">
        <v>44328</v>
      </c>
      <c r="E44" s="9">
        <v>44372</v>
      </c>
      <c r="F44" s="7" t="s">
        <v>176</v>
      </c>
      <c r="G44" s="7" t="s">
        <v>177</v>
      </c>
      <c r="H44" s="10">
        <v>477.95</v>
      </c>
      <c r="I44" s="10">
        <v>0</v>
      </c>
      <c r="J44" s="10">
        <f>SUM(H44:I44)</f>
        <v>477.95</v>
      </c>
      <c r="K44" s="7" t="s">
        <v>15</v>
      </c>
    </row>
    <row r="45" spans="1:11" x14ac:dyDescent="0.25">
      <c r="A45" s="7">
        <v>2101452</v>
      </c>
      <c r="B45" s="18" t="s">
        <v>143</v>
      </c>
      <c r="C45" s="9">
        <v>44336</v>
      </c>
      <c r="D45" s="9">
        <v>44341</v>
      </c>
      <c r="E45" s="9">
        <v>44469</v>
      </c>
      <c r="F45" s="7" t="s">
        <v>178</v>
      </c>
      <c r="G45" s="7" t="s">
        <v>179</v>
      </c>
      <c r="H45" s="10">
        <v>1019.27</v>
      </c>
      <c r="I45" s="10">
        <v>0</v>
      </c>
      <c r="J45" s="10">
        <v>1019.27</v>
      </c>
      <c r="K45" s="7" t="s">
        <v>15</v>
      </c>
    </row>
    <row r="46" spans="1:11" x14ac:dyDescent="0.25">
      <c r="A46" s="7">
        <v>2101483</v>
      </c>
      <c r="B46" s="18" t="s">
        <v>143</v>
      </c>
      <c r="C46" s="9">
        <v>44312</v>
      </c>
      <c r="D46" s="9">
        <v>44343</v>
      </c>
      <c r="E46" s="7"/>
      <c r="F46" s="7" t="s">
        <v>55</v>
      </c>
      <c r="G46" s="7" t="s">
        <v>180</v>
      </c>
      <c r="H46" s="10">
        <v>0</v>
      </c>
      <c r="I46" s="10">
        <v>0</v>
      </c>
      <c r="J46" s="10">
        <v>0</v>
      </c>
      <c r="K46" s="7" t="s">
        <v>15</v>
      </c>
    </row>
    <row r="47" spans="1:11" x14ac:dyDescent="0.25">
      <c r="A47" s="7">
        <v>2101515</v>
      </c>
      <c r="B47" s="18" t="s">
        <v>143</v>
      </c>
      <c r="C47" s="9">
        <v>44340</v>
      </c>
      <c r="D47" s="9">
        <v>44344</v>
      </c>
      <c r="E47" s="9">
        <v>44862</v>
      </c>
      <c r="F47" s="7" t="s">
        <v>23</v>
      </c>
      <c r="G47" s="7" t="s">
        <v>17</v>
      </c>
      <c r="H47" s="10">
        <v>0</v>
      </c>
      <c r="I47" s="10">
        <v>0</v>
      </c>
      <c r="J47" s="10">
        <v>0</v>
      </c>
      <c r="K47" s="7" t="s">
        <v>15</v>
      </c>
    </row>
    <row r="48" spans="1:11" x14ac:dyDescent="0.25">
      <c r="A48" s="7">
        <v>2101519</v>
      </c>
      <c r="B48" s="18" t="s">
        <v>143</v>
      </c>
      <c r="C48" s="9">
        <v>44336</v>
      </c>
      <c r="D48" s="9">
        <v>44344</v>
      </c>
      <c r="E48" s="9">
        <v>44354</v>
      </c>
      <c r="F48" s="7" t="s">
        <v>23</v>
      </c>
      <c r="G48" s="7" t="s">
        <v>58</v>
      </c>
      <c r="H48" s="10">
        <v>589.73</v>
      </c>
      <c r="I48" s="10">
        <v>0</v>
      </c>
      <c r="J48" s="10">
        <v>0</v>
      </c>
      <c r="K48" s="7" t="s">
        <v>15</v>
      </c>
    </row>
    <row r="49" spans="1:11" x14ac:dyDescent="0.25">
      <c r="A49" s="7">
        <v>2101521</v>
      </c>
      <c r="B49" s="18" t="s">
        <v>143</v>
      </c>
      <c r="C49" s="9">
        <v>44339</v>
      </c>
      <c r="D49" s="9">
        <v>44344</v>
      </c>
      <c r="E49" s="9">
        <v>44385</v>
      </c>
      <c r="F49" s="7" t="s">
        <v>50</v>
      </c>
      <c r="G49" s="7" t="s">
        <v>58</v>
      </c>
      <c r="H49" s="10">
        <v>1455.81</v>
      </c>
      <c r="I49" s="10">
        <v>121</v>
      </c>
      <c r="J49" s="10">
        <f>SUM(H49:I49)</f>
        <v>1576.81</v>
      </c>
      <c r="K49" s="7" t="s">
        <v>15</v>
      </c>
    </row>
    <row r="50" spans="1:11" x14ac:dyDescent="0.25">
      <c r="A50" s="7">
        <v>2101530</v>
      </c>
      <c r="B50" s="18" t="s">
        <v>143</v>
      </c>
      <c r="C50" s="9">
        <v>44341</v>
      </c>
      <c r="D50" s="9">
        <v>44344</v>
      </c>
      <c r="E50" s="9">
        <v>44354</v>
      </c>
      <c r="F50" s="7" t="s">
        <v>66</v>
      </c>
      <c r="G50" s="7" t="s">
        <v>181</v>
      </c>
      <c r="H50" s="10">
        <v>0</v>
      </c>
      <c r="I50" s="10">
        <v>0</v>
      </c>
      <c r="J50" s="10">
        <v>0</v>
      </c>
      <c r="K50" s="7" t="s">
        <v>15</v>
      </c>
    </row>
    <row r="51" spans="1:11" x14ac:dyDescent="0.25">
      <c r="A51" s="7">
        <v>2101565</v>
      </c>
      <c r="B51" s="18" t="s">
        <v>143</v>
      </c>
      <c r="C51" s="9">
        <v>44342</v>
      </c>
      <c r="D51" s="9">
        <v>44348</v>
      </c>
      <c r="E51" s="9">
        <v>44350</v>
      </c>
      <c r="F51" s="7" t="s">
        <v>136</v>
      </c>
      <c r="G51" s="7" t="s">
        <v>182</v>
      </c>
      <c r="H51" s="10">
        <v>745.07</v>
      </c>
      <c r="I51" s="10">
        <v>0</v>
      </c>
      <c r="J51" s="10">
        <f>SUM(H51:I51)</f>
        <v>745.07</v>
      </c>
      <c r="K51" s="7" t="s">
        <v>15</v>
      </c>
    </row>
    <row r="52" spans="1:11" x14ac:dyDescent="0.25">
      <c r="A52" s="7">
        <v>2101630</v>
      </c>
      <c r="B52" s="18" t="s">
        <v>143</v>
      </c>
      <c r="C52" s="9">
        <v>44338</v>
      </c>
      <c r="D52" s="9">
        <v>44352</v>
      </c>
      <c r="E52" s="9">
        <v>44774</v>
      </c>
      <c r="F52" s="7" t="s">
        <v>33</v>
      </c>
      <c r="G52" s="7" t="s">
        <v>17</v>
      </c>
      <c r="H52" s="10">
        <v>0</v>
      </c>
      <c r="I52" s="10">
        <v>0</v>
      </c>
      <c r="J52" s="10">
        <v>0</v>
      </c>
      <c r="K52" s="7" t="s">
        <v>15</v>
      </c>
    </row>
    <row r="53" spans="1:11" x14ac:dyDescent="0.25">
      <c r="A53" s="7">
        <v>2101693</v>
      </c>
      <c r="B53" s="18" t="s">
        <v>143</v>
      </c>
      <c r="C53" s="9">
        <v>44347</v>
      </c>
      <c r="D53" s="9">
        <v>44357</v>
      </c>
      <c r="E53" s="9">
        <v>44774</v>
      </c>
      <c r="F53" s="7" t="s">
        <v>96</v>
      </c>
      <c r="G53" s="7" t="s">
        <v>58</v>
      </c>
      <c r="H53" s="10">
        <v>0</v>
      </c>
      <c r="I53" s="10">
        <v>0</v>
      </c>
      <c r="J53" s="10">
        <v>0</v>
      </c>
      <c r="K53" s="7" t="s">
        <v>15</v>
      </c>
    </row>
    <row r="54" spans="1:11" x14ac:dyDescent="0.25">
      <c r="A54" s="7">
        <v>2101711</v>
      </c>
      <c r="B54" s="18" t="s">
        <v>143</v>
      </c>
      <c r="C54" s="9">
        <v>44328</v>
      </c>
      <c r="D54" s="9">
        <v>44357</v>
      </c>
      <c r="E54" s="9">
        <v>44693</v>
      </c>
      <c r="F54" s="7" t="s">
        <v>183</v>
      </c>
      <c r="G54" s="7" t="s">
        <v>184</v>
      </c>
      <c r="H54" s="10">
        <f>350+422.49</f>
        <v>772.49</v>
      </c>
      <c r="I54" s="10">
        <v>0</v>
      </c>
      <c r="J54" s="10">
        <f>SUM(H54:I54)</f>
        <v>772.49</v>
      </c>
      <c r="K54" s="7" t="s">
        <v>15</v>
      </c>
    </row>
    <row r="55" spans="1:11" x14ac:dyDescent="0.25">
      <c r="A55" s="7">
        <v>2101749</v>
      </c>
      <c r="B55" s="18" t="s">
        <v>154</v>
      </c>
      <c r="C55" s="9">
        <v>44281</v>
      </c>
      <c r="D55" s="9">
        <v>44361</v>
      </c>
      <c r="E55" s="9">
        <v>44490</v>
      </c>
      <c r="F55" s="7" t="s">
        <v>13</v>
      </c>
      <c r="G55" s="7" t="s">
        <v>185</v>
      </c>
      <c r="H55" s="10">
        <v>948.44</v>
      </c>
      <c r="I55" s="10">
        <v>0</v>
      </c>
      <c r="J55" s="10">
        <f>SUM(H55:I55)</f>
        <v>948.44</v>
      </c>
      <c r="K55" s="7" t="s">
        <v>15</v>
      </c>
    </row>
    <row r="56" spans="1:11" x14ac:dyDescent="0.25">
      <c r="A56" s="7">
        <v>2101761</v>
      </c>
      <c r="B56" s="18" t="s">
        <v>143</v>
      </c>
      <c r="C56" s="9">
        <v>44347</v>
      </c>
      <c r="D56" s="9">
        <v>44362</v>
      </c>
      <c r="E56" s="9">
        <v>44362</v>
      </c>
      <c r="F56" s="7" t="s">
        <v>90</v>
      </c>
      <c r="G56" s="7" t="s">
        <v>186</v>
      </c>
      <c r="H56" s="10">
        <v>135</v>
      </c>
      <c r="I56" s="10">
        <v>0</v>
      </c>
      <c r="J56" s="10">
        <f>SUM(H56:I56)</f>
        <v>135</v>
      </c>
      <c r="K56" s="7" t="s">
        <v>15</v>
      </c>
    </row>
    <row r="57" spans="1:11" x14ac:dyDescent="0.25">
      <c r="A57" s="7">
        <v>2101797</v>
      </c>
      <c r="B57" s="18" t="s">
        <v>143</v>
      </c>
      <c r="C57" s="9">
        <v>44355</v>
      </c>
      <c r="D57" s="9">
        <v>44362</v>
      </c>
      <c r="E57" s="9">
        <v>44505</v>
      </c>
      <c r="F57" s="7" t="s">
        <v>13</v>
      </c>
      <c r="G57" s="7" t="s">
        <v>17</v>
      </c>
      <c r="H57" s="10">
        <v>1958.77</v>
      </c>
      <c r="I57" s="10">
        <v>0</v>
      </c>
      <c r="J57" s="10">
        <f>SUM(H57:I57)</f>
        <v>1958.77</v>
      </c>
      <c r="K57" s="7" t="s">
        <v>15</v>
      </c>
    </row>
    <row r="58" spans="1:11" x14ac:dyDescent="0.25">
      <c r="A58" s="7">
        <v>2101915</v>
      </c>
      <c r="B58" s="18" t="s">
        <v>143</v>
      </c>
      <c r="C58" s="9">
        <v>44358</v>
      </c>
      <c r="D58" s="9">
        <v>44371</v>
      </c>
      <c r="E58" s="9">
        <v>44438</v>
      </c>
      <c r="F58" s="7" t="s">
        <v>116</v>
      </c>
      <c r="G58" s="7" t="s">
        <v>187</v>
      </c>
      <c r="H58" s="10">
        <v>75</v>
      </c>
      <c r="I58" s="10">
        <v>0</v>
      </c>
      <c r="J58" s="10">
        <f>SUM(H58:I58)</f>
        <v>75</v>
      </c>
      <c r="K58" s="7" t="s">
        <v>15</v>
      </c>
    </row>
    <row r="59" spans="1:11" x14ac:dyDescent="0.25">
      <c r="A59" s="7">
        <v>2101947</v>
      </c>
      <c r="B59" s="18" t="s">
        <v>143</v>
      </c>
      <c r="C59" s="9">
        <v>44370</v>
      </c>
      <c r="D59" s="9">
        <v>44372</v>
      </c>
      <c r="E59" s="9">
        <v>44586</v>
      </c>
      <c r="F59" s="7" t="s">
        <v>66</v>
      </c>
      <c r="G59" s="7" t="s">
        <v>188</v>
      </c>
      <c r="H59" s="10">
        <v>773.94</v>
      </c>
      <c r="I59" s="10">
        <v>0</v>
      </c>
      <c r="J59" s="10">
        <v>773.94</v>
      </c>
      <c r="K59" s="7" t="s">
        <v>15</v>
      </c>
    </row>
    <row r="60" spans="1:11" x14ac:dyDescent="0.25">
      <c r="A60" s="7">
        <v>2101962</v>
      </c>
      <c r="B60" s="18" t="s">
        <v>143</v>
      </c>
      <c r="C60" s="9">
        <v>44336</v>
      </c>
      <c r="D60" s="9">
        <v>44371</v>
      </c>
      <c r="E60" s="9">
        <v>44382</v>
      </c>
      <c r="F60" s="7" t="s">
        <v>65</v>
      </c>
      <c r="G60" s="7" t="s">
        <v>189</v>
      </c>
      <c r="H60" s="10">
        <v>778.5</v>
      </c>
      <c r="I60" s="10">
        <v>0</v>
      </c>
      <c r="J60" s="10">
        <v>778.5</v>
      </c>
      <c r="K60" s="7" t="s">
        <v>15</v>
      </c>
    </row>
    <row r="61" spans="1:11" x14ac:dyDescent="0.25">
      <c r="A61" s="7">
        <v>2101995</v>
      </c>
      <c r="B61" s="18" t="s">
        <v>143</v>
      </c>
      <c r="C61" s="9">
        <v>44362</v>
      </c>
      <c r="D61" s="9">
        <v>44377</v>
      </c>
      <c r="E61" s="9">
        <v>44425</v>
      </c>
      <c r="F61" s="7" t="s">
        <v>59</v>
      </c>
      <c r="G61" s="7" t="s">
        <v>190</v>
      </c>
      <c r="H61" s="10">
        <v>0</v>
      </c>
      <c r="I61" s="10">
        <v>0</v>
      </c>
      <c r="J61" s="10">
        <v>0</v>
      </c>
      <c r="K61" s="7" t="s">
        <v>15</v>
      </c>
    </row>
    <row r="62" spans="1:11" x14ac:dyDescent="0.25">
      <c r="A62" s="7">
        <v>2102002</v>
      </c>
      <c r="B62" s="18" t="s">
        <v>143</v>
      </c>
      <c r="C62" s="9">
        <v>44367</v>
      </c>
      <c r="D62" s="9">
        <v>44377</v>
      </c>
      <c r="E62" s="9">
        <v>44596</v>
      </c>
      <c r="F62" s="7" t="s">
        <v>50</v>
      </c>
      <c r="G62" s="7" t="s">
        <v>191</v>
      </c>
      <c r="H62" s="10">
        <v>488.54</v>
      </c>
      <c r="I62" s="10">
        <v>0</v>
      </c>
      <c r="J62" s="10">
        <v>488.54</v>
      </c>
      <c r="K62" s="7" t="s">
        <v>15</v>
      </c>
    </row>
    <row r="63" spans="1:11" x14ac:dyDescent="0.25">
      <c r="A63" s="7">
        <v>2102023</v>
      </c>
      <c r="B63" s="18" t="s">
        <v>143</v>
      </c>
      <c r="C63" s="9">
        <v>44343</v>
      </c>
      <c r="D63" s="9">
        <v>44378</v>
      </c>
      <c r="E63" s="9">
        <v>44434</v>
      </c>
      <c r="F63" s="7" t="s">
        <v>136</v>
      </c>
      <c r="G63" s="7" t="s">
        <v>51</v>
      </c>
      <c r="H63" s="10">
        <v>1179.54</v>
      </c>
      <c r="I63" s="10">
        <v>121</v>
      </c>
      <c r="J63" s="10">
        <f>SUM(H63:I63)</f>
        <v>1300.54</v>
      </c>
      <c r="K63" s="7" t="s">
        <v>15</v>
      </c>
    </row>
    <row r="64" spans="1:11" x14ac:dyDescent="0.25">
      <c r="A64" s="7">
        <v>2102039</v>
      </c>
      <c r="B64" s="18" t="s">
        <v>143</v>
      </c>
      <c r="C64" s="9">
        <v>44373</v>
      </c>
      <c r="D64" s="9">
        <v>44378</v>
      </c>
      <c r="E64" s="9">
        <v>44024</v>
      </c>
      <c r="F64" s="7" t="s">
        <v>84</v>
      </c>
      <c r="G64" s="7" t="s">
        <v>192</v>
      </c>
      <c r="H64" s="10">
        <v>0</v>
      </c>
      <c r="I64" s="10">
        <v>0</v>
      </c>
      <c r="J64" s="10">
        <v>0</v>
      </c>
      <c r="K64" s="7" t="s">
        <v>15</v>
      </c>
    </row>
    <row r="65" spans="1:11" x14ac:dyDescent="0.25">
      <c r="A65" s="7">
        <v>2102059</v>
      </c>
      <c r="B65" s="18" t="s">
        <v>143</v>
      </c>
      <c r="C65" s="9">
        <v>44329</v>
      </c>
      <c r="D65" s="9">
        <v>44382</v>
      </c>
      <c r="E65" s="9">
        <v>44382</v>
      </c>
      <c r="F65" s="7" t="s">
        <v>35</v>
      </c>
      <c r="G65" s="7" t="s">
        <v>193</v>
      </c>
      <c r="H65" s="10">
        <v>0</v>
      </c>
      <c r="I65" s="10">
        <v>0</v>
      </c>
      <c r="J65" s="10">
        <f>SUM(H65:I65)</f>
        <v>0</v>
      </c>
      <c r="K65" s="7" t="s">
        <v>15</v>
      </c>
    </row>
    <row r="66" spans="1:11" x14ac:dyDescent="0.25">
      <c r="A66" s="7">
        <v>2102069</v>
      </c>
      <c r="B66" s="18" t="s">
        <v>154</v>
      </c>
      <c r="C66" s="9">
        <v>44369</v>
      </c>
      <c r="D66" s="9">
        <v>44382</v>
      </c>
      <c r="E66" s="9">
        <v>44774</v>
      </c>
      <c r="F66" s="7" t="s">
        <v>33</v>
      </c>
      <c r="G66" s="7" t="s">
        <v>20</v>
      </c>
      <c r="H66" s="10">
        <v>0</v>
      </c>
      <c r="I66" s="10">
        <v>0</v>
      </c>
      <c r="J66" s="10">
        <v>0</v>
      </c>
      <c r="K66" s="7" t="s">
        <v>15</v>
      </c>
    </row>
    <row r="67" spans="1:11" x14ac:dyDescent="0.25">
      <c r="A67" s="7">
        <v>2102150</v>
      </c>
      <c r="B67" s="18" t="s">
        <v>143</v>
      </c>
      <c r="C67" s="9">
        <v>44378</v>
      </c>
      <c r="D67" s="9">
        <v>44385</v>
      </c>
      <c r="E67" s="9">
        <v>44414</v>
      </c>
      <c r="F67" s="7" t="s">
        <v>92</v>
      </c>
      <c r="G67" s="7" t="s">
        <v>194</v>
      </c>
      <c r="H67" s="10">
        <v>700</v>
      </c>
      <c r="I67" s="10">
        <v>0</v>
      </c>
      <c r="J67" s="10">
        <f t="shared" ref="J67:J73" si="1">SUM(H67:I67)</f>
        <v>700</v>
      </c>
      <c r="K67" s="7" t="s">
        <v>15</v>
      </c>
    </row>
    <row r="68" spans="1:11" x14ac:dyDescent="0.25">
      <c r="A68" s="7">
        <v>2102159</v>
      </c>
      <c r="B68" s="18" t="s">
        <v>143</v>
      </c>
      <c r="C68" s="9">
        <v>44382</v>
      </c>
      <c r="D68" s="9">
        <v>44386</v>
      </c>
      <c r="E68" s="9">
        <v>44942</v>
      </c>
      <c r="F68" s="7" t="s">
        <v>61</v>
      </c>
      <c r="G68" s="7" t="s">
        <v>195</v>
      </c>
      <c r="H68" s="10">
        <v>3175.66</v>
      </c>
      <c r="I68" s="10">
        <v>0</v>
      </c>
      <c r="J68" s="10">
        <f t="shared" si="1"/>
        <v>3175.66</v>
      </c>
      <c r="K68" s="7" t="s">
        <v>15</v>
      </c>
    </row>
    <row r="69" spans="1:11" x14ac:dyDescent="0.25">
      <c r="A69" s="7">
        <v>2102160</v>
      </c>
      <c r="B69" s="18" t="s">
        <v>143</v>
      </c>
      <c r="C69" s="9">
        <v>44386</v>
      </c>
      <c r="D69" s="9">
        <v>44386</v>
      </c>
      <c r="E69" s="9">
        <v>44438</v>
      </c>
      <c r="F69" s="7" t="s">
        <v>19</v>
      </c>
      <c r="G69" s="7" t="s">
        <v>196</v>
      </c>
      <c r="H69" s="10">
        <v>1431.31</v>
      </c>
      <c r="I69" s="10">
        <v>112.23</v>
      </c>
      <c r="J69" s="10">
        <f t="shared" si="1"/>
        <v>1543.54</v>
      </c>
      <c r="K69" s="7" t="s">
        <v>15</v>
      </c>
    </row>
    <row r="70" spans="1:11" x14ac:dyDescent="0.25">
      <c r="A70" s="7">
        <v>2102185</v>
      </c>
      <c r="B70" s="18" t="s">
        <v>154</v>
      </c>
      <c r="C70" s="9">
        <v>44379</v>
      </c>
      <c r="D70" s="9">
        <v>44385</v>
      </c>
      <c r="E70" s="9">
        <v>44544</v>
      </c>
      <c r="F70" s="7" t="s">
        <v>47</v>
      </c>
      <c r="G70" s="7" t="s">
        <v>105</v>
      </c>
      <c r="H70" s="10">
        <f>1000+3200</f>
        <v>4200</v>
      </c>
      <c r="I70" s="10">
        <v>0</v>
      </c>
      <c r="J70" s="10">
        <f t="shared" si="1"/>
        <v>4200</v>
      </c>
      <c r="K70" s="7" t="s">
        <v>15</v>
      </c>
    </row>
    <row r="71" spans="1:11" x14ac:dyDescent="0.25">
      <c r="A71" s="7">
        <v>2102256</v>
      </c>
      <c r="B71" s="18" t="s">
        <v>143</v>
      </c>
      <c r="C71" s="9">
        <v>44386</v>
      </c>
      <c r="D71" s="9">
        <v>44393</v>
      </c>
      <c r="E71" s="9">
        <v>44426</v>
      </c>
      <c r="F71" s="7" t="s">
        <v>106</v>
      </c>
      <c r="G71" s="7" t="s">
        <v>58</v>
      </c>
      <c r="H71" s="10">
        <v>1389.23</v>
      </c>
      <c r="I71" s="10">
        <v>0</v>
      </c>
      <c r="J71" s="10">
        <f t="shared" si="1"/>
        <v>1389.23</v>
      </c>
      <c r="K71" s="7" t="s">
        <v>15</v>
      </c>
    </row>
    <row r="72" spans="1:11" x14ac:dyDescent="0.25">
      <c r="A72" s="7">
        <v>2102279</v>
      </c>
      <c r="B72" s="18" t="s">
        <v>143</v>
      </c>
      <c r="C72" s="9">
        <v>44343</v>
      </c>
      <c r="D72" s="9">
        <v>44397</v>
      </c>
      <c r="E72" s="9">
        <v>44523</v>
      </c>
      <c r="F72" s="7" t="s">
        <v>136</v>
      </c>
      <c r="G72" s="7" t="s">
        <v>197</v>
      </c>
      <c r="H72" s="10">
        <v>3212.55</v>
      </c>
      <c r="I72" s="10">
        <v>61.11</v>
      </c>
      <c r="J72" s="10">
        <f t="shared" si="1"/>
        <v>3273.6600000000003</v>
      </c>
      <c r="K72" s="7" t="s">
        <v>15</v>
      </c>
    </row>
    <row r="73" spans="1:11" x14ac:dyDescent="0.25">
      <c r="A73" s="7">
        <v>2102301</v>
      </c>
      <c r="B73" s="18" t="s">
        <v>143</v>
      </c>
      <c r="C73" s="9">
        <v>44393</v>
      </c>
      <c r="D73" s="9">
        <v>44397</v>
      </c>
      <c r="E73" s="9">
        <v>44404</v>
      </c>
      <c r="F73" s="7" t="s">
        <v>90</v>
      </c>
      <c r="G73" s="7" t="s">
        <v>198</v>
      </c>
      <c r="H73" s="10">
        <v>156.32</v>
      </c>
      <c r="I73" s="10">
        <v>0</v>
      </c>
      <c r="J73" s="10">
        <f t="shared" si="1"/>
        <v>156.32</v>
      </c>
      <c r="K73" s="7" t="s">
        <v>15</v>
      </c>
    </row>
    <row r="74" spans="1:11" x14ac:dyDescent="0.25">
      <c r="A74" s="7">
        <v>2102340</v>
      </c>
      <c r="B74" s="18" t="s">
        <v>143</v>
      </c>
      <c r="C74" s="9">
        <v>44313</v>
      </c>
      <c r="D74" s="9">
        <v>44398</v>
      </c>
      <c r="E74" s="9">
        <v>44411</v>
      </c>
      <c r="F74" s="7" t="s">
        <v>106</v>
      </c>
      <c r="G74" s="7" t="s">
        <v>199</v>
      </c>
      <c r="H74" s="10">
        <v>0</v>
      </c>
      <c r="I74" s="10">
        <v>0</v>
      </c>
      <c r="J74" s="10">
        <v>0</v>
      </c>
      <c r="K74" s="7" t="s">
        <v>15</v>
      </c>
    </row>
    <row r="75" spans="1:11" x14ac:dyDescent="0.25">
      <c r="A75" s="7">
        <v>2102347</v>
      </c>
      <c r="B75" s="18" t="s">
        <v>143</v>
      </c>
      <c r="C75" s="9">
        <v>44389</v>
      </c>
      <c r="D75" s="9">
        <v>44399</v>
      </c>
      <c r="E75" s="9">
        <v>44400</v>
      </c>
      <c r="F75" s="7" t="s">
        <v>26</v>
      </c>
      <c r="G75" s="7" t="s">
        <v>195</v>
      </c>
      <c r="H75" s="10">
        <v>0</v>
      </c>
      <c r="I75" s="10">
        <v>0</v>
      </c>
      <c r="J75" s="10">
        <v>0</v>
      </c>
      <c r="K75" s="7" t="s">
        <v>15</v>
      </c>
    </row>
    <row r="76" spans="1:11" x14ac:dyDescent="0.25">
      <c r="A76" s="7">
        <v>2102351</v>
      </c>
      <c r="B76" s="18" t="s">
        <v>143</v>
      </c>
      <c r="C76" s="9">
        <v>44337</v>
      </c>
      <c r="D76" s="9">
        <v>44399</v>
      </c>
      <c r="E76" s="9">
        <v>44774</v>
      </c>
      <c r="F76" s="7" t="s">
        <v>36</v>
      </c>
      <c r="G76" s="7" t="s">
        <v>17</v>
      </c>
      <c r="H76" s="10">
        <v>0</v>
      </c>
      <c r="I76" s="10">
        <v>142.78</v>
      </c>
      <c r="J76" s="10">
        <f>SUM(H76:I76)</f>
        <v>142.78</v>
      </c>
      <c r="K76" s="7" t="s">
        <v>15</v>
      </c>
    </row>
    <row r="77" spans="1:11" x14ac:dyDescent="0.25">
      <c r="A77" s="7">
        <v>2102389</v>
      </c>
      <c r="B77" s="18" t="s">
        <v>143</v>
      </c>
      <c r="C77" s="9">
        <v>44305</v>
      </c>
      <c r="D77" s="9">
        <v>44404</v>
      </c>
      <c r="E77" s="9">
        <v>44441</v>
      </c>
      <c r="F77" s="7" t="s">
        <v>67</v>
      </c>
      <c r="G77" s="7" t="s">
        <v>200</v>
      </c>
      <c r="H77" s="10">
        <v>176.33</v>
      </c>
      <c r="I77" s="10">
        <v>0</v>
      </c>
      <c r="J77" s="10">
        <f>SUM(H77:I77)</f>
        <v>176.33</v>
      </c>
      <c r="K77" s="7" t="s">
        <v>15</v>
      </c>
    </row>
    <row r="78" spans="1:11" x14ac:dyDescent="0.25">
      <c r="A78" s="7">
        <v>2102433</v>
      </c>
      <c r="B78" s="18" t="s">
        <v>154</v>
      </c>
      <c r="C78" s="9">
        <v>44387</v>
      </c>
      <c r="D78" s="9">
        <v>44406</v>
      </c>
      <c r="E78" s="9">
        <v>44488</v>
      </c>
      <c r="F78" s="7" t="s">
        <v>23</v>
      </c>
      <c r="G78" s="7" t="s">
        <v>105</v>
      </c>
      <c r="H78" s="10">
        <v>1736</v>
      </c>
      <c r="I78" s="10">
        <v>0</v>
      </c>
      <c r="J78" s="10">
        <f>SUM(H78:I78)</f>
        <v>1736</v>
      </c>
      <c r="K78" s="7" t="s">
        <v>15</v>
      </c>
    </row>
    <row r="79" spans="1:11" x14ac:dyDescent="0.25">
      <c r="A79" s="7">
        <v>2102435</v>
      </c>
      <c r="B79" s="18" t="s">
        <v>154</v>
      </c>
      <c r="C79" s="9">
        <v>44369</v>
      </c>
      <c r="D79" s="9">
        <v>44406</v>
      </c>
      <c r="E79" s="9">
        <v>44483</v>
      </c>
      <c r="F79" s="7" t="s">
        <v>136</v>
      </c>
      <c r="G79" s="7" t="s">
        <v>201</v>
      </c>
      <c r="H79" s="10">
        <v>0</v>
      </c>
      <c r="I79" s="10">
        <v>0</v>
      </c>
      <c r="J79" s="10">
        <v>0</v>
      </c>
      <c r="K79" s="7" t="s">
        <v>15</v>
      </c>
    </row>
    <row r="80" spans="1:11" x14ac:dyDescent="0.25">
      <c r="A80" s="7">
        <v>2102448</v>
      </c>
      <c r="B80" s="18" t="s">
        <v>143</v>
      </c>
      <c r="C80" s="9">
        <v>44382</v>
      </c>
      <c r="D80" s="9">
        <v>44407</v>
      </c>
      <c r="E80" s="9">
        <v>44468</v>
      </c>
      <c r="F80" s="7" t="s">
        <v>61</v>
      </c>
      <c r="G80" s="7" t="s">
        <v>202</v>
      </c>
      <c r="H80" s="10">
        <v>0</v>
      </c>
      <c r="I80" s="10">
        <v>0</v>
      </c>
      <c r="J80" s="10">
        <v>0</v>
      </c>
      <c r="K80" s="7" t="s">
        <v>15</v>
      </c>
    </row>
    <row r="81" spans="1:11" x14ac:dyDescent="0.25">
      <c r="A81" s="7">
        <v>2102467</v>
      </c>
      <c r="B81" s="18" t="s">
        <v>143</v>
      </c>
      <c r="C81" s="9">
        <v>44386</v>
      </c>
      <c r="D81" s="9">
        <v>44410</v>
      </c>
      <c r="E81" s="9">
        <v>44566</v>
      </c>
      <c r="F81" s="7" t="s">
        <v>55</v>
      </c>
      <c r="G81" s="7" t="s">
        <v>17</v>
      </c>
      <c r="H81" s="10">
        <v>639.59</v>
      </c>
      <c r="I81" s="10">
        <v>0</v>
      </c>
      <c r="J81" s="10">
        <f>SUM(H81:I81)</f>
        <v>639.59</v>
      </c>
      <c r="K81" s="7" t="s">
        <v>15</v>
      </c>
    </row>
    <row r="82" spans="1:11" x14ac:dyDescent="0.25">
      <c r="A82" s="7">
        <v>2102482</v>
      </c>
      <c r="B82" s="18" t="s">
        <v>143</v>
      </c>
      <c r="C82" s="9">
        <v>44370</v>
      </c>
      <c r="D82" s="9">
        <v>44411</v>
      </c>
      <c r="E82" s="7"/>
      <c r="F82" s="7" t="s">
        <v>203</v>
      </c>
      <c r="G82" s="7" t="s">
        <v>17</v>
      </c>
      <c r="H82" s="10">
        <v>0</v>
      </c>
      <c r="I82" s="10">
        <v>0</v>
      </c>
      <c r="J82" s="10">
        <v>0</v>
      </c>
      <c r="K82" s="7" t="s">
        <v>15</v>
      </c>
    </row>
    <row r="83" spans="1:11" x14ac:dyDescent="0.25">
      <c r="A83" s="7">
        <v>2102544</v>
      </c>
      <c r="B83" s="18" t="s">
        <v>143</v>
      </c>
      <c r="C83" s="9">
        <v>44393</v>
      </c>
      <c r="D83" s="9">
        <v>44414</v>
      </c>
      <c r="E83" s="9">
        <v>44785</v>
      </c>
      <c r="F83" s="7" t="s">
        <v>61</v>
      </c>
      <c r="G83" s="7" t="s">
        <v>204</v>
      </c>
      <c r="H83" s="10">
        <v>0</v>
      </c>
      <c r="I83" s="10">
        <v>0</v>
      </c>
      <c r="J83" s="10">
        <v>0</v>
      </c>
      <c r="K83" s="7" t="s">
        <v>15</v>
      </c>
    </row>
    <row r="84" spans="1:11" x14ac:dyDescent="0.25">
      <c r="A84" s="7">
        <v>2102558</v>
      </c>
      <c r="B84" s="18" t="s">
        <v>143</v>
      </c>
      <c r="C84" s="9">
        <v>44404</v>
      </c>
      <c r="D84" s="9">
        <v>44414</v>
      </c>
      <c r="E84" s="9"/>
      <c r="F84" s="7" t="s">
        <v>65</v>
      </c>
      <c r="G84" s="7" t="s">
        <v>205</v>
      </c>
      <c r="H84" s="10">
        <v>0</v>
      </c>
      <c r="I84" s="10">
        <v>0</v>
      </c>
      <c r="J84" s="10">
        <v>0</v>
      </c>
      <c r="K84" s="7" t="s">
        <v>15</v>
      </c>
    </row>
    <row r="85" spans="1:11" x14ac:dyDescent="0.25">
      <c r="A85" s="7">
        <v>2102570</v>
      </c>
      <c r="B85" s="18" t="s">
        <v>143</v>
      </c>
      <c r="C85" s="9">
        <v>41743</v>
      </c>
      <c r="D85" s="9">
        <v>44417</v>
      </c>
      <c r="E85" s="9">
        <v>44785</v>
      </c>
      <c r="F85" s="7" t="s">
        <v>31</v>
      </c>
      <c r="G85" s="7" t="s">
        <v>206</v>
      </c>
      <c r="H85" s="10">
        <v>0</v>
      </c>
      <c r="I85" s="10">
        <v>0</v>
      </c>
      <c r="J85" s="10">
        <v>0</v>
      </c>
      <c r="K85" s="7" t="s">
        <v>15</v>
      </c>
    </row>
    <row r="86" spans="1:11" x14ac:dyDescent="0.25">
      <c r="A86" s="7">
        <v>2102595</v>
      </c>
      <c r="B86" s="18" t="s">
        <v>143</v>
      </c>
      <c r="C86" s="9">
        <v>44418</v>
      </c>
      <c r="D86" s="9">
        <v>44418</v>
      </c>
      <c r="E86" s="9">
        <v>44483</v>
      </c>
      <c r="F86" s="7" t="s">
        <v>54</v>
      </c>
      <c r="G86" s="7" t="s">
        <v>58</v>
      </c>
      <c r="H86" s="10">
        <v>700</v>
      </c>
      <c r="I86" s="10">
        <v>0</v>
      </c>
      <c r="J86" s="10">
        <f>SUM(H86:I86)</f>
        <v>700</v>
      </c>
      <c r="K86" s="7" t="s">
        <v>15</v>
      </c>
    </row>
    <row r="87" spans="1:11" x14ac:dyDescent="0.25">
      <c r="A87" s="7">
        <v>2102596</v>
      </c>
      <c r="B87" s="22" t="s">
        <v>143</v>
      </c>
      <c r="C87" s="9">
        <v>44413</v>
      </c>
      <c r="D87" s="9">
        <v>44419</v>
      </c>
      <c r="E87" s="9">
        <v>44573</v>
      </c>
      <c r="F87" s="7" t="s">
        <v>68</v>
      </c>
      <c r="G87" s="7" t="s">
        <v>207</v>
      </c>
      <c r="H87" s="10">
        <v>700</v>
      </c>
      <c r="I87" s="10">
        <v>0</v>
      </c>
      <c r="J87" s="10">
        <f>SUM(H87:I87)</f>
        <v>700</v>
      </c>
      <c r="K87" s="7" t="s">
        <v>15</v>
      </c>
    </row>
    <row r="88" spans="1:11" x14ac:dyDescent="0.25">
      <c r="A88" s="7">
        <v>2102623</v>
      </c>
      <c r="B88" s="18" t="s">
        <v>143</v>
      </c>
      <c r="C88" s="9">
        <v>44406</v>
      </c>
      <c r="D88" s="9">
        <v>44420</v>
      </c>
      <c r="E88" s="9">
        <v>44440</v>
      </c>
      <c r="F88" s="7" t="s">
        <v>96</v>
      </c>
      <c r="G88" s="7" t="s">
        <v>208</v>
      </c>
      <c r="H88" s="10">
        <v>0</v>
      </c>
      <c r="I88" s="10">
        <v>0</v>
      </c>
      <c r="J88" s="10">
        <v>0</v>
      </c>
      <c r="K88" s="7" t="s">
        <v>15</v>
      </c>
    </row>
    <row r="89" spans="1:11" x14ac:dyDescent="0.25">
      <c r="A89" s="7">
        <v>2102627</v>
      </c>
      <c r="B89" s="18" t="s">
        <v>143</v>
      </c>
      <c r="C89" s="9">
        <v>44418</v>
      </c>
      <c r="D89" s="9">
        <v>44421</v>
      </c>
      <c r="E89" s="9">
        <v>44477</v>
      </c>
      <c r="F89" s="7" t="s">
        <v>209</v>
      </c>
      <c r="G89" s="7" t="s">
        <v>58</v>
      </c>
      <c r="H89" s="10">
        <v>850</v>
      </c>
      <c r="I89" s="10">
        <v>142.78</v>
      </c>
      <c r="J89" s="10">
        <f>SUM(H89:I89)</f>
        <v>992.78</v>
      </c>
      <c r="K89" s="7" t="s">
        <v>15</v>
      </c>
    </row>
    <row r="90" spans="1:11" x14ac:dyDescent="0.25">
      <c r="A90" s="7">
        <v>2102655</v>
      </c>
      <c r="B90" s="18" t="s">
        <v>143</v>
      </c>
      <c r="C90" s="9">
        <v>44363</v>
      </c>
      <c r="D90" s="9">
        <v>44425</v>
      </c>
      <c r="E90" s="9">
        <v>44516</v>
      </c>
      <c r="F90" s="7" t="s">
        <v>68</v>
      </c>
      <c r="G90" s="7" t="s">
        <v>210</v>
      </c>
      <c r="H90" s="10">
        <v>235</v>
      </c>
      <c r="I90" s="10">
        <v>0</v>
      </c>
      <c r="J90" s="10">
        <v>235</v>
      </c>
      <c r="K90" s="7" t="s">
        <v>15</v>
      </c>
    </row>
    <row r="91" spans="1:11" x14ac:dyDescent="0.25">
      <c r="A91" s="7">
        <v>2102687</v>
      </c>
      <c r="B91" s="18" t="s">
        <v>154</v>
      </c>
      <c r="C91" s="9">
        <v>44394</v>
      </c>
      <c r="D91" s="9">
        <v>44427</v>
      </c>
      <c r="E91" s="9">
        <v>44512</v>
      </c>
      <c r="F91" s="7" t="s">
        <v>47</v>
      </c>
      <c r="G91" s="7" t="s">
        <v>211</v>
      </c>
      <c r="H91" s="10">
        <v>950</v>
      </c>
      <c r="I91" s="10">
        <v>0</v>
      </c>
      <c r="J91" s="10">
        <f>SUM(H91:I91)</f>
        <v>950</v>
      </c>
      <c r="K91" s="7" t="s">
        <v>15</v>
      </c>
    </row>
    <row r="92" spans="1:11" x14ac:dyDescent="0.25">
      <c r="A92" s="7">
        <v>2102695</v>
      </c>
      <c r="B92" s="18" t="s">
        <v>143</v>
      </c>
      <c r="C92" s="9">
        <v>44423</v>
      </c>
      <c r="D92" s="9">
        <v>44427</v>
      </c>
      <c r="E92" s="9">
        <v>44483</v>
      </c>
      <c r="F92" s="7" t="s">
        <v>90</v>
      </c>
      <c r="G92" s="7" t="s">
        <v>212</v>
      </c>
      <c r="H92" s="10">
        <v>50</v>
      </c>
      <c r="I92" s="10">
        <v>0</v>
      </c>
      <c r="J92" s="10">
        <v>50</v>
      </c>
      <c r="K92" s="7" t="s">
        <v>15</v>
      </c>
    </row>
    <row r="93" spans="1:11" x14ac:dyDescent="0.25">
      <c r="A93" s="7">
        <v>2102699</v>
      </c>
      <c r="B93" s="18" t="s">
        <v>143</v>
      </c>
      <c r="C93" s="9">
        <v>44403</v>
      </c>
      <c r="D93" s="9">
        <v>44428</v>
      </c>
      <c r="E93" s="9">
        <v>44862</v>
      </c>
      <c r="F93" s="7" t="s">
        <v>77</v>
      </c>
      <c r="G93" s="7" t="s">
        <v>17</v>
      </c>
      <c r="H93" s="10">
        <v>0</v>
      </c>
      <c r="I93" s="10">
        <v>0</v>
      </c>
      <c r="J93" s="10">
        <v>0</v>
      </c>
      <c r="K93" s="7" t="s">
        <v>15</v>
      </c>
    </row>
    <row r="94" spans="1:11" x14ac:dyDescent="0.25">
      <c r="A94" s="7">
        <v>2102746</v>
      </c>
      <c r="B94" s="18" t="s">
        <v>143</v>
      </c>
      <c r="C94" s="9">
        <v>44432</v>
      </c>
      <c r="D94" s="9">
        <v>44432</v>
      </c>
      <c r="E94" s="9">
        <v>44441</v>
      </c>
      <c r="F94" s="7" t="s">
        <v>42</v>
      </c>
      <c r="G94" s="7" t="s">
        <v>213</v>
      </c>
      <c r="H94" s="23">
        <v>539.11</v>
      </c>
      <c r="I94" s="23">
        <v>0</v>
      </c>
      <c r="J94" s="23">
        <v>539.11</v>
      </c>
      <c r="K94" s="7" t="s">
        <v>15</v>
      </c>
    </row>
    <row r="95" spans="1:11" x14ac:dyDescent="0.25">
      <c r="A95" s="7">
        <v>2102749</v>
      </c>
      <c r="B95" s="18" t="s">
        <v>143</v>
      </c>
      <c r="C95" s="9">
        <v>44419</v>
      </c>
      <c r="D95" s="9">
        <v>44433</v>
      </c>
      <c r="E95" s="9">
        <v>44484</v>
      </c>
      <c r="F95" s="7" t="s">
        <v>55</v>
      </c>
      <c r="G95" s="7" t="s">
        <v>214</v>
      </c>
      <c r="H95" s="23">
        <v>1737.94</v>
      </c>
      <c r="I95" s="23">
        <v>0</v>
      </c>
      <c r="J95" s="23">
        <v>0</v>
      </c>
      <c r="K95" s="7" t="s">
        <v>15</v>
      </c>
    </row>
    <row r="96" spans="1:11" x14ac:dyDescent="0.25">
      <c r="A96" s="7">
        <v>2102809</v>
      </c>
      <c r="B96" s="18" t="s">
        <v>143</v>
      </c>
      <c r="C96" s="9">
        <v>44432</v>
      </c>
      <c r="D96" s="9">
        <v>44439</v>
      </c>
      <c r="E96" s="9">
        <v>44452</v>
      </c>
      <c r="F96" s="7" t="s">
        <v>67</v>
      </c>
      <c r="G96" s="7" t="s">
        <v>40</v>
      </c>
      <c r="H96" s="10">
        <v>196.3</v>
      </c>
      <c r="I96" s="10">
        <v>0</v>
      </c>
      <c r="J96" s="10">
        <f>SUM(H96:I96)</f>
        <v>196.3</v>
      </c>
      <c r="K96" s="7" t="s">
        <v>15</v>
      </c>
    </row>
    <row r="97" spans="1:11" x14ac:dyDescent="0.25">
      <c r="A97" s="7">
        <v>2102833</v>
      </c>
      <c r="B97" s="18" t="s">
        <v>143</v>
      </c>
      <c r="C97" s="9">
        <v>44419</v>
      </c>
      <c r="D97" s="9">
        <v>44440</v>
      </c>
      <c r="E97" s="9">
        <v>44550</v>
      </c>
      <c r="F97" s="7" t="s">
        <v>136</v>
      </c>
      <c r="G97" s="7" t="s">
        <v>215</v>
      </c>
      <c r="H97" s="10">
        <v>1333.42</v>
      </c>
      <c r="I97" s="10">
        <v>121</v>
      </c>
      <c r="J97" s="10">
        <f>SUM(H97:I97)</f>
        <v>1454.42</v>
      </c>
      <c r="K97" s="7" t="s">
        <v>15</v>
      </c>
    </row>
    <row r="98" spans="1:11" x14ac:dyDescent="0.25">
      <c r="A98" s="7">
        <v>2102851</v>
      </c>
      <c r="B98" s="18" t="s">
        <v>143</v>
      </c>
      <c r="C98" s="9">
        <v>44416</v>
      </c>
      <c r="D98" s="9">
        <v>44434</v>
      </c>
      <c r="E98" s="9">
        <v>44627</v>
      </c>
      <c r="F98" s="7" t="s">
        <v>61</v>
      </c>
      <c r="G98" s="7" t="s">
        <v>216</v>
      </c>
      <c r="H98" s="10">
        <v>200</v>
      </c>
      <c r="I98" s="10">
        <v>0</v>
      </c>
      <c r="J98" s="10">
        <v>200</v>
      </c>
      <c r="K98" s="7" t="s">
        <v>15</v>
      </c>
    </row>
    <row r="99" spans="1:11" x14ac:dyDescent="0.25">
      <c r="A99" s="7">
        <v>2102852</v>
      </c>
      <c r="B99" s="18" t="s">
        <v>143</v>
      </c>
      <c r="C99" s="9">
        <v>44433</v>
      </c>
      <c r="D99" s="9">
        <v>44441</v>
      </c>
      <c r="E99" s="9">
        <v>44785</v>
      </c>
      <c r="F99" s="7" t="s">
        <v>16</v>
      </c>
      <c r="G99" s="7" t="s">
        <v>17</v>
      </c>
      <c r="H99" s="10">
        <v>0</v>
      </c>
      <c r="I99" s="10">
        <v>0</v>
      </c>
      <c r="J99" s="10">
        <v>0</v>
      </c>
      <c r="K99" s="7" t="s">
        <v>15</v>
      </c>
    </row>
    <row r="100" spans="1:11" x14ac:dyDescent="0.25">
      <c r="A100" s="7">
        <v>2102890</v>
      </c>
      <c r="B100" s="18" t="s">
        <v>143</v>
      </c>
      <c r="C100" s="9">
        <v>44441</v>
      </c>
      <c r="D100" s="9">
        <v>44445</v>
      </c>
      <c r="E100" s="9">
        <v>44797</v>
      </c>
      <c r="F100" s="7" t="s">
        <v>18</v>
      </c>
      <c r="G100" s="7" t="s">
        <v>217</v>
      </c>
      <c r="H100" s="10">
        <v>456.5</v>
      </c>
      <c r="I100" s="10">
        <v>0</v>
      </c>
      <c r="J100" s="10">
        <v>456.5</v>
      </c>
      <c r="K100" s="7" t="s">
        <v>15</v>
      </c>
    </row>
    <row r="101" spans="1:11" x14ac:dyDescent="0.25">
      <c r="A101" s="7">
        <v>2102928</v>
      </c>
      <c r="B101" s="18" t="s">
        <v>143</v>
      </c>
      <c r="C101" s="9">
        <v>44446</v>
      </c>
      <c r="D101" s="9">
        <v>44447</v>
      </c>
      <c r="E101" s="9">
        <v>44552</v>
      </c>
      <c r="F101" s="7" t="s">
        <v>65</v>
      </c>
      <c r="G101" s="7" t="s">
        <v>218</v>
      </c>
      <c r="H101" s="10">
        <v>310</v>
      </c>
      <c r="I101" s="10">
        <v>0</v>
      </c>
      <c r="J101" s="10">
        <f>SUM(H101:I101)</f>
        <v>310</v>
      </c>
      <c r="K101" s="7" t="s">
        <v>15</v>
      </c>
    </row>
    <row r="102" spans="1:11" x14ac:dyDescent="0.25">
      <c r="A102" s="7">
        <v>2102964</v>
      </c>
      <c r="B102" s="18" t="s">
        <v>143</v>
      </c>
      <c r="C102" s="9">
        <v>44438</v>
      </c>
      <c r="D102" s="9">
        <v>44449</v>
      </c>
      <c r="E102" s="9">
        <v>44659</v>
      </c>
      <c r="F102" s="7" t="s">
        <v>25</v>
      </c>
      <c r="G102" s="7" t="s">
        <v>219</v>
      </c>
      <c r="H102" s="10">
        <v>0</v>
      </c>
      <c r="I102" s="10">
        <v>0</v>
      </c>
      <c r="J102" s="10">
        <v>0</v>
      </c>
      <c r="K102" s="7" t="s">
        <v>15</v>
      </c>
    </row>
    <row r="103" spans="1:11" x14ac:dyDescent="0.25">
      <c r="A103" s="7">
        <v>2102981</v>
      </c>
      <c r="B103" s="18" t="s">
        <v>154</v>
      </c>
      <c r="C103" s="9">
        <v>44436</v>
      </c>
      <c r="D103" s="9">
        <v>44452</v>
      </c>
      <c r="E103" s="9">
        <v>44805</v>
      </c>
      <c r="F103" s="7" t="s">
        <v>36</v>
      </c>
      <c r="G103" s="7" t="s">
        <v>220</v>
      </c>
      <c r="H103" s="10">
        <v>210.75</v>
      </c>
      <c r="I103" s="10">
        <v>0</v>
      </c>
      <c r="J103" s="10">
        <f>SUM(H103:I103)</f>
        <v>210.75</v>
      </c>
      <c r="K103" s="7" t="s">
        <v>15</v>
      </c>
    </row>
    <row r="104" spans="1:11" x14ac:dyDescent="0.25">
      <c r="A104" s="7">
        <v>2103000</v>
      </c>
      <c r="B104" s="18" t="s">
        <v>143</v>
      </c>
      <c r="C104" s="9">
        <v>44435</v>
      </c>
      <c r="D104" s="9">
        <v>44453</v>
      </c>
      <c r="E104" s="9">
        <v>44680</v>
      </c>
      <c r="F104" s="7" t="s">
        <v>84</v>
      </c>
      <c r="G104" s="7" t="s">
        <v>195</v>
      </c>
      <c r="H104" s="10">
        <v>0</v>
      </c>
      <c r="I104" s="10">
        <v>0</v>
      </c>
      <c r="J104" s="10">
        <v>0</v>
      </c>
      <c r="K104" s="7" t="s">
        <v>15</v>
      </c>
    </row>
    <row r="105" spans="1:11" x14ac:dyDescent="0.25">
      <c r="A105" s="7">
        <v>2103092</v>
      </c>
      <c r="B105" s="18" t="s">
        <v>154</v>
      </c>
      <c r="C105" s="9">
        <v>44399</v>
      </c>
      <c r="D105" s="9">
        <v>44460</v>
      </c>
      <c r="E105" s="9">
        <v>44596</v>
      </c>
      <c r="F105" s="7" t="s">
        <v>221</v>
      </c>
      <c r="G105" s="7" t="s">
        <v>222</v>
      </c>
      <c r="H105" s="10">
        <v>0</v>
      </c>
      <c r="I105" s="10">
        <v>0</v>
      </c>
      <c r="J105" s="10">
        <v>0</v>
      </c>
      <c r="K105" s="7" t="s">
        <v>15</v>
      </c>
    </row>
    <row r="106" spans="1:11" x14ac:dyDescent="0.25">
      <c r="A106" s="7">
        <v>2103103</v>
      </c>
      <c r="B106" s="18" t="s">
        <v>143</v>
      </c>
      <c r="C106" s="9">
        <v>44442</v>
      </c>
      <c r="D106" s="9">
        <v>44459</v>
      </c>
      <c r="E106" s="9">
        <v>44680</v>
      </c>
      <c r="F106" s="7" t="s">
        <v>90</v>
      </c>
      <c r="G106" s="7" t="s">
        <v>223</v>
      </c>
      <c r="H106" s="10">
        <v>0</v>
      </c>
      <c r="I106" s="10">
        <v>0</v>
      </c>
      <c r="J106" s="10">
        <v>0</v>
      </c>
      <c r="K106" s="7" t="s">
        <v>15</v>
      </c>
    </row>
    <row r="107" spans="1:11" x14ac:dyDescent="0.25">
      <c r="A107" s="7">
        <v>2103137</v>
      </c>
      <c r="B107" s="18" t="s">
        <v>143</v>
      </c>
      <c r="C107" s="9">
        <v>44411</v>
      </c>
      <c r="D107" s="9">
        <v>44460</v>
      </c>
      <c r="E107" s="9">
        <v>44543</v>
      </c>
      <c r="F107" s="7" t="s">
        <v>55</v>
      </c>
      <c r="G107" s="7" t="s">
        <v>224</v>
      </c>
      <c r="H107" s="10">
        <v>0</v>
      </c>
      <c r="I107" s="10">
        <v>0</v>
      </c>
      <c r="J107" s="10">
        <v>0</v>
      </c>
      <c r="K107" s="7" t="s">
        <v>15</v>
      </c>
    </row>
    <row r="108" spans="1:11" x14ac:dyDescent="0.25">
      <c r="A108" s="7">
        <v>2103252</v>
      </c>
      <c r="B108" s="18" t="s">
        <v>143</v>
      </c>
      <c r="C108" s="9">
        <v>44452</v>
      </c>
      <c r="D108" s="9">
        <v>44459</v>
      </c>
      <c r="E108" s="9">
        <v>44805</v>
      </c>
      <c r="F108" s="7" t="s">
        <v>59</v>
      </c>
      <c r="G108" s="7" t="s">
        <v>223</v>
      </c>
      <c r="H108" s="10">
        <v>0</v>
      </c>
      <c r="I108" s="10">
        <v>0</v>
      </c>
      <c r="J108" s="10">
        <v>0</v>
      </c>
      <c r="K108" s="7" t="s">
        <v>15</v>
      </c>
    </row>
    <row r="109" spans="1:11" x14ac:dyDescent="0.25">
      <c r="A109" s="7">
        <v>2103254</v>
      </c>
      <c r="B109" s="18" t="s">
        <v>143</v>
      </c>
      <c r="C109" s="9">
        <v>44468</v>
      </c>
      <c r="D109" s="9">
        <v>44469</v>
      </c>
      <c r="E109" s="9">
        <v>44474</v>
      </c>
      <c r="F109" s="7" t="s">
        <v>42</v>
      </c>
      <c r="G109" s="7" t="s">
        <v>225</v>
      </c>
      <c r="H109" s="10">
        <v>76.900000000000006</v>
      </c>
      <c r="I109" s="10">
        <v>0</v>
      </c>
      <c r="J109" s="10">
        <f>SUM(H109:I109)</f>
        <v>76.900000000000006</v>
      </c>
      <c r="K109" s="7" t="s">
        <v>15</v>
      </c>
    </row>
    <row r="110" spans="1:11" x14ac:dyDescent="0.25">
      <c r="A110" s="7">
        <v>2103260</v>
      </c>
      <c r="B110" s="18" t="s">
        <v>143</v>
      </c>
      <c r="C110" s="9">
        <v>44425</v>
      </c>
      <c r="D110" s="9">
        <v>44462</v>
      </c>
      <c r="E110" s="9">
        <v>44879</v>
      </c>
      <c r="F110" s="7" t="s">
        <v>42</v>
      </c>
      <c r="G110" s="7" t="s">
        <v>223</v>
      </c>
      <c r="H110" s="10">
        <v>0</v>
      </c>
      <c r="I110" s="10">
        <v>0</v>
      </c>
      <c r="J110" s="10">
        <v>0</v>
      </c>
      <c r="K110" s="7" t="s">
        <v>15</v>
      </c>
    </row>
    <row r="111" spans="1:11" x14ac:dyDescent="0.25">
      <c r="A111" s="7">
        <v>2103262</v>
      </c>
      <c r="B111" s="18" t="s">
        <v>143</v>
      </c>
      <c r="C111" s="9">
        <v>44469</v>
      </c>
      <c r="D111" s="9">
        <v>44469</v>
      </c>
      <c r="E111" s="9">
        <v>44574</v>
      </c>
      <c r="F111" s="7" t="s">
        <v>66</v>
      </c>
      <c r="G111" s="7" t="s">
        <v>223</v>
      </c>
      <c r="H111" s="10">
        <v>709.23</v>
      </c>
      <c r="I111" s="10">
        <v>0</v>
      </c>
      <c r="J111" s="10">
        <f>SUM(H111:I111)</f>
        <v>709.23</v>
      </c>
      <c r="K111" s="7" t="s">
        <v>15</v>
      </c>
    </row>
    <row r="112" spans="1:11" x14ac:dyDescent="0.25">
      <c r="A112" s="7">
        <v>2103293</v>
      </c>
      <c r="B112" s="18" t="s">
        <v>143</v>
      </c>
      <c r="C112" s="9">
        <v>44385</v>
      </c>
      <c r="D112" s="9">
        <v>44469</v>
      </c>
      <c r="E112" s="9">
        <v>44473</v>
      </c>
      <c r="F112" s="7" t="s">
        <v>96</v>
      </c>
      <c r="G112" s="7" t="s">
        <v>223</v>
      </c>
      <c r="H112" s="10">
        <v>0</v>
      </c>
      <c r="I112" s="10">
        <v>0</v>
      </c>
      <c r="J112" s="10">
        <v>0</v>
      </c>
      <c r="K112" s="7" t="s">
        <v>15</v>
      </c>
    </row>
    <row r="113" spans="1:11" x14ac:dyDescent="0.25">
      <c r="A113" s="7">
        <v>2103328</v>
      </c>
      <c r="B113" s="18" t="s">
        <v>143</v>
      </c>
      <c r="C113" s="9">
        <v>44473</v>
      </c>
      <c r="D113" s="9">
        <v>44474</v>
      </c>
      <c r="E113" s="9">
        <v>44519</v>
      </c>
      <c r="F113" s="7" t="s">
        <v>35</v>
      </c>
      <c r="G113" s="7" t="s">
        <v>58</v>
      </c>
      <c r="H113" s="10">
        <v>636.45000000000005</v>
      </c>
      <c r="I113" s="10">
        <v>0</v>
      </c>
      <c r="J113" s="10">
        <f>SUM(H113:I113)</f>
        <v>636.45000000000005</v>
      </c>
      <c r="K113" s="7" t="s">
        <v>15</v>
      </c>
    </row>
    <row r="114" spans="1:11" x14ac:dyDescent="0.25">
      <c r="A114" s="7">
        <v>2103332</v>
      </c>
      <c r="B114" s="18" t="s">
        <v>143</v>
      </c>
      <c r="C114" s="9">
        <v>44474</v>
      </c>
      <c r="D114" s="9">
        <v>44474</v>
      </c>
      <c r="E114" s="9">
        <v>44805</v>
      </c>
      <c r="F114" s="7" t="s">
        <v>226</v>
      </c>
      <c r="G114" s="7" t="s">
        <v>227</v>
      </c>
      <c r="H114" s="10">
        <v>0</v>
      </c>
      <c r="I114" s="10">
        <v>0</v>
      </c>
      <c r="J114" s="10">
        <v>0</v>
      </c>
      <c r="K114" s="7" t="s">
        <v>15</v>
      </c>
    </row>
    <row r="115" spans="1:11" x14ac:dyDescent="0.25">
      <c r="A115" s="7">
        <v>2103411</v>
      </c>
      <c r="B115" s="18" t="s">
        <v>143</v>
      </c>
      <c r="C115" s="9">
        <v>44421</v>
      </c>
      <c r="D115" s="9">
        <v>44471</v>
      </c>
      <c r="E115" s="9">
        <v>44538</v>
      </c>
      <c r="F115" s="7" t="s">
        <v>42</v>
      </c>
      <c r="G115" s="7" t="s">
        <v>228</v>
      </c>
      <c r="H115" s="10">
        <v>337.74</v>
      </c>
      <c r="I115" s="10"/>
      <c r="J115" s="10">
        <f>SUM(H115:I115)</f>
        <v>337.74</v>
      </c>
      <c r="K115" s="7" t="s">
        <v>15</v>
      </c>
    </row>
    <row r="116" spans="1:11" x14ac:dyDescent="0.25">
      <c r="A116" s="7">
        <v>2103417</v>
      </c>
      <c r="B116" s="18" t="s">
        <v>143</v>
      </c>
      <c r="C116" s="9">
        <v>44479</v>
      </c>
      <c r="D116" s="9">
        <v>44480</v>
      </c>
      <c r="E116" s="9">
        <v>44537</v>
      </c>
      <c r="F116" s="7" t="s">
        <v>209</v>
      </c>
      <c r="G116" s="7" t="s">
        <v>229</v>
      </c>
      <c r="H116" s="10">
        <v>700</v>
      </c>
      <c r="I116" s="10">
        <v>0</v>
      </c>
      <c r="J116" s="10">
        <f>SUM(H116:I116)</f>
        <v>700</v>
      </c>
      <c r="K116" s="7" t="s">
        <v>15</v>
      </c>
    </row>
    <row r="117" spans="1:11" x14ac:dyDescent="0.25">
      <c r="A117" s="7">
        <v>2103441</v>
      </c>
      <c r="B117" s="18" t="s">
        <v>154</v>
      </c>
      <c r="C117" s="9">
        <v>44479</v>
      </c>
      <c r="D117" s="9">
        <v>44480</v>
      </c>
      <c r="E117" s="9">
        <v>44543</v>
      </c>
      <c r="F117" s="7" t="s">
        <v>94</v>
      </c>
      <c r="G117" s="7" t="s">
        <v>40</v>
      </c>
      <c r="H117" s="10">
        <v>199.5</v>
      </c>
      <c r="I117" s="10">
        <v>0</v>
      </c>
      <c r="J117" s="10">
        <f>SUM(H117:I117)</f>
        <v>199.5</v>
      </c>
      <c r="K117" s="7" t="s">
        <v>15</v>
      </c>
    </row>
    <row r="118" spans="1:11" x14ac:dyDescent="0.25">
      <c r="A118" s="7">
        <v>2103480</v>
      </c>
      <c r="B118" s="18" t="s">
        <v>143</v>
      </c>
      <c r="C118" s="9">
        <v>44469</v>
      </c>
      <c r="D118" s="9">
        <v>44483</v>
      </c>
      <c r="E118" s="9">
        <v>44524</v>
      </c>
      <c r="F118" s="7" t="s">
        <v>76</v>
      </c>
      <c r="G118" s="7" t="s">
        <v>20</v>
      </c>
      <c r="H118" s="10">
        <v>250</v>
      </c>
      <c r="I118" s="10">
        <v>0</v>
      </c>
      <c r="J118" s="10">
        <f>SUM(H118:I118)</f>
        <v>250</v>
      </c>
      <c r="K118" s="7" t="s">
        <v>15</v>
      </c>
    </row>
    <row r="119" spans="1:11" x14ac:dyDescent="0.25">
      <c r="A119" s="7">
        <v>2103486</v>
      </c>
      <c r="B119" s="18" t="s">
        <v>143</v>
      </c>
      <c r="C119" s="9">
        <v>44481</v>
      </c>
      <c r="D119" s="9">
        <v>44483</v>
      </c>
      <c r="E119" s="9">
        <v>44588</v>
      </c>
      <c r="F119" s="7" t="s">
        <v>230</v>
      </c>
      <c r="G119" s="7" t="s">
        <v>20</v>
      </c>
      <c r="H119" s="10">
        <v>540</v>
      </c>
      <c r="I119" s="10">
        <v>0</v>
      </c>
      <c r="J119" s="10">
        <f>SUM(H119:I119)</f>
        <v>540</v>
      </c>
      <c r="K119" s="7" t="s">
        <v>15</v>
      </c>
    </row>
    <row r="120" spans="1:11" x14ac:dyDescent="0.25">
      <c r="A120" s="7">
        <v>2103489</v>
      </c>
      <c r="B120" s="18" t="s">
        <v>143</v>
      </c>
      <c r="C120" s="9">
        <v>44400</v>
      </c>
      <c r="D120" s="9">
        <v>44483</v>
      </c>
      <c r="E120" s="7"/>
      <c r="F120" s="7" t="s">
        <v>19</v>
      </c>
      <c r="G120" s="7" t="s">
        <v>231</v>
      </c>
      <c r="H120" s="10">
        <v>0</v>
      </c>
      <c r="I120" s="10">
        <v>0</v>
      </c>
      <c r="J120" s="10">
        <v>0</v>
      </c>
      <c r="K120" s="7" t="s">
        <v>15</v>
      </c>
    </row>
    <row r="121" spans="1:11" x14ac:dyDescent="0.25">
      <c r="A121" s="7">
        <v>2103513</v>
      </c>
      <c r="B121" s="18" t="s">
        <v>143</v>
      </c>
      <c r="C121" s="9">
        <v>44422</v>
      </c>
      <c r="D121" s="9">
        <v>44459</v>
      </c>
      <c r="E121" s="9">
        <v>44854</v>
      </c>
      <c r="F121" s="7" t="s">
        <v>16</v>
      </c>
      <c r="G121" s="7" t="s">
        <v>232</v>
      </c>
      <c r="H121" s="10">
        <v>0</v>
      </c>
      <c r="I121" s="10">
        <v>0</v>
      </c>
      <c r="J121" s="10">
        <v>0</v>
      </c>
      <c r="K121" s="7" t="s">
        <v>15</v>
      </c>
    </row>
    <row r="122" spans="1:11" x14ac:dyDescent="0.25">
      <c r="A122" s="7">
        <v>2103519</v>
      </c>
      <c r="B122" s="18" t="s">
        <v>143</v>
      </c>
      <c r="C122" s="9">
        <v>44475</v>
      </c>
      <c r="D122" s="9">
        <v>44483</v>
      </c>
      <c r="E122" s="9">
        <v>44519</v>
      </c>
      <c r="F122" s="7" t="s">
        <v>67</v>
      </c>
      <c r="G122" s="7" t="s">
        <v>233</v>
      </c>
      <c r="H122" s="10">
        <v>50</v>
      </c>
      <c r="I122" s="10">
        <v>0</v>
      </c>
      <c r="J122" s="10">
        <f>SUM(H122:I122)</f>
        <v>50</v>
      </c>
      <c r="K122" s="7" t="s">
        <v>15</v>
      </c>
    </row>
    <row r="123" spans="1:11" x14ac:dyDescent="0.25">
      <c r="A123" s="7">
        <v>2103521</v>
      </c>
      <c r="B123" s="18" t="s">
        <v>143</v>
      </c>
      <c r="C123" s="9">
        <v>44461</v>
      </c>
      <c r="D123" s="9">
        <v>44483</v>
      </c>
      <c r="E123" s="9">
        <v>44503</v>
      </c>
      <c r="F123" s="7" t="s">
        <v>23</v>
      </c>
      <c r="G123" s="7" t="s">
        <v>163</v>
      </c>
      <c r="H123" s="10">
        <v>234.97</v>
      </c>
      <c r="I123" s="10">
        <v>0</v>
      </c>
      <c r="J123" s="10">
        <f>SUM(H123:I123)</f>
        <v>234.97</v>
      </c>
      <c r="K123" s="7" t="s">
        <v>15</v>
      </c>
    </row>
    <row r="124" spans="1:11" x14ac:dyDescent="0.25">
      <c r="A124" s="7">
        <v>2103561</v>
      </c>
      <c r="B124" s="18" t="s">
        <v>143</v>
      </c>
      <c r="C124" s="9">
        <v>44456</v>
      </c>
      <c r="D124" s="9">
        <v>44488</v>
      </c>
      <c r="E124" s="9">
        <v>45005</v>
      </c>
      <c r="F124" s="7" t="s">
        <v>47</v>
      </c>
      <c r="G124" s="7" t="s">
        <v>234</v>
      </c>
      <c r="H124" s="10">
        <v>592.03</v>
      </c>
      <c r="I124" s="10">
        <v>0</v>
      </c>
      <c r="J124" s="10">
        <f>SUM(H124:I124)</f>
        <v>592.03</v>
      </c>
      <c r="K124" s="24" t="s">
        <v>15</v>
      </c>
    </row>
    <row r="125" spans="1:11" x14ac:dyDescent="0.25">
      <c r="A125" s="7">
        <v>2103564</v>
      </c>
      <c r="B125" s="18" t="s">
        <v>143</v>
      </c>
      <c r="C125" s="9">
        <v>44470</v>
      </c>
      <c r="D125" s="9">
        <v>44488</v>
      </c>
      <c r="E125" s="9">
        <v>44854</v>
      </c>
      <c r="F125" s="7" t="s">
        <v>90</v>
      </c>
      <c r="G125" s="7" t="s">
        <v>235</v>
      </c>
      <c r="H125" s="10">
        <v>0</v>
      </c>
      <c r="I125" s="10">
        <v>0</v>
      </c>
      <c r="J125" s="10">
        <v>0</v>
      </c>
      <c r="K125" s="24" t="s">
        <v>15</v>
      </c>
    </row>
    <row r="126" spans="1:11" x14ac:dyDescent="0.25">
      <c r="A126" s="7">
        <v>2103648</v>
      </c>
      <c r="B126" s="18" t="s">
        <v>143</v>
      </c>
      <c r="C126" s="9">
        <v>44480</v>
      </c>
      <c r="D126" s="9">
        <v>44494</v>
      </c>
      <c r="E126" s="9">
        <v>44517</v>
      </c>
      <c r="F126" s="7" t="s">
        <v>47</v>
      </c>
      <c r="G126" s="7" t="s">
        <v>163</v>
      </c>
      <c r="H126" s="10">
        <v>71.900000000000006</v>
      </c>
      <c r="I126" s="10">
        <v>0</v>
      </c>
      <c r="J126" s="10">
        <f>SUM(H126:I126)</f>
        <v>71.900000000000006</v>
      </c>
      <c r="K126" s="24" t="s">
        <v>15</v>
      </c>
    </row>
    <row r="127" spans="1:11" x14ac:dyDescent="0.25">
      <c r="A127" s="7">
        <v>2103654</v>
      </c>
      <c r="B127" s="18" t="s">
        <v>143</v>
      </c>
      <c r="C127" s="9">
        <v>44379</v>
      </c>
      <c r="D127" s="9">
        <v>44495</v>
      </c>
      <c r="E127" s="9">
        <v>44896</v>
      </c>
      <c r="F127" s="7" t="s">
        <v>54</v>
      </c>
      <c r="G127" s="7" t="s">
        <v>236</v>
      </c>
      <c r="H127" s="10">
        <v>369.5</v>
      </c>
      <c r="I127" s="10">
        <v>0</v>
      </c>
      <c r="J127" s="10">
        <f>SUM(H127:I127)</f>
        <v>369.5</v>
      </c>
      <c r="K127" s="24" t="s">
        <v>15</v>
      </c>
    </row>
    <row r="128" spans="1:11" x14ac:dyDescent="0.25">
      <c r="A128" s="7">
        <v>2103678</v>
      </c>
      <c r="B128" s="18" t="s">
        <v>143</v>
      </c>
      <c r="C128" s="9">
        <v>44483</v>
      </c>
      <c r="D128" s="9">
        <v>44495</v>
      </c>
      <c r="E128" s="9">
        <v>44208</v>
      </c>
      <c r="F128" s="7" t="s">
        <v>94</v>
      </c>
      <c r="G128" s="7" t="s">
        <v>58</v>
      </c>
      <c r="H128" s="10">
        <v>1339.47</v>
      </c>
      <c r="I128" s="10">
        <v>0</v>
      </c>
      <c r="J128" s="10">
        <f>SUM(H128:I128)</f>
        <v>1339.47</v>
      </c>
      <c r="K128" s="24" t="s">
        <v>15</v>
      </c>
    </row>
    <row r="129" spans="1:11" x14ac:dyDescent="0.25">
      <c r="A129" s="7">
        <v>2103696</v>
      </c>
      <c r="B129" s="18" t="s">
        <v>154</v>
      </c>
      <c r="C129" s="9">
        <v>44489</v>
      </c>
      <c r="D129" s="9">
        <v>44496</v>
      </c>
      <c r="E129" s="9">
        <v>44690</v>
      </c>
      <c r="F129" s="7" t="s">
        <v>67</v>
      </c>
      <c r="G129" s="7" t="s">
        <v>20</v>
      </c>
      <c r="H129" s="10">
        <f>800+1407.11</f>
        <v>2207.1099999999997</v>
      </c>
      <c r="I129" s="10">
        <v>0</v>
      </c>
      <c r="J129" s="10">
        <f>SUM(H129:I129)</f>
        <v>2207.1099999999997</v>
      </c>
      <c r="K129" s="24" t="s">
        <v>15</v>
      </c>
    </row>
    <row r="130" spans="1:11" x14ac:dyDescent="0.25">
      <c r="A130" s="7">
        <v>2103727</v>
      </c>
      <c r="B130" s="18" t="s">
        <v>143</v>
      </c>
      <c r="C130" s="9">
        <v>44453</v>
      </c>
      <c r="D130" s="9">
        <v>44498</v>
      </c>
      <c r="E130" s="9">
        <v>44858</v>
      </c>
      <c r="F130" s="7" t="s">
        <v>237</v>
      </c>
      <c r="G130" s="7" t="s">
        <v>238</v>
      </c>
      <c r="H130" s="10">
        <v>0</v>
      </c>
      <c r="I130" s="10">
        <v>0</v>
      </c>
      <c r="J130" s="10">
        <v>0</v>
      </c>
      <c r="K130" s="24" t="s">
        <v>15</v>
      </c>
    </row>
    <row r="131" spans="1:11" x14ac:dyDescent="0.25">
      <c r="A131" s="7">
        <v>2103752</v>
      </c>
      <c r="B131" s="18" t="s">
        <v>143</v>
      </c>
      <c r="C131" s="9">
        <v>44351</v>
      </c>
      <c r="D131" s="9">
        <v>44502</v>
      </c>
      <c r="E131" s="9">
        <v>44509</v>
      </c>
      <c r="F131" s="7" t="s">
        <v>55</v>
      </c>
      <c r="G131" s="7" t="s">
        <v>239</v>
      </c>
      <c r="H131" s="10">
        <v>174.99</v>
      </c>
      <c r="I131" s="10">
        <v>0</v>
      </c>
      <c r="J131" s="10">
        <f>SUM(H131:I131)</f>
        <v>174.99</v>
      </c>
      <c r="K131" s="24" t="s">
        <v>15</v>
      </c>
    </row>
    <row r="132" spans="1:11" x14ac:dyDescent="0.25">
      <c r="A132" s="7">
        <v>2103793</v>
      </c>
      <c r="B132" s="18" t="s">
        <v>143</v>
      </c>
      <c r="C132" s="9">
        <v>44503</v>
      </c>
      <c r="D132" s="9">
        <v>44503</v>
      </c>
      <c r="E132" s="9">
        <v>44529</v>
      </c>
      <c r="F132" s="7" t="s">
        <v>16</v>
      </c>
      <c r="G132" s="7" t="s">
        <v>17</v>
      </c>
      <c r="H132" s="10">
        <v>1014.71</v>
      </c>
      <c r="I132" s="10">
        <v>0</v>
      </c>
      <c r="J132" s="10">
        <f>SUM(H132:I132)</f>
        <v>1014.71</v>
      </c>
      <c r="K132" s="24" t="s">
        <v>15</v>
      </c>
    </row>
    <row r="133" spans="1:11" x14ac:dyDescent="0.25">
      <c r="A133" s="7">
        <v>2103854</v>
      </c>
      <c r="B133" s="18" t="s">
        <v>143</v>
      </c>
      <c r="C133" s="9">
        <v>44222</v>
      </c>
      <c r="D133" s="9">
        <v>44508</v>
      </c>
      <c r="E133" s="9">
        <v>44508</v>
      </c>
      <c r="F133" s="7" t="s">
        <v>21</v>
      </c>
      <c r="G133" s="7" t="s">
        <v>240</v>
      </c>
      <c r="H133" s="10">
        <v>0</v>
      </c>
      <c r="I133" s="10">
        <v>0</v>
      </c>
      <c r="J133" s="10">
        <v>0</v>
      </c>
      <c r="K133" s="24" t="s">
        <v>15</v>
      </c>
    </row>
    <row r="134" spans="1:11" x14ac:dyDescent="0.25">
      <c r="A134" s="7">
        <v>2103884</v>
      </c>
      <c r="B134" s="18" t="s">
        <v>154</v>
      </c>
      <c r="C134" s="9">
        <v>44496</v>
      </c>
      <c r="D134" s="9">
        <v>44509</v>
      </c>
      <c r="E134" s="9">
        <v>44798</v>
      </c>
      <c r="F134" s="7" t="s">
        <v>47</v>
      </c>
      <c r="G134" s="7" t="s">
        <v>105</v>
      </c>
      <c r="H134" s="10">
        <v>0</v>
      </c>
      <c r="I134" s="10">
        <v>0</v>
      </c>
      <c r="J134" s="10">
        <v>0</v>
      </c>
      <c r="K134" s="24" t="s">
        <v>15</v>
      </c>
    </row>
    <row r="135" spans="1:11" x14ac:dyDescent="0.25">
      <c r="A135" s="7">
        <v>2103904</v>
      </c>
      <c r="B135" s="18" t="s">
        <v>143</v>
      </c>
      <c r="C135" s="9">
        <v>44350</v>
      </c>
      <c r="D135" s="9">
        <v>44510</v>
      </c>
      <c r="E135" s="9">
        <v>44512</v>
      </c>
      <c r="F135" s="7" t="s">
        <v>35</v>
      </c>
      <c r="G135" s="7" t="s">
        <v>241</v>
      </c>
      <c r="H135" s="10">
        <v>0</v>
      </c>
      <c r="I135" s="10">
        <v>0</v>
      </c>
      <c r="J135" s="10">
        <v>0</v>
      </c>
      <c r="K135" s="24" t="s">
        <v>15</v>
      </c>
    </row>
    <row r="136" spans="1:11" x14ac:dyDescent="0.25">
      <c r="A136" s="7">
        <v>2103944</v>
      </c>
      <c r="B136" s="18" t="s">
        <v>143</v>
      </c>
      <c r="C136" s="9">
        <v>44368</v>
      </c>
      <c r="D136" s="9">
        <v>44511</v>
      </c>
      <c r="E136" s="9">
        <v>44516</v>
      </c>
      <c r="F136" s="7" t="s">
        <v>33</v>
      </c>
      <c r="G136" s="7" t="s">
        <v>242</v>
      </c>
      <c r="H136" s="10">
        <v>0</v>
      </c>
      <c r="I136" s="10">
        <v>0</v>
      </c>
      <c r="J136" s="10">
        <v>0</v>
      </c>
      <c r="K136" s="24" t="s">
        <v>15</v>
      </c>
    </row>
    <row r="137" spans="1:11" x14ac:dyDescent="0.25">
      <c r="A137" s="7">
        <v>2103969</v>
      </c>
      <c r="B137" s="18" t="s">
        <v>154</v>
      </c>
      <c r="C137" s="9">
        <v>44475</v>
      </c>
      <c r="D137" s="9">
        <v>44512</v>
      </c>
      <c r="E137" s="9">
        <v>45355</v>
      </c>
      <c r="F137" s="7" t="s">
        <v>243</v>
      </c>
      <c r="G137" s="7" t="s">
        <v>244</v>
      </c>
      <c r="H137" s="10">
        <f>1007.81+1275+1398.46+5805+592.9+1754.02</f>
        <v>11833.19</v>
      </c>
      <c r="I137" s="10">
        <f>1116.53+716.02+1069.4</f>
        <v>2901.95</v>
      </c>
      <c r="J137" s="10">
        <f>SUM(H137:I137)</f>
        <v>14735.14</v>
      </c>
      <c r="K137" s="24" t="s">
        <v>15</v>
      </c>
    </row>
    <row r="138" spans="1:11" x14ac:dyDescent="0.25">
      <c r="A138" s="7">
        <v>2104077</v>
      </c>
      <c r="B138" s="18" t="s">
        <v>143</v>
      </c>
      <c r="C138" s="9">
        <v>44510</v>
      </c>
      <c r="D138" s="9">
        <v>44519</v>
      </c>
      <c r="E138" s="9">
        <v>44665</v>
      </c>
      <c r="F138" s="7" t="s">
        <v>245</v>
      </c>
      <c r="G138" s="7" t="s">
        <v>246</v>
      </c>
      <c r="H138" s="10">
        <v>7391.65</v>
      </c>
      <c r="I138" s="10">
        <v>0</v>
      </c>
      <c r="J138" s="10">
        <f>SUM(H138:I138)</f>
        <v>7391.65</v>
      </c>
      <c r="K138" s="24" t="s">
        <v>15</v>
      </c>
    </row>
    <row r="139" spans="1:11" x14ac:dyDescent="0.25">
      <c r="A139" s="7">
        <v>2104124</v>
      </c>
      <c r="B139" s="18" t="s">
        <v>143</v>
      </c>
      <c r="C139" s="9">
        <v>44478</v>
      </c>
      <c r="D139" s="9">
        <v>44522</v>
      </c>
      <c r="E139" s="9">
        <v>44544</v>
      </c>
      <c r="F139" s="7" t="s">
        <v>61</v>
      </c>
      <c r="G139" s="7" t="s">
        <v>247</v>
      </c>
      <c r="H139" s="10">
        <v>700</v>
      </c>
      <c r="I139" s="10">
        <v>0</v>
      </c>
      <c r="J139" s="10">
        <v>700</v>
      </c>
      <c r="K139" s="24" t="s">
        <v>15</v>
      </c>
    </row>
    <row r="140" spans="1:11" x14ac:dyDescent="0.25">
      <c r="A140" s="7">
        <v>2104128</v>
      </c>
      <c r="B140" s="18" t="s">
        <v>143</v>
      </c>
      <c r="C140" s="9">
        <v>44436</v>
      </c>
      <c r="D140" s="9">
        <v>44524</v>
      </c>
      <c r="E140" s="9">
        <v>44858</v>
      </c>
      <c r="F140" s="7" t="s">
        <v>61</v>
      </c>
      <c r="G140" s="7" t="s">
        <v>248</v>
      </c>
      <c r="H140" s="10">
        <v>0</v>
      </c>
      <c r="I140" s="10">
        <v>0</v>
      </c>
      <c r="J140" s="10">
        <v>0</v>
      </c>
      <c r="K140" s="24" t="s">
        <v>15</v>
      </c>
    </row>
    <row r="141" spans="1:11" x14ac:dyDescent="0.25">
      <c r="A141" s="7">
        <v>2104132</v>
      </c>
      <c r="B141" s="18" t="s">
        <v>143</v>
      </c>
      <c r="C141" s="9">
        <v>44455</v>
      </c>
      <c r="D141" s="9">
        <v>44524</v>
      </c>
      <c r="E141" s="9">
        <v>44575</v>
      </c>
      <c r="F141" s="7" t="s">
        <v>65</v>
      </c>
      <c r="G141" s="7" t="s">
        <v>17</v>
      </c>
      <c r="H141" s="10">
        <f>700+244.09</f>
        <v>944.09</v>
      </c>
      <c r="I141" s="10">
        <v>0</v>
      </c>
      <c r="J141" s="10">
        <f>SUM(H141:I141)</f>
        <v>944.09</v>
      </c>
      <c r="K141" s="24" t="s">
        <v>15</v>
      </c>
    </row>
    <row r="142" spans="1:11" x14ac:dyDescent="0.25">
      <c r="A142" s="7">
        <v>2104228</v>
      </c>
      <c r="B142" s="18" t="s">
        <v>143</v>
      </c>
      <c r="C142" s="9">
        <v>44473</v>
      </c>
      <c r="D142" s="9">
        <v>44530</v>
      </c>
      <c r="E142" s="9">
        <v>44880</v>
      </c>
      <c r="F142" s="7" t="s">
        <v>29</v>
      </c>
      <c r="G142" s="7" t="s">
        <v>249</v>
      </c>
      <c r="H142" s="10">
        <v>751.9</v>
      </c>
      <c r="I142" s="10">
        <v>0</v>
      </c>
      <c r="J142" s="10">
        <v>751.9</v>
      </c>
      <c r="K142" s="24" t="s">
        <v>15</v>
      </c>
    </row>
    <row r="143" spans="1:11" x14ac:dyDescent="0.25">
      <c r="A143" s="7">
        <v>2104247</v>
      </c>
      <c r="B143" s="18" t="s">
        <v>143</v>
      </c>
      <c r="C143" s="9">
        <v>44528</v>
      </c>
      <c r="D143" s="9">
        <v>44531</v>
      </c>
      <c r="E143" s="9">
        <v>44568</v>
      </c>
      <c r="F143" s="7" t="s">
        <v>26</v>
      </c>
      <c r="G143" s="7" t="s">
        <v>58</v>
      </c>
      <c r="H143" s="10">
        <v>906.96</v>
      </c>
      <c r="I143" s="10">
        <v>123.72</v>
      </c>
      <c r="J143" s="10">
        <f>SUM(H143:I143)</f>
        <v>1030.68</v>
      </c>
      <c r="K143" s="24" t="s">
        <v>15</v>
      </c>
    </row>
    <row r="144" spans="1:11" x14ac:dyDescent="0.25">
      <c r="A144" s="7">
        <v>2104331</v>
      </c>
      <c r="B144" s="18" t="s">
        <v>143</v>
      </c>
      <c r="C144" s="9">
        <v>44424</v>
      </c>
      <c r="D144" s="9">
        <v>44533</v>
      </c>
      <c r="E144" s="9">
        <v>44644</v>
      </c>
      <c r="F144" s="7" t="s">
        <v>18</v>
      </c>
      <c r="G144" s="7" t="s">
        <v>17</v>
      </c>
      <c r="H144" s="10">
        <v>728.41</v>
      </c>
      <c r="I144" s="10">
        <v>0</v>
      </c>
      <c r="J144" s="10">
        <f>SUM(H144:I144)</f>
        <v>728.41</v>
      </c>
      <c r="K144" s="24" t="s">
        <v>15</v>
      </c>
    </row>
    <row r="145" spans="1:11" x14ac:dyDescent="0.25">
      <c r="A145" s="7">
        <v>2104346</v>
      </c>
      <c r="B145" s="18" t="s">
        <v>143</v>
      </c>
      <c r="C145" s="9">
        <v>44531</v>
      </c>
      <c r="D145" s="9">
        <v>44537</v>
      </c>
      <c r="E145" s="9">
        <v>44694</v>
      </c>
      <c r="F145" s="7" t="s">
        <v>96</v>
      </c>
      <c r="G145" s="7" t="s">
        <v>17</v>
      </c>
      <c r="H145" s="10">
        <v>900</v>
      </c>
      <c r="I145" s="10">
        <v>39.020000000000003</v>
      </c>
      <c r="J145" s="10">
        <f>SUM(H145:I145)</f>
        <v>939.02</v>
      </c>
      <c r="K145" s="24" t="s">
        <v>15</v>
      </c>
    </row>
    <row r="146" spans="1:11" x14ac:dyDescent="0.25">
      <c r="A146" s="7">
        <v>2104355</v>
      </c>
      <c r="B146" s="18" t="s">
        <v>143</v>
      </c>
      <c r="C146" s="9">
        <v>44536</v>
      </c>
      <c r="D146" s="9">
        <v>44538</v>
      </c>
      <c r="E146" s="9">
        <v>44538</v>
      </c>
      <c r="F146" s="7" t="s">
        <v>84</v>
      </c>
      <c r="G146" s="7" t="s">
        <v>195</v>
      </c>
      <c r="H146" s="10">
        <v>0</v>
      </c>
      <c r="I146" s="10">
        <v>0</v>
      </c>
      <c r="J146" s="10">
        <v>0</v>
      </c>
      <c r="K146" s="24" t="s">
        <v>15</v>
      </c>
    </row>
    <row r="147" spans="1:11" x14ac:dyDescent="0.25">
      <c r="A147" s="7">
        <v>2104372</v>
      </c>
      <c r="B147" s="18" t="s">
        <v>154</v>
      </c>
      <c r="C147" s="9">
        <v>44490</v>
      </c>
      <c r="D147" s="9">
        <v>44538</v>
      </c>
      <c r="E147" s="7"/>
      <c r="F147" s="7" t="s">
        <v>136</v>
      </c>
      <c r="G147" s="7" t="s">
        <v>250</v>
      </c>
      <c r="H147" s="10"/>
      <c r="I147" s="10"/>
      <c r="J147" s="10"/>
      <c r="K147" s="24"/>
    </row>
    <row r="148" spans="1:11" x14ac:dyDescent="0.25">
      <c r="A148" s="7">
        <v>2104438</v>
      </c>
      <c r="B148" s="18" t="s">
        <v>154</v>
      </c>
      <c r="C148" s="9">
        <v>44516</v>
      </c>
      <c r="D148" s="9">
        <v>44544</v>
      </c>
      <c r="E148" s="7"/>
      <c r="F148" s="7" t="s">
        <v>57</v>
      </c>
      <c r="G148" s="7" t="s">
        <v>17</v>
      </c>
      <c r="H148" s="10"/>
      <c r="I148" s="10"/>
      <c r="J148" s="10"/>
      <c r="K148" s="24"/>
    </row>
    <row r="149" spans="1:11" x14ac:dyDescent="0.25">
      <c r="A149" s="7">
        <v>2104494</v>
      </c>
      <c r="B149" s="18" t="s">
        <v>143</v>
      </c>
      <c r="C149" s="9">
        <v>44517</v>
      </c>
      <c r="D149" s="9">
        <v>44547</v>
      </c>
      <c r="E149" s="9">
        <v>44550</v>
      </c>
      <c r="F149" s="7" t="s">
        <v>33</v>
      </c>
      <c r="G149" s="7" t="s">
        <v>251</v>
      </c>
      <c r="H149" s="10">
        <v>0</v>
      </c>
      <c r="I149" s="10">
        <v>0</v>
      </c>
      <c r="J149" s="10">
        <v>0</v>
      </c>
      <c r="K149" s="24" t="s">
        <v>15</v>
      </c>
    </row>
    <row r="150" spans="1:11" x14ac:dyDescent="0.25">
      <c r="A150" s="7">
        <v>2104505</v>
      </c>
      <c r="B150" s="18" t="s">
        <v>143</v>
      </c>
      <c r="C150" s="9">
        <v>44534</v>
      </c>
      <c r="D150" s="9">
        <v>44550</v>
      </c>
      <c r="E150" s="25">
        <v>44637</v>
      </c>
      <c r="F150" s="7" t="s">
        <v>23</v>
      </c>
      <c r="G150" s="7" t="s">
        <v>252</v>
      </c>
      <c r="H150" s="10">
        <v>835</v>
      </c>
      <c r="I150" s="10">
        <v>0</v>
      </c>
      <c r="J150" s="10">
        <f>SUM(H150:I150)</f>
        <v>835</v>
      </c>
      <c r="K150" s="24" t="s">
        <v>15</v>
      </c>
    </row>
    <row r="151" spans="1:11" x14ac:dyDescent="0.25">
      <c r="A151" s="7">
        <v>2104551</v>
      </c>
      <c r="B151" s="18" t="s">
        <v>143</v>
      </c>
      <c r="C151" s="9">
        <v>44535</v>
      </c>
      <c r="D151" s="9">
        <v>44551</v>
      </c>
      <c r="E151" s="9">
        <v>44578</v>
      </c>
      <c r="F151" s="7" t="s">
        <v>106</v>
      </c>
      <c r="G151" s="7" t="s">
        <v>253</v>
      </c>
      <c r="H151" s="10">
        <f>271+335.16</f>
        <v>606.16000000000008</v>
      </c>
      <c r="I151" s="10"/>
      <c r="J151" s="10">
        <f>SUM(H151:I151)</f>
        <v>606.16000000000008</v>
      </c>
      <c r="K151" s="24" t="s">
        <v>15</v>
      </c>
    </row>
    <row r="152" spans="1:11" x14ac:dyDescent="0.25">
      <c r="A152" s="7">
        <v>2104610</v>
      </c>
      <c r="B152" s="18" t="s">
        <v>143</v>
      </c>
      <c r="C152" s="9">
        <v>44530</v>
      </c>
      <c r="D152" s="9">
        <v>44557</v>
      </c>
      <c r="E152" s="9">
        <v>44558</v>
      </c>
      <c r="F152" s="7" t="s">
        <v>254</v>
      </c>
      <c r="G152" s="7" t="s">
        <v>195</v>
      </c>
      <c r="H152" s="10">
        <v>0</v>
      </c>
      <c r="I152" s="10">
        <v>0</v>
      </c>
      <c r="J152" s="10">
        <v>0</v>
      </c>
      <c r="K152" s="24" t="s">
        <v>15</v>
      </c>
    </row>
    <row r="153" spans="1:11" x14ac:dyDescent="0.25">
      <c r="A153" s="7">
        <v>2104638</v>
      </c>
      <c r="B153" s="18" t="s">
        <v>143</v>
      </c>
      <c r="C153" s="9">
        <v>44537</v>
      </c>
      <c r="D153" s="9">
        <v>44559</v>
      </c>
      <c r="E153" s="9">
        <v>44575</v>
      </c>
      <c r="F153" s="7" t="s">
        <v>255</v>
      </c>
      <c r="G153" s="7" t="s">
        <v>256</v>
      </c>
      <c r="H153" s="10">
        <v>0</v>
      </c>
      <c r="I153" s="10">
        <v>0</v>
      </c>
      <c r="J153" s="10">
        <v>0</v>
      </c>
      <c r="K153" s="24" t="s">
        <v>15</v>
      </c>
    </row>
    <row r="154" spans="1:11" x14ac:dyDescent="0.25">
      <c r="A154" s="7">
        <v>2104640</v>
      </c>
      <c r="B154" s="18" t="s">
        <v>143</v>
      </c>
      <c r="C154" s="9">
        <v>44559</v>
      </c>
      <c r="D154" s="9">
        <v>44559</v>
      </c>
      <c r="E154" s="9">
        <v>44602</v>
      </c>
      <c r="F154" s="7" t="s">
        <v>54</v>
      </c>
      <c r="G154" s="7" t="s">
        <v>58</v>
      </c>
      <c r="H154" s="10">
        <v>1440.32</v>
      </c>
      <c r="I154" s="10">
        <v>0</v>
      </c>
      <c r="J154" s="10">
        <f>SUM(H154:I154)</f>
        <v>1440.32</v>
      </c>
      <c r="K154" s="24" t="s">
        <v>15</v>
      </c>
    </row>
    <row r="155" spans="1:11" x14ac:dyDescent="0.25">
      <c r="A155" s="7">
        <v>2104686</v>
      </c>
      <c r="B155" s="18" t="s">
        <v>143</v>
      </c>
      <c r="C155" s="9">
        <v>44549</v>
      </c>
      <c r="D155" s="9">
        <v>44560</v>
      </c>
      <c r="E155" s="9">
        <v>44574</v>
      </c>
      <c r="F155" s="7" t="s">
        <v>113</v>
      </c>
      <c r="G155" s="7" t="s">
        <v>257</v>
      </c>
      <c r="H155" s="10">
        <v>0</v>
      </c>
      <c r="I155" s="10">
        <v>0</v>
      </c>
      <c r="J155" s="10">
        <v>0</v>
      </c>
      <c r="K155" s="24" t="s">
        <v>15</v>
      </c>
    </row>
    <row r="156" spans="1:11" x14ac:dyDescent="0.25">
      <c r="A156" s="7">
        <v>2104716</v>
      </c>
      <c r="B156" s="18" t="s">
        <v>154</v>
      </c>
      <c r="C156" s="9">
        <v>44546</v>
      </c>
      <c r="D156" s="9">
        <v>44565</v>
      </c>
      <c r="E156" s="9">
        <v>44960</v>
      </c>
      <c r="F156" s="7" t="s">
        <v>42</v>
      </c>
      <c r="G156" s="7" t="s">
        <v>258</v>
      </c>
      <c r="H156" s="10" t="s">
        <v>272</v>
      </c>
      <c r="I156" s="10">
        <v>0</v>
      </c>
      <c r="J156" s="10">
        <v>0</v>
      </c>
      <c r="K156" s="24" t="s">
        <v>15</v>
      </c>
    </row>
    <row r="157" spans="1:11" x14ac:dyDescent="0.25">
      <c r="A157" s="7">
        <v>2104734</v>
      </c>
      <c r="B157" s="18" t="s">
        <v>143</v>
      </c>
      <c r="C157" s="9">
        <v>44533</v>
      </c>
      <c r="D157" s="9">
        <v>44568</v>
      </c>
      <c r="E157" s="9">
        <v>44658</v>
      </c>
      <c r="F157" s="7" t="s">
        <v>259</v>
      </c>
      <c r="G157" s="7" t="s">
        <v>17</v>
      </c>
      <c r="H157" s="10">
        <f>750+436.83</f>
        <v>1186.83</v>
      </c>
      <c r="I157" s="10">
        <v>0</v>
      </c>
      <c r="J157" s="10">
        <f>SUM(H157:I157)</f>
        <v>1186.83</v>
      </c>
      <c r="K157" s="24" t="s">
        <v>15</v>
      </c>
    </row>
    <row r="158" spans="1:11" x14ac:dyDescent="0.25">
      <c r="A158" s="7">
        <v>2104816</v>
      </c>
      <c r="B158" s="18" t="s">
        <v>143</v>
      </c>
      <c r="C158" s="9">
        <v>44526</v>
      </c>
      <c r="D158" s="9">
        <v>44578</v>
      </c>
      <c r="E158" s="9">
        <v>44578</v>
      </c>
      <c r="F158" s="7" t="s">
        <v>66</v>
      </c>
      <c r="G158" s="7" t="s">
        <v>260</v>
      </c>
      <c r="H158" s="10">
        <v>0</v>
      </c>
      <c r="I158" s="10">
        <v>0</v>
      </c>
      <c r="J158" s="10">
        <v>0</v>
      </c>
      <c r="K158" s="24" t="s">
        <v>15</v>
      </c>
    </row>
    <row r="159" spans="1:11" x14ac:dyDescent="0.25">
      <c r="A159" s="7">
        <v>2104828</v>
      </c>
      <c r="B159" s="18" t="s">
        <v>143</v>
      </c>
      <c r="C159" s="9">
        <v>44545</v>
      </c>
      <c r="D159" s="9">
        <v>44580</v>
      </c>
      <c r="E159" s="9">
        <v>44699</v>
      </c>
      <c r="F159" s="7" t="s">
        <v>36</v>
      </c>
      <c r="G159" s="7" t="s">
        <v>17</v>
      </c>
      <c r="H159" s="10">
        <v>1562.2</v>
      </c>
      <c r="I159" s="10">
        <v>0</v>
      </c>
      <c r="J159" s="10">
        <f>SUM(H159:I159)</f>
        <v>1562.2</v>
      </c>
      <c r="K159" s="24" t="s">
        <v>15</v>
      </c>
    </row>
    <row r="160" spans="1:11" x14ac:dyDescent="0.25">
      <c r="A160" s="7">
        <v>2104869</v>
      </c>
      <c r="B160" s="18" t="s">
        <v>143</v>
      </c>
      <c r="C160" s="9">
        <v>44468</v>
      </c>
      <c r="D160" s="9">
        <v>44592</v>
      </c>
      <c r="E160" s="9">
        <v>44620</v>
      </c>
      <c r="F160" s="7" t="s">
        <v>59</v>
      </c>
      <c r="G160" s="7" t="s">
        <v>58</v>
      </c>
      <c r="H160" s="10">
        <v>700</v>
      </c>
      <c r="I160" s="10">
        <v>0</v>
      </c>
      <c r="J160" s="10">
        <f>SUM(H160:I160)</f>
        <v>700</v>
      </c>
      <c r="K160" s="24" t="s">
        <v>15</v>
      </c>
    </row>
    <row r="161" spans="1:11" x14ac:dyDescent="0.25">
      <c r="A161" s="7">
        <v>2104889</v>
      </c>
      <c r="B161" s="18" t="s">
        <v>143</v>
      </c>
      <c r="C161" s="9">
        <v>44547</v>
      </c>
      <c r="D161" s="9">
        <v>44594</v>
      </c>
      <c r="E161" s="9">
        <v>45275</v>
      </c>
      <c r="F161" s="7" t="s">
        <v>261</v>
      </c>
      <c r="G161" s="7" t="s">
        <v>262</v>
      </c>
      <c r="H161" s="10">
        <v>0</v>
      </c>
      <c r="I161" s="10">
        <v>0</v>
      </c>
      <c r="J161" s="10">
        <v>0</v>
      </c>
      <c r="K161" s="24" t="s">
        <v>15</v>
      </c>
    </row>
    <row r="162" spans="1:11" x14ac:dyDescent="0.25">
      <c r="A162" s="7">
        <v>2104892</v>
      </c>
      <c r="B162" s="18" t="s">
        <v>143</v>
      </c>
      <c r="C162" s="9">
        <v>44480</v>
      </c>
      <c r="D162" s="9">
        <v>44595</v>
      </c>
      <c r="E162" s="9">
        <v>44816</v>
      </c>
      <c r="F162" s="7" t="s">
        <v>39</v>
      </c>
      <c r="G162" s="7" t="s">
        <v>17</v>
      </c>
      <c r="H162" s="10">
        <v>2629.67</v>
      </c>
      <c r="I162" s="10">
        <v>0</v>
      </c>
      <c r="J162" s="10">
        <f>SUM(H162:I162)</f>
        <v>2629.67</v>
      </c>
      <c r="K162" s="24" t="s">
        <v>15</v>
      </c>
    </row>
    <row r="163" spans="1:11" x14ac:dyDescent="0.25">
      <c r="A163" s="7">
        <v>2104909</v>
      </c>
      <c r="B163" s="18" t="s">
        <v>154</v>
      </c>
      <c r="C163" s="9">
        <v>44529</v>
      </c>
      <c r="D163" s="9">
        <v>44600</v>
      </c>
      <c r="E163" s="9">
        <v>45176</v>
      </c>
      <c r="F163" s="7" t="s">
        <v>85</v>
      </c>
      <c r="G163" s="7" t="s">
        <v>20</v>
      </c>
      <c r="H163" s="10">
        <v>0</v>
      </c>
      <c r="I163" s="10">
        <v>0</v>
      </c>
      <c r="J163" s="10">
        <v>0</v>
      </c>
      <c r="K163" s="24" t="s">
        <v>15</v>
      </c>
    </row>
    <row r="164" spans="1:11" x14ac:dyDescent="0.25">
      <c r="A164" s="7">
        <v>2104916</v>
      </c>
      <c r="B164" s="18" t="s">
        <v>143</v>
      </c>
      <c r="C164" s="9">
        <v>44540</v>
      </c>
      <c r="D164" s="9">
        <v>44606</v>
      </c>
      <c r="E164" s="9">
        <v>44609</v>
      </c>
      <c r="F164" s="7" t="s">
        <v>90</v>
      </c>
      <c r="G164" s="7" t="s">
        <v>17</v>
      </c>
      <c r="H164" s="10">
        <v>0</v>
      </c>
      <c r="I164" s="10">
        <v>0</v>
      </c>
      <c r="J164" s="10">
        <v>0</v>
      </c>
      <c r="K164" s="24" t="s">
        <v>15</v>
      </c>
    </row>
    <row r="165" spans="1:11" x14ac:dyDescent="0.25">
      <c r="A165" s="7">
        <v>2104937</v>
      </c>
      <c r="B165" s="18" t="s">
        <v>154</v>
      </c>
      <c r="C165" s="9">
        <v>44504</v>
      </c>
      <c r="D165" s="9">
        <v>44615</v>
      </c>
      <c r="E165" s="9">
        <v>45741</v>
      </c>
      <c r="F165" s="7" t="s">
        <v>27</v>
      </c>
      <c r="G165" s="7" t="s">
        <v>263</v>
      </c>
      <c r="H165" s="10">
        <v>31512.95</v>
      </c>
      <c r="I165" s="10">
        <v>5802.33</v>
      </c>
      <c r="J165" s="10">
        <v>37315.279999999999</v>
      </c>
      <c r="K165" s="24" t="s">
        <v>15</v>
      </c>
    </row>
    <row r="166" spans="1:11" x14ac:dyDescent="0.25">
      <c r="A166" s="7">
        <v>2104942</v>
      </c>
      <c r="B166" s="18" t="s">
        <v>143</v>
      </c>
      <c r="C166" s="9">
        <v>44341</v>
      </c>
      <c r="D166" s="9">
        <v>44617</v>
      </c>
      <c r="E166" s="9">
        <v>44729</v>
      </c>
      <c r="F166" s="7" t="s">
        <v>26</v>
      </c>
      <c r="G166" s="7" t="s">
        <v>17</v>
      </c>
      <c r="H166" s="10">
        <v>963.65</v>
      </c>
      <c r="I166" s="10">
        <v>0</v>
      </c>
      <c r="J166" s="10">
        <f>SUM(H166:I166)</f>
        <v>963.65</v>
      </c>
      <c r="K166" s="24" t="s">
        <v>15</v>
      </c>
    </row>
    <row r="167" spans="1:11" x14ac:dyDescent="0.25">
      <c r="A167" s="7">
        <v>2104967</v>
      </c>
      <c r="B167" s="18" t="s">
        <v>143</v>
      </c>
      <c r="C167" s="9">
        <v>44553</v>
      </c>
      <c r="D167" s="9">
        <v>44641</v>
      </c>
      <c r="E167" s="9">
        <v>44665</v>
      </c>
      <c r="F167" s="7" t="s">
        <v>264</v>
      </c>
      <c r="G167" s="7" t="s">
        <v>265</v>
      </c>
      <c r="H167" s="10">
        <v>0</v>
      </c>
      <c r="I167" s="10">
        <v>0</v>
      </c>
      <c r="J167" s="10">
        <v>0</v>
      </c>
      <c r="K167" s="24" t="s">
        <v>15</v>
      </c>
    </row>
    <row r="168" spans="1:11" x14ac:dyDescent="0.25">
      <c r="A168" s="7">
        <v>2104973</v>
      </c>
      <c r="B168" s="18" t="s">
        <v>143</v>
      </c>
      <c r="C168" s="9">
        <v>44503</v>
      </c>
      <c r="D168" s="9">
        <v>44643</v>
      </c>
      <c r="E168" s="9">
        <v>44685</v>
      </c>
      <c r="F168" s="7" t="s">
        <v>266</v>
      </c>
      <c r="G168" s="7" t="s">
        <v>267</v>
      </c>
      <c r="H168" s="10">
        <v>144.38</v>
      </c>
      <c r="I168" s="10">
        <v>0</v>
      </c>
      <c r="J168" s="10">
        <f>SUM(H168:I168)</f>
        <v>144.38</v>
      </c>
      <c r="K168" s="24" t="s">
        <v>15</v>
      </c>
    </row>
    <row r="169" spans="1:11" ht="15" customHeight="1" x14ac:dyDescent="0.25">
      <c r="A169" s="7">
        <v>2104997</v>
      </c>
      <c r="B169" s="18" t="s">
        <v>268</v>
      </c>
      <c r="C169" s="9">
        <v>44540</v>
      </c>
      <c r="D169" s="9">
        <v>44662</v>
      </c>
      <c r="E169" s="9">
        <v>44798</v>
      </c>
      <c r="F169" s="7" t="s">
        <v>39</v>
      </c>
      <c r="G169" s="26" t="s">
        <v>269</v>
      </c>
      <c r="H169" s="10">
        <v>0</v>
      </c>
      <c r="I169" s="10">
        <v>0</v>
      </c>
      <c r="J169" s="10">
        <v>0</v>
      </c>
      <c r="K169" s="24" t="s">
        <v>15</v>
      </c>
    </row>
    <row r="170" spans="1:11" x14ac:dyDescent="0.25">
      <c r="A170" s="7">
        <v>2105019</v>
      </c>
      <c r="B170" s="18" t="s">
        <v>154</v>
      </c>
      <c r="C170" s="9">
        <v>44522</v>
      </c>
      <c r="D170" s="9">
        <v>44694</v>
      </c>
      <c r="E170" s="9">
        <v>45275</v>
      </c>
      <c r="F170" s="7" t="s">
        <v>270</v>
      </c>
      <c r="G170" s="7" t="s">
        <v>271</v>
      </c>
      <c r="H170" s="10">
        <v>0</v>
      </c>
      <c r="I170" s="10">
        <v>0</v>
      </c>
      <c r="J170" s="10">
        <v>0</v>
      </c>
      <c r="K170" s="24" t="s">
        <v>15</v>
      </c>
    </row>
    <row r="171" spans="1:11" x14ac:dyDescent="0.25">
      <c r="A171" s="7"/>
      <c r="B171" s="18"/>
      <c r="C171" s="7"/>
      <c r="D171" s="7"/>
      <c r="E171" s="7"/>
      <c r="F171" s="7"/>
      <c r="G171" s="7"/>
      <c r="H171" s="24"/>
      <c r="I171" s="24"/>
      <c r="J171" s="24"/>
      <c r="K171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opLeftCell="A223" workbookViewId="0">
      <selection activeCell="B1" sqref="B1:B1048576"/>
    </sheetView>
  </sheetViews>
  <sheetFormatPr defaultRowHeight="15" x14ac:dyDescent="0.25"/>
  <cols>
    <col min="1" max="1" width="10.28515625" customWidth="1"/>
    <col min="5" max="5" width="14" customWidth="1"/>
    <col min="7" max="7" width="44.28515625" customWidth="1"/>
    <col min="8" max="8" width="13.42578125" customWidth="1"/>
    <col min="9" max="9" width="11.85546875" customWidth="1"/>
    <col min="10" max="10" width="12.7109375" customWidth="1"/>
  </cols>
  <sheetData>
    <row r="1" spans="1:11" x14ac:dyDescent="0.25">
      <c r="A1" s="15" t="s">
        <v>273</v>
      </c>
      <c r="B1" s="2"/>
      <c r="C1" s="2"/>
      <c r="D1" s="3"/>
      <c r="E1" s="3"/>
      <c r="F1" s="15"/>
      <c r="G1" s="2"/>
      <c r="H1" s="4"/>
      <c r="I1" s="4"/>
      <c r="J1" s="4"/>
      <c r="K1" s="3"/>
    </row>
    <row r="2" spans="1:11" x14ac:dyDescent="0.25">
      <c r="A2" s="2" t="s">
        <v>1</v>
      </c>
      <c r="B2" s="2"/>
      <c r="C2" s="2"/>
      <c r="D2" s="3"/>
      <c r="E2" s="3"/>
      <c r="F2" s="2"/>
      <c r="G2" s="2"/>
      <c r="H2" s="4"/>
      <c r="I2" s="4"/>
      <c r="J2" s="4"/>
      <c r="K2" s="3"/>
    </row>
    <row r="3" spans="1:11" x14ac:dyDescent="0.25">
      <c r="A3" s="2" t="s">
        <v>2</v>
      </c>
      <c r="B3" s="2"/>
      <c r="C3" s="2"/>
      <c r="D3" s="3"/>
      <c r="E3" s="3"/>
      <c r="F3" s="2"/>
      <c r="G3" s="2"/>
      <c r="H3" s="4"/>
      <c r="I3" s="4"/>
      <c r="J3" s="4"/>
      <c r="K3" s="3"/>
    </row>
    <row r="4" spans="1:11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3"/>
    </row>
    <row r="5" spans="1:11" x14ac:dyDescent="0.25">
      <c r="A5" s="5" t="s">
        <v>3</v>
      </c>
      <c r="B5" s="5" t="s">
        <v>142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6" t="s">
        <v>10</v>
      </c>
      <c r="J5" s="6" t="s">
        <v>11</v>
      </c>
      <c r="K5" s="5" t="s">
        <v>12</v>
      </c>
    </row>
    <row r="6" spans="1:11" x14ac:dyDescent="0.25">
      <c r="A6" s="7">
        <v>2200127</v>
      </c>
      <c r="B6" s="18" t="s">
        <v>143</v>
      </c>
      <c r="C6" s="9">
        <v>44563</v>
      </c>
      <c r="D6" s="9">
        <v>44580</v>
      </c>
      <c r="E6" s="9">
        <v>44601</v>
      </c>
      <c r="F6" s="7" t="s">
        <v>71</v>
      </c>
      <c r="G6" s="7" t="s">
        <v>43</v>
      </c>
      <c r="H6" s="10">
        <v>1748.89</v>
      </c>
      <c r="I6" s="10">
        <v>114.95</v>
      </c>
      <c r="J6" s="10">
        <f>SUM(H6:I6)</f>
        <v>1863.8400000000001</v>
      </c>
      <c r="K6" s="7" t="s">
        <v>15</v>
      </c>
    </row>
    <row r="7" spans="1:11" x14ac:dyDescent="0.25">
      <c r="A7" s="17">
        <v>2200205</v>
      </c>
      <c r="B7" s="16" t="s">
        <v>143</v>
      </c>
      <c r="C7" s="19">
        <v>44563</v>
      </c>
      <c r="D7" s="19">
        <v>44588</v>
      </c>
      <c r="E7" s="19">
        <v>44594</v>
      </c>
      <c r="F7" s="20" t="s">
        <v>274</v>
      </c>
      <c r="G7" s="20" t="s">
        <v>275</v>
      </c>
      <c r="H7" s="21">
        <v>1022.24</v>
      </c>
      <c r="I7" s="21">
        <v>0</v>
      </c>
      <c r="J7" s="21">
        <f>SUM(H7:I7)</f>
        <v>1022.24</v>
      </c>
      <c r="K7" s="20" t="s">
        <v>15</v>
      </c>
    </row>
    <row r="8" spans="1:11" x14ac:dyDescent="0.25">
      <c r="A8" s="7">
        <v>2200311</v>
      </c>
      <c r="B8" s="18" t="s">
        <v>154</v>
      </c>
      <c r="C8" s="9">
        <v>44588</v>
      </c>
      <c r="D8" s="9">
        <v>44595</v>
      </c>
      <c r="E8" s="9">
        <v>45296</v>
      </c>
      <c r="F8" s="7" t="s">
        <v>116</v>
      </c>
      <c r="G8" s="7" t="s">
        <v>276</v>
      </c>
      <c r="H8" s="10">
        <v>0</v>
      </c>
      <c r="I8" s="10">
        <v>0</v>
      </c>
      <c r="J8" s="10">
        <v>0</v>
      </c>
      <c r="K8" s="7" t="s">
        <v>15</v>
      </c>
    </row>
    <row r="9" spans="1:11" x14ac:dyDescent="0.25">
      <c r="A9" s="7">
        <v>2200352</v>
      </c>
      <c r="B9" s="18" t="s">
        <v>143</v>
      </c>
      <c r="C9" s="9">
        <v>44589</v>
      </c>
      <c r="D9" s="9">
        <v>44600</v>
      </c>
      <c r="E9" s="9">
        <v>44651</v>
      </c>
      <c r="F9" s="7" t="s">
        <v>33</v>
      </c>
      <c r="G9" s="7" t="s">
        <v>277</v>
      </c>
      <c r="H9" s="10">
        <v>153.44999999999999</v>
      </c>
      <c r="I9" s="10">
        <v>0</v>
      </c>
      <c r="J9" s="10">
        <v>153.44999999999999</v>
      </c>
      <c r="K9" s="7" t="s">
        <v>15</v>
      </c>
    </row>
    <row r="10" spans="1:11" x14ac:dyDescent="0.25">
      <c r="A10" s="7">
        <v>2200386</v>
      </c>
      <c r="B10" s="18" t="s">
        <v>143</v>
      </c>
      <c r="C10" s="9">
        <v>44588</v>
      </c>
      <c r="D10" s="9">
        <v>44599</v>
      </c>
      <c r="E10" s="9">
        <v>44728</v>
      </c>
      <c r="F10" s="7" t="s">
        <v>39</v>
      </c>
      <c r="G10" s="7" t="s">
        <v>17</v>
      </c>
      <c r="H10" s="10">
        <v>370.61</v>
      </c>
      <c r="I10" s="10">
        <v>0</v>
      </c>
      <c r="J10" s="10">
        <f>SUM(H10:I10)</f>
        <v>370.61</v>
      </c>
      <c r="K10" s="7" t="s">
        <v>15</v>
      </c>
    </row>
    <row r="11" spans="1:11" x14ac:dyDescent="0.25">
      <c r="A11" s="7">
        <v>2200400</v>
      </c>
      <c r="B11" s="18" t="s">
        <v>143</v>
      </c>
      <c r="C11" s="9">
        <v>44591</v>
      </c>
      <c r="D11" s="9">
        <v>44602</v>
      </c>
      <c r="E11" s="9">
        <v>44806</v>
      </c>
      <c r="F11" s="7" t="s">
        <v>55</v>
      </c>
      <c r="G11" s="7" t="s">
        <v>38</v>
      </c>
      <c r="H11" s="10">
        <v>0</v>
      </c>
      <c r="I11" s="10">
        <v>0</v>
      </c>
      <c r="J11" s="10">
        <v>0</v>
      </c>
      <c r="K11" s="7" t="s">
        <v>15</v>
      </c>
    </row>
    <row r="12" spans="1:11" x14ac:dyDescent="0.25">
      <c r="A12" s="7">
        <v>2200435</v>
      </c>
      <c r="B12" s="18" t="s">
        <v>143</v>
      </c>
      <c r="C12" s="9">
        <v>44601</v>
      </c>
      <c r="D12" s="9">
        <v>44604</v>
      </c>
      <c r="E12" s="9">
        <v>44889</v>
      </c>
      <c r="F12" s="7" t="s">
        <v>113</v>
      </c>
      <c r="G12" s="7" t="s">
        <v>17</v>
      </c>
      <c r="H12" s="10">
        <v>0</v>
      </c>
      <c r="I12" s="10">
        <v>0</v>
      </c>
      <c r="J12" s="10">
        <v>0</v>
      </c>
      <c r="K12" s="7" t="s">
        <v>15</v>
      </c>
    </row>
    <row r="13" spans="1:11" x14ac:dyDescent="0.25">
      <c r="A13" s="7">
        <v>2200443</v>
      </c>
      <c r="B13" s="18" t="s">
        <v>143</v>
      </c>
      <c r="C13" s="9">
        <v>44598</v>
      </c>
      <c r="D13" s="9">
        <v>44606</v>
      </c>
      <c r="E13" s="9">
        <v>44620</v>
      </c>
      <c r="F13" s="7" t="s">
        <v>278</v>
      </c>
      <c r="G13" s="7" t="s">
        <v>279</v>
      </c>
      <c r="H13" s="10">
        <v>808</v>
      </c>
      <c r="I13" s="10">
        <v>0</v>
      </c>
      <c r="J13" s="10">
        <f>SUM(H13:I13)</f>
        <v>808</v>
      </c>
      <c r="K13" s="7" t="s">
        <v>15</v>
      </c>
    </row>
    <row r="14" spans="1:11" x14ac:dyDescent="0.25">
      <c r="A14" s="7">
        <v>2200445</v>
      </c>
      <c r="B14" s="18" t="s">
        <v>143</v>
      </c>
      <c r="C14" s="9">
        <v>44593</v>
      </c>
      <c r="D14" s="9">
        <v>44601</v>
      </c>
      <c r="E14" s="9">
        <v>44634</v>
      </c>
      <c r="F14" s="7" t="s">
        <v>26</v>
      </c>
      <c r="G14" s="7" t="s">
        <v>280</v>
      </c>
      <c r="H14" s="10">
        <v>1669.05</v>
      </c>
      <c r="I14" s="10">
        <v>123.72</v>
      </c>
      <c r="J14" s="10">
        <f>SUM(H14:I14)</f>
        <v>1792.77</v>
      </c>
      <c r="K14" s="7" t="s">
        <v>15</v>
      </c>
    </row>
    <row r="15" spans="1:11" x14ac:dyDescent="0.25">
      <c r="A15" s="7">
        <v>2200474</v>
      </c>
      <c r="B15" s="18" t="s">
        <v>143</v>
      </c>
      <c r="C15" s="9">
        <v>44606</v>
      </c>
      <c r="D15" s="9">
        <v>44607</v>
      </c>
      <c r="E15" s="9">
        <v>44665</v>
      </c>
      <c r="F15" s="7" t="s">
        <v>245</v>
      </c>
      <c r="G15" s="7" t="s">
        <v>17</v>
      </c>
      <c r="H15" s="10">
        <v>700</v>
      </c>
      <c r="I15" s="10">
        <v>0</v>
      </c>
      <c r="J15" s="10">
        <f>SUM(H15:I15)</f>
        <v>700</v>
      </c>
      <c r="K15" s="7" t="s">
        <v>15</v>
      </c>
    </row>
    <row r="16" spans="1:11" x14ac:dyDescent="0.25">
      <c r="A16" s="7">
        <v>2200475</v>
      </c>
      <c r="B16" s="18" t="s">
        <v>143</v>
      </c>
      <c r="C16" s="9">
        <v>44579</v>
      </c>
      <c r="D16" s="9">
        <v>44607</v>
      </c>
      <c r="E16" s="9">
        <v>44608</v>
      </c>
      <c r="F16" s="7" t="s">
        <v>113</v>
      </c>
      <c r="G16" s="7" t="s">
        <v>281</v>
      </c>
      <c r="H16" s="10">
        <v>0</v>
      </c>
      <c r="I16" s="10">
        <v>0</v>
      </c>
      <c r="J16" s="10">
        <v>0</v>
      </c>
      <c r="K16" s="7" t="s">
        <v>15</v>
      </c>
    </row>
    <row r="17" spans="1:11" x14ac:dyDescent="0.25">
      <c r="A17" s="7">
        <v>2200477</v>
      </c>
      <c r="B17" s="18" t="s">
        <v>143</v>
      </c>
      <c r="C17" s="9">
        <v>44598</v>
      </c>
      <c r="D17" s="9">
        <v>44607</v>
      </c>
      <c r="E17" s="9">
        <v>44655</v>
      </c>
      <c r="F17" s="7" t="s">
        <v>47</v>
      </c>
      <c r="G17" s="7" t="s">
        <v>283</v>
      </c>
      <c r="H17" s="10">
        <v>25</v>
      </c>
      <c r="I17" s="10">
        <v>0</v>
      </c>
      <c r="J17" s="10">
        <f>SUM(H17:I17)</f>
        <v>25</v>
      </c>
      <c r="K17" s="7" t="s">
        <v>15</v>
      </c>
    </row>
    <row r="18" spans="1:11" x14ac:dyDescent="0.25">
      <c r="A18" s="7">
        <v>2200480</v>
      </c>
      <c r="B18" s="18" t="s">
        <v>143</v>
      </c>
      <c r="C18" s="9">
        <v>44607</v>
      </c>
      <c r="D18" s="9">
        <v>44607</v>
      </c>
      <c r="E18" s="9">
        <v>44889</v>
      </c>
      <c r="F18" s="7" t="s">
        <v>284</v>
      </c>
      <c r="G18" s="7" t="s">
        <v>17</v>
      </c>
      <c r="H18" s="10">
        <v>0</v>
      </c>
      <c r="I18" s="10">
        <v>0</v>
      </c>
      <c r="J18" s="10">
        <v>0</v>
      </c>
      <c r="K18" s="7" t="s">
        <v>15</v>
      </c>
    </row>
    <row r="19" spans="1:11" x14ac:dyDescent="0.25">
      <c r="A19" s="7">
        <v>2200529</v>
      </c>
      <c r="B19" s="18" t="s">
        <v>143</v>
      </c>
      <c r="C19" s="9">
        <v>44576</v>
      </c>
      <c r="D19" s="9">
        <v>44610</v>
      </c>
      <c r="E19" s="9">
        <v>44683</v>
      </c>
      <c r="F19" s="7" t="s">
        <v>21</v>
      </c>
      <c r="G19" s="7" t="s">
        <v>285</v>
      </c>
      <c r="H19" s="10">
        <v>110</v>
      </c>
      <c r="I19" s="10">
        <v>0</v>
      </c>
      <c r="J19" s="10">
        <f>SUM(H19:I19)</f>
        <v>110</v>
      </c>
      <c r="K19" s="7" t="s">
        <v>15</v>
      </c>
    </row>
    <row r="20" spans="1:11" x14ac:dyDescent="0.25">
      <c r="A20" s="7">
        <v>2200574</v>
      </c>
      <c r="B20" s="18" t="s">
        <v>143</v>
      </c>
      <c r="C20" s="9">
        <v>44609</v>
      </c>
      <c r="D20" s="9">
        <v>44613</v>
      </c>
      <c r="E20" s="9">
        <v>44907</v>
      </c>
      <c r="F20" s="7" t="s">
        <v>286</v>
      </c>
      <c r="G20" s="7" t="s">
        <v>17</v>
      </c>
      <c r="H20" s="10">
        <v>1300</v>
      </c>
      <c r="I20" s="10">
        <v>0</v>
      </c>
      <c r="J20" s="10">
        <f>SUM(H20:I20)</f>
        <v>1300</v>
      </c>
      <c r="K20" s="7" t="s">
        <v>15</v>
      </c>
    </row>
    <row r="21" spans="1:11" x14ac:dyDescent="0.25">
      <c r="A21" s="7">
        <v>2200805</v>
      </c>
      <c r="B21" s="18" t="s">
        <v>143</v>
      </c>
      <c r="C21" s="9">
        <v>44616</v>
      </c>
      <c r="D21" s="9">
        <v>44620</v>
      </c>
      <c r="E21" s="9">
        <v>44655</v>
      </c>
      <c r="F21" s="7" t="s">
        <v>264</v>
      </c>
      <c r="G21" s="7" t="s">
        <v>287</v>
      </c>
      <c r="H21" s="10">
        <v>139</v>
      </c>
      <c r="I21" s="10">
        <v>0</v>
      </c>
      <c r="J21" s="10">
        <f>SUM(H21:I21)</f>
        <v>139</v>
      </c>
      <c r="K21" s="7" t="s">
        <v>15</v>
      </c>
    </row>
    <row r="22" spans="1:11" x14ac:dyDescent="0.25">
      <c r="A22" s="7">
        <v>2200934</v>
      </c>
      <c r="B22" s="18" t="s">
        <v>143</v>
      </c>
      <c r="C22" s="9">
        <v>44621</v>
      </c>
      <c r="D22" s="9">
        <v>44622</v>
      </c>
      <c r="E22" s="9">
        <v>44623</v>
      </c>
      <c r="F22" s="7" t="s">
        <v>264</v>
      </c>
      <c r="G22" s="7" t="s">
        <v>288</v>
      </c>
      <c r="H22" s="10">
        <v>0</v>
      </c>
      <c r="I22" s="10">
        <v>0</v>
      </c>
      <c r="J22" s="10">
        <v>0</v>
      </c>
      <c r="K22" s="7" t="s">
        <v>15</v>
      </c>
    </row>
    <row r="23" spans="1:11" x14ac:dyDescent="0.25">
      <c r="A23" s="7">
        <v>2201070</v>
      </c>
      <c r="B23" s="18" t="s">
        <v>154</v>
      </c>
      <c r="C23" s="9">
        <v>44616</v>
      </c>
      <c r="D23" s="9">
        <v>44631</v>
      </c>
      <c r="E23" s="9">
        <v>45553</v>
      </c>
      <c r="F23" s="7" t="s">
        <v>289</v>
      </c>
      <c r="G23" s="7" t="s">
        <v>34</v>
      </c>
      <c r="H23" s="10">
        <f>300+6000+3881.12+379.67</f>
        <v>10560.789999999999</v>
      </c>
      <c r="I23" s="10">
        <f>146.11+1304.38+3507.98+3849.72+641.3+838.9+2551.73</f>
        <v>12840.119999999999</v>
      </c>
      <c r="J23" s="10">
        <f>SUM(H23:I23)</f>
        <v>23400.909999999996</v>
      </c>
      <c r="K23" s="7" t="s">
        <v>15</v>
      </c>
    </row>
    <row r="24" spans="1:11" x14ac:dyDescent="0.25">
      <c r="A24" s="7">
        <v>2201097</v>
      </c>
      <c r="B24" s="18" t="s">
        <v>154</v>
      </c>
      <c r="C24" s="9">
        <v>44608</v>
      </c>
      <c r="D24" s="9">
        <v>44632</v>
      </c>
      <c r="E24" s="9">
        <v>44711</v>
      </c>
      <c r="F24" s="7" t="s">
        <v>55</v>
      </c>
      <c r="G24" s="7" t="s">
        <v>290</v>
      </c>
      <c r="H24" s="10">
        <v>212.7</v>
      </c>
      <c r="I24" s="10">
        <v>0</v>
      </c>
      <c r="J24" s="10">
        <f>SUM(H24:I24)</f>
        <v>212.7</v>
      </c>
      <c r="K24" s="7" t="s">
        <v>15</v>
      </c>
    </row>
    <row r="25" spans="1:11" x14ac:dyDescent="0.25">
      <c r="A25" s="7">
        <v>2201106</v>
      </c>
      <c r="B25" s="18" t="s">
        <v>143</v>
      </c>
      <c r="C25" s="9">
        <v>44609</v>
      </c>
      <c r="D25" s="9">
        <v>44634</v>
      </c>
      <c r="E25" s="9">
        <v>44726</v>
      </c>
      <c r="F25" s="7" t="s">
        <v>68</v>
      </c>
      <c r="G25" s="7" t="s">
        <v>291</v>
      </c>
      <c r="H25" s="10">
        <v>0</v>
      </c>
      <c r="I25" s="10">
        <v>0</v>
      </c>
      <c r="J25" s="10">
        <v>0</v>
      </c>
      <c r="K25" s="7" t="s">
        <v>15</v>
      </c>
    </row>
    <row r="26" spans="1:11" x14ac:dyDescent="0.25">
      <c r="A26" s="7">
        <v>2201175</v>
      </c>
      <c r="B26" s="18" t="s">
        <v>143</v>
      </c>
      <c r="C26" s="9">
        <v>44628</v>
      </c>
      <c r="D26" s="9">
        <v>44634</v>
      </c>
      <c r="E26" s="9">
        <v>44683</v>
      </c>
      <c r="F26" s="7" t="s">
        <v>292</v>
      </c>
      <c r="G26" s="7" t="s">
        <v>293</v>
      </c>
      <c r="H26" s="10">
        <v>2112.09</v>
      </c>
      <c r="I26" s="10">
        <v>62.62</v>
      </c>
      <c r="J26" s="10">
        <f>SUM(H26:I26)</f>
        <v>2174.71</v>
      </c>
      <c r="K26" s="7" t="s">
        <v>15</v>
      </c>
    </row>
    <row r="27" spans="1:11" x14ac:dyDescent="0.25">
      <c r="A27" s="7">
        <v>2201262</v>
      </c>
      <c r="B27" s="18" t="s">
        <v>143</v>
      </c>
      <c r="C27" s="9">
        <v>44631</v>
      </c>
      <c r="D27" s="9">
        <v>44642</v>
      </c>
      <c r="E27" s="9">
        <v>44873</v>
      </c>
      <c r="F27" s="7" t="s">
        <v>33</v>
      </c>
      <c r="G27" s="7" t="s">
        <v>294</v>
      </c>
      <c r="H27" s="10">
        <v>0</v>
      </c>
      <c r="I27" s="10">
        <v>0</v>
      </c>
      <c r="J27" s="10">
        <v>0</v>
      </c>
      <c r="K27" s="7" t="s">
        <v>15</v>
      </c>
    </row>
    <row r="28" spans="1:11" x14ac:dyDescent="0.25">
      <c r="A28" s="7">
        <v>2201311</v>
      </c>
      <c r="B28" s="18" t="s">
        <v>143</v>
      </c>
      <c r="C28" s="9">
        <v>44641</v>
      </c>
      <c r="D28" s="9">
        <v>44642</v>
      </c>
      <c r="E28" s="9">
        <v>44855</v>
      </c>
      <c r="F28" s="7" t="s">
        <v>295</v>
      </c>
      <c r="G28" s="7" t="s">
        <v>296</v>
      </c>
      <c r="H28" s="10">
        <f>700+250</f>
        <v>950</v>
      </c>
      <c r="I28" s="10">
        <v>0</v>
      </c>
      <c r="J28" s="10">
        <f>SUM(H28:I28)</f>
        <v>950</v>
      </c>
      <c r="K28" s="7" t="s">
        <v>15</v>
      </c>
    </row>
    <row r="29" spans="1:11" x14ac:dyDescent="0.25">
      <c r="A29" s="7">
        <v>2201329</v>
      </c>
      <c r="B29" s="18" t="s">
        <v>154</v>
      </c>
      <c r="C29" s="9">
        <v>44622</v>
      </c>
      <c r="D29" s="9">
        <v>44642</v>
      </c>
      <c r="E29" s="9">
        <v>44727</v>
      </c>
      <c r="F29" s="7" t="s">
        <v>55</v>
      </c>
      <c r="G29" s="7" t="s">
        <v>297</v>
      </c>
      <c r="H29" s="10">
        <v>394.16</v>
      </c>
      <c r="I29" s="10">
        <v>0</v>
      </c>
      <c r="J29" s="10">
        <f>SUM(H29:I29)</f>
        <v>394.16</v>
      </c>
      <c r="K29" s="7" t="s">
        <v>15</v>
      </c>
    </row>
    <row r="30" spans="1:11" x14ac:dyDescent="0.25">
      <c r="A30" s="7">
        <v>2201344</v>
      </c>
      <c r="B30" s="18" t="s">
        <v>154</v>
      </c>
      <c r="C30" s="9">
        <v>44637</v>
      </c>
      <c r="D30" s="9">
        <v>44643</v>
      </c>
      <c r="E30" s="9">
        <v>44755</v>
      </c>
      <c r="F30" s="7" t="s">
        <v>65</v>
      </c>
      <c r="G30" s="7" t="s">
        <v>298</v>
      </c>
      <c r="H30" s="7">
        <f>659.95+450</f>
        <v>1109.95</v>
      </c>
      <c r="I30" s="7">
        <v>0</v>
      </c>
      <c r="J30" s="7">
        <f>SUM(H30:I30)</f>
        <v>1109.95</v>
      </c>
      <c r="K30" s="7" t="s">
        <v>15</v>
      </c>
    </row>
    <row r="31" spans="1:11" x14ac:dyDescent="0.25">
      <c r="A31" s="7">
        <v>2201524</v>
      </c>
      <c r="B31" s="27" t="s">
        <v>143</v>
      </c>
      <c r="C31" s="9">
        <v>44654</v>
      </c>
      <c r="D31" s="9">
        <v>44655</v>
      </c>
      <c r="E31" s="9">
        <v>44830</v>
      </c>
      <c r="F31" s="7" t="s">
        <v>299</v>
      </c>
      <c r="G31" s="7" t="s">
        <v>300</v>
      </c>
      <c r="H31" s="7">
        <f>638.87+60</f>
        <v>698.87</v>
      </c>
      <c r="I31" s="7">
        <v>146.11000000000001</v>
      </c>
      <c r="J31" s="10">
        <f>SUM(H31:I31)</f>
        <v>844.98</v>
      </c>
      <c r="K31" s="7" t="s">
        <v>15</v>
      </c>
    </row>
    <row r="32" spans="1:11" x14ac:dyDescent="0.25">
      <c r="A32" s="7">
        <v>2201635</v>
      </c>
      <c r="B32" s="18" t="s">
        <v>143</v>
      </c>
      <c r="C32" s="9">
        <v>44650</v>
      </c>
      <c r="D32" s="9">
        <v>44662</v>
      </c>
      <c r="E32" s="9">
        <v>45254</v>
      </c>
      <c r="F32" s="7" t="s">
        <v>68</v>
      </c>
      <c r="G32" s="7" t="s">
        <v>301</v>
      </c>
      <c r="H32" s="7">
        <v>0</v>
      </c>
      <c r="I32" s="7">
        <v>0</v>
      </c>
      <c r="J32" s="7">
        <v>0</v>
      </c>
      <c r="K32" s="7" t="s">
        <v>15</v>
      </c>
    </row>
    <row r="33" spans="1:11" x14ac:dyDescent="0.25">
      <c r="A33" s="7">
        <v>2201660</v>
      </c>
      <c r="B33" s="18" t="s">
        <v>143</v>
      </c>
      <c r="C33" s="9">
        <v>44651</v>
      </c>
      <c r="D33" s="9">
        <v>44657</v>
      </c>
      <c r="E33" s="9">
        <v>44880</v>
      </c>
      <c r="F33" s="7" t="s">
        <v>39</v>
      </c>
      <c r="G33" s="7" t="s">
        <v>302</v>
      </c>
      <c r="H33" s="28">
        <v>0</v>
      </c>
      <c r="I33" s="28">
        <v>0</v>
      </c>
      <c r="J33" s="28">
        <v>0</v>
      </c>
      <c r="K33" s="7" t="s">
        <v>15</v>
      </c>
    </row>
    <row r="34" spans="1:11" x14ac:dyDescent="0.25">
      <c r="A34" s="7">
        <v>2201702</v>
      </c>
      <c r="B34" s="18" t="s">
        <v>154</v>
      </c>
      <c r="C34" s="9">
        <v>44645</v>
      </c>
      <c r="D34" s="9">
        <v>44664</v>
      </c>
      <c r="E34" s="9">
        <v>44679</v>
      </c>
      <c r="F34" s="7" t="s">
        <v>303</v>
      </c>
      <c r="G34" s="7" t="s">
        <v>298</v>
      </c>
      <c r="H34" s="23">
        <v>500</v>
      </c>
      <c r="I34" s="23">
        <v>0</v>
      </c>
      <c r="J34" s="23">
        <v>500</v>
      </c>
      <c r="K34" s="7" t="s">
        <v>15</v>
      </c>
    </row>
    <row r="35" spans="1:11" x14ac:dyDescent="0.25">
      <c r="A35" s="7">
        <v>2201808</v>
      </c>
      <c r="B35" s="18" t="s">
        <v>143</v>
      </c>
      <c r="C35" s="9">
        <v>44654</v>
      </c>
      <c r="D35" s="9">
        <v>44666</v>
      </c>
      <c r="E35" s="9">
        <v>44904</v>
      </c>
      <c r="F35" s="7" t="s">
        <v>92</v>
      </c>
      <c r="G35" s="7" t="s">
        <v>17</v>
      </c>
      <c r="H35" s="10">
        <v>0</v>
      </c>
      <c r="I35" s="10">
        <v>0</v>
      </c>
      <c r="J35" s="10">
        <v>0</v>
      </c>
      <c r="K35" s="7" t="s">
        <v>15</v>
      </c>
    </row>
    <row r="36" spans="1:11" x14ac:dyDescent="0.25">
      <c r="A36" s="7">
        <v>2201875</v>
      </c>
      <c r="B36" s="18" t="s">
        <v>143</v>
      </c>
      <c r="C36" s="9">
        <v>44659</v>
      </c>
      <c r="D36" s="9">
        <v>44676</v>
      </c>
      <c r="E36" s="9">
        <v>44991</v>
      </c>
      <c r="F36" s="7" t="s">
        <v>90</v>
      </c>
      <c r="G36" s="7" t="s">
        <v>304</v>
      </c>
      <c r="H36" s="10">
        <v>0</v>
      </c>
      <c r="I36" s="10">
        <v>0</v>
      </c>
      <c r="J36" s="10">
        <v>0</v>
      </c>
      <c r="K36" s="7" t="s">
        <v>15</v>
      </c>
    </row>
    <row r="37" spans="1:11" x14ac:dyDescent="0.25">
      <c r="A37" s="7">
        <v>2201878</v>
      </c>
      <c r="B37" s="18" t="s">
        <v>154</v>
      </c>
      <c r="C37" s="9">
        <v>44673</v>
      </c>
      <c r="D37" s="9">
        <v>44673</v>
      </c>
      <c r="E37" s="9">
        <v>45086</v>
      </c>
      <c r="F37" s="7" t="s">
        <v>136</v>
      </c>
      <c r="G37" s="7" t="s">
        <v>305</v>
      </c>
      <c r="H37" s="10">
        <v>337.5</v>
      </c>
      <c r="I37" s="10">
        <v>0</v>
      </c>
      <c r="J37" s="10">
        <v>337.5</v>
      </c>
      <c r="K37" s="7" t="s">
        <v>15</v>
      </c>
    </row>
    <row r="38" spans="1:11" x14ac:dyDescent="0.25">
      <c r="A38" s="7">
        <v>2201907</v>
      </c>
      <c r="B38" s="18" t="s">
        <v>154</v>
      </c>
      <c r="C38" s="9">
        <v>44671</v>
      </c>
      <c r="D38" s="9">
        <v>44679</v>
      </c>
      <c r="E38" s="9">
        <v>44903</v>
      </c>
      <c r="F38" s="7" t="s">
        <v>306</v>
      </c>
      <c r="G38" s="7" t="s">
        <v>307</v>
      </c>
      <c r="H38" s="10">
        <f>100+1031.73</f>
        <v>1131.73</v>
      </c>
      <c r="I38" s="10">
        <v>0</v>
      </c>
      <c r="J38" s="10">
        <f>SUM(H38:I38)</f>
        <v>1131.73</v>
      </c>
      <c r="K38" s="7" t="s">
        <v>15</v>
      </c>
    </row>
    <row r="39" spans="1:11" x14ac:dyDescent="0.25">
      <c r="A39" s="7">
        <v>2201978</v>
      </c>
      <c r="B39" s="18" t="s">
        <v>143</v>
      </c>
      <c r="C39" s="9">
        <v>44683</v>
      </c>
      <c r="D39" s="9">
        <v>44684</v>
      </c>
      <c r="E39" s="9">
        <v>44736</v>
      </c>
      <c r="F39" s="7" t="s">
        <v>76</v>
      </c>
      <c r="G39" s="7" t="s">
        <v>308</v>
      </c>
      <c r="H39" s="10">
        <v>1473.63</v>
      </c>
      <c r="I39" s="10">
        <v>0</v>
      </c>
      <c r="J39" s="10">
        <f>SUM(H39:I39)</f>
        <v>1473.63</v>
      </c>
      <c r="K39" s="7" t="s">
        <v>15</v>
      </c>
    </row>
    <row r="40" spans="1:11" x14ac:dyDescent="0.25">
      <c r="A40" s="7">
        <v>2201997</v>
      </c>
      <c r="B40" s="16" t="s">
        <v>143</v>
      </c>
      <c r="C40" s="9">
        <v>44684</v>
      </c>
      <c r="D40" s="9">
        <v>44685</v>
      </c>
      <c r="E40" s="9">
        <v>44935</v>
      </c>
      <c r="F40" s="7" t="s">
        <v>47</v>
      </c>
      <c r="G40" s="7" t="s">
        <v>308</v>
      </c>
      <c r="H40" s="10">
        <v>1138.43</v>
      </c>
      <c r="I40" s="10">
        <v>0</v>
      </c>
      <c r="J40" s="10">
        <f>SUM(H40:I40)</f>
        <v>1138.43</v>
      </c>
      <c r="K40" s="7" t="s">
        <v>15</v>
      </c>
    </row>
    <row r="41" spans="1:11" x14ac:dyDescent="0.25">
      <c r="A41" s="7">
        <v>2202005</v>
      </c>
      <c r="B41" s="18" t="s">
        <v>143</v>
      </c>
      <c r="C41" s="9">
        <v>44618</v>
      </c>
      <c r="D41" s="9">
        <v>44685</v>
      </c>
      <c r="E41" s="9">
        <v>44852</v>
      </c>
      <c r="F41" s="7" t="s">
        <v>309</v>
      </c>
      <c r="G41" s="7" t="s">
        <v>308</v>
      </c>
      <c r="H41" s="10">
        <v>875.12</v>
      </c>
      <c r="I41" s="10">
        <v>0</v>
      </c>
      <c r="J41" s="10">
        <v>875.12</v>
      </c>
      <c r="K41" s="7" t="s">
        <v>15</v>
      </c>
    </row>
    <row r="42" spans="1:11" x14ac:dyDescent="0.25">
      <c r="A42" s="7">
        <v>2202026</v>
      </c>
      <c r="B42" s="18" t="s">
        <v>143</v>
      </c>
      <c r="C42" s="9">
        <v>44674</v>
      </c>
      <c r="D42" s="9">
        <v>44657</v>
      </c>
      <c r="E42" s="9">
        <v>44687</v>
      </c>
      <c r="F42" s="7" t="s">
        <v>42</v>
      </c>
      <c r="G42" s="7" t="s">
        <v>310</v>
      </c>
      <c r="H42" s="10">
        <v>0</v>
      </c>
      <c r="I42" s="10">
        <v>0</v>
      </c>
      <c r="J42" s="10">
        <v>0</v>
      </c>
      <c r="K42" s="7" t="s">
        <v>15</v>
      </c>
    </row>
    <row r="43" spans="1:11" x14ac:dyDescent="0.25">
      <c r="A43" s="7">
        <v>2202035</v>
      </c>
      <c r="B43" s="18" t="s">
        <v>143</v>
      </c>
      <c r="C43" s="9">
        <v>44685</v>
      </c>
      <c r="D43" s="9">
        <v>44687</v>
      </c>
      <c r="E43" s="9">
        <v>44753</v>
      </c>
      <c r="F43" s="7" t="s">
        <v>50</v>
      </c>
      <c r="G43" s="7" t="s">
        <v>311</v>
      </c>
      <c r="H43" s="10">
        <v>1886.14</v>
      </c>
      <c r="I43" s="10">
        <v>114.95</v>
      </c>
      <c r="J43" s="10">
        <f>+H43+I43</f>
        <v>2001.0900000000001</v>
      </c>
      <c r="K43" s="7" t="s">
        <v>15</v>
      </c>
    </row>
    <row r="44" spans="1:11" x14ac:dyDescent="0.25">
      <c r="A44" s="7">
        <v>2202040</v>
      </c>
      <c r="B44" s="18" t="s">
        <v>143</v>
      </c>
      <c r="C44" s="9">
        <v>44687</v>
      </c>
      <c r="D44" s="9">
        <v>44687</v>
      </c>
      <c r="E44" s="9">
        <v>44812</v>
      </c>
      <c r="F44" s="7" t="s">
        <v>85</v>
      </c>
      <c r="G44" s="7" t="s">
        <v>20</v>
      </c>
      <c r="H44" s="10">
        <v>806.86</v>
      </c>
      <c r="I44" s="10">
        <v>123.72</v>
      </c>
      <c r="J44" s="10">
        <f>SUM(H44:I44)</f>
        <v>930.58</v>
      </c>
      <c r="K44" s="7" t="s">
        <v>15</v>
      </c>
    </row>
    <row r="45" spans="1:11" x14ac:dyDescent="0.25">
      <c r="A45" s="7">
        <v>2202095</v>
      </c>
      <c r="B45" s="18" t="s">
        <v>143</v>
      </c>
      <c r="C45" s="9">
        <v>44683</v>
      </c>
      <c r="D45" s="9">
        <v>44691</v>
      </c>
      <c r="E45" s="9">
        <v>44914</v>
      </c>
      <c r="F45" s="7" t="s">
        <v>98</v>
      </c>
      <c r="G45" s="7" t="s">
        <v>312</v>
      </c>
      <c r="H45" s="10">
        <v>0</v>
      </c>
      <c r="I45" s="10">
        <v>0</v>
      </c>
      <c r="J45" s="10">
        <v>0</v>
      </c>
      <c r="K45" s="7" t="s">
        <v>15</v>
      </c>
    </row>
    <row r="46" spans="1:11" x14ac:dyDescent="0.25">
      <c r="A46" s="7">
        <v>2202096</v>
      </c>
      <c r="B46" s="18" t="s">
        <v>143</v>
      </c>
      <c r="C46" s="9">
        <v>44627</v>
      </c>
      <c r="D46" s="9">
        <v>44691</v>
      </c>
      <c r="E46" s="9">
        <v>44903</v>
      </c>
      <c r="F46" s="7" t="s">
        <v>98</v>
      </c>
      <c r="G46" s="7" t="s">
        <v>313</v>
      </c>
      <c r="H46" s="10">
        <v>0</v>
      </c>
      <c r="I46" s="10">
        <v>0</v>
      </c>
      <c r="J46" s="10">
        <v>0</v>
      </c>
      <c r="K46" s="7" t="s">
        <v>15</v>
      </c>
    </row>
    <row r="47" spans="1:11" x14ac:dyDescent="0.25">
      <c r="A47" s="7">
        <v>2202132</v>
      </c>
      <c r="B47" s="18" t="s">
        <v>143</v>
      </c>
      <c r="C47" s="9">
        <v>44690</v>
      </c>
      <c r="D47" s="9">
        <v>44693</v>
      </c>
      <c r="E47" s="9">
        <v>44959</v>
      </c>
      <c r="F47" s="7" t="s">
        <v>13</v>
      </c>
      <c r="G47" s="7" t="s">
        <v>308</v>
      </c>
      <c r="H47" s="10">
        <v>871.02</v>
      </c>
      <c r="I47" s="10">
        <v>0</v>
      </c>
      <c r="J47" s="10">
        <f>SUM(H47:I47)</f>
        <v>871.02</v>
      </c>
      <c r="K47" s="7" t="s">
        <v>15</v>
      </c>
    </row>
    <row r="48" spans="1:11" x14ac:dyDescent="0.25">
      <c r="A48" s="7">
        <v>2202136</v>
      </c>
      <c r="B48" s="18" t="s">
        <v>143</v>
      </c>
      <c r="C48" s="9">
        <v>44691</v>
      </c>
      <c r="D48" s="9">
        <v>44693</v>
      </c>
      <c r="E48" s="9">
        <v>44910</v>
      </c>
      <c r="F48" s="7" t="s">
        <v>112</v>
      </c>
      <c r="G48" s="7" t="s">
        <v>17</v>
      </c>
      <c r="H48" s="10">
        <v>1800</v>
      </c>
      <c r="I48" s="10">
        <v>123.72</v>
      </c>
      <c r="J48" s="10">
        <f>SUM(H48:I48)</f>
        <v>1923.72</v>
      </c>
      <c r="K48" s="7" t="s">
        <v>15</v>
      </c>
    </row>
    <row r="49" spans="1:11" x14ac:dyDescent="0.25">
      <c r="A49" s="7">
        <v>2202207</v>
      </c>
      <c r="B49" s="18" t="s">
        <v>143</v>
      </c>
      <c r="C49" s="9">
        <v>44697</v>
      </c>
      <c r="D49" s="9">
        <v>44697</v>
      </c>
      <c r="E49" s="9">
        <v>44747</v>
      </c>
      <c r="F49" s="7" t="s">
        <v>314</v>
      </c>
      <c r="G49" s="7" t="s">
        <v>58</v>
      </c>
      <c r="H49" s="10">
        <v>431.03</v>
      </c>
      <c r="I49" s="10">
        <v>0</v>
      </c>
      <c r="J49" s="10">
        <f>SUM(H49:I49)</f>
        <v>431.03</v>
      </c>
      <c r="K49" s="7" t="s">
        <v>15</v>
      </c>
    </row>
    <row r="50" spans="1:11" x14ac:dyDescent="0.25">
      <c r="A50" s="7">
        <v>2202251</v>
      </c>
      <c r="B50" s="18" t="s">
        <v>143</v>
      </c>
      <c r="C50" s="9">
        <v>44658</v>
      </c>
      <c r="D50" s="9">
        <v>44701</v>
      </c>
      <c r="E50" s="9">
        <v>44755</v>
      </c>
      <c r="F50" s="7" t="s">
        <v>66</v>
      </c>
      <c r="G50" s="7" t="s">
        <v>315</v>
      </c>
      <c r="H50" s="10">
        <v>0</v>
      </c>
      <c r="I50" s="10">
        <v>0</v>
      </c>
      <c r="J50" s="10">
        <v>0</v>
      </c>
      <c r="K50" s="7" t="s">
        <v>15</v>
      </c>
    </row>
    <row r="51" spans="1:11" x14ac:dyDescent="0.25">
      <c r="A51" s="7">
        <v>2202264</v>
      </c>
      <c r="B51" s="18" t="s">
        <v>143</v>
      </c>
      <c r="C51" s="9">
        <v>44700</v>
      </c>
      <c r="D51" s="9">
        <v>44701</v>
      </c>
      <c r="E51" s="9">
        <v>44888</v>
      </c>
      <c r="F51" s="7" t="s">
        <v>116</v>
      </c>
      <c r="G51" s="7" t="s">
        <v>315</v>
      </c>
      <c r="H51" s="10">
        <v>2901.31</v>
      </c>
      <c r="I51" s="10">
        <v>0</v>
      </c>
      <c r="J51" s="10">
        <f>SUM(H51:I51)</f>
        <v>2901.31</v>
      </c>
      <c r="K51" s="7" t="s">
        <v>15</v>
      </c>
    </row>
    <row r="52" spans="1:11" x14ac:dyDescent="0.25">
      <c r="A52" s="7">
        <v>2202266</v>
      </c>
      <c r="B52" s="18" t="s">
        <v>143</v>
      </c>
      <c r="C52" s="9">
        <v>44702</v>
      </c>
      <c r="D52" s="9">
        <v>44702</v>
      </c>
      <c r="E52" s="9">
        <v>44956</v>
      </c>
      <c r="F52" s="7" t="s">
        <v>85</v>
      </c>
      <c r="G52" s="7" t="s">
        <v>17</v>
      </c>
      <c r="H52" s="10">
        <v>0</v>
      </c>
      <c r="I52" s="10">
        <v>0</v>
      </c>
      <c r="J52" s="10">
        <v>0</v>
      </c>
      <c r="K52" s="7" t="s">
        <v>15</v>
      </c>
    </row>
    <row r="53" spans="1:11" x14ac:dyDescent="0.25">
      <c r="A53" s="7">
        <v>2202268</v>
      </c>
      <c r="B53" s="18" t="s">
        <v>143</v>
      </c>
      <c r="C53" s="9">
        <v>44680</v>
      </c>
      <c r="D53" s="9">
        <v>44703</v>
      </c>
      <c r="E53" s="9">
        <v>45040</v>
      </c>
      <c r="F53" s="7" t="s">
        <v>47</v>
      </c>
      <c r="G53" s="7" t="s">
        <v>316</v>
      </c>
      <c r="H53" s="10">
        <v>0</v>
      </c>
      <c r="I53" s="10">
        <v>0</v>
      </c>
      <c r="J53" s="10">
        <v>0</v>
      </c>
      <c r="K53" s="7" t="s">
        <v>15</v>
      </c>
    </row>
    <row r="54" spans="1:11" x14ac:dyDescent="0.25">
      <c r="A54" s="7">
        <v>2202271</v>
      </c>
      <c r="B54" s="18" t="s">
        <v>143</v>
      </c>
      <c r="C54" s="9">
        <v>44633</v>
      </c>
      <c r="D54" s="9">
        <v>44704</v>
      </c>
      <c r="E54" s="9">
        <v>44909</v>
      </c>
      <c r="F54" s="7" t="s">
        <v>55</v>
      </c>
      <c r="G54" s="7" t="s">
        <v>58</v>
      </c>
      <c r="H54" s="10">
        <v>1991.99</v>
      </c>
      <c r="I54" s="10">
        <v>0</v>
      </c>
      <c r="J54" s="10">
        <f>SUM(H54:I54)</f>
        <v>1991.99</v>
      </c>
      <c r="K54" s="7" t="s">
        <v>15</v>
      </c>
    </row>
    <row r="55" spans="1:11" x14ac:dyDescent="0.25">
      <c r="A55" s="7">
        <v>2202395</v>
      </c>
      <c r="B55" s="18" t="s">
        <v>143</v>
      </c>
      <c r="C55" s="9">
        <v>44705</v>
      </c>
      <c r="D55" s="9">
        <v>44706</v>
      </c>
      <c r="E55" s="9">
        <v>44783</v>
      </c>
      <c r="F55" s="7" t="s">
        <v>19</v>
      </c>
      <c r="G55" s="7" t="s">
        <v>317</v>
      </c>
      <c r="H55" s="10">
        <v>115.9</v>
      </c>
      <c r="I55" s="10">
        <v>0</v>
      </c>
      <c r="J55" s="10">
        <f>SUM(H55:I55)</f>
        <v>115.9</v>
      </c>
      <c r="K55" s="7" t="s">
        <v>15</v>
      </c>
    </row>
    <row r="56" spans="1:11" x14ac:dyDescent="0.25">
      <c r="A56" s="7">
        <v>2202415</v>
      </c>
      <c r="B56" s="18" t="s">
        <v>143</v>
      </c>
      <c r="C56" s="9">
        <v>44694</v>
      </c>
      <c r="D56" s="9">
        <v>44704</v>
      </c>
      <c r="E56" s="9">
        <v>44728</v>
      </c>
      <c r="F56" s="7" t="s">
        <v>67</v>
      </c>
      <c r="G56" s="7" t="s">
        <v>20</v>
      </c>
      <c r="H56" s="10">
        <v>225</v>
      </c>
      <c r="I56" s="10">
        <v>0</v>
      </c>
      <c r="J56" s="10">
        <f>SUM(H56:I56)</f>
        <v>225</v>
      </c>
      <c r="K56" s="7" t="s">
        <v>15</v>
      </c>
    </row>
    <row r="57" spans="1:11" x14ac:dyDescent="0.25">
      <c r="A57" s="7">
        <v>2202418</v>
      </c>
      <c r="B57" s="18" t="s">
        <v>143</v>
      </c>
      <c r="C57" s="9">
        <v>44701</v>
      </c>
      <c r="D57" s="9">
        <v>44708</v>
      </c>
      <c r="E57" s="9">
        <v>44713</v>
      </c>
      <c r="F57" s="7" t="s">
        <v>92</v>
      </c>
      <c r="G57" s="7" t="s">
        <v>58</v>
      </c>
      <c r="H57" s="10">
        <v>1553.01</v>
      </c>
      <c r="I57" s="10">
        <v>0</v>
      </c>
      <c r="J57" s="10">
        <f>SUM(H57:I57)</f>
        <v>1553.01</v>
      </c>
      <c r="K57" s="7" t="s">
        <v>15</v>
      </c>
    </row>
    <row r="58" spans="1:11" x14ac:dyDescent="0.25">
      <c r="A58" s="7">
        <v>2202422</v>
      </c>
      <c r="B58" s="18" t="s">
        <v>143</v>
      </c>
      <c r="C58" s="9">
        <v>44706</v>
      </c>
      <c r="D58" s="9">
        <v>44711</v>
      </c>
      <c r="E58" s="9">
        <v>44984</v>
      </c>
      <c r="F58" s="7" t="s">
        <v>92</v>
      </c>
      <c r="G58" s="7" t="s">
        <v>17</v>
      </c>
      <c r="H58" s="10">
        <v>0</v>
      </c>
      <c r="I58" s="10">
        <v>0</v>
      </c>
      <c r="J58" s="10">
        <v>0</v>
      </c>
      <c r="K58" s="7" t="s">
        <v>15</v>
      </c>
    </row>
    <row r="59" spans="1:11" x14ac:dyDescent="0.25">
      <c r="A59" s="7">
        <v>2202432</v>
      </c>
      <c r="B59" s="18" t="s">
        <v>143</v>
      </c>
      <c r="C59" s="9">
        <v>44637</v>
      </c>
      <c r="D59" s="9">
        <v>44711</v>
      </c>
      <c r="E59" s="9">
        <v>44746</v>
      </c>
      <c r="F59" s="7" t="s">
        <v>29</v>
      </c>
      <c r="G59" s="7" t="s">
        <v>318</v>
      </c>
      <c r="H59" s="10">
        <v>663.33</v>
      </c>
      <c r="I59" s="10">
        <v>0</v>
      </c>
      <c r="J59" s="10">
        <v>663.33</v>
      </c>
      <c r="K59" s="7" t="s">
        <v>15</v>
      </c>
    </row>
    <row r="60" spans="1:11" x14ac:dyDescent="0.25">
      <c r="A60" s="7">
        <v>2202523</v>
      </c>
      <c r="B60" s="18" t="s">
        <v>143</v>
      </c>
      <c r="C60" s="9">
        <v>44611</v>
      </c>
      <c r="D60" s="9">
        <v>44714</v>
      </c>
      <c r="E60" s="9">
        <v>44914</v>
      </c>
      <c r="F60" s="7" t="s">
        <v>13</v>
      </c>
      <c r="G60" s="7" t="s">
        <v>17</v>
      </c>
      <c r="H60" s="10">
        <v>0</v>
      </c>
      <c r="I60" s="10">
        <v>0</v>
      </c>
      <c r="J60" s="10">
        <v>0</v>
      </c>
      <c r="K60" s="7" t="s">
        <v>15</v>
      </c>
    </row>
    <row r="61" spans="1:11" x14ac:dyDescent="0.25">
      <c r="A61" s="7">
        <v>2202524</v>
      </c>
      <c r="B61" s="18" t="s">
        <v>143</v>
      </c>
      <c r="C61" s="9">
        <v>44698</v>
      </c>
      <c r="D61" s="9">
        <v>44713</v>
      </c>
      <c r="E61" s="9">
        <v>44953</v>
      </c>
      <c r="F61" s="7" t="s">
        <v>319</v>
      </c>
      <c r="G61" s="7" t="s">
        <v>320</v>
      </c>
      <c r="H61" s="10">
        <v>0</v>
      </c>
      <c r="I61" s="10">
        <v>0</v>
      </c>
      <c r="J61" s="10">
        <v>0</v>
      </c>
      <c r="K61" s="7" t="s">
        <v>15</v>
      </c>
    </row>
    <row r="62" spans="1:11" x14ac:dyDescent="0.25">
      <c r="A62" s="7">
        <v>2202557</v>
      </c>
      <c r="B62" s="18" t="s">
        <v>143</v>
      </c>
      <c r="C62" s="9">
        <v>44719</v>
      </c>
      <c r="D62" s="9">
        <v>44720</v>
      </c>
      <c r="E62" s="9">
        <v>44764</v>
      </c>
      <c r="F62" s="7" t="s">
        <v>65</v>
      </c>
      <c r="G62" s="7" t="s">
        <v>20</v>
      </c>
      <c r="H62" s="10">
        <f>156.31+300+300</f>
        <v>756.31</v>
      </c>
      <c r="I62" s="10">
        <v>0</v>
      </c>
      <c r="J62" s="10">
        <f>SUM(H62:I62)</f>
        <v>756.31</v>
      </c>
      <c r="K62" s="7" t="s">
        <v>15</v>
      </c>
    </row>
    <row r="63" spans="1:11" x14ac:dyDescent="0.25">
      <c r="A63" s="7">
        <v>2202577</v>
      </c>
      <c r="B63" s="18" t="s">
        <v>143</v>
      </c>
      <c r="C63" s="9">
        <v>44711</v>
      </c>
      <c r="D63" s="9">
        <v>44722</v>
      </c>
      <c r="E63" s="9">
        <v>44929</v>
      </c>
      <c r="F63" s="7" t="s">
        <v>50</v>
      </c>
      <c r="G63" s="7" t="s">
        <v>58</v>
      </c>
      <c r="H63" s="10">
        <v>983.34</v>
      </c>
      <c r="I63" s="10">
        <v>0</v>
      </c>
      <c r="J63" s="10">
        <f>SUM(H63:I63)</f>
        <v>983.34</v>
      </c>
      <c r="K63" s="7" t="s">
        <v>15</v>
      </c>
    </row>
    <row r="64" spans="1:11" x14ac:dyDescent="0.25">
      <c r="A64" s="7">
        <v>2202578</v>
      </c>
      <c r="B64" s="18" t="s">
        <v>143</v>
      </c>
      <c r="C64" s="9">
        <v>44723</v>
      </c>
      <c r="D64" s="9">
        <v>44723</v>
      </c>
      <c r="E64" s="9">
        <v>44914</v>
      </c>
      <c r="F64" s="7" t="s">
        <v>321</v>
      </c>
      <c r="G64" s="7" t="s">
        <v>58</v>
      </c>
      <c r="H64" s="10">
        <v>0</v>
      </c>
      <c r="I64" s="10">
        <v>0</v>
      </c>
      <c r="J64" s="10">
        <v>0</v>
      </c>
      <c r="K64" s="7" t="s">
        <v>15</v>
      </c>
    </row>
    <row r="65" spans="1:11" x14ac:dyDescent="0.25">
      <c r="A65" s="7">
        <v>2202623</v>
      </c>
      <c r="B65" s="18" t="s">
        <v>143</v>
      </c>
      <c r="C65" s="9">
        <v>44707</v>
      </c>
      <c r="D65" s="9">
        <v>44725</v>
      </c>
      <c r="E65" s="9">
        <v>44747</v>
      </c>
      <c r="F65" s="7" t="s">
        <v>23</v>
      </c>
      <c r="G65" s="7" t="s">
        <v>58</v>
      </c>
      <c r="H65" s="10">
        <v>800</v>
      </c>
      <c r="I65" s="10">
        <v>0</v>
      </c>
      <c r="J65" s="10">
        <v>800</v>
      </c>
      <c r="K65" s="7" t="s">
        <v>15</v>
      </c>
    </row>
    <row r="66" spans="1:11" x14ac:dyDescent="0.25">
      <c r="A66" s="7">
        <v>2202643</v>
      </c>
      <c r="B66" s="18" t="s">
        <v>143</v>
      </c>
      <c r="C66" s="9">
        <v>44653</v>
      </c>
      <c r="D66" s="9">
        <v>44725</v>
      </c>
      <c r="E66" s="9">
        <v>45040</v>
      </c>
      <c r="F66" s="7" t="s">
        <v>29</v>
      </c>
      <c r="G66" s="7" t="s">
        <v>297</v>
      </c>
      <c r="H66" s="10">
        <v>0</v>
      </c>
      <c r="I66" s="10">
        <v>0</v>
      </c>
      <c r="J66" s="10">
        <v>0</v>
      </c>
      <c r="K66" s="7" t="s">
        <v>15</v>
      </c>
    </row>
    <row r="67" spans="1:11" x14ac:dyDescent="0.25">
      <c r="A67" s="7">
        <v>2202663</v>
      </c>
      <c r="B67" s="18" t="s">
        <v>143</v>
      </c>
      <c r="C67" s="9">
        <v>44715</v>
      </c>
      <c r="D67" s="9">
        <v>44727</v>
      </c>
      <c r="E67" s="9">
        <v>44804</v>
      </c>
      <c r="F67" s="7" t="s">
        <v>76</v>
      </c>
      <c r="G67" s="7" t="s">
        <v>322</v>
      </c>
      <c r="H67" s="10">
        <v>0</v>
      </c>
      <c r="I67" s="10">
        <v>0</v>
      </c>
      <c r="J67" s="10">
        <v>0</v>
      </c>
      <c r="K67" s="7" t="s">
        <v>15</v>
      </c>
    </row>
    <row r="68" spans="1:11" x14ac:dyDescent="0.25">
      <c r="A68" s="7">
        <v>2202665</v>
      </c>
      <c r="B68" s="18" t="s">
        <v>143</v>
      </c>
      <c r="C68" s="9">
        <v>44722</v>
      </c>
      <c r="D68" s="9">
        <v>44726</v>
      </c>
      <c r="E68" s="9">
        <v>44823</v>
      </c>
      <c r="F68" s="7" t="s">
        <v>92</v>
      </c>
      <c r="G68" s="7" t="s">
        <v>323</v>
      </c>
      <c r="H68" s="10">
        <v>0</v>
      </c>
      <c r="I68" s="10">
        <v>0</v>
      </c>
      <c r="J68" s="10">
        <v>0</v>
      </c>
      <c r="K68" s="7" t="s">
        <v>15</v>
      </c>
    </row>
    <row r="69" spans="1:11" x14ac:dyDescent="0.25">
      <c r="A69" s="7">
        <v>2202680</v>
      </c>
      <c r="B69" s="18" t="s">
        <v>154</v>
      </c>
      <c r="C69" s="9">
        <v>44714</v>
      </c>
      <c r="D69" s="9">
        <v>44728</v>
      </c>
      <c r="E69" s="9">
        <v>45015</v>
      </c>
      <c r="F69" s="7" t="s">
        <v>324</v>
      </c>
      <c r="G69" s="7" t="s">
        <v>325</v>
      </c>
      <c r="H69" s="10">
        <v>0</v>
      </c>
      <c r="I69" s="10">
        <v>0</v>
      </c>
      <c r="J69" s="10">
        <v>0</v>
      </c>
      <c r="K69" s="7" t="s">
        <v>15</v>
      </c>
    </row>
    <row r="70" spans="1:11" x14ac:dyDescent="0.25">
      <c r="A70" s="7">
        <v>2202685</v>
      </c>
      <c r="B70" s="18" t="s">
        <v>143</v>
      </c>
      <c r="C70" s="9">
        <v>44704</v>
      </c>
      <c r="D70" s="9">
        <v>44729</v>
      </c>
      <c r="E70" s="9">
        <v>45096</v>
      </c>
      <c r="F70" s="7" t="s">
        <v>59</v>
      </c>
      <c r="G70" s="7" t="s">
        <v>326</v>
      </c>
      <c r="H70" s="10">
        <v>0</v>
      </c>
      <c r="I70" s="10">
        <v>0</v>
      </c>
      <c r="J70" s="10">
        <v>0</v>
      </c>
      <c r="K70" s="7" t="s">
        <v>15</v>
      </c>
    </row>
    <row r="71" spans="1:11" x14ac:dyDescent="0.25">
      <c r="A71" s="7">
        <v>2202687</v>
      </c>
      <c r="B71" s="18" t="s">
        <v>143</v>
      </c>
      <c r="C71" s="9">
        <v>44681</v>
      </c>
      <c r="D71" s="9">
        <v>44712</v>
      </c>
      <c r="E71" s="9">
        <v>44917</v>
      </c>
      <c r="F71" s="7" t="s">
        <v>19</v>
      </c>
      <c r="G71" s="7" t="s">
        <v>327</v>
      </c>
      <c r="H71" s="10">
        <v>300</v>
      </c>
      <c r="I71" s="10">
        <v>0</v>
      </c>
      <c r="J71" s="10">
        <f>SUM(H71:I71)</f>
        <v>300</v>
      </c>
      <c r="K71" s="7" t="s">
        <v>15</v>
      </c>
    </row>
    <row r="72" spans="1:11" x14ac:dyDescent="0.25">
      <c r="A72" s="7">
        <v>2202692</v>
      </c>
      <c r="B72" s="18" t="s">
        <v>143</v>
      </c>
      <c r="C72" s="9">
        <v>44711</v>
      </c>
      <c r="D72" s="9">
        <v>44732</v>
      </c>
      <c r="E72" s="9">
        <v>44783</v>
      </c>
      <c r="F72" s="7" t="s">
        <v>328</v>
      </c>
      <c r="G72" s="7" t="s">
        <v>327</v>
      </c>
      <c r="H72" s="10">
        <v>659.45</v>
      </c>
      <c r="I72" s="10">
        <v>123.72</v>
      </c>
      <c r="J72" s="10">
        <f>SUM(H72:I72)</f>
        <v>783.17000000000007</v>
      </c>
      <c r="K72" s="7" t="s">
        <v>15</v>
      </c>
    </row>
    <row r="73" spans="1:11" x14ac:dyDescent="0.25">
      <c r="A73" s="7">
        <v>2202693</v>
      </c>
      <c r="B73" s="18" t="s">
        <v>143</v>
      </c>
      <c r="C73" s="9">
        <v>44713</v>
      </c>
      <c r="D73" s="9">
        <v>44732</v>
      </c>
      <c r="E73" s="9">
        <v>44746</v>
      </c>
      <c r="F73" s="7" t="s">
        <v>329</v>
      </c>
      <c r="G73" s="7" t="s">
        <v>330</v>
      </c>
      <c r="H73" s="10">
        <v>2230.9</v>
      </c>
      <c r="I73" s="10">
        <v>0</v>
      </c>
      <c r="J73" s="10">
        <v>2230.9</v>
      </c>
      <c r="K73" s="10" t="s">
        <v>15</v>
      </c>
    </row>
    <row r="74" spans="1:11" x14ac:dyDescent="0.25">
      <c r="A74" s="7">
        <v>2202696</v>
      </c>
      <c r="B74" s="18" t="s">
        <v>143</v>
      </c>
      <c r="C74" s="9">
        <v>44727</v>
      </c>
      <c r="D74" s="9">
        <v>44731</v>
      </c>
      <c r="E74" s="9">
        <v>44977</v>
      </c>
      <c r="F74" s="7" t="s">
        <v>84</v>
      </c>
      <c r="G74" s="7" t="s">
        <v>331</v>
      </c>
      <c r="H74" s="10">
        <v>96.35</v>
      </c>
      <c r="I74" s="10">
        <v>0</v>
      </c>
      <c r="J74" s="10">
        <v>96.35</v>
      </c>
      <c r="K74" s="10" t="s">
        <v>15</v>
      </c>
    </row>
    <row r="75" spans="1:11" x14ac:dyDescent="0.25">
      <c r="A75" s="7">
        <v>2202737</v>
      </c>
      <c r="B75" s="18" t="s">
        <v>143</v>
      </c>
      <c r="C75" s="9">
        <v>44699</v>
      </c>
      <c r="D75" s="9">
        <v>44734</v>
      </c>
      <c r="E75" s="9">
        <v>45743</v>
      </c>
      <c r="F75" s="7" t="s">
        <v>36</v>
      </c>
      <c r="G75" s="7" t="s">
        <v>332</v>
      </c>
      <c r="H75" s="10">
        <v>0</v>
      </c>
      <c r="I75" s="10">
        <v>0</v>
      </c>
      <c r="J75" s="10">
        <v>0</v>
      </c>
      <c r="K75" s="10" t="s">
        <v>15</v>
      </c>
    </row>
    <row r="76" spans="1:11" x14ac:dyDescent="0.25">
      <c r="A76" s="7">
        <v>2202759</v>
      </c>
      <c r="B76" s="18" t="s">
        <v>143</v>
      </c>
      <c r="C76" s="9">
        <v>44724</v>
      </c>
      <c r="D76" s="9">
        <v>44733</v>
      </c>
      <c r="E76" s="9">
        <v>44977</v>
      </c>
      <c r="F76" s="7" t="s">
        <v>42</v>
      </c>
      <c r="G76" s="7" t="s">
        <v>333</v>
      </c>
      <c r="H76" s="10">
        <v>0</v>
      </c>
      <c r="I76" s="10">
        <v>0</v>
      </c>
      <c r="J76" s="10">
        <v>0</v>
      </c>
      <c r="K76" s="10" t="s">
        <v>15</v>
      </c>
    </row>
    <row r="77" spans="1:11" x14ac:dyDescent="0.25">
      <c r="A77" s="7">
        <v>2202761</v>
      </c>
      <c r="B77" s="18" t="s">
        <v>143</v>
      </c>
      <c r="C77" s="9">
        <v>44721</v>
      </c>
      <c r="D77" s="9">
        <v>44733</v>
      </c>
      <c r="E77" s="9">
        <v>45118</v>
      </c>
      <c r="F77" s="7" t="s">
        <v>334</v>
      </c>
      <c r="G77" s="7" t="s">
        <v>335</v>
      </c>
      <c r="H77" s="10">
        <v>0</v>
      </c>
      <c r="I77" s="10">
        <v>0</v>
      </c>
      <c r="J77" s="10">
        <v>0</v>
      </c>
      <c r="K77" s="10" t="s">
        <v>15</v>
      </c>
    </row>
    <row r="78" spans="1:11" x14ac:dyDescent="0.25">
      <c r="A78" s="7">
        <v>2202803</v>
      </c>
      <c r="B78" s="18" t="s">
        <v>143</v>
      </c>
      <c r="C78" s="9">
        <v>44731</v>
      </c>
      <c r="D78" s="9">
        <v>44736</v>
      </c>
      <c r="E78" s="9">
        <v>45467</v>
      </c>
      <c r="F78" s="7" t="s">
        <v>336</v>
      </c>
      <c r="G78" s="7" t="s">
        <v>337</v>
      </c>
      <c r="H78" s="10">
        <v>0</v>
      </c>
      <c r="I78" s="10">
        <v>0</v>
      </c>
      <c r="J78" s="10">
        <v>0</v>
      </c>
      <c r="K78" s="10" t="s">
        <v>15</v>
      </c>
    </row>
    <row r="79" spans="1:11" x14ac:dyDescent="0.25">
      <c r="A79" s="7">
        <v>2202874</v>
      </c>
      <c r="B79" s="18" t="s">
        <v>143</v>
      </c>
      <c r="C79" s="9">
        <v>44732</v>
      </c>
      <c r="D79" s="9">
        <v>44741</v>
      </c>
      <c r="E79" s="9">
        <v>45148</v>
      </c>
      <c r="F79" s="7" t="s">
        <v>338</v>
      </c>
      <c r="G79" s="7" t="s">
        <v>339</v>
      </c>
      <c r="H79" s="10">
        <v>0</v>
      </c>
      <c r="I79" s="10">
        <v>0</v>
      </c>
      <c r="J79" s="10">
        <v>0</v>
      </c>
      <c r="K79" s="10" t="s">
        <v>15</v>
      </c>
    </row>
    <row r="80" spans="1:11" x14ac:dyDescent="0.25">
      <c r="A80" s="7">
        <v>2202878</v>
      </c>
      <c r="B80" s="18" t="s">
        <v>143</v>
      </c>
      <c r="C80" s="9">
        <v>44715</v>
      </c>
      <c r="D80" s="9">
        <v>44742</v>
      </c>
      <c r="E80" s="9">
        <v>44783</v>
      </c>
      <c r="F80" s="7" t="s">
        <v>340</v>
      </c>
      <c r="G80" s="7" t="s">
        <v>341</v>
      </c>
      <c r="H80" s="10">
        <v>436.71</v>
      </c>
      <c r="I80" s="10">
        <v>0</v>
      </c>
      <c r="J80" s="10">
        <v>436.71</v>
      </c>
      <c r="K80" s="10" t="s">
        <v>15</v>
      </c>
    </row>
    <row r="81" spans="1:11" x14ac:dyDescent="0.25">
      <c r="A81" s="7">
        <v>2202917</v>
      </c>
      <c r="B81" s="18" t="s">
        <v>143</v>
      </c>
      <c r="C81" s="9">
        <v>44744</v>
      </c>
      <c r="D81" s="9">
        <v>44744</v>
      </c>
      <c r="E81" s="9">
        <v>45491</v>
      </c>
      <c r="F81" s="7" t="s">
        <v>209</v>
      </c>
      <c r="G81" s="7" t="s">
        <v>49</v>
      </c>
      <c r="H81" s="10">
        <v>0</v>
      </c>
      <c r="I81" s="10">
        <v>0</v>
      </c>
      <c r="J81" s="10">
        <v>0</v>
      </c>
      <c r="K81" s="10" t="s">
        <v>15</v>
      </c>
    </row>
    <row r="82" spans="1:11" x14ac:dyDescent="0.25">
      <c r="A82" s="7">
        <v>2202921</v>
      </c>
      <c r="B82" s="18" t="s">
        <v>143</v>
      </c>
      <c r="C82" s="9">
        <v>44717</v>
      </c>
      <c r="D82" s="9">
        <v>44743</v>
      </c>
      <c r="E82" s="9">
        <v>45096</v>
      </c>
      <c r="F82" s="7" t="s">
        <v>23</v>
      </c>
      <c r="G82" s="7" t="s">
        <v>342</v>
      </c>
      <c r="H82" s="10">
        <v>84.93</v>
      </c>
      <c r="I82" s="10">
        <v>0</v>
      </c>
      <c r="J82" s="10">
        <v>81.93</v>
      </c>
      <c r="K82" s="10" t="s">
        <v>15</v>
      </c>
    </row>
    <row r="83" spans="1:11" x14ac:dyDescent="0.25">
      <c r="A83" s="7">
        <v>2202998</v>
      </c>
      <c r="B83" s="18" t="s">
        <v>143</v>
      </c>
      <c r="C83" s="9">
        <v>44728</v>
      </c>
      <c r="D83" s="9">
        <v>44748</v>
      </c>
      <c r="E83" s="9">
        <v>44980</v>
      </c>
      <c r="F83" s="7" t="s">
        <v>16</v>
      </c>
      <c r="G83" s="7" t="s">
        <v>343</v>
      </c>
      <c r="H83" s="10">
        <v>587.36</v>
      </c>
      <c r="I83" s="10">
        <v>0</v>
      </c>
      <c r="J83" s="10">
        <v>587.36</v>
      </c>
      <c r="K83" s="10" t="s">
        <v>15</v>
      </c>
    </row>
    <row r="84" spans="1:11" x14ac:dyDescent="0.25">
      <c r="A84" s="7">
        <v>2203011</v>
      </c>
      <c r="B84" s="18" t="s">
        <v>143</v>
      </c>
      <c r="C84" s="9">
        <v>44745</v>
      </c>
      <c r="D84" s="9">
        <v>44749</v>
      </c>
      <c r="E84" s="9">
        <v>44783</v>
      </c>
      <c r="F84" s="7" t="s">
        <v>84</v>
      </c>
      <c r="G84" s="7" t="s">
        <v>344</v>
      </c>
      <c r="H84" s="10">
        <v>1136.69</v>
      </c>
      <c r="I84" s="10">
        <v>0</v>
      </c>
      <c r="J84" s="10">
        <v>1136.69</v>
      </c>
      <c r="K84" s="10" t="s">
        <v>15</v>
      </c>
    </row>
    <row r="85" spans="1:11" x14ac:dyDescent="0.25">
      <c r="A85" s="7">
        <v>2203012</v>
      </c>
      <c r="B85" s="3"/>
      <c r="C85" s="9">
        <v>44732</v>
      </c>
      <c r="D85" s="9">
        <v>44746</v>
      </c>
      <c r="E85" s="7"/>
      <c r="F85" s="7" t="s">
        <v>90</v>
      </c>
      <c r="G85" s="7" t="s">
        <v>17</v>
      </c>
      <c r="H85" s="10"/>
      <c r="I85" s="10"/>
      <c r="J85" s="10"/>
      <c r="K85" s="7"/>
    </row>
    <row r="86" spans="1:11" x14ac:dyDescent="0.25">
      <c r="A86" s="7">
        <v>2203033</v>
      </c>
      <c r="B86" s="18" t="s">
        <v>143</v>
      </c>
      <c r="C86" s="9">
        <v>44733</v>
      </c>
      <c r="D86" s="9">
        <v>44747</v>
      </c>
      <c r="E86" s="9">
        <v>44776</v>
      </c>
      <c r="F86" s="7" t="s">
        <v>55</v>
      </c>
      <c r="G86" s="7" t="s">
        <v>17</v>
      </c>
      <c r="H86" s="10">
        <v>575.52</v>
      </c>
      <c r="I86" s="10">
        <v>0</v>
      </c>
      <c r="J86" s="10">
        <f>SUM(H86:I86)</f>
        <v>575.52</v>
      </c>
      <c r="K86" s="10" t="s">
        <v>15</v>
      </c>
    </row>
    <row r="87" spans="1:11" x14ac:dyDescent="0.25">
      <c r="A87" s="7">
        <v>2203034</v>
      </c>
      <c r="B87" s="18" t="s">
        <v>143</v>
      </c>
      <c r="C87" s="9">
        <v>44743</v>
      </c>
      <c r="D87" s="9">
        <v>44749</v>
      </c>
      <c r="E87" s="9">
        <v>44785</v>
      </c>
      <c r="F87" s="7" t="s">
        <v>289</v>
      </c>
      <c r="G87" s="7" t="s">
        <v>17</v>
      </c>
      <c r="H87" s="10">
        <v>679.84</v>
      </c>
      <c r="I87" s="10">
        <v>0</v>
      </c>
      <c r="J87" s="10">
        <f>SUM(H87:I87)</f>
        <v>679.84</v>
      </c>
      <c r="K87" s="10" t="s">
        <v>15</v>
      </c>
    </row>
    <row r="88" spans="1:11" x14ac:dyDescent="0.25">
      <c r="A88" s="7">
        <v>2203037</v>
      </c>
      <c r="B88" s="18" t="s">
        <v>143</v>
      </c>
      <c r="C88" s="9">
        <v>44741</v>
      </c>
      <c r="D88" s="9">
        <v>44749</v>
      </c>
      <c r="E88" s="9">
        <v>44953</v>
      </c>
      <c r="F88" s="7" t="s">
        <v>25</v>
      </c>
      <c r="G88" s="7" t="s">
        <v>345</v>
      </c>
      <c r="H88" s="10">
        <v>0</v>
      </c>
      <c r="I88" s="10">
        <v>0</v>
      </c>
      <c r="J88" s="10">
        <v>0</v>
      </c>
      <c r="K88" s="10" t="s">
        <v>15</v>
      </c>
    </row>
    <row r="89" spans="1:11" x14ac:dyDescent="0.25">
      <c r="A89" s="7">
        <v>2203042</v>
      </c>
      <c r="B89" s="18" t="s">
        <v>143</v>
      </c>
      <c r="C89" s="9">
        <v>44746</v>
      </c>
      <c r="D89" s="9">
        <v>44750</v>
      </c>
      <c r="E89" s="9">
        <v>45414</v>
      </c>
      <c r="F89" s="7" t="s">
        <v>29</v>
      </c>
      <c r="G89" s="7" t="s">
        <v>17</v>
      </c>
      <c r="H89" s="10">
        <v>0</v>
      </c>
      <c r="I89" s="10">
        <v>0</v>
      </c>
      <c r="J89" s="10">
        <v>0</v>
      </c>
      <c r="K89" s="10" t="s">
        <v>15</v>
      </c>
    </row>
    <row r="90" spans="1:11" x14ac:dyDescent="0.25">
      <c r="A90" s="7">
        <v>2203109</v>
      </c>
      <c r="B90" s="18" t="s">
        <v>143</v>
      </c>
      <c r="C90" s="9">
        <v>44740</v>
      </c>
      <c r="D90" s="9">
        <v>44753</v>
      </c>
      <c r="E90" s="9">
        <v>44760</v>
      </c>
      <c r="F90" s="7" t="s">
        <v>16</v>
      </c>
      <c r="G90" s="7" t="s">
        <v>58</v>
      </c>
      <c r="H90" s="10">
        <v>142.04</v>
      </c>
      <c r="I90" s="10">
        <v>0</v>
      </c>
      <c r="J90" s="10">
        <f>SUM(H90:I90)</f>
        <v>142.04</v>
      </c>
      <c r="K90" s="10" t="s">
        <v>15</v>
      </c>
    </row>
    <row r="91" spans="1:11" x14ac:dyDescent="0.25">
      <c r="A91" s="7">
        <v>2203129</v>
      </c>
      <c r="B91" s="18" t="s">
        <v>143</v>
      </c>
      <c r="C91" s="9">
        <v>44750</v>
      </c>
      <c r="D91" s="9">
        <v>44755</v>
      </c>
      <c r="E91" s="9">
        <v>44953</v>
      </c>
      <c r="F91" s="7" t="s">
        <v>230</v>
      </c>
      <c r="G91" s="7" t="s">
        <v>111</v>
      </c>
      <c r="H91" s="10">
        <v>0</v>
      </c>
      <c r="I91" s="10">
        <v>0</v>
      </c>
      <c r="J91" s="10">
        <v>0</v>
      </c>
      <c r="K91" s="10" t="s">
        <v>15</v>
      </c>
    </row>
    <row r="92" spans="1:11" x14ac:dyDescent="0.25">
      <c r="A92" s="7">
        <v>2203146</v>
      </c>
      <c r="B92" s="18" t="s">
        <v>143</v>
      </c>
      <c r="C92" s="9">
        <v>44748</v>
      </c>
      <c r="D92" s="9">
        <v>44755</v>
      </c>
      <c r="E92" s="9">
        <v>45418</v>
      </c>
      <c r="F92" s="7" t="s">
        <v>76</v>
      </c>
      <c r="G92" s="7" t="s">
        <v>346</v>
      </c>
      <c r="H92" s="10">
        <v>0</v>
      </c>
      <c r="I92" s="10">
        <v>0</v>
      </c>
      <c r="J92" s="10">
        <v>0</v>
      </c>
      <c r="K92" s="10" t="s">
        <v>15</v>
      </c>
    </row>
    <row r="93" spans="1:11" x14ac:dyDescent="0.25">
      <c r="A93" s="7">
        <v>2203170</v>
      </c>
      <c r="B93" s="18" t="s">
        <v>347</v>
      </c>
      <c r="C93" s="9">
        <v>44735</v>
      </c>
      <c r="D93" s="9">
        <v>44756</v>
      </c>
      <c r="E93" s="9">
        <v>45408</v>
      </c>
      <c r="F93" s="7" t="s">
        <v>25</v>
      </c>
      <c r="G93" s="7" t="s">
        <v>163</v>
      </c>
      <c r="H93" s="10">
        <f>335+135</f>
        <v>470</v>
      </c>
      <c r="I93" s="10">
        <v>0</v>
      </c>
      <c r="J93" s="10">
        <f>SUM(H93:I93)</f>
        <v>470</v>
      </c>
      <c r="K93" s="10" t="s">
        <v>15</v>
      </c>
    </row>
    <row r="94" spans="1:11" x14ac:dyDescent="0.25">
      <c r="A94" s="7">
        <v>2203172</v>
      </c>
      <c r="B94" s="18" t="s">
        <v>143</v>
      </c>
      <c r="C94" s="9">
        <v>44750</v>
      </c>
      <c r="D94" s="9">
        <v>44760</v>
      </c>
      <c r="E94" s="9">
        <v>44881</v>
      </c>
      <c r="F94" s="7" t="s">
        <v>93</v>
      </c>
      <c r="G94" s="7" t="s">
        <v>58</v>
      </c>
      <c r="H94" s="10">
        <v>541.77</v>
      </c>
      <c r="I94" s="10">
        <v>0</v>
      </c>
      <c r="J94" s="10">
        <f>SUM(H94:I94)</f>
        <v>541.77</v>
      </c>
      <c r="K94" s="10" t="s">
        <v>15</v>
      </c>
    </row>
    <row r="95" spans="1:11" x14ac:dyDescent="0.25">
      <c r="A95" s="7">
        <v>2203175</v>
      </c>
      <c r="B95" s="18" t="s">
        <v>143</v>
      </c>
      <c r="C95" s="9">
        <v>44728</v>
      </c>
      <c r="D95" s="9">
        <v>44760</v>
      </c>
      <c r="E95" s="9">
        <v>44805</v>
      </c>
      <c r="F95" s="7" t="s">
        <v>112</v>
      </c>
      <c r="G95" s="7" t="s">
        <v>58</v>
      </c>
      <c r="H95" s="10">
        <v>1149.5</v>
      </c>
      <c r="I95" s="10">
        <v>123.72</v>
      </c>
      <c r="J95" s="10">
        <f>SUM(H95:I95)</f>
        <v>1273.22</v>
      </c>
      <c r="K95" s="10" t="s">
        <v>15</v>
      </c>
    </row>
    <row r="96" spans="1:11" ht="23.25" x14ac:dyDescent="0.25">
      <c r="A96" s="7">
        <v>2203236</v>
      </c>
      <c r="B96" s="18" t="s">
        <v>143</v>
      </c>
      <c r="C96" s="9">
        <v>44754</v>
      </c>
      <c r="D96" s="9">
        <v>44762</v>
      </c>
      <c r="E96" s="9">
        <v>45296</v>
      </c>
      <c r="F96" s="7" t="s">
        <v>93</v>
      </c>
      <c r="G96" s="26" t="s">
        <v>348</v>
      </c>
      <c r="H96" s="10">
        <v>0</v>
      </c>
      <c r="I96" s="10">
        <v>0</v>
      </c>
      <c r="J96" s="10">
        <v>0</v>
      </c>
      <c r="K96" s="10" t="s">
        <v>15</v>
      </c>
    </row>
    <row r="97" spans="1:11" x14ac:dyDescent="0.25">
      <c r="A97" s="7">
        <v>2203240</v>
      </c>
      <c r="B97" s="18" t="s">
        <v>143</v>
      </c>
      <c r="C97" s="9">
        <v>44757</v>
      </c>
      <c r="D97" s="9">
        <v>44762</v>
      </c>
      <c r="E97" s="9">
        <v>44860</v>
      </c>
      <c r="F97" s="7" t="s">
        <v>93</v>
      </c>
      <c r="G97" s="7" t="s">
        <v>349</v>
      </c>
      <c r="H97" s="10">
        <v>615.94000000000005</v>
      </c>
      <c r="I97" s="10">
        <v>0</v>
      </c>
      <c r="J97" s="10">
        <f>SUM(H97:I97)</f>
        <v>615.94000000000005</v>
      </c>
      <c r="K97" s="10" t="s">
        <v>15</v>
      </c>
    </row>
    <row r="98" spans="1:11" x14ac:dyDescent="0.25">
      <c r="A98" s="7">
        <v>2203267</v>
      </c>
      <c r="B98" s="18" t="s">
        <v>143</v>
      </c>
      <c r="C98" s="9">
        <v>44746</v>
      </c>
      <c r="D98" s="9">
        <v>44764</v>
      </c>
      <c r="E98" s="9">
        <v>45113</v>
      </c>
      <c r="F98" s="7" t="s">
        <v>85</v>
      </c>
      <c r="G98" s="7" t="s">
        <v>350</v>
      </c>
      <c r="H98" s="10">
        <v>0</v>
      </c>
      <c r="I98" s="10">
        <v>0</v>
      </c>
      <c r="J98" s="10">
        <v>0</v>
      </c>
      <c r="K98" s="7" t="s">
        <v>15</v>
      </c>
    </row>
    <row r="99" spans="1:11" x14ac:dyDescent="0.25">
      <c r="A99" s="7">
        <v>2203269</v>
      </c>
      <c r="B99" s="18" t="s">
        <v>143</v>
      </c>
      <c r="C99" s="9">
        <v>44756</v>
      </c>
      <c r="D99" s="9">
        <v>44764</v>
      </c>
      <c r="E99" s="9">
        <v>45414</v>
      </c>
      <c r="F99" s="7" t="s">
        <v>93</v>
      </c>
      <c r="G99" s="7" t="s">
        <v>351</v>
      </c>
      <c r="H99" s="10">
        <v>0</v>
      </c>
      <c r="I99" s="10">
        <v>0</v>
      </c>
      <c r="J99" s="10">
        <v>0</v>
      </c>
      <c r="K99" s="7" t="s">
        <v>15</v>
      </c>
    </row>
    <row r="100" spans="1:11" x14ac:dyDescent="0.25">
      <c r="A100" s="7">
        <v>2203331</v>
      </c>
      <c r="B100" s="18" t="s">
        <v>143</v>
      </c>
      <c r="C100" s="9">
        <v>44743</v>
      </c>
      <c r="D100" s="9">
        <v>44767</v>
      </c>
      <c r="E100" s="9">
        <v>44875</v>
      </c>
      <c r="F100" s="7" t="s">
        <v>55</v>
      </c>
      <c r="G100" s="7" t="s">
        <v>17</v>
      </c>
      <c r="H100" s="10">
        <v>1500</v>
      </c>
      <c r="I100" s="10">
        <v>62.62</v>
      </c>
      <c r="J100" s="10">
        <f>+H100+I100</f>
        <v>1562.62</v>
      </c>
      <c r="K100" s="7" t="s">
        <v>15</v>
      </c>
    </row>
    <row r="101" spans="1:11" x14ac:dyDescent="0.25">
      <c r="A101" s="7">
        <v>2203391</v>
      </c>
      <c r="B101" s="18" t="s">
        <v>143</v>
      </c>
      <c r="C101" s="9">
        <v>44721</v>
      </c>
      <c r="D101" s="9">
        <v>44771</v>
      </c>
      <c r="E101" s="9">
        <v>44854</v>
      </c>
      <c r="F101" s="7" t="s">
        <v>16</v>
      </c>
      <c r="G101" s="7" t="s">
        <v>122</v>
      </c>
      <c r="H101" s="10">
        <v>370.91</v>
      </c>
      <c r="I101" s="10">
        <v>0</v>
      </c>
      <c r="J101" s="10">
        <v>370.91</v>
      </c>
      <c r="K101" s="7" t="s">
        <v>15</v>
      </c>
    </row>
    <row r="102" spans="1:11" x14ac:dyDescent="0.25">
      <c r="A102" s="7">
        <v>2203457</v>
      </c>
      <c r="B102" s="18" t="s">
        <v>143</v>
      </c>
      <c r="C102" s="9">
        <v>44740</v>
      </c>
      <c r="D102" s="9">
        <v>44771</v>
      </c>
      <c r="E102" s="9">
        <v>44833</v>
      </c>
      <c r="F102" s="7" t="s">
        <v>29</v>
      </c>
      <c r="G102" s="7" t="s">
        <v>163</v>
      </c>
      <c r="H102" s="10">
        <v>938.89</v>
      </c>
      <c r="I102" s="10">
        <v>123.72</v>
      </c>
      <c r="J102" s="10">
        <f>SUM(H102:I102)</f>
        <v>1062.6099999999999</v>
      </c>
      <c r="K102" s="7" t="s">
        <v>15</v>
      </c>
    </row>
    <row r="103" spans="1:11" x14ac:dyDescent="0.25">
      <c r="A103" s="7">
        <v>2203458</v>
      </c>
      <c r="B103" s="18" t="s">
        <v>143</v>
      </c>
      <c r="C103" s="9">
        <v>44762</v>
      </c>
      <c r="D103" s="9">
        <v>44774</v>
      </c>
      <c r="E103" s="9">
        <v>44816</v>
      </c>
      <c r="F103" s="7" t="s">
        <v>98</v>
      </c>
      <c r="G103" s="7" t="s">
        <v>352</v>
      </c>
      <c r="H103" s="10">
        <v>630.46</v>
      </c>
      <c r="I103" s="10">
        <v>123.72</v>
      </c>
      <c r="J103" s="10">
        <f>SUM(H103:I103)</f>
        <v>754.18000000000006</v>
      </c>
      <c r="K103" s="7" t="s">
        <v>15</v>
      </c>
    </row>
    <row r="104" spans="1:11" x14ac:dyDescent="0.25">
      <c r="A104" s="7">
        <v>2203464</v>
      </c>
      <c r="B104" s="18" t="s">
        <v>143</v>
      </c>
      <c r="C104" s="9">
        <v>44726</v>
      </c>
      <c r="D104" s="9">
        <v>44775</v>
      </c>
      <c r="E104" s="9">
        <v>44900</v>
      </c>
      <c r="F104" s="7" t="s">
        <v>353</v>
      </c>
      <c r="G104" s="7" t="s">
        <v>354</v>
      </c>
      <c r="H104" s="10">
        <v>700</v>
      </c>
      <c r="I104" s="10">
        <v>0</v>
      </c>
      <c r="J104" s="10">
        <f>SUM(H104:I104)</f>
        <v>700</v>
      </c>
      <c r="K104" s="7" t="s">
        <v>15</v>
      </c>
    </row>
    <row r="105" spans="1:11" x14ac:dyDescent="0.25">
      <c r="A105" s="7">
        <v>2203466</v>
      </c>
      <c r="B105" s="18" t="s">
        <v>143</v>
      </c>
      <c r="C105" s="9">
        <v>44775</v>
      </c>
      <c r="D105" s="9">
        <v>44775</v>
      </c>
      <c r="E105" s="9">
        <v>44874</v>
      </c>
      <c r="F105" s="7" t="s">
        <v>146</v>
      </c>
      <c r="G105" s="7" t="s">
        <v>355</v>
      </c>
      <c r="H105" s="10">
        <v>1072.67</v>
      </c>
      <c r="I105" s="10">
        <v>0</v>
      </c>
      <c r="J105" s="10">
        <f>SUM(H105:I105)</f>
        <v>1072.67</v>
      </c>
      <c r="K105" s="7" t="s">
        <v>15</v>
      </c>
    </row>
    <row r="106" spans="1:11" x14ac:dyDescent="0.25">
      <c r="A106" s="7">
        <v>2203472</v>
      </c>
      <c r="B106" s="18" t="s">
        <v>154</v>
      </c>
      <c r="C106" s="9">
        <v>44749</v>
      </c>
      <c r="D106" s="9">
        <v>44776</v>
      </c>
      <c r="E106" s="7"/>
      <c r="F106" s="7" t="s">
        <v>106</v>
      </c>
      <c r="G106" s="7" t="s">
        <v>356</v>
      </c>
      <c r="H106" s="10"/>
      <c r="I106" s="10"/>
      <c r="J106" s="10"/>
      <c r="K106" s="7"/>
    </row>
    <row r="107" spans="1:11" x14ac:dyDescent="0.25">
      <c r="A107" s="7">
        <v>2203475</v>
      </c>
      <c r="B107" s="18" t="s">
        <v>143</v>
      </c>
      <c r="C107" s="9">
        <v>44771</v>
      </c>
      <c r="D107" s="9">
        <v>44776</v>
      </c>
      <c r="E107" s="9">
        <v>44883</v>
      </c>
      <c r="F107" s="7" t="s">
        <v>16</v>
      </c>
      <c r="G107" s="7" t="s">
        <v>357</v>
      </c>
      <c r="H107" s="10">
        <v>700</v>
      </c>
      <c r="I107" s="10">
        <v>0</v>
      </c>
      <c r="J107" s="10">
        <v>700</v>
      </c>
      <c r="K107" s="7" t="s">
        <v>15</v>
      </c>
    </row>
    <row r="108" spans="1:11" x14ac:dyDescent="0.25">
      <c r="A108" s="7">
        <v>2203495</v>
      </c>
      <c r="B108" s="18" t="s">
        <v>143</v>
      </c>
      <c r="C108" s="9">
        <v>44777</v>
      </c>
      <c r="D108" s="9">
        <v>44777</v>
      </c>
      <c r="E108" s="9">
        <v>44778</v>
      </c>
      <c r="F108" s="7" t="s">
        <v>50</v>
      </c>
      <c r="G108" s="26" t="s">
        <v>358</v>
      </c>
      <c r="H108" s="10">
        <v>0</v>
      </c>
      <c r="I108" s="10">
        <v>0</v>
      </c>
      <c r="J108" s="10">
        <v>0</v>
      </c>
      <c r="K108" s="7" t="s">
        <v>15</v>
      </c>
    </row>
    <row r="109" spans="1:11" x14ac:dyDescent="0.25">
      <c r="A109" s="7">
        <v>2203511</v>
      </c>
      <c r="B109" s="18" t="s">
        <v>143</v>
      </c>
      <c r="C109" s="9">
        <v>44648</v>
      </c>
      <c r="D109" s="9">
        <v>44778</v>
      </c>
      <c r="E109" s="9">
        <v>44799</v>
      </c>
      <c r="F109" s="7" t="s">
        <v>93</v>
      </c>
      <c r="G109" s="7" t="s">
        <v>359</v>
      </c>
      <c r="H109" s="10">
        <v>335.79</v>
      </c>
      <c r="I109" s="10">
        <v>0</v>
      </c>
      <c r="J109" s="10">
        <v>0</v>
      </c>
      <c r="K109" s="7" t="s">
        <v>15</v>
      </c>
    </row>
    <row r="110" spans="1:11" x14ac:dyDescent="0.25">
      <c r="A110" s="7">
        <v>2203531</v>
      </c>
      <c r="B110" s="18" t="s">
        <v>143</v>
      </c>
      <c r="C110" s="9">
        <v>44724</v>
      </c>
      <c r="D110" s="9">
        <v>44781</v>
      </c>
      <c r="E110" s="9">
        <v>45324</v>
      </c>
      <c r="F110" s="7" t="s">
        <v>259</v>
      </c>
      <c r="G110" s="7" t="s">
        <v>17</v>
      </c>
      <c r="H110" s="10">
        <v>2204.35</v>
      </c>
      <c r="I110" s="10">
        <v>0</v>
      </c>
      <c r="J110" s="10">
        <v>2204.35</v>
      </c>
      <c r="K110" s="7" t="s">
        <v>15</v>
      </c>
    </row>
    <row r="111" spans="1:11" x14ac:dyDescent="0.25">
      <c r="A111" s="7">
        <v>2203577</v>
      </c>
      <c r="B111" s="18" t="s">
        <v>154</v>
      </c>
      <c r="C111" s="9">
        <v>44780</v>
      </c>
      <c r="D111" s="9">
        <v>44781</v>
      </c>
      <c r="E111" s="9">
        <v>44861</v>
      </c>
      <c r="F111" s="7" t="s">
        <v>360</v>
      </c>
      <c r="G111" s="7" t="s">
        <v>20</v>
      </c>
      <c r="H111" s="10">
        <v>3824.38</v>
      </c>
      <c r="I111" s="10">
        <v>123.72</v>
      </c>
      <c r="J111" s="10">
        <f>SUM(H111:I111)</f>
        <v>3948.1</v>
      </c>
      <c r="K111" s="7" t="s">
        <v>15</v>
      </c>
    </row>
    <row r="112" spans="1:11" x14ac:dyDescent="0.25">
      <c r="A112" s="7">
        <v>2203581</v>
      </c>
      <c r="B112" s="18" t="s">
        <v>143</v>
      </c>
      <c r="C112" s="9">
        <v>44773</v>
      </c>
      <c r="D112" s="9">
        <v>44782</v>
      </c>
      <c r="E112" s="9">
        <v>44783</v>
      </c>
      <c r="F112" s="7" t="s">
        <v>96</v>
      </c>
      <c r="G112" s="7" t="s">
        <v>17</v>
      </c>
      <c r="H112" s="10">
        <v>0</v>
      </c>
      <c r="I112" s="10">
        <v>0</v>
      </c>
      <c r="J112" s="10">
        <v>0</v>
      </c>
      <c r="K112" s="7" t="s">
        <v>15</v>
      </c>
    </row>
    <row r="113" spans="1:11" x14ac:dyDescent="0.25">
      <c r="A113" s="7">
        <v>2203675</v>
      </c>
      <c r="B113" s="18" t="s">
        <v>143</v>
      </c>
      <c r="C113" s="9">
        <v>44783</v>
      </c>
      <c r="D113" s="9">
        <v>44789</v>
      </c>
      <c r="E113" s="9">
        <v>45160</v>
      </c>
      <c r="F113" s="7" t="s">
        <v>36</v>
      </c>
      <c r="G113" s="7" t="s">
        <v>20</v>
      </c>
      <c r="H113" s="10">
        <v>800</v>
      </c>
      <c r="I113" s="10">
        <v>0</v>
      </c>
      <c r="J113" s="10">
        <f>SUM(H113:I113)</f>
        <v>800</v>
      </c>
      <c r="K113" s="7" t="s">
        <v>15</v>
      </c>
    </row>
    <row r="114" spans="1:11" x14ac:dyDescent="0.25">
      <c r="A114" s="7">
        <v>2203687</v>
      </c>
      <c r="B114" s="18" t="s">
        <v>143</v>
      </c>
      <c r="C114" s="9">
        <v>44783</v>
      </c>
      <c r="D114" s="9">
        <v>44790</v>
      </c>
      <c r="E114" s="9">
        <v>44869</v>
      </c>
      <c r="F114" s="7" t="s">
        <v>112</v>
      </c>
      <c r="G114" s="7" t="s">
        <v>361</v>
      </c>
      <c r="H114" s="10">
        <v>1915</v>
      </c>
      <c r="I114" s="10">
        <v>146.11000000000001</v>
      </c>
      <c r="J114" s="10">
        <f>+H114+I114</f>
        <v>2061.11</v>
      </c>
      <c r="K114" s="7" t="s">
        <v>15</v>
      </c>
    </row>
    <row r="115" spans="1:11" x14ac:dyDescent="0.25">
      <c r="A115" s="7">
        <v>2203697</v>
      </c>
      <c r="B115" s="18" t="s">
        <v>143</v>
      </c>
      <c r="C115" s="9">
        <v>44757</v>
      </c>
      <c r="D115" s="9">
        <v>44790</v>
      </c>
      <c r="E115" s="9">
        <v>44874</v>
      </c>
      <c r="F115" s="7" t="s">
        <v>36</v>
      </c>
      <c r="G115" s="7" t="s">
        <v>17</v>
      </c>
      <c r="H115" s="10">
        <v>156.65</v>
      </c>
      <c r="I115" s="10">
        <v>0</v>
      </c>
      <c r="J115" s="10">
        <f>SUM(H115:I115)</f>
        <v>156.65</v>
      </c>
      <c r="K115" s="7" t="s">
        <v>15</v>
      </c>
    </row>
    <row r="116" spans="1:11" x14ac:dyDescent="0.25">
      <c r="A116" s="7">
        <v>2203701</v>
      </c>
      <c r="B116" s="18" t="s">
        <v>143</v>
      </c>
      <c r="C116" s="9">
        <v>3701</v>
      </c>
      <c r="D116" s="9">
        <v>44791</v>
      </c>
      <c r="E116" s="9">
        <v>44853</v>
      </c>
      <c r="F116" s="7" t="s">
        <v>92</v>
      </c>
      <c r="G116" s="7" t="s">
        <v>58</v>
      </c>
      <c r="H116" s="10">
        <f>1160.92+1851.35+29.42</f>
        <v>3041.69</v>
      </c>
      <c r="I116" s="10">
        <v>123.72</v>
      </c>
      <c r="J116" s="10">
        <f>SUM(H116:I116)</f>
        <v>3165.41</v>
      </c>
      <c r="K116" s="7" t="s">
        <v>15</v>
      </c>
    </row>
    <row r="117" spans="1:11" x14ac:dyDescent="0.25">
      <c r="A117" s="7">
        <v>2203729</v>
      </c>
      <c r="B117" s="18" t="s">
        <v>143</v>
      </c>
      <c r="C117" s="9">
        <v>44770</v>
      </c>
      <c r="D117" s="9">
        <v>44791</v>
      </c>
      <c r="E117" s="9">
        <v>44830</v>
      </c>
      <c r="F117" s="7" t="s">
        <v>264</v>
      </c>
      <c r="G117" s="7" t="s">
        <v>362</v>
      </c>
      <c r="H117" s="10">
        <v>119.95</v>
      </c>
      <c r="I117" s="10">
        <v>0</v>
      </c>
      <c r="J117" s="10">
        <v>119.95</v>
      </c>
      <c r="K117" s="7" t="s">
        <v>15</v>
      </c>
    </row>
    <row r="118" spans="1:11" x14ac:dyDescent="0.25">
      <c r="A118" s="7">
        <v>2203795</v>
      </c>
      <c r="B118" s="18" t="s">
        <v>143</v>
      </c>
      <c r="C118" s="9">
        <v>44793</v>
      </c>
      <c r="D118" s="9">
        <v>44797</v>
      </c>
      <c r="E118" s="9">
        <v>44859</v>
      </c>
      <c r="F118" s="7" t="s">
        <v>33</v>
      </c>
      <c r="G118" s="7" t="s">
        <v>58</v>
      </c>
      <c r="H118" s="10">
        <v>386.05</v>
      </c>
      <c r="I118" s="10">
        <v>0</v>
      </c>
      <c r="J118" s="10">
        <v>386.05</v>
      </c>
      <c r="K118" s="7" t="s">
        <v>15</v>
      </c>
    </row>
    <row r="119" spans="1:11" x14ac:dyDescent="0.25">
      <c r="A119" s="7">
        <v>2203816</v>
      </c>
      <c r="B119" s="18" t="s">
        <v>143</v>
      </c>
      <c r="C119" s="9">
        <v>44767</v>
      </c>
      <c r="D119" s="9">
        <v>44797</v>
      </c>
      <c r="E119" s="9">
        <v>45414</v>
      </c>
      <c r="F119" s="7" t="s">
        <v>264</v>
      </c>
      <c r="G119" s="7" t="s">
        <v>17</v>
      </c>
      <c r="H119" s="10">
        <v>0</v>
      </c>
      <c r="I119" s="10">
        <v>0</v>
      </c>
      <c r="J119" s="10">
        <v>0</v>
      </c>
      <c r="K119" s="7" t="s">
        <v>15</v>
      </c>
    </row>
    <row r="120" spans="1:11" x14ac:dyDescent="0.25">
      <c r="A120" s="7">
        <v>2203826</v>
      </c>
      <c r="B120" s="18" t="s">
        <v>143</v>
      </c>
      <c r="C120" s="9">
        <v>44787</v>
      </c>
      <c r="D120" s="9">
        <v>44798</v>
      </c>
      <c r="E120" s="9">
        <v>44882</v>
      </c>
      <c r="F120" s="7" t="s">
        <v>19</v>
      </c>
      <c r="G120" s="7" t="s">
        <v>363</v>
      </c>
      <c r="H120" s="10">
        <v>656.13</v>
      </c>
      <c r="I120" s="10">
        <v>0</v>
      </c>
      <c r="J120" s="10">
        <f>SUM(H120:I120)</f>
        <v>656.13</v>
      </c>
      <c r="K120" s="7" t="s">
        <v>15</v>
      </c>
    </row>
    <row r="121" spans="1:11" x14ac:dyDescent="0.25">
      <c r="A121" s="7">
        <v>2203829</v>
      </c>
      <c r="B121" s="18" t="s">
        <v>143</v>
      </c>
      <c r="C121" s="9">
        <v>44791</v>
      </c>
      <c r="D121" s="9">
        <v>44798</v>
      </c>
      <c r="E121" s="9">
        <v>45009</v>
      </c>
      <c r="F121" s="7" t="s">
        <v>364</v>
      </c>
      <c r="G121" s="7" t="s">
        <v>20</v>
      </c>
      <c r="H121" s="10">
        <v>1030.1099999999999</v>
      </c>
      <c r="I121" s="10">
        <v>0</v>
      </c>
      <c r="J121" s="10">
        <v>1030.1099999999999</v>
      </c>
      <c r="K121" s="7" t="s">
        <v>15</v>
      </c>
    </row>
    <row r="122" spans="1:11" x14ac:dyDescent="0.25">
      <c r="A122" s="7">
        <v>2203839</v>
      </c>
      <c r="B122" s="18" t="s">
        <v>143</v>
      </c>
      <c r="C122" s="9">
        <v>44774</v>
      </c>
      <c r="D122" s="9">
        <v>44799</v>
      </c>
      <c r="E122" s="9">
        <v>44998</v>
      </c>
      <c r="F122" s="7" t="s">
        <v>93</v>
      </c>
      <c r="G122" s="7" t="s">
        <v>365</v>
      </c>
      <c r="H122" s="10">
        <v>278.01</v>
      </c>
      <c r="I122" s="10">
        <v>0</v>
      </c>
      <c r="J122" s="10">
        <f>SUM(H122:I122)</f>
        <v>278.01</v>
      </c>
      <c r="K122" s="7" t="s">
        <v>15</v>
      </c>
    </row>
    <row r="123" spans="1:11" x14ac:dyDescent="0.25">
      <c r="A123" s="7">
        <v>2203851</v>
      </c>
      <c r="B123" s="18" t="s">
        <v>143</v>
      </c>
      <c r="C123" s="9">
        <v>44787</v>
      </c>
      <c r="D123" s="9">
        <v>44799</v>
      </c>
      <c r="E123" s="9">
        <v>44960</v>
      </c>
      <c r="F123" s="7" t="s">
        <v>366</v>
      </c>
      <c r="G123" s="7" t="s">
        <v>58</v>
      </c>
      <c r="H123" s="10">
        <v>1200</v>
      </c>
      <c r="I123" s="10">
        <v>0</v>
      </c>
      <c r="J123" s="10">
        <f>SUM(H123:I123)</f>
        <v>1200</v>
      </c>
      <c r="K123" s="7" t="s">
        <v>15</v>
      </c>
    </row>
    <row r="124" spans="1:11" x14ac:dyDescent="0.25">
      <c r="A124" s="7">
        <v>2203859</v>
      </c>
      <c r="B124" s="18" t="s">
        <v>143</v>
      </c>
      <c r="C124" s="9">
        <v>44799</v>
      </c>
      <c r="D124" s="9">
        <v>44799</v>
      </c>
      <c r="E124" s="9">
        <v>45448</v>
      </c>
      <c r="F124" s="7" t="s">
        <v>76</v>
      </c>
      <c r="G124" s="7" t="s">
        <v>17</v>
      </c>
      <c r="H124" s="10">
        <v>710.41</v>
      </c>
      <c r="I124" s="10">
        <v>0</v>
      </c>
      <c r="J124" s="10">
        <f>SUM(H124:I124)</f>
        <v>710.41</v>
      </c>
      <c r="K124" s="7" t="s">
        <v>15</v>
      </c>
    </row>
    <row r="125" spans="1:11" x14ac:dyDescent="0.25">
      <c r="A125" s="7">
        <v>2203862</v>
      </c>
      <c r="B125" s="18" t="s">
        <v>143</v>
      </c>
      <c r="C125" s="9">
        <v>44800</v>
      </c>
      <c r="D125" s="9">
        <v>44802</v>
      </c>
      <c r="E125" s="9">
        <v>44911</v>
      </c>
      <c r="F125" s="7" t="s">
        <v>35</v>
      </c>
      <c r="G125" s="7" t="s">
        <v>367</v>
      </c>
      <c r="H125" s="10">
        <v>287.83999999999997</v>
      </c>
      <c r="I125" s="10">
        <v>0</v>
      </c>
      <c r="J125" s="10">
        <f>SUM(H125:I125)</f>
        <v>287.83999999999997</v>
      </c>
      <c r="K125" s="7" t="s">
        <v>15</v>
      </c>
    </row>
    <row r="126" spans="1:11" x14ac:dyDescent="0.25">
      <c r="A126" s="7">
        <v>2203900</v>
      </c>
      <c r="B126" s="18" t="s">
        <v>154</v>
      </c>
      <c r="C126" s="9">
        <v>44798</v>
      </c>
      <c r="D126" s="9">
        <v>44803</v>
      </c>
      <c r="E126" s="7"/>
      <c r="F126" s="7" t="s">
        <v>278</v>
      </c>
      <c r="G126" s="7" t="s">
        <v>20</v>
      </c>
      <c r="H126" s="10"/>
      <c r="I126" s="10"/>
      <c r="J126" s="10"/>
      <c r="K126" s="7"/>
    </row>
    <row r="127" spans="1:11" x14ac:dyDescent="0.25">
      <c r="A127" s="7">
        <v>2203916</v>
      </c>
      <c r="B127" s="18" t="s">
        <v>143</v>
      </c>
      <c r="C127" s="9">
        <v>44789</v>
      </c>
      <c r="D127" s="9">
        <v>44804</v>
      </c>
      <c r="E127" s="9">
        <v>45268</v>
      </c>
      <c r="F127" s="7" t="s">
        <v>368</v>
      </c>
      <c r="G127" s="7" t="s">
        <v>17</v>
      </c>
      <c r="H127" s="10">
        <v>0</v>
      </c>
      <c r="I127" s="10">
        <v>123.72</v>
      </c>
      <c r="J127" s="10">
        <f>SUM(H127:I127)</f>
        <v>123.72</v>
      </c>
      <c r="K127" s="7" t="s">
        <v>15</v>
      </c>
    </row>
    <row r="128" spans="1:11" x14ac:dyDescent="0.25">
      <c r="A128" s="7">
        <v>2203928</v>
      </c>
      <c r="B128" s="18" t="s">
        <v>143</v>
      </c>
      <c r="C128" s="9">
        <v>44770</v>
      </c>
      <c r="D128" s="9">
        <v>44802</v>
      </c>
      <c r="E128" s="9">
        <v>45215</v>
      </c>
      <c r="F128" s="7" t="s">
        <v>65</v>
      </c>
      <c r="G128" s="7" t="s">
        <v>17</v>
      </c>
      <c r="H128" s="10">
        <v>0</v>
      </c>
      <c r="I128" s="10">
        <v>0</v>
      </c>
      <c r="J128" s="10">
        <v>0</v>
      </c>
      <c r="K128" s="7" t="s">
        <v>15</v>
      </c>
    </row>
    <row r="129" spans="1:11" x14ac:dyDescent="0.25">
      <c r="A129" s="7">
        <v>2203945</v>
      </c>
      <c r="B129" s="18" t="s">
        <v>143</v>
      </c>
      <c r="C129" s="9">
        <v>44790</v>
      </c>
      <c r="D129" s="9">
        <v>44805</v>
      </c>
      <c r="E129" s="9">
        <v>44847</v>
      </c>
      <c r="F129" s="7" t="s">
        <v>90</v>
      </c>
      <c r="G129" s="7" t="s">
        <v>369</v>
      </c>
      <c r="H129" s="10">
        <v>37.5</v>
      </c>
      <c r="I129" s="10">
        <v>0</v>
      </c>
      <c r="J129" s="10">
        <v>37.5</v>
      </c>
      <c r="K129" s="7" t="s">
        <v>15</v>
      </c>
    </row>
    <row r="130" spans="1:11" x14ac:dyDescent="0.25">
      <c r="A130" s="7">
        <v>2203964</v>
      </c>
      <c r="B130" s="18" t="s">
        <v>143</v>
      </c>
      <c r="C130" s="9">
        <v>44786</v>
      </c>
      <c r="D130" s="9">
        <v>44806</v>
      </c>
      <c r="E130" s="9">
        <v>44858</v>
      </c>
      <c r="F130" s="7" t="s">
        <v>85</v>
      </c>
      <c r="G130" s="7" t="s">
        <v>58</v>
      </c>
      <c r="H130" s="10">
        <v>1754.5</v>
      </c>
      <c r="I130" s="10">
        <v>123.72</v>
      </c>
      <c r="J130" s="10">
        <f>SUM(H130:I130)</f>
        <v>1878.22</v>
      </c>
      <c r="K130" s="7" t="s">
        <v>15</v>
      </c>
    </row>
    <row r="131" spans="1:11" x14ac:dyDescent="0.25">
      <c r="A131" s="7">
        <v>2204046</v>
      </c>
      <c r="B131" s="18" t="s">
        <v>143</v>
      </c>
      <c r="C131" s="9">
        <v>44804</v>
      </c>
      <c r="D131" s="9">
        <v>44811</v>
      </c>
      <c r="E131" s="9">
        <v>44888</v>
      </c>
      <c r="F131" s="7" t="s">
        <v>90</v>
      </c>
      <c r="G131" s="7" t="s">
        <v>370</v>
      </c>
      <c r="H131" s="10">
        <f>130.43+66.49</f>
        <v>196.92000000000002</v>
      </c>
      <c r="I131" s="10">
        <v>0</v>
      </c>
      <c r="J131" s="10">
        <f>SUM(H131:I131)</f>
        <v>196.92000000000002</v>
      </c>
      <c r="K131" s="7"/>
    </row>
    <row r="132" spans="1:11" x14ac:dyDescent="0.25">
      <c r="A132" s="7">
        <v>2204067</v>
      </c>
      <c r="B132" s="18" t="s">
        <v>143</v>
      </c>
      <c r="C132" s="9">
        <v>44784</v>
      </c>
      <c r="D132" s="9">
        <v>44812</v>
      </c>
      <c r="E132" s="9">
        <v>45414</v>
      </c>
      <c r="F132" s="7" t="s">
        <v>29</v>
      </c>
      <c r="G132" s="7" t="s">
        <v>58</v>
      </c>
      <c r="H132" s="10">
        <v>0</v>
      </c>
      <c r="I132" s="10">
        <v>0</v>
      </c>
      <c r="J132" s="10">
        <v>0</v>
      </c>
      <c r="K132" s="7" t="s">
        <v>15</v>
      </c>
    </row>
    <row r="133" spans="1:11" x14ac:dyDescent="0.25">
      <c r="A133" s="7">
        <v>2204072</v>
      </c>
      <c r="B133" s="18" t="s">
        <v>143</v>
      </c>
      <c r="C133" s="9">
        <v>44798</v>
      </c>
      <c r="D133" s="9">
        <v>44812</v>
      </c>
      <c r="E133" s="9">
        <v>45041</v>
      </c>
      <c r="F133" s="7" t="s">
        <v>77</v>
      </c>
      <c r="G133" s="7" t="s">
        <v>371</v>
      </c>
      <c r="H133" s="10">
        <v>1835.18</v>
      </c>
      <c r="I133" s="10">
        <v>0</v>
      </c>
      <c r="J133" s="10">
        <v>1835.18</v>
      </c>
      <c r="K133" s="7" t="s">
        <v>15</v>
      </c>
    </row>
    <row r="134" spans="1:11" x14ac:dyDescent="0.25">
      <c r="A134" s="7">
        <v>2204081</v>
      </c>
      <c r="B134" s="18" t="s">
        <v>143</v>
      </c>
      <c r="C134" s="9">
        <v>44810</v>
      </c>
      <c r="D134" s="9">
        <v>44813</v>
      </c>
      <c r="E134" s="9">
        <v>44984</v>
      </c>
      <c r="F134" s="7" t="s">
        <v>372</v>
      </c>
      <c r="G134" s="7" t="s">
        <v>373</v>
      </c>
      <c r="H134" s="10">
        <v>0</v>
      </c>
      <c r="I134" s="10">
        <v>0</v>
      </c>
      <c r="J134" s="10">
        <v>0</v>
      </c>
      <c r="K134" s="7" t="s">
        <v>15</v>
      </c>
    </row>
    <row r="135" spans="1:11" x14ac:dyDescent="0.25">
      <c r="A135" s="7">
        <v>2204184</v>
      </c>
      <c r="B135" s="18" t="s">
        <v>154</v>
      </c>
      <c r="C135" s="9">
        <v>44641</v>
      </c>
      <c r="D135" s="9">
        <v>44813</v>
      </c>
      <c r="E135" s="9">
        <v>45218</v>
      </c>
      <c r="F135" s="7" t="s">
        <v>66</v>
      </c>
      <c r="G135" s="7" t="s">
        <v>374</v>
      </c>
      <c r="H135" s="10">
        <v>40287.03</v>
      </c>
      <c r="I135" s="10">
        <v>4427.2700000000004</v>
      </c>
      <c r="J135" s="10">
        <f>SUM(H135:I135)</f>
        <v>44714.3</v>
      </c>
      <c r="K135" s="7" t="s">
        <v>15</v>
      </c>
    </row>
    <row r="136" spans="1:11" x14ac:dyDescent="0.25">
      <c r="A136" s="7">
        <v>2204193</v>
      </c>
      <c r="B136" s="18" t="s">
        <v>143</v>
      </c>
      <c r="C136" s="9">
        <v>44811</v>
      </c>
      <c r="D136" s="9">
        <v>44814</v>
      </c>
      <c r="E136" s="9">
        <v>44900</v>
      </c>
      <c r="F136" s="7" t="s">
        <v>230</v>
      </c>
      <c r="G136" s="7" t="s">
        <v>375</v>
      </c>
      <c r="H136" s="10">
        <v>1610.94</v>
      </c>
      <c r="I136" s="10">
        <v>123.72</v>
      </c>
      <c r="J136" s="10">
        <f>SUM(H136:I136)</f>
        <v>1734.66</v>
      </c>
      <c r="K136" s="7" t="s">
        <v>15</v>
      </c>
    </row>
    <row r="137" spans="1:11" x14ac:dyDescent="0.25">
      <c r="A137" s="7">
        <v>2204229</v>
      </c>
      <c r="B137" s="18" t="s">
        <v>154</v>
      </c>
      <c r="C137" s="9">
        <v>44809</v>
      </c>
      <c r="D137" s="9">
        <v>44818</v>
      </c>
      <c r="E137" s="9">
        <v>44924</v>
      </c>
      <c r="F137" s="7" t="s">
        <v>23</v>
      </c>
      <c r="G137" s="7" t="s">
        <v>376</v>
      </c>
      <c r="H137" s="10">
        <v>0</v>
      </c>
      <c r="I137" s="10">
        <v>0</v>
      </c>
      <c r="J137" s="10">
        <v>0</v>
      </c>
      <c r="K137" s="7" t="s">
        <v>15</v>
      </c>
    </row>
    <row r="138" spans="1:11" x14ac:dyDescent="0.25">
      <c r="A138" s="7">
        <v>2204233</v>
      </c>
      <c r="B138" s="18" t="s">
        <v>154</v>
      </c>
      <c r="C138" s="9">
        <v>44813</v>
      </c>
      <c r="D138" s="9">
        <v>44818</v>
      </c>
      <c r="E138" s="9">
        <v>44924</v>
      </c>
      <c r="F138" s="7" t="s">
        <v>77</v>
      </c>
      <c r="G138" s="7" t="s">
        <v>377</v>
      </c>
      <c r="H138" s="10">
        <v>0</v>
      </c>
      <c r="I138" s="10">
        <v>0</v>
      </c>
      <c r="J138" s="10">
        <v>0</v>
      </c>
      <c r="K138" s="7" t="s">
        <v>15</v>
      </c>
    </row>
    <row r="139" spans="1:11" x14ac:dyDescent="0.25">
      <c r="A139" s="7">
        <v>2204236</v>
      </c>
      <c r="B139" s="18" t="s">
        <v>143</v>
      </c>
      <c r="C139" s="9">
        <v>44817</v>
      </c>
      <c r="D139" s="9">
        <v>44820</v>
      </c>
      <c r="E139" s="7"/>
      <c r="F139" s="7" t="s">
        <v>378</v>
      </c>
      <c r="G139" s="7" t="s">
        <v>379</v>
      </c>
      <c r="H139" s="10"/>
      <c r="I139" s="10"/>
      <c r="J139" s="10"/>
      <c r="K139" s="7"/>
    </row>
    <row r="140" spans="1:11" x14ac:dyDescent="0.25">
      <c r="A140" s="7">
        <v>2204285</v>
      </c>
      <c r="B140" s="18" t="s">
        <v>143</v>
      </c>
      <c r="C140" s="9">
        <v>44822</v>
      </c>
      <c r="D140" s="9">
        <v>44823</v>
      </c>
      <c r="E140" s="9">
        <v>45030</v>
      </c>
      <c r="F140" s="7" t="s">
        <v>71</v>
      </c>
      <c r="G140" s="7" t="s">
        <v>380</v>
      </c>
      <c r="H140" s="10">
        <v>0</v>
      </c>
      <c r="I140" s="10">
        <v>0</v>
      </c>
      <c r="J140" s="10">
        <v>0</v>
      </c>
      <c r="K140" s="7" t="s">
        <v>15</v>
      </c>
    </row>
    <row r="141" spans="1:11" x14ac:dyDescent="0.25">
      <c r="A141" s="7">
        <v>2204391</v>
      </c>
      <c r="B141" s="18" t="s">
        <v>143</v>
      </c>
      <c r="C141" s="9">
        <v>44814</v>
      </c>
      <c r="D141" s="9">
        <v>44825</v>
      </c>
      <c r="E141" s="9">
        <v>45041</v>
      </c>
      <c r="F141" s="7" t="s">
        <v>381</v>
      </c>
      <c r="G141" s="7" t="s">
        <v>382</v>
      </c>
      <c r="H141" s="10">
        <v>0</v>
      </c>
      <c r="I141" s="10">
        <v>0</v>
      </c>
      <c r="J141" s="10">
        <v>0</v>
      </c>
      <c r="K141" s="7" t="s">
        <v>15</v>
      </c>
    </row>
    <row r="142" spans="1:11" x14ac:dyDescent="0.25">
      <c r="A142" s="7">
        <v>2204315</v>
      </c>
      <c r="B142" s="18" t="s">
        <v>143</v>
      </c>
      <c r="C142" s="9">
        <v>44805</v>
      </c>
      <c r="D142" s="9">
        <v>44825</v>
      </c>
      <c r="E142" s="9">
        <v>44845</v>
      </c>
      <c r="F142" s="7" t="s">
        <v>16</v>
      </c>
      <c r="G142" s="7" t="s">
        <v>383</v>
      </c>
      <c r="H142" s="10">
        <v>40.450000000000003</v>
      </c>
      <c r="I142" s="10">
        <v>0</v>
      </c>
      <c r="J142" s="10">
        <v>40.450000000000003</v>
      </c>
      <c r="K142" s="7" t="s">
        <v>15</v>
      </c>
    </row>
    <row r="143" spans="1:11" x14ac:dyDescent="0.25">
      <c r="A143" s="7">
        <v>2204318</v>
      </c>
      <c r="B143" s="18" t="s">
        <v>143</v>
      </c>
      <c r="C143" s="9">
        <v>44809</v>
      </c>
      <c r="D143" s="9">
        <v>44825</v>
      </c>
      <c r="E143" s="9">
        <v>45114</v>
      </c>
      <c r="F143" s="7" t="s">
        <v>384</v>
      </c>
      <c r="G143" s="7" t="s">
        <v>385</v>
      </c>
      <c r="H143" s="10">
        <v>0</v>
      </c>
      <c r="I143" s="10">
        <v>0</v>
      </c>
      <c r="J143" s="10">
        <v>0</v>
      </c>
      <c r="K143" s="7" t="s">
        <v>15</v>
      </c>
    </row>
    <row r="144" spans="1:11" x14ac:dyDescent="0.25">
      <c r="A144" s="7">
        <v>2204393</v>
      </c>
      <c r="B144" s="18" t="s">
        <v>143</v>
      </c>
      <c r="C144" s="9">
        <v>44824</v>
      </c>
      <c r="D144" s="9">
        <v>44830</v>
      </c>
      <c r="E144" s="9">
        <v>45268</v>
      </c>
      <c r="F144" s="7" t="s">
        <v>386</v>
      </c>
      <c r="G144" s="7" t="s">
        <v>385</v>
      </c>
      <c r="H144" s="10">
        <v>0</v>
      </c>
      <c r="I144" s="10">
        <v>0</v>
      </c>
      <c r="J144" s="10">
        <v>0</v>
      </c>
      <c r="K144" s="7" t="s">
        <v>15</v>
      </c>
    </row>
    <row r="145" spans="1:11" x14ac:dyDescent="0.25">
      <c r="A145" s="7">
        <v>2204395</v>
      </c>
      <c r="B145" s="18" t="s">
        <v>143</v>
      </c>
      <c r="C145" s="9">
        <v>44812</v>
      </c>
      <c r="D145" s="9">
        <v>44830</v>
      </c>
      <c r="E145" s="9">
        <v>44958</v>
      </c>
      <c r="F145" s="7" t="s">
        <v>25</v>
      </c>
      <c r="G145" s="7" t="s">
        <v>387</v>
      </c>
      <c r="H145" s="10">
        <v>1212.72</v>
      </c>
      <c r="I145" s="10">
        <v>0</v>
      </c>
      <c r="J145" s="10">
        <v>1212.72</v>
      </c>
      <c r="K145" s="7" t="s">
        <v>15</v>
      </c>
    </row>
    <row r="146" spans="1:11" x14ac:dyDescent="0.25">
      <c r="A146" s="7">
        <v>2204396</v>
      </c>
      <c r="B146" s="18" t="s">
        <v>143</v>
      </c>
      <c r="C146" s="9">
        <v>44812</v>
      </c>
      <c r="D146" s="9">
        <v>44830</v>
      </c>
      <c r="E146" s="9">
        <v>45114</v>
      </c>
      <c r="F146" s="7" t="s">
        <v>92</v>
      </c>
      <c r="G146" s="7" t="s">
        <v>388</v>
      </c>
      <c r="H146" s="10">
        <v>0</v>
      </c>
      <c r="I146" s="10">
        <v>0</v>
      </c>
      <c r="J146" s="10">
        <v>0</v>
      </c>
      <c r="K146" s="7" t="s">
        <v>15</v>
      </c>
    </row>
    <row r="147" spans="1:11" x14ac:dyDescent="0.25">
      <c r="A147" s="7">
        <v>2204407</v>
      </c>
      <c r="B147" s="18" t="s">
        <v>143</v>
      </c>
      <c r="C147" s="9">
        <v>44823</v>
      </c>
      <c r="D147" s="9">
        <v>44831</v>
      </c>
      <c r="E147" s="9">
        <v>45320</v>
      </c>
      <c r="F147" s="7" t="s">
        <v>54</v>
      </c>
      <c r="G147" s="7" t="s">
        <v>389</v>
      </c>
      <c r="H147" s="10">
        <v>1408.44</v>
      </c>
      <c r="I147" s="10">
        <v>0</v>
      </c>
      <c r="J147" s="10">
        <v>0</v>
      </c>
      <c r="K147" s="7" t="s">
        <v>15</v>
      </c>
    </row>
    <row r="148" spans="1:11" x14ac:dyDescent="0.25">
      <c r="A148" s="7">
        <v>2204411</v>
      </c>
      <c r="B148" s="18" t="s">
        <v>143</v>
      </c>
      <c r="C148" s="9">
        <v>44816</v>
      </c>
      <c r="D148" s="9">
        <v>44831</v>
      </c>
      <c r="E148" s="9">
        <v>44832</v>
      </c>
      <c r="F148" s="7" t="s">
        <v>25</v>
      </c>
      <c r="G148" s="7" t="s">
        <v>390</v>
      </c>
      <c r="H148" s="10">
        <v>0</v>
      </c>
      <c r="I148" s="10">
        <v>0</v>
      </c>
      <c r="J148" s="10">
        <v>0</v>
      </c>
      <c r="K148" s="7" t="s">
        <v>15</v>
      </c>
    </row>
    <row r="149" spans="1:11" x14ac:dyDescent="0.25">
      <c r="A149" s="7">
        <v>2204475</v>
      </c>
      <c r="B149" s="18" t="s">
        <v>154</v>
      </c>
      <c r="C149" s="9">
        <v>44820</v>
      </c>
      <c r="D149" s="9">
        <v>44830</v>
      </c>
      <c r="E149" s="9">
        <v>44910</v>
      </c>
      <c r="F149" s="7" t="s">
        <v>391</v>
      </c>
      <c r="G149" s="7" t="s">
        <v>298</v>
      </c>
      <c r="H149" s="10">
        <v>88</v>
      </c>
      <c r="I149" s="10">
        <v>0</v>
      </c>
      <c r="J149" s="10">
        <v>88</v>
      </c>
      <c r="K149" s="7" t="s">
        <v>15</v>
      </c>
    </row>
    <row r="150" spans="1:11" x14ac:dyDescent="0.25">
      <c r="A150" s="7">
        <v>2204481</v>
      </c>
      <c r="B150" s="18" t="s">
        <v>143</v>
      </c>
      <c r="C150" s="9">
        <v>44823</v>
      </c>
      <c r="D150" s="9">
        <v>44831</v>
      </c>
      <c r="E150" s="9">
        <v>45237</v>
      </c>
      <c r="F150" s="7" t="s">
        <v>68</v>
      </c>
      <c r="G150" s="7" t="s">
        <v>17</v>
      </c>
      <c r="H150" s="10">
        <v>0</v>
      </c>
      <c r="I150" s="10">
        <v>0</v>
      </c>
      <c r="J150" s="10">
        <v>0</v>
      </c>
      <c r="K150" s="7" t="s">
        <v>15</v>
      </c>
    </row>
    <row r="151" spans="1:11" x14ac:dyDescent="0.25">
      <c r="A151" s="7">
        <v>2204485</v>
      </c>
      <c r="B151" s="18" t="s">
        <v>143</v>
      </c>
      <c r="C151" s="9">
        <v>44828</v>
      </c>
      <c r="D151" s="9">
        <v>44831</v>
      </c>
      <c r="E151" s="9">
        <v>45215</v>
      </c>
      <c r="F151" s="7" t="s">
        <v>33</v>
      </c>
      <c r="G151" s="7" t="s">
        <v>392</v>
      </c>
      <c r="H151" s="10">
        <v>0</v>
      </c>
      <c r="I151" s="10">
        <v>0</v>
      </c>
      <c r="J151" s="10">
        <v>0</v>
      </c>
      <c r="K151" s="7" t="s">
        <v>15</v>
      </c>
    </row>
    <row r="152" spans="1:11" x14ac:dyDescent="0.25">
      <c r="A152" s="7">
        <v>2204501</v>
      </c>
      <c r="B152" s="18" t="s">
        <v>143</v>
      </c>
      <c r="C152" s="9">
        <v>44805</v>
      </c>
      <c r="D152" s="9">
        <v>44834</v>
      </c>
      <c r="E152" s="9">
        <v>44958</v>
      </c>
      <c r="F152" s="7" t="s">
        <v>393</v>
      </c>
      <c r="G152" s="7" t="s">
        <v>394</v>
      </c>
      <c r="H152" s="10">
        <v>920.21</v>
      </c>
      <c r="I152" s="10">
        <v>0</v>
      </c>
      <c r="J152" s="10">
        <v>920.21</v>
      </c>
      <c r="K152" s="7" t="s">
        <v>15</v>
      </c>
    </row>
    <row r="153" spans="1:11" x14ac:dyDescent="0.25">
      <c r="A153" s="7">
        <v>2204505</v>
      </c>
      <c r="B153" s="18" t="s">
        <v>154</v>
      </c>
      <c r="C153" s="9">
        <v>44826</v>
      </c>
      <c r="D153" s="9">
        <v>44834</v>
      </c>
      <c r="E153" s="9">
        <v>45268</v>
      </c>
      <c r="F153" s="7" t="s">
        <v>29</v>
      </c>
      <c r="G153" s="7" t="s">
        <v>395</v>
      </c>
      <c r="H153" s="10">
        <v>0</v>
      </c>
      <c r="I153" s="10">
        <v>0</v>
      </c>
      <c r="J153" s="10">
        <v>0</v>
      </c>
      <c r="K153" s="7" t="s">
        <v>15</v>
      </c>
    </row>
    <row r="154" spans="1:11" x14ac:dyDescent="0.25">
      <c r="A154" s="7">
        <v>2204508</v>
      </c>
      <c r="B154" s="18" t="s">
        <v>143</v>
      </c>
      <c r="C154" s="9">
        <v>44825</v>
      </c>
      <c r="D154" s="9">
        <v>44834</v>
      </c>
      <c r="E154" s="9">
        <v>44874</v>
      </c>
      <c r="F154" s="7" t="s">
        <v>92</v>
      </c>
      <c r="G154" s="7" t="s">
        <v>383</v>
      </c>
      <c r="H154" s="10">
        <v>54.95</v>
      </c>
      <c r="I154" s="10">
        <v>0</v>
      </c>
      <c r="J154" s="10">
        <v>54.95</v>
      </c>
      <c r="K154" s="7" t="s">
        <v>15</v>
      </c>
    </row>
    <row r="155" spans="1:11" x14ac:dyDescent="0.25">
      <c r="A155" s="7">
        <v>2204539</v>
      </c>
      <c r="B155" s="18" t="s">
        <v>143</v>
      </c>
      <c r="C155" s="9">
        <v>44806</v>
      </c>
      <c r="D155" s="9">
        <v>44833</v>
      </c>
      <c r="E155" s="9">
        <v>45491</v>
      </c>
      <c r="F155" s="7" t="s">
        <v>26</v>
      </c>
      <c r="G155" s="7" t="s">
        <v>396</v>
      </c>
      <c r="H155" s="10">
        <v>0</v>
      </c>
      <c r="I155" s="10">
        <v>0</v>
      </c>
      <c r="J155" s="10">
        <v>0</v>
      </c>
      <c r="K155" s="7" t="s">
        <v>15</v>
      </c>
    </row>
    <row r="156" spans="1:11" x14ac:dyDescent="0.25">
      <c r="A156" s="7">
        <v>2204628</v>
      </c>
      <c r="B156" s="18" t="s">
        <v>143</v>
      </c>
      <c r="C156" s="9">
        <v>44818</v>
      </c>
      <c r="D156" s="9">
        <v>44831</v>
      </c>
      <c r="E156" s="9">
        <v>45743</v>
      </c>
      <c r="F156" s="7" t="s">
        <v>26</v>
      </c>
      <c r="G156" s="7" t="s">
        <v>397</v>
      </c>
      <c r="H156" s="10">
        <v>0</v>
      </c>
      <c r="I156" s="10">
        <v>0</v>
      </c>
      <c r="J156" s="10">
        <v>0</v>
      </c>
      <c r="K156" s="7" t="s">
        <v>15</v>
      </c>
    </row>
    <row r="157" spans="1:11" x14ac:dyDescent="0.25">
      <c r="A157" s="7">
        <v>2204651</v>
      </c>
      <c r="B157" s="18" t="s">
        <v>143</v>
      </c>
      <c r="C157" s="9">
        <v>44821</v>
      </c>
      <c r="D157" s="9">
        <v>44841</v>
      </c>
      <c r="E157" s="9">
        <v>44900</v>
      </c>
      <c r="F157" s="7" t="s">
        <v>398</v>
      </c>
      <c r="G157" s="7" t="s">
        <v>399</v>
      </c>
      <c r="H157" s="10">
        <v>834.74</v>
      </c>
      <c r="I157" s="10">
        <v>123.72</v>
      </c>
      <c r="J157" s="10">
        <f>+H157+I157</f>
        <v>958.46</v>
      </c>
      <c r="K157" s="7" t="s">
        <v>15</v>
      </c>
    </row>
    <row r="158" spans="1:11" x14ac:dyDescent="0.25">
      <c r="A158" s="7">
        <v>2204700</v>
      </c>
      <c r="B158" s="18" t="s">
        <v>143</v>
      </c>
      <c r="C158" s="9">
        <v>44839</v>
      </c>
      <c r="D158" s="9">
        <v>44839</v>
      </c>
      <c r="E158" s="9">
        <v>45083</v>
      </c>
      <c r="F158" s="7" t="s">
        <v>92</v>
      </c>
      <c r="G158" s="7" t="s">
        <v>400</v>
      </c>
      <c r="H158" s="10">
        <v>111.45</v>
      </c>
      <c r="I158" s="10">
        <v>0</v>
      </c>
      <c r="J158" s="10">
        <v>111.45</v>
      </c>
      <c r="K158" s="7" t="s">
        <v>15</v>
      </c>
    </row>
    <row r="159" spans="1:11" x14ac:dyDescent="0.25">
      <c r="A159" s="7">
        <v>2204706</v>
      </c>
      <c r="B159" s="18" t="s">
        <v>143</v>
      </c>
      <c r="C159" s="9">
        <v>44824</v>
      </c>
      <c r="D159" s="9">
        <v>44844</v>
      </c>
      <c r="E159" s="9">
        <v>44901</v>
      </c>
      <c r="F159" s="7" t="s">
        <v>35</v>
      </c>
      <c r="G159" s="7" t="s">
        <v>401</v>
      </c>
      <c r="H159" s="10">
        <v>812.21</v>
      </c>
      <c r="I159" s="10">
        <v>123.72</v>
      </c>
      <c r="J159" s="10">
        <f>SUM(H159:I159)</f>
        <v>935.93000000000006</v>
      </c>
      <c r="K159" s="7" t="s">
        <v>15</v>
      </c>
    </row>
    <row r="160" spans="1:11" x14ac:dyDescent="0.25">
      <c r="A160" s="7">
        <v>2204798</v>
      </c>
      <c r="B160" s="18" t="s">
        <v>154</v>
      </c>
      <c r="C160" s="9">
        <v>44821</v>
      </c>
      <c r="D160" s="9">
        <v>44848</v>
      </c>
      <c r="E160" s="9">
        <v>45048</v>
      </c>
      <c r="F160" s="7" t="s">
        <v>402</v>
      </c>
      <c r="G160" s="7" t="s">
        <v>20</v>
      </c>
      <c r="H160" s="10">
        <v>421.76</v>
      </c>
      <c r="I160" s="10">
        <v>0</v>
      </c>
      <c r="J160" s="10">
        <v>421.76</v>
      </c>
      <c r="K160" s="7" t="s">
        <v>15</v>
      </c>
    </row>
    <row r="161" spans="1:11" x14ac:dyDescent="0.25">
      <c r="A161" s="7">
        <v>2204799</v>
      </c>
      <c r="B161" s="18" t="s">
        <v>143</v>
      </c>
      <c r="C161" s="9">
        <v>44840</v>
      </c>
      <c r="D161" s="9">
        <v>44848</v>
      </c>
      <c r="E161" s="9">
        <v>44993</v>
      </c>
      <c r="F161" s="7" t="s">
        <v>23</v>
      </c>
      <c r="G161" s="7" t="s">
        <v>403</v>
      </c>
      <c r="H161" s="10">
        <v>647.23</v>
      </c>
      <c r="I161" s="10">
        <v>0</v>
      </c>
      <c r="J161" s="10">
        <v>647.23</v>
      </c>
      <c r="K161" s="7" t="s">
        <v>15</v>
      </c>
    </row>
    <row r="162" spans="1:11" x14ac:dyDescent="0.25">
      <c r="A162" s="7">
        <v>2204801</v>
      </c>
      <c r="B162" s="18" t="s">
        <v>143</v>
      </c>
      <c r="C162" s="9">
        <v>44844</v>
      </c>
      <c r="D162" s="9">
        <v>44848</v>
      </c>
      <c r="E162" s="9">
        <v>44953</v>
      </c>
      <c r="F162" s="7" t="s">
        <v>23</v>
      </c>
      <c r="G162" s="7" t="s">
        <v>379</v>
      </c>
      <c r="H162" s="10">
        <v>474.2</v>
      </c>
      <c r="I162" s="10">
        <v>0</v>
      </c>
      <c r="J162" s="10">
        <v>474.2</v>
      </c>
      <c r="K162" s="7" t="s">
        <v>15</v>
      </c>
    </row>
    <row r="163" spans="1:11" x14ac:dyDescent="0.25">
      <c r="A163" s="7">
        <v>2204824</v>
      </c>
      <c r="B163" s="18" t="s">
        <v>143</v>
      </c>
      <c r="C163" s="9">
        <v>44833</v>
      </c>
      <c r="D163" s="9">
        <v>44848</v>
      </c>
      <c r="E163" s="9">
        <v>45096</v>
      </c>
      <c r="F163" s="7" t="s">
        <v>50</v>
      </c>
      <c r="G163" s="7" t="s">
        <v>404</v>
      </c>
      <c r="H163" s="10">
        <v>0</v>
      </c>
      <c r="I163" s="10">
        <v>0</v>
      </c>
      <c r="J163" s="10">
        <v>0</v>
      </c>
      <c r="K163" s="7" t="s">
        <v>15</v>
      </c>
    </row>
    <row r="164" spans="1:11" x14ac:dyDescent="0.25">
      <c r="A164" s="7">
        <v>2204864</v>
      </c>
      <c r="B164" s="18" t="s">
        <v>143</v>
      </c>
      <c r="C164" s="9">
        <v>44813</v>
      </c>
      <c r="D164" s="9">
        <v>44853</v>
      </c>
      <c r="E164" s="9">
        <v>45114</v>
      </c>
      <c r="F164" s="7" t="s">
        <v>405</v>
      </c>
      <c r="G164" s="7" t="s">
        <v>406</v>
      </c>
      <c r="H164" s="10">
        <v>0</v>
      </c>
      <c r="I164" s="10">
        <v>0</v>
      </c>
      <c r="J164" s="10">
        <v>0</v>
      </c>
      <c r="K164" s="7" t="s">
        <v>15</v>
      </c>
    </row>
    <row r="165" spans="1:11" x14ac:dyDescent="0.25">
      <c r="A165" s="7">
        <v>2204867</v>
      </c>
      <c r="B165" s="18" t="s">
        <v>143</v>
      </c>
      <c r="C165" s="9">
        <v>44783</v>
      </c>
      <c r="D165" s="9">
        <v>44853</v>
      </c>
      <c r="E165" s="9">
        <v>45058</v>
      </c>
      <c r="F165" s="7" t="s">
        <v>112</v>
      </c>
      <c r="G165" s="7" t="s">
        <v>407</v>
      </c>
      <c r="H165" s="10">
        <v>1738.86</v>
      </c>
      <c r="I165" s="10">
        <v>0</v>
      </c>
      <c r="J165" s="10">
        <v>1738.86</v>
      </c>
      <c r="K165" s="7" t="s">
        <v>15</v>
      </c>
    </row>
    <row r="166" spans="1:11" x14ac:dyDescent="0.25">
      <c r="A166" s="7">
        <v>2204870</v>
      </c>
      <c r="B166" s="18" t="s">
        <v>143</v>
      </c>
      <c r="C166" s="9">
        <v>44809</v>
      </c>
      <c r="D166" s="9">
        <v>44853</v>
      </c>
      <c r="E166" s="9">
        <v>44986</v>
      </c>
      <c r="F166" s="7" t="s">
        <v>408</v>
      </c>
      <c r="G166" s="7" t="s">
        <v>409</v>
      </c>
      <c r="H166" s="10">
        <v>846.64</v>
      </c>
      <c r="I166" s="10">
        <v>0</v>
      </c>
      <c r="J166" s="10">
        <v>846.64</v>
      </c>
      <c r="K166" s="7" t="s">
        <v>15</v>
      </c>
    </row>
    <row r="167" spans="1:11" x14ac:dyDescent="0.25">
      <c r="A167" s="7">
        <v>2204874</v>
      </c>
      <c r="B167" s="18" t="s">
        <v>143</v>
      </c>
      <c r="C167" s="9">
        <v>44851</v>
      </c>
      <c r="D167" s="9">
        <v>44853</v>
      </c>
      <c r="E167" s="9">
        <v>44907</v>
      </c>
      <c r="F167" s="7" t="s">
        <v>286</v>
      </c>
      <c r="G167" s="7" t="s">
        <v>410</v>
      </c>
      <c r="H167" s="10">
        <v>2141.34</v>
      </c>
      <c r="I167" s="10">
        <v>123.72</v>
      </c>
      <c r="J167" s="10">
        <f>+H167+I167</f>
        <v>2265.06</v>
      </c>
      <c r="K167" s="7" t="s">
        <v>15</v>
      </c>
    </row>
    <row r="168" spans="1:11" x14ac:dyDescent="0.25">
      <c r="A168" s="7">
        <v>2204901</v>
      </c>
      <c r="B168" s="18" t="s">
        <v>143</v>
      </c>
      <c r="C168" s="9">
        <v>44838</v>
      </c>
      <c r="D168" s="9">
        <v>44852</v>
      </c>
      <c r="E168" s="9">
        <v>45099</v>
      </c>
      <c r="F168" s="7" t="s">
        <v>411</v>
      </c>
      <c r="G168" s="7" t="s">
        <v>412</v>
      </c>
      <c r="H168" s="10">
        <v>0</v>
      </c>
      <c r="I168" s="10">
        <v>0</v>
      </c>
      <c r="J168" s="10">
        <v>0</v>
      </c>
      <c r="K168" s="7" t="s">
        <v>15</v>
      </c>
    </row>
    <row r="169" spans="1:11" x14ac:dyDescent="0.25">
      <c r="A169" s="7">
        <v>2204904</v>
      </c>
      <c r="B169" s="18" t="s">
        <v>143</v>
      </c>
      <c r="C169" s="9">
        <v>44846</v>
      </c>
      <c r="D169" s="9">
        <v>44852</v>
      </c>
      <c r="E169" s="9">
        <v>45447</v>
      </c>
      <c r="F169" s="7" t="s">
        <v>31</v>
      </c>
      <c r="G169" s="7" t="s">
        <v>413</v>
      </c>
      <c r="H169" s="10">
        <v>0</v>
      </c>
      <c r="I169" s="10">
        <v>0</v>
      </c>
      <c r="J169" s="10">
        <v>0</v>
      </c>
      <c r="K169" s="7" t="s">
        <v>15</v>
      </c>
    </row>
    <row r="170" spans="1:11" x14ac:dyDescent="0.25">
      <c r="A170" s="7">
        <v>2204908</v>
      </c>
      <c r="B170" s="18" t="s">
        <v>143</v>
      </c>
      <c r="C170" s="9">
        <v>44808</v>
      </c>
      <c r="D170" s="9">
        <v>44852</v>
      </c>
      <c r="E170" s="9">
        <v>45447</v>
      </c>
      <c r="F170" s="7" t="s">
        <v>112</v>
      </c>
      <c r="G170" s="7" t="s">
        <v>414</v>
      </c>
      <c r="H170" s="10">
        <v>0</v>
      </c>
      <c r="I170" s="10">
        <v>0</v>
      </c>
      <c r="J170" s="10">
        <v>0</v>
      </c>
      <c r="K170" s="7" t="s">
        <v>15</v>
      </c>
    </row>
    <row r="171" spans="1:11" x14ac:dyDescent="0.25">
      <c r="A171" s="7">
        <v>2204926</v>
      </c>
      <c r="B171" s="18" t="s">
        <v>143</v>
      </c>
      <c r="C171" s="9">
        <v>44805</v>
      </c>
      <c r="D171" s="9">
        <v>44854</v>
      </c>
      <c r="E171" s="9">
        <v>44979</v>
      </c>
      <c r="F171" s="7" t="s">
        <v>21</v>
      </c>
      <c r="G171" s="7" t="s">
        <v>17</v>
      </c>
      <c r="H171" s="10">
        <v>1007.98</v>
      </c>
      <c r="I171" s="10">
        <v>0</v>
      </c>
      <c r="J171" s="10">
        <f>SUM(H171:I171)</f>
        <v>1007.98</v>
      </c>
      <c r="K171" s="7" t="s">
        <v>15</v>
      </c>
    </row>
    <row r="172" spans="1:11" x14ac:dyDescent="0.25">
      <c r="A172" s="7">
        <v>2204944</v>
      </c>
      <c r="B172" s="18" t="s">
        <v>143</v>
      </c>
      <c r="C172" s="9">
        <v>44808</v>
      </c>
      <c r="D172" s="9">
        <v>44854</v>
      </c>
      <c r="E172" s="9">
        <v>44861</v>
      </c>
      <c r="F172" s="7" t="s">
        <v>415</v>
      </c>
      <c r="G172" s="7" t="s">
        <v>416</v>
      </c>
      <c r="H172" s="10">
        <v>0</v>
      </c>
      <c r="I172" s="10">
        <v>0</v>
      </c>
      <c r="J172" s="10">
        <v>0</v>
      </c>
      <c r="K172" s="7" t="s">
        <v>15</v>
      </c>
    </row>
    <row r="173" spans="1:11" x14ac:dyDescent="0.25">
      <c r="A173" s="7">
        <v>2204957</v>
      </c>
      <c r="B173" s="18" t="s">
        <v>143</v>
      </c>
      <c r="C173" s="9">
        <v>44841</v>
      </c>
      <c r="D173" s="9">
        <v>44855</v>
      </c>
      <c r="E173" s="9">
        <v>45050</v>
      </c>
      <c r="F173" s="7" t="s">
        <v>417</v>
      </c>
      <c r="G173" s="7" t="s">
        <v>418</v>
      </c>
      <c r="H173" s="10">
        <v>0</v>
      </c>
      <c r="I173" s="10">
        <v>0</v>
      </c>
      <c r="J173" s="10">
        <v>0</v>
      </c>
      <c r="K173" s="7" t="s">
        <v>15</v>
      </c>
    </row>
    <row r="174" spans="1:11" x14ac:dyDescent="0.25">
      <c r="A174" s="7">
        <v>2205022</v>
      </c>
      <c r="B174" s="18" t="s">
        <v>154</v>
      </c>
      <c r="C174" s="9">
        <v>44760</v>
      </c>
      <c r="D174" s="9">
        <v>44859</v>
      </c>
      <c r="E174" s="9">
        <v>45126</v>
      </c>
      <c r="F174" s="7" t="s">
        <v>85</v>
      </c>
      <c r="G174" s="7" t="s">
        <v>20</v>
      </c>
      <c r="H174" s="10">
        <f>752.48+690</f>
        <v>1442.48</v>
      </c>
      <c r="I174" s="10">
        <v>0</v>
      </c>
      <c r="J174" s="10">
        <f>SUM(H174:I174)</f>
        <v>1442.48</v>
      </c>
      <c r="K174" s="7" t="s">
        <v>15</v>
      </c>
    </row>
    <row r="175" spans="1:11" x14ac:dyDescent="0.25">
      <c r="A175" s="7">
        <v>2205029</v>
      </c>
      <c r="B175" s="18" t="s">
        <v>143</v>
      </c>
      <c r="C175" s="9">
        <v>44832</v>
      </c>
      <c r="D175" s="9">
        <v>44860</v>
      </c>
      <c r="E175" s="9">
        <v>45049</v>
      </c>
      <c r="F175" s="7" t="s">
        <v>93</v>
      </c>
      <c r="G175" s="7" t="s">
        <v>58</v>
      </c>
      <c r="H175" s="10">
        <v>700</v>
      </c>
      <c r="I175" s="10">
        <v>0</v>
      </c>
      <c r="J175" s="10">
        <v>700</v>
      </c>
      <c r="K175" s="7" t="s">
        <v>15</v>
      </c>
    </row>
    <row r="176" spans="1:11" x14ac:dyDescent="0.25">
      <c r="A176" s="7">
        <v>2205046</v>
      </c>
      <c r="B176" s="18" t="s">
        <v>143</v>
      </c>
      <c r="C176" s="9">
        <v>44816</v>
      </c>
      <c r="D176" s="9">
        <v>44859</v>
      </c>
      <c r="E176" s="9">
        <v>44861</v>
      </c>
      <c r="F176" s="7" t="s">
        <v>33</v>
      </c>
      <c r="G176" s="7" t="s">
        <v>419</v>
      </c>
      <c r="H176" s="10">
        <v>0</v>
      </c>
      <c r="I176" s="10">
        <v>0</v>
      </c>
      <c r="J176" s="10">
        <v>0</v>
      </c>
      <c r="K176" s="7" t="s">
        <v>15</v>
      </c>
    </row>
    <row r="177" spans="1:11" x14ac:dyDescent="0.25">
      <c r="A177" s="7">
        <v>2205058</v>
      </c>
      <c r="B177" s="18" t="s">
        <v>143</v>
      </c>
      <c r="C177" s="9">
        <v>44823</v>
      </c>
      <c r="D177" s="9">
        <v>44861</v>
      </c>
      <c r="E177" s="9">
        <v>45007</v>
      </c>
      <c r="F177" s="7" t="s">
        <v>55</v>
      </c>
      <c r="G177" s="7" t="s">
        <v>22</v>
      </c>
      <c r="H177" s="10">
        <v>852.57</v>
      </c>
      <c r="I177" s="10">
        <v>0</v>
      </c>
      <c r="J177" s="10">
        <f>SUM(H177:I177)</f>
        <v>852.57</v>
      </c>
      <c r="K177" s="7" t="s">
        <v>15</v>
      </c>
    </row>
    <row r="178" spans="1:11" x14ac:dyDescent="0.25">
      <c r="A178" s="7">
        <v>2205095</v>
      </c>
      <c r="B178" s="18" t="s">
        <v>143</v>
      </c>
      <c r="C178" s="9">
        <v>44854</v>
      </c>
      <c r="D178" s="9">
        <v>44864</v>
      </c>
      <c r="E178" s="9">
        <v>44881</v>
      </c>
      <c r="F178" s="7" t="s">
        <v>360</v>
      </c>
      <c r="G178" s="7" t="s">
        <v>105</v>
      </c>
      <c r="H178" s="10">
        <v>112</v>
      </c>
      <c r="I178" s="10">
        <v>0</v>
      </c>
      <c r="J178" s="10">
        <f>SUM(H178:I178)</f>
        <v>112</v>
      </c>
      <c r="K178" s="7" t="s">
        <v>15</v>
      </c>
    </row>
    <row r="179" spans="1:11" x14ac:dyDescent="0.25">
      <c r="A179" s="7">
        <v>2205098</v>
      </c>
      <c r="B179" s="18" t="s">
        <v>143</v>
      </c>
      <c r="C179" s="9">
        <v>44859</v>
      </c>
      <c r="D179" s="9">
        <v>44864</v>
      </c>
      <c r="E179" s="9">
        <v>45414</v>
      </c>
      <c r="F179" s="7" t="s">
        <v>19</v>
      </c>
      <c r="G179" s="7" t="s">
        <v>17</v>
      </c>
      <c r="H179" s="10">
        <v>0</v>
      </c>
      <c r="I179" s="10">
        <v>0</v>
      </c>
      <c r="J179" s="10">
        <v>0</v>
      </c>
      <c r="K179" s="7" t="s">
        <v>15</v>
      </c>
    </row>
    <row r="180" spans="1:11" x14ac:dyDescent="0.25">
      <c r="A180" s="7">
        <v>2205175</v>
      </c>
      <c r="B180" s="18" t="s">
        <v>143</v>
      </c>
      <c r="C180" s="9">
        <v>44841</v>
      </c>
      <c r="D180" s="9">
        <v>44865</v>
      </c>
      <c r="E180" s="9">
        <v>44874</v>
      </c>
      <c r="F180" s="7" t="s">
        <v>420</v>
      </c>
      <c r="G180" s="7" t="s">
        <v>421</v>
      </c>
      <c r="H180" s="10">
        <v>366.4</v>
      </c>
      <c r="I180" s="10">
        <v>0</v>
      </c>
      <c r="J180" s="10">
        <f>SUM(H180:I180)</f>
        <v>366.4</v>
      </c>
      <c r="K180" s="7" t="s">
        <v>15</v>
      </c>
    </row>
    <row r="181" spans="1:11" x14ac:dyDescent="0.25">
      <c r="A181" s="7">
        <v>2205224</v>
      </c>
      <c r="B181" s="18" t="s">
        <v>143</v>
      </c>
      <c r="C181" s="9">
        <v>44816</v>
      </c>
      <c r="D181" s="9">
        <v>44868</v>
      </c>
      <c r="E181" s="9">
        <v>44890</v>
      </c>
      <c r="F181" s="7" t="s">
        <v>55</v>
      </c>
      <c r="G181" s="7" t="s">
        <v>422</v>
      </c>
      <c r="H181" s="10">
        <v>703.75</v>
      </c>
      <c r="I181" s="10">
        <v>0</v>
      </c>
      <c r="J181" s="10">
        <f>SUM(H181:I181)</f>
        <v>703.75</v>
      </c>
      <c r="K181" s="7" t="s">
        <v>15</v>
      </c>
    </row>
    <row r="182" spans="1:11" x14ac:dyDescent="0.25">
      <c r="A182" s="7">
        <v>2205229</v>
      </c>
      <c r="B182" s="18" t="s">
        <v>423</v>
      </c>
      <c r="C182" s="9">
        <v>44848</v>
      </c>
      <c r="D182" s="29" t="s">
        <v>424</v>
      </c>
      <c r="E182" s="9">
        <v>45175</v>
      </c>
      <c r="F182" s="7" t="s">
        <v>116</v>
      </c>
      <c r="G182" s="7" t="s">
        <v>263</v>
      </c>
      <c r="H182" s="10">
        <f>2500+691.62</f>
        <v>3191.62</v>
      </c>
      <c r="I182" s="10">
        <v>0</v>
      </c>
      <c r="J182" s="10">
        <f>SUM(H182:I182)</f>
        <v>3191.62</v>
      </c>
      <c r="K182" s="7" t="s">
        <v>15</v>
      </c>
    </row>
    <row r="183" spans="1:11" x14ac:dyDescent="0.25">
      <c r="A183" s="7">
        <v>2205230</v>
      </c>
      <c r="B183" s="18" t="s">
        <v>143</v>
      </c>
      <c r="C183" s="9">
        <v>44868</v>
      </c>
      <c r="D183" s="30">
        <v>44869</v>
      </c>
      <c r="E183" s="9">
        <v>45021</v>
      </c>
      <c r="F183" s="7" t="s">
        <v>21</v>
      </c>
      <c r="G183" s="7" t="s">
        <v>17</v>
      </c>
      <c r="H183" s="10">
        <v>775</v>
      </c>
      <c r="I183" s="10">
        <v>0</v>
      </c>
      <c r="J183" s="10">
        <f>SUM(H183:I183)</f>
        <v>775</v>
      </c>
      <c r="K183" s="7" t="s">
        <v>15</v>
      </c>
    </row>
    <row r="184" spans="1:11" x14ac:dyDescent="0.25">
      <c r="A184" s="7">
        <v>2205241</v>
      </c>
      <c r="B184" s="18" t="s">
        <v>143</v>
      </c>
      <c r="C184" s="9">
        <v>44730</v>
      </c>
      <c r="D184" s="30">
        <v>44869</v>
      </c>
      <c r="E184" s="9">
        <v>44872</v>
      </c>
      <c r="F184" s="7" t="s">
        <v>29</v>
      </c>
      <c r="G184" s="7" t="s">
        <v>425</v>
      </c>
      <c r="H184" s="10">
        <v>0</v>
      </c>
      <c r="I184" s="10">
        <v>0</v>
      </c>
      <c r="J184" s="10">
        <v>0</v>
      </c>
      <c r="K184" s="7" t="s">
        <v>15</v>
      </c>
    </row>
    <row r="185" spans="1:11" x14ac:dyDescent="0.25">
      <c r="A185" s="7">
        <v>2205247</v>
      </c>
      <c r="B185" s="18" t="s">
        <v>143</v>
      </c>
      <c r="C185" s="9">
        <v>44872</v>
      </c>
      <c r="D185" s="30">
        <v>44872</v>
      </c>
      <c r="E185" s="9">
        <v>44911</v>
      </c>
      <c r="F185" s="7" t="s">
        <v>16</v>
      </c>
      <c r="G185" s="7" t="s">
        <v>105</v>
      </c>
      <c r="H185" s="10">
        <v>77.680000000000007</v>
      </c>
      <c r="I185" s="10">
        <v>0</v>
      </c>
      <c r="J185" s="10">
        <f>SUM(H185:I185)</f>
        <v>77.680000000000007</v>
      </c>
      <c r="K185" s="7" t="s">
        <v>15</v>
      </c>
    </row>
    <row r="186" spans="1:11" x14ac:dyDescent="0.25">
      <c r="A186" s="7">
        <v>2205306</v>
      </c>
      <c r="B186" s="18" t="s">
        <v>143</v>
      </c>
      <c r="C186" s="9">
        <v>44849</v>
      </c>
      <c r="D186" s="30">
        <v>44872</v>
      </c>
      <c r="E186" s="9">
        <v>44875</v>
      </c>
      <c r="F186" s="7" t="s">
        <v>35</v>
      </c>
      <c r="G186" s="7" t="s">
        <v>426</v>
      </c>
      <c r="H186" s="23">
        <v>181.5</v>
      </c>
      <c r="I186" s="23">
        <v>0</v>
      </c>
      <c r="J186" s="23">
        <v>181.5</v>
      </c>
      <c r="K186" s="7" t="s">
        <v>15</v>
      </c>
    </row>
    <row r="187" spans="1:11" x14ac:dyDescent="0.25">
      <c r="A187" s="7">
        <v>2205326</v>
      </c>
      <c r="B187" s="18" t="s">
        <v>143</v>
      </c>
      <c r="C187" s="9">
        <v>44848</v>
      </c>
      <c r="D187" s="30">
        <v>44874</v>
      </c>
      <c r="E187" s="9">
        <v>45016</v>
      </c>
      <c r="F187" s="7" t="s">
        <v>353</v>
      </c>
      <c r="G187" s="26" t="s">
        <v>427</v>
      </c>
      <c r="H187" s="10">
        <v>850</v>
      </c>
      <c r="I187" s="10">
        <v>0</v>
      </c>
      <c r="J187" s="10">
        <f>SUM(H187:I187)</f>
        <v>850</v>
      </c>
      <c r="K187" s="7" t="s">
        <v>15</v>
      </c>
    </row>
    <row r="188" spans="1:11" x14ac:dyDescent="0.25">
      <c r="A188" s="7">
        <v>2205330</v>
      </c>
      <c r="B188" s="18" t="s">
        <v>143</v>
      </c>
      <c r="C188" s="9">
        <v>44853</v>
      </c>
      <c r="D188" s="30">
        <v>44869</v>
      </c>
      <c r="E188" s="9">
        <v>45415</v>
      </c>
      <c r="F188" s="7" t="s">
        <v>428</v>
      </c>
      <c r="G188" s="7" t="s">
        <v>429</v>
      </c>
      <c r="H188" s="10">
        <v>0</v>
      </c>
      <c r="I188" s="10">
        <v>0</v>
      </c>
      <c r="J188" s="10">
        <v>0</v>
      </c>
      <c r="K188" s="7" t="s">
        <v>15</v>
      </c>
    </row>
    <row r="189" spans="1:11" x14ac:dyDescent="0.25">
      <c r="A189" s="7">
        <v>2205338</v>
      </c>
      <c r="B189" s="18" t="s">
        <v>143</v>
      </c>
      <c r="C189" s="9">
        <v>44865</v>
      </c>
      <c r="D189" s="30">
        <v>44874</v>
      </c>
      <c r="E189" s="9">
        <v>45296</v>
      </c>
      <c r="F189" s="7" t="s">
        <v>59</v>
      </c>
      <c r="G189" s="7" t="s">
        <v>430</v>
      </c>
      <c r="H189" s="10">
        <v>0</v>
      </c>
      <c r="I189" s="10">
        <v>0</v>
      </c>
      <c r="J189" s="10">
        <v>0</v>
      </c>
      <c r="K189" s="7" t="s">
        <v>15</v>
      </c>
    </row>
    <row r="190" spans="1:11" x14ac:dyDescent="0.25">
      <c r="A190" s="7">
        <v>2205350</v>
      </c>
      <c r="B190" s="18" t="s">
        <v>143</v>
      </c>
      <c r="C190" s="9">
        <v>44855</v>
      </c>
      <c r="D190" s="30">
        <v>44874</v>
      </c>
      <c r="E190" s="9">
        <v>45414</v>
      </c>
      <c r="F190" s="7" t="s">
        <v>112</v>
      </c>
      <c r="G190" s="7" t="s">
        <v>431</v>
      </c>
      <c r="H190" s="10">
        <v>0</v>
      </c>
      <c r="I190" s="10">
        <v>0</v>
      </c>
      <c r="J190" s="10">
        <v>0</v>
      </c>
      <c r="K190" s="7" t="s">
        <v>15</v>
      </c>
    </row>
    <row r="191" spans="1:11" x14ac:dyDescent="0.25">
      <c r="A191" s="7">
        <v>2205372</v>
      </c>
      <c r="B191" s="31" t="s">
        <v>143</v>
      </c>
      <c r="C191" s="9">
        <v>44791</v>
      </c>
      <c r="D191" s="30">
        <v>44875</v>
      </c>
      <c r="E191" s="9">
        <v>44935</v>
      </c>
      <c r="F191" s="7" t="s">
        <v>432</v>
      </c>
      <c r="G191" s="7" t="s">
        <v>433</v>
      </c>
      <c r="H191" s="10">
        <v>805.19</v>
      </c>
      <c r="I191" s="10">
        <v>0</v>
      </c>
      <c r="J191" s="10">
        <v>805.19</v>
      </c>
      <c r="K191" s="7" t="s">
        <v>15</v>
      </c>
    </row>
    <row r="192" spans="1:11" x14ac:dyDescent="0.25">
      <c r="A192" s="7">
        <v>2205393</v>
      </c>
      <c r="B192" s="31" t="s">
        <v>143</v>
      </c>
      <c r="C192" s="9">
        <v>44876</v>
      </c>
      <c r="D192" s="30">
        <v>44879</v>
      </c>
      <c r="E192" s="9">
        <v>45035</v>
      </c>
      <c r="F192" s="7" t="s">
        <v>76</v>
      </c>
      <c r="G192" s="7" t="s">
        <v>122</v>
      </c>
      <c r="H192" s="10">
        <v>115.21</v>
      </c>
      <c r="I192" s="10">
        <v>0</v>
      </c>
      <c r="J192" s="10">
        <f>SUM(H192:I192)</f>
        <v>115.21</v>
      </c>
      <c r="K192" s="7" t="s">
        <v>15</v>
      </c>
    </row>
    <row r="193" spans="1:11" x14ac:dyDescent="0.25">
      <c r="A193" s="7">
        <v>2205395</v>
      </c>
      <c r="B193" s="31" t="s">
        <v>143</v>
      </c>
      <c r="C193" s="9">
        <v>44858</v>
      </c>
      <c r="D193" s="30">
        <v>44879</v>
      </c>
      <c r="E193" s="9">
        <v>44879</v>
      </c>
      <c r="F193" s="7" t="s">
        <v>68</v>
      </c>
      <c r="G193" s="7" t="s">
        <v>434</v>
      </c>
      <c r="H193" s="10">
        <v>0</v>
      </c>
      <c r="I193" s="10">
        <v>0</v>
      </c>
      <c r="J193" s="10">
        <v>0</v>
      </c>
      <c r="K193" s="7" t="s">
        <v>15</v>
      </c>
    </row>
    <row r="194" spans="1:11" x14ac:dyDescent="0.25">
      <c r="A194" s="7">
        <v>2205402</v>
      </c>
      <c r="B194" s="31" t="s">
        <v>143</v>
      </c>
      <c r="C194" s="9">
        <v>44873</v>
      </c>
      <c r="D194" s="9">
        <v>44875</v>
      </c>
      <c r="E194" s="9">
        <v>45034</v>
      </c>
      <c r="F194" s="7" t="s">
        <v>183</v>
      </c>
      <c r="G194" s="7" t="s">
        <v>435</v>
      </c>
      <c r="H194" s="10">
        <v>1011.75</v>
      </c>
      <c r="I194" s="10">
        <v>133.71</v>
      </c>
      <c r="J194" s="10">
        <f>+H194+I194</f>
        <v>1145.46</v>
      </c>
      <c r="K194" s="7" t="s">
        <v>15</v>
      </c>
    </row>
    <row r="195" spans="1:11" x14ac:dyDescent="0.25">
      <c r="A195" s="7">
        <v>2205485</v>
      </c>
      <c r="B195" s="31" t="s">
        <v>143</v>
      </c>
      <c r="C195" s="9">
        <v>44874</v>
      </c>
      <c r="D195" s="9">
        <v>44880</v>
      </c>
      <c r="E195" s="9">
        <v>44928</v>
      </c>
      <c r="F195" s="7" t="s">
        <v>436</v>
      </c>
      <c r="G195" s="7" t="s">
        <v>437</v>
      </c>
      <c r="H195" s="10">
        <v>530.66</v>
      </c>
      <c r="I195" s="10">
        <v>0</v>
      </c>
      <c r="J195" s="10">
        <v>530.66</v>
      </c>
      <c r="K195" s="7" t="s">
        <v>15</v>
      </c>
    </row>
    <row r="196" spans="1:11" x14ac:dyDescent="0.25">
      <c r="A196" s="7">
        <v>2205495</v>
      </c>
      <c r="B196" s="31" t="s">
        <v>268</v>
      </c>
      <c r="C196" s="9">
        <v>44861</v>
      </c>
      <c r="D196" s="9">
        <v>44879</v>
      </c>
      <c r="E196" s="9">
        <v>45415</v>
      </c>
      <c r="F196" s="7" t="s">
        <v>55</v>
      </c>
      <c r="G196" s="7" t="s">
        <v>438</v>
      </c>
      <c r="H196" s="10">
        <v>0</v>
      </c>
      <c r="I196" s="10">
        <v>0</v>
      </c>
      <c r="J196" s="10">
        <v>0</v>
      </c>
      <c r="K196" s="7" t="s">
        <v>15</v>
      </c>
    </row>
    <row r="197" spans="1:11" x14ac:dyDescent="0.25">
      <c r="A197" s="7">
        <v>2205507</v>
      </c>
      <c r="B197" s="18" t="s">
        <v>143</v>
      </c>
      <c r="C197" s="9">
        <v>44858</v>
      </c>
      <c r="D197" s="9">
        <v>44883</v>
      </c>
      <c r="E197" s="9">
        <v>45415</v>
      </c>
      <c r="F197" s="7" t="s">
        <v>96</v>
      </c>
      <c r="G197" s="7" t="s">
        <v>22</v>
      </c>
      <c r="H197" s="10">
        <v>0</v>
      </c>
      <c r="I197" s="10">
        <v>0</v>
      </c>
      <c r="J197" s="10">
        <v>0</v>
      </c>
      <c r="K197" s="7" t="s">
        <v>15</v>
      </c>
    </row>
    <row r="198" spans="1:11" x14ac:dyDescent="0.25">
      <c r="A198" s="7">
        <v>2205516</v>
      </c>
      <c r="B198" s="18" t="s">
        <v>154</v>
      </c>
      <c r="C198" s="9">
        <v>44813</v>
      </c>
      <c r="D198" s="9">
        <v>44886</v>
      </c>
      <c r="E198" s="9">
        <v>45268</v>
      </c>
      <c r="F198" s="7" t="s">
        <v>439</v>
      </c>
      <c r="G198" s="7" t="s">
        <v>440</v>
      </c>
      <c r="H198" s="10">
        <v>0</v>
      </c>
      <c r="I198" s="10">
        <v>0</v>
      </c>
      <c r="J198" s="10">
        <v>0</v>
      </c>
      <c r="K198" s="7" t="s">
        <v>15</v>
      </c>
    </row>
    <row r="199" spans="1:11" x14ac:dyDescent="0.25">
      <c r="A199" s="7">
        <v>2205523</v>
      </c>
      <c r="B199" s="18" t="s">
        <v>143</v>
      </c>
      <c r="C199" s="9">
        <v>44744</v>
      </c>
      <c r="D199" s="9">
        <v>44887</v>
      </c>
      <c r="E199" s="9">
        <v>44903</v>
      </c>
      <c r="F199" s="7" t="s">
        <v>441</v>
      </c>
      <c r="G199" s="7" t="s">
        <v>105</v>
      </c>
      <c r="H199" s="10">
        <v>377.45</v>
      </c>
      <c r="I199" s="10"/>
      <c r="J199" s="10">
        <v>377.45</v>
      </c>
      <c r="K199" s="7" t="s">
        <v>15</v>
      </c>
    </row>
    <row r="200" spans="1:11" x14ac:dyDescent="0.25">
      <c r="A200" s="7">
        <v>2205561</v>
      </c>
      <c r="B200" s="18" t="s">
        <v>143</v>
      </c>
      <c r="C200" s="9">
        <v>44854</v>
      </c>
      <c r="D200" s="9">
        <v>44888</v>
      </c>
      <c r="E200" s="9">
        <v>44987</v>
      </c>
      <c r="F200" s="7" t="s">
        <v>442</v>
      </c>
      <c r="G200" s="7" t="s">
        <v>443</v>
      </c>
      <c r="H200" s="10">
        <v>0</v>
      </c>
      <c r="I200" s="10">
        <v>0</v>
      </c>
      <c r="J200" s="10">
        <v>0</v>
      </c>
      <c r="K200" s="7" t="s">
        <v>15</v>
      </c>
    </row>
    <row r="201" spans="1:11" x14ac:dyDescent="0.25">
      <c r="A201" s="7">
        <v>2205570</v>
      </c>
      <c r="B201" s="18" t="s">
        <v>143</v>
      </c>
      <c r="C201" s="9">
        <v>44879</v>
      </c>
      <c r="D201" s="9">
        <v>44888</v>
      </c>
      <c r="E201" s="9">
        <v>45021</v>
      </c>
      <c r="F201" s="7" t="s">
        <v>77</v>
      </c>
      <c r="G201" s="7" t="s">
        <v>58</v>
      </c>
      <c r="H201" s="10">
        <v>964.79</v>
      </c>
      <c r="I201" s="10"/>
      <c r="J201" s="10">
        <f>SUM(H201:I201)</f>
        <v>964.79</v>
      </c>
      <c r="K201" s="7" t="s">
        <v>15</v>
      </c>
    </row>
    <row r="202" spans="1:11" x14ac:dyDescent="0.25">
      <c r="A202" s="7">
        <v>2205575</v>
      </c>
      <c r="B202" s="31" t="s">
        <v>268</v>
      </c>
      <c r="C202" s="9">
        <v>44828</v>
      </c>
      <c r="D202" s="9">
        <v>44887</v>
      </c>
      <c r="E202" s="9">
        <v>45414</v>
      </c>
      <c r="F202" s="7" t="s">
        <v>50</v>
      </c>
      <c r="G202" s="7" t="s">
        <v>444</v>
      </c>
      <c r="H202" s="10">
        <v>0</v>
      </c>
      <c r="I202" s="10">
        <v>0</v>
      </c>
      <c r="J202" s="10">
        <v>0</v>
      </c>
      <c r="K202" s="7" t="s">
        <v>15</v>
      </c>
    </row>
    <row r="203" spans="1:11" x14ac:dyDescent="0.25">
      <c r="A203" s="7">
        <v>2205578</v>
      </c>
      <c r="B203" s="18" t="s">
        <v>143</v>
      </c>
      <c r="C203" s="9">
        <v>44880</v>
      </c>
      <c r="D203" s="9">
        <v>44888</v>
      </c>
      <c r="E203" s="9">
        <v>44956</v>
      </c>
      <c r="F203" s="7" t="s">
        <v>436</v>
      </c>
      <c r="G203" s="7" t="s">
        <v>445</v>
      </c>
      <c r="H203" s="10">
        <v>5077.67</v>
      </c>
      <c r="I203" s="10">
        <v>706.46</v>
      </c>
      <c r="J203" s="10">
        <f>SUM(H203:I203)</f>
        <v>5784.13</v>
      </c>
      <c r="K203" s="7" t="s">
        <v>15</v>
      </c>
    </row>
    <row r="204" spans="1:11" x14ac:dyDescent="0.25">
      <c r="A204" s="7">
        <v>2205619</v>
      </c>
      <c r="B204" s="18" t="s">
        <v>143</v>
      </c>
      <c r="C204" s="9">
        <v>44867</v>
      </c>
      <c r="D204" s="9">
        <v>44889</v>
      </c>
      <c r="E204" s="9">
        <v>44890</v>
      </c>
      <c r="F204" s="7" t="s">
        <v>85</v>
      </c>
      <c r="G204" s="7" t="s">
        <v>446</v>
      </c>
      <c r="H204" s="10">
        <v>0</v>
      </c>
      <c r="I204" s="10">
        <v>0</v>
      </c>
      <c r="J204" s="10">
        <v>0</v>
      </c>
      <c r="K204" s="7" t="s">
        <v>15</v>
      </c>
    </row>
    <row r="205" spans="1:11" x14ac:dyDescent="0.25">
      <c r="A205" s="7">
        <v>2205639</v>
      </c>
      <c r="B205" s="18" t="s">
        <v>143</v>
      </c>
      <c r="C205" s="9">
        <v>44891</v>
      </c>
      <c r="D205" s="9">
        <v>44891</v>
      </c>
      <c r="E205" s="9">
        <v>44935</v>
      </c>
      <c r="F205" s="7" t="s">
        <v>21</v>
      </c>
      <c r="G205" s="7" t="s">
        <v>20</v>
      </c>
      <c r="H205" s="10">
        <v>374.46</v>
      </c>
      <c r="I205" s="10">
        <v>0</v>
      </c>
      <c r="J205" s="10">
        <f>SUM(H205:I205)</f>
        <v>374.46</v>
      </c>
      <c r="K205" s="7" t="s">
        <v>15</v>
      </c>
    </row>
    <row r="206" spans="1:11" x14ac:dyDescent="0.25">
      <c r="A206" s="7">
        <v>225634</v>
      </c>
      <c r="B206" s="18" t="s">
        <v>143</v>
      </c>
      <c r="C206" s="9">
        <v>44740</v>
      </c>
      <c r="D206" s="9">
        <v>44891</v>
      </c>
      <c r="E206" s="9">
        <v>45268</v>
      </c>
      <c r="F206" s="7" t="s">
        <v>68</v>
      </c>
      <c r="G206" s="7" t="s">
        <v>217</v>
      </c>
      <c r="H206" s="10"/>
      <c r="I206" s="10"/>
      <c r="J206" s="10">
        <v>0</v>
      </c>
      <c r="K206" s="7" t="s">
        <v>15</v>
      </c>
    </row>
    <row r="207" spans="1:11" x14ac:dyDescent="0.25">
      <c r="A207" s="7">
        <v>2205642</v>
      </c>
      <c r="B207" s="18" t="s">
        <v>143</v>
      </c>
      <c r="C207" s="9">
        <v>44890</v>
      </c>
      <c r="D207" s="9">
        <v>44892</v>
      </c>
      <c r="E207" s="9">
        <v>44916</v>
      </c>
      <c r="F207" s="7" t="s">
        <v>340</v>
      </c>
      <c r="G207" s="7" t="s">
        <v>58</v>
      </c>
      <c r="H207" s="10">
        <v>2524.33</v>
      </c>
      <c r="I207" s="10">
        <v>0</v>
      </c>
      <c r="J207" s="10">
        <f>SUM(H207:I207)</f>
        <v>2524.33</v>
      </c>
      <c r="K207" s="7" t="s">
        <v>15</v>
      </c>
    </row>
    <row r="208" spans="1:11" x14ac:dyDescent="0.25">
      <c r="A208" s="7">
        <v>2205720</v>
      </c>
      <c r="B208" s="18" t="s">
        <v>143</v>
      </c>
      <c r="C208" s="9">
        <v>44889</v>
      </c>
      <c r="D208" s="9">
        <v>44896</v>
      </c>
      <c r="E208" s="9">
        <v>45414</v>
      </c>
      <c r="F208" s="7" t="s">
        <v>226</v>
      </c>
      <c r="G208" s="7" t="s">
        <v>17</v>
      </c>
      <c r="H208" s="10">
        <v>0</v>
      </c>
      <c r="I208" s="10">
        <v>0</v>
      </c>
      <c r="J208" s="10">
        <v>0</v>
      </c>
      <c r="K208" s="7" t="s">
        <v>15</v>
      </c>
    </row>
    <row r="209" spans="1:11" x14ac:dyDescent="0.25">
      <c r="A209" s="7">
        <v>2205723</v>
      </c>
      <c r="B209" s="18" t="s">
        <v>143</v>
      </c>
      <c r="C209" s="9">
        <v>44832</v>
      </c>
      <c r="D209" s="9">
        <v>44896</v>
      </c>
      <c r="E209" s="9">
        <v>44970</v>
      </c>
      <c r="F209" s="7" t="s">
        <v>447</v>
      </c>
      <c r="G209" s="7" t="s">
        <v>327</v>
      </c>
      <c r="H209" s="10">
        <v>700</v>
      </c>
      <c r="I209" s="10">
        <v>0</v>
      </c>
      <c r="J209" s="10">
        <f>SUM(H209:I209)</f>
        <v>700</v>
      </c>
      <c r="K209" s="7" t="s">
        <v>15</v>
      </c>
    </row>
    <row r="210" spans="1:11" x14ac:dyDescent="0.25">
      <c r="A210" s="7">
        <v>2205764</v>
      </c>
      <c r="B210" s="18" t="s">
        <v>143</v>
      </c>
      <c r="C210" s="9">
        <v>44854</v>
      </c>
      <c r="D210" s="9">
        <v>44896</v>
      </c>
      <c r="E210" s="9">
        <v>45414</v>
      </c>
      <c r="F210" s="7" t="s">
        <v>405</v>
      </c>
      <c r="G210" s="7" t="s">
        <v>448</v>
      </c>
      <c r="H210" s="10">
        <v>0</v>
      </c>
      <c r="I210" s="10">
        <v>0</v>
      </c>
      <c r="J210" s="10">
        <v>0</v>
      </c>
      <c r="K210" s="7" t="s">
        <v>15</v>
      </c>
    </row>
    <row r="211" spans="1:11" x14ac:dyDescent="0.25">
      <c r="A211" s="7">
        <v>2205765</v>
      </c>
      <c r="B211" s="18" t="s">
        <v>143</v>
      </c>
      <c r="C211" s="9">
        <v>44840</v>
      </c>
      <c r="D211" s="9">
        <v>44897</v>
      </c>
      <c r="E211" s="9">
        <v>45415</v>
      </c>
      <c r="F211" s="7" t="s">
        <v>85</v>
      </c>
      <c r="G211" s="7" t="s">
        <v>17</v>
      </c>
      <c r="H211" s="10">
        <v>0</v>
      </c>
      <c r="I211" s="10">
        <v>0</v>
      </c>
      <c r="J211" s="10">
        <v>0</v>
      </c>
      <c r="K211" s="7" t="s">
        <v>15</v>
      </c>
    </row>
    <row r="212" spans="1:11" x14ac:dyDescent="0.25">
      <c r="A212" s="7">
        <v>2205769</v>
      </c>
      <c r="B212" s="18" t="s">
        <v>143</v>
      </c>
      <c r="C212" s="9">
        <v>44894</v>
      </c>
      <c r="D212" s="9">
        <v>44897</v>
      </c>
      <c r="E212" s="9">
        <v>45254</v>
      </c>
      <c r="F212" s="7" t="s">
        <v>26</v>
      </c>
      <c r="G212" s="7" t="s">
        <v>449</v>
      </c>
      <c r="H212" s="10">
        <v>0</v>
      </c>
      <c r="I212" s="10">
        <v>0</v>
      </c>
      <c r="J212" s="10">
        <v>0</v>
      </c>
      <c r="K212" s="7" t="s">
        <v>15</v>
      </c>
    </row>
    <row r="213" spans="1:11" x14ac:dyDescent="0.25">
      <c r="A213" s="7">
        <v>2205817</v>
      </c>
      <c r="B213" s="18" t="s">
        <v>143</v>
      </c>
      <c r="C213" s="9">
        <v>44899</v>
      </c>
      <c r="D213" s="9">
        <v>44899</v>
      </c>
      <c r="E213" s="9">
        <v>45415</v>
      </c>
      <c r="F213" s="7" t="s">
        <v>76</v>
      </c>
      <c r="G213" s="7" t="s">
        <v>17</v>
      </c>
      <c r="H213" s="10">
        <v>0</v>
      </c>
      <c r="I213" s="10">
        <v>0</v>
      </c>
      <c r="J213" s="10">
        <v>0</v>
      </c>
      <c r="K213" s="7" t="s">
        <v>15</v>
      </c>
    </row>
    <row r="214" spans="1:11" x14ac:dyDescent="0.25">
      <c r="A214" s="7">
        <v>2205819</v>
      </c>
      <c r="B214" s="18" t="s">
        <v>143</v>
      </c>
      <c r="C214" s="9">
        <v>44764</v>
      </c>
      <c r="D214" s="9">
        <v>44901</v>
      </c>
      <c r="E214" s="9">
        <v>45254</v>
      </c>
      <c r="F214" s="7" t="s">
        <v>55</v>
      </c>
      <c r="G214" s="7" t="s">
        <v>58</v>
      </c>
      <c r="H214" s="10">
        <v>0</v>
      </c>
      <c r="I214" s="10">
        <v>0</v>
      </c>
      <c r="J214" s="10">
        <v>0</v>
      </c>
      <c r="K214" s="7" t="s">
        <v>15</v>
      </c>
    </row>
    <row r="215" spans="1:11" x14ac:dyDescent="0.25">
      <c r="A215" s="7">
        <v>2205859</v>
      </c>
      <c r="B215" s="18" t="s">
        <v>143</v>
      </c>
      <c r="C215" s="9">
        <v>44900</v>
      </c>
      <c r="D215" s="9">
        <v>44901</v>
      </c>
      <c r="E215" s="9">
        <v>45036</v>
      </c>
      <c r="F215" s="7" t="s">
        <v>450</v>
      </c>
      <c r="G215" s="7" t="s">
        <v>451</v>
      </c>
      <c r="H215" s="10">
        <v>1001.7</v>
      </c>
      <c r="I215" s="10">
        <v>133.71</v>
      </c>
      <c r="J215" s="10">
        <f t="shared" ref="J215:J220" si="0">SUM(H215:I215)</f>
        <v>1135.4100000000001</v>
      </c>
      <c r="K215" s="7" t="s">
        <v>15</v>
      </c>
    </row>
    <row r="216" spans="1:11" x14ac:dyDescent="0.25">
      <c r="A216" s="7">
        <v>2205952</v>
      </c>
      <c r="B216" s="18" t="s">
        <v>143</v>
      </c>
      <c r="C216" s="9">
        <v>44901</v>
      </c>
      <c r="D216" s="9">
        <v>44908</v>
      </c>
      <c r="E216" s="9">
        <v>44917</v>
      </c>
      <c r="F216" s="7" t="s">
        <v>84</v>
      </c>
      <c r="G216" s="7" t="s">
        <v>452</v>
      </c>
      <c r="H216" s="10">
        <v>1200</v>
      </c>
      <c r="I216" s="10">
        <v>0</v>
      </c>
      <c r="J216" s="10">
        <f t="shared" si="0"/>
        <v>1200</v>
      </c>
      <c r="K216" s="7" t="s">
        <v>15</v>
      </c>
    </row>
    <row r="217" spans="1:11" x14ac:dyDescent="0.25">
      <c r="A217" s="7">
        <v>2205971</v>
      </c>
      <c r="B217" s="18" t="s">
        <v>143</v>
      </c>
      <c r="C217" s="9">
        <v>44847</v>
      </c>
      <c r="D217" s="9">
        <v>44909</v>
      </c>
      <c r="E217" s="9">
        <v>45007</v>
      </c>
      <c r="F217" s="7" t="s">
        <v>23</v>
      </c>
      <c r="G217" s="7" t="s">
        <v>453</v>
      </c>
      <c r="H217" s="10">
        <v>782.08</v>
      </c>
      <c r="I217" s="10">
        <v>0</v>
      </c>
      <c r="J217" s="10">
        <f t="shared" si="0"/>
        <v>782.08</v>
      </c>
      <c r="K217" s="7" t="s">
        <v>15</v>
      </c>
    </row>
    <row r="218" spans="1:11" x14ac:dyDescent="0.25">
      <c r="A218" s="7">
        <v>2205975</v>
      </c>
      <c r="B218" s="18" t="s">
        <v>143</v>
      </c>
      <c r="C218" s="9">
        <v>44873</v>
      </c>
      <c r="D218" s="9">
        <v>44910</v>
      </c>
      <c r="E218" s="9">
        <v>44911</v>
      </c>
      <c r="F218" s="7" t="s">
        <v>39</v>
      </c>
      <c r="G218" s="7" t="s">
        <v>454</v>
      </c>
      <c r="H218" s="10">
        <v>288</v>
      </c>
      <c r="I218" s="10">
        <v>0</v>
      </c>
      <c r="J218" s="10">
        <f t="shared" si="0"/>
        <v>288</v>
      </c>
      <c r="K218" s="7" t="s">
        <v>15</v>
      </c>
    </row>
    <row r="219" spans="1:11" x14ac:dyDescent="0.25">
      <c r="A219" s="7">
        <v>2205987</v>
      </c>
      <c r="B219" s="18" t="s">
        <v>143</v>
      </c>
      <c r="C219" s="9">
        <v>44894</v>
      </c>
      <c r="D219" s="9">
        <v>44910</v>
      </c>
      <c r="E219" s="9">
        <v>44949</v>
      </c>
      <c r="F219" s="7" t="s">
        <v>55</v>
      </c>
      <c r="G219" s="7" t="s">
        <v>74</v>
      </c>
      <c r="H219" s="10">
        <v>928.54</v>
      </c>
      <c r="I219" s="10">
        <v>123.72</v>
      </c>
      <c r="J219" s="10">
        <f t="shared" si="0"/>
        <v>1052.26</v>
      </c>
      <c r="K219" s="7" t="s">
        <v>15</v>
      </c>
    </row>
    <row r="220" spans="1:11" x14ac:dyDescent="0.25">
      <c r="A220" s="7">
        <v>2206005</v>
      </c>
      <c r="B220" s="18" t="s">
        <v>143</v>
      </c>
      <c r="C220" s="9">
        <v>44910</v>
      </c>
      <c r="D220" s="9">
        <v>44910</v>
      </c>
      <c r="E220" s="9">
        <v>44942</v>
      </c>
      <c r="F220" s="7" t="s">
        <v>18</v>
      </c>
      <c r="G220" s="7" t="s">
        <v>455</v>
      </c>
      <c r="H220" s="10">
        <v>1105.67</v>
      </c>
      <c r="I220" s="10">
        <v>0</v>
      </c>
      <c r="J220" s="10">
        <f t="shared" si="0"/>
        <v>1105.67</v>
      </c>
      <c r="K220" s="7" t="s">
        <v>15</v>
      </c>
    </row>
    <row r="221" spans="1:11" x14ac:dyDescent="0.25">
      <c r="A221" s="7">
        <v>2206011</v>
      </c>
      <c r="B221" s="31" t="s">
        <v>268</v>
      </c>
      <c r="C221" s="9">
        <v>44910</v>
      </c>
      <c r="D221" s="9">
        <v>44911</v>
      </c>
      <c r="E221" s="9">
        <v>44952</v>
      </c>
      <c r="F221" s="7" t="s">
        <v>386</v>
      </c>
      <c r="G221" s="7" t="s">
        <v>263</v>
      </c>
      <c r="H221" s="10">
        <v>0</v>
      </c>
      <c r="I221" s="10">
        <v>0</v>
      </c>
      <c r="J221" s="10">
        <v>0</v>
      </c>
      <c r="K221" s="7" t="s">
        <v>15</v>
      </c>
    </row>
    <row r="222" spans="1:11" x14ac:dyDescent="0.25">
      <c r="A222" s="7">
        <v>2206104</v>
      </c>
      <c r="B222" s="18" t="s">
        <v>143</v>
      </c>
      <c r="C222" s="9">
        <v>44915</v>
      </c>
      <c r="D222" s="9">
        <v>44915</v>
      </c>
      <c r="E222" s="9">
        <v>45414</v>
      </c>
      <c r="F222" s="7" t="s">
        <v>66</v>
      </c>
      <c r="G222" s="7" t="s">
        <v>17</v>
      </c>
      <c r="H222" s="10">
        <v>0</v>
      </c>
      <c r="I222" s="10">
        <v>0</v>
      </c>
      <c r="J222" s="10">
        <v>0</v>
      </c>
      <c r="K222" s="7" t="s">
        <v>15</v>
      </c>
    </row>
    <row r="223" spans="1:11" x14ac:dyDescent="0.25">
      <c r="A223" s="7">
        <v>2206138</v>
      </c>
      <c r="B223" s="18" t="s">
        <v>143</v>
      </c>
      <c r="C223" s="9">
        <v>44817</v>
      </c>
      <c r="D223" s="9">
        <v>44917</v>
      </c>
      <c r="E223" s="9">
        <v>45133</v>
      </c>
      <c r="F223" s="7" t="s">
        <v>21</v>
      </c>
      <c r="G223" s="7" t="s">
        <v>17</v>
      </c>
      <c r="H223" s="10">
        <f>2815.22+591.2</f>
        <v>3406.42</v>
      </c>
      <c r="I223" s="10">
        <v>0</v>
      </c>
      <c r="J223" s="10">
        <f>SUM(H223:I223)</f>
        <v>3406.42</v>
      </c>
      <c r="K223" s="7" t="s">
        <v>15</v>
      </c>
    </row>
    <row r="224" spans="1:11" x14ac:dyDescent="0.25">
      <c r="A224" s="7">
        <v>2206148</v>
      </c>
      <c r="B224" s="18" t="s">
        <v>143</v>
      </c>
      <c r="C224" s="9">
        <v>44822</v>
      </c>
      <c r="D224" s="9">
        <v>44917</v>
      </c>
      <c r="E224" s="9">
        <v>45420</v>
      </c>
      <c r="F224" s="7" t="s">
        <v>21</v>
      </c>
      <c r="G224" s="7" t="s">
        <v>456</v>
      </c>
      <c r="H224" s="10">
        <v>0</v>
      </c>
      <c r="I224" s="10">
        <v>0</v>
      </c>
      <c r="J224" s="10">
        <v>0</v>
      </c>
      <c r="K224" s="7" t="s">
        <v>15</v>
      </c>
    </row>
    <row r="225" spans="1:11" x14ac:dyDescent="0.25">
      <c r="A225" s="7">
        <v>2206169</v>
      </c>
      <c r="B225" s="18" t="s">
        <v>143</v>
      </c>
      <c r="C225" s="9">
        <v>44917</v>
      </c>
      <c r="D225" s="9">
        <v>44918</v>
      </c>
      <c r="E225" s="9">
        <v>45344</v>
      </c>
      <c r="F225" s="7" t="s">
        <v>457</v>
      </c>
      <c r="G225" s="7" t="s">
        <v>458</v>
      </c>
      <c r="H225" s="10">
        <v>0</v>
      </c>
      <c r="I225" s="10">
        <v>0</v>
      </c>
      <c r="J225" s="10">
        <v>0</v>
      </c>
      <c r="K225" s="7" t="s">
        <v>15</v>
      </c>
    </row>
    <row r="226" spans="1:11" x14ac:dyDescent="0.25">
      <c r="A226" s="7">
        <v>2206191</v>
      </c>
      <c r="B226" s="18" t="s">
        <v>143</v>
      </c>
      <c r="C226" s="9">
        <v>44847</v>
      </c>
      <c r="D226" s="9">
        <v>44923</v>
      </c>
      <c r="E226" s="9">
        <v>45099</v>
      </c>
      <c r="F226" s="7" t="s">
        <v>55</v>
      </c>
      <c r="G226" s="7" t="s">
        <v>459</v>
      </c>
      <c r="H226" s="10">
        <v>0</v>
      </c>
      <c r="I226" s="10">
        <v>0</v>
      </c>
      <c r="J226" s="10">
        <v>0</v>
      </c>
      <c r="K226" s="7" t="s">
        <v>15</v>
      </c>
    </row>
    <row r="227" spans="1:11" x14ac:dyDescent="0.25">
      <c r="A227" s="7">
        <v>2206195</v>
      </c>
      <c r="B227" s="18" t="s">
        <v>143</v>
      </c>
      <c r="C227" s="9">
        <v>44894</v>
      </c>
      <c r="D227" s="9">
        <v>44924</v>
      </c>
      <c r="E227" s="9">
        <v>45320</v>
      </c>
      <c r="F227" s="7" t="s">
        <v>13</v>
      </c>
      <c r="G227" s="7" t="s">
        <v>460</v>
      </c>
      <c r="H227" s="10">
        <v>0</v>
      </c>
      <c r="I227" s="10">
        <v>0</v>
      </c>
      <c r="J227" s="10">
        <v>0</v>
      </c>
      <c r="K227" s="7" t="s">
        <v>15</v>
      </c>
    </row>
    <row r="228" spans="1:11" x14ac:dyDescent="0.25">
      <c r="A228" s="7">
        <v>2206227</v>
      </c>
      <c r="B228" s="18" t="s">
        <v>143</v>
      </c>
      <c r="C228" s="9">
        <v>44779</v>
      </c>
      <c r="D228" s="9">
        <v>44925</v>
      </c>
      <c r="E228" s="9">
        <v>44952</v>
      </c>
      <c r="F228" s="7" t="s">
        <v>35</v>
      </c>
      <c r="G228" s="7" t="s">
        <v>58</v>
      </c>
      <c r="H228" s="10">
        <v>1003.78</v>
      </c>
      <c r="I228" s="10">
        <v>0</v>
      </c>
      <c r="J228" s="10">
        <f>SUM(H228:I228)</f>
        <v>1003.78</v>
      </c>
      <c r="K228" s="7" t="s">
        <v>15</v>
      </c>
    </row>
    <row r="229" spans="1:11" x14ac:dyDescent="0.25">
      <c r="A229" s="7">
        <v>2206234</v>
      </c>
      <c r="B229" s="18" t="s">
        <v>143</v>
      </c>
      <c r="C229" s="9">
        <v>44698</v>
      </c>
      <c r="D229" s="9">
        <v>44925</v>
      </c>
      <c r="E229" s="9">
        <v>44935</v>
      </c>
      <c r="F229" s="7" t="s">
        <v>461</v>
      </c>
      <c r="G229" s="7" t="s">
        <v>58</v>
      </c>
      <c r="H229" s="10">
        <v>1389.49</v>
      </c>
      <c r="I229" s="10">
        <v>0</v>
      </c>
      <c r="J229" s="10">
        <f>SUM(H229:I229)</f>
        <v>1389.49</v>
      </c>
      <c r="K229" s="7" t="s">
        <v>15</v>
      </c>
    </row>
    <row r="230" spans="1:11" x14ac:dyDescent="0.25">
      <c r="A230" s="7">
        <v>2206254</v>
      </c>
      <c r="B230" s="18" t="s">
        <v>462</v>
      </c>
      <c r="C230" s="9">
        <v>44895</v>
      </c>
      <c r="D230" s="9">
        <v>44929</v>
      </c>
      <c r="E230" s="9">
        <v>45414</v>
      </c>
      <c r="F230" s="7" t="s">
        <v>360</v>
      </c>
      <c r="G230" s="7" t="s">
        <v>74</v>
      </c>
      <c r="H230" s="10">
        <v>0</v>
      </c>
      <c r="I230" s="10">
        <v>0</v>
      </c>
      <c r="J230" s="10">
        <v>0</v>
      </c>
      <c r="K230" s="7" t="s">
        <v>15</v>
      </c>
    </row>
    <row r="231" spans="1:11" x14ac:dyDescent="0.25">
      <c r="A231" s="7">
        <v>2206278</v>
      </c>
      <c r="B231" s="18" t="s">
        <v>143</v>
      </c>
      <c r="C231" s="9">
        <v>44915</v>
      </c>
      <c r="D231" s="9">
        <v>44929</v>
      </c>
      <c r="E231" s="9">
        <v>44963</v>
      </c>
      <c r="F231" s="7" t="s">
        <v>463</v>
      </c>
      <c r="G231" s="7" t="s">
        <v>58</v>
      </c>
      <c r="H231" s="10">
        <v>1413.85</v>
      </c>
      <c r="I231" s="10">
        <v>0</v>
      </c>
      <c r="J231" s="10">
        <f>SUM(H231:I231)</f>
        <v>1413.85</v>
      </c>
      <c r="K231" s="7" t="s">
        <v>15</v>
      </c>
    </row>
    <row r="232" spans="1:11" x14ac:dyDescent="0.25">
      <c r="A232" s="7">
        <v>2206279</v>
      </c>
      <c r="B232" s="18" t="s">
        <v>143</v>
      </c>
      <c r="C232" s="9">
        <v>44901</v>
      </c>
      <c r="D232" s="9">
        <v>44930</v>
      </c>
      <c r="E232" s="9">
        <v>44931</v>
      </c>
      <c r="F232" s="7" t="s">
        <v>463</v>
      </c>
      <c r="G232" s="7" t="s">
        <v>195</v>
      </c>
      <c r="H232" s="10">
        <v>0</v>
      </c>
      <c r="I232" s="10">
        <v>0</v>
      </c>
      <c r="J232" s="10">
        <v>0</v>
      </c>
      <c r="K232" s="7" t="s">
        <v>15</v>
      </c>
    </row>
    <row r="233" spans="1:11" x14ac:dyDescent="0.25">
      <c r="A233" s="7">
        <v>2206342</v>
      </c>
      <c r="B233" s="18" t="s">
        <v>143</v>
      </c>
      <c r="C233" s="9">
        <v>44790</v>
      </c>
      <c r="D233" s="9">
        <v>44931</v>
      </c>
      <c r="E233" s="9">
        <v>45415</v>
      </c>
      <c r="F233" s="7" t="s">
        <v>29</v>
      </c>
      <c r="G233" s="7" t="s">
        <v>464</v>
      </c>
      <c r="H233" s="10">
        <v>0</v>
      </c>
      <c r="I233" s="10">
        <v>0</v>
      </c>
      <c r="J233" s="10">
        <v>0</v>
      </c>
      <c r="K233" s="7" t="s">
        <v>15</v>
      </c>
    </row>
    <row r="234" spans="1:11" x14ac:dyDescent="0.25">
      <c r="A234" s="7">
        <v>2206345</v>
      </c>
      <c r="B234" s="18" t="s">
        <v>143</v>
      </c>
      <c r="C234" s="9">
        <v>44914</v>
      </c>
      <c r="D234" s="9">
        <v>44933</v>
      </c>
      <c r="E234" s="9">
        <v>45134</v>
      </c>
      <c r="F234" s="7" t="s">
        <v>33</v>
      </c>
      <c r="G234" s="7" t="s">
        <v>465</v>
      </c>
      <c r="H234" s="10">
        <v>0</v>
      </c>
      <c r="I234" s="10">
        <v>0</v>
      </c>
      <c r="J234" s="10">
        <v>0</v>
      </c>
      <c r="K234" s="7" t="s">
        <v>15</v>
      </c>
    </row>
    <row r="235" spans="1:11" x14ac:dyDescent="0.25">
      <c r="A235" s="7">
        <v>2206347</v>
      </c>
      <c r="B235" s="18" t="s">
        <v>154</v>
      </c>
      <c r="C235" s="9">
        <v>44831</v>
      </c>
      <c r="D235" s="9">
        <v>44935</v>
      </c>
      <c r="E235" s="7"/>
      <c r="F235" s="7" t="s">
        <v>52</v>
      </c>
      <c r="G235" s="7" t="s">
        <v>105</v>
      </c>
      <c r="H235" s="10"/>
      <c r="I235" s="10"/>
      <c r="J235" s="10"/>
      <c r="K235" s="7"/>
    </row>
    <row r="236" spans="1:11" x14ac:dyDescent="0.25">
      <c r="A236" s="7">
        <v>2206395</v>
      </c>
      <c r="B236" s="18" t="s">
        <v>143</v>
      </c>
      <c r="C236" s="9">
        <v>44903</v>
      </c>
      <c r="D236" s="9">
        <v>44943</v>
      </c>
      <c r="E236" s="9">
        <v>45231</v>
      </c>
      <c r="F236" s="7" t="s">
        <v>33</v>
      </c>
      <c r="G236" s="7" t="s">
        <v>122</v>
      </c>
      <c r="H236" s="10">
        <v>1709.06</v>
      </c>
      <c r="I236" s="10">
        <v>0</v>
      </c>
      <c r="J236" s="10">
        <f>SUM(H236:I236)</f>
        <v>1709.06</v>
      </c>
      <c r="K236" s="7" t="s">
        <v>15</v>
      </c>
    </row>
    <row r="237" spans="1:11" x14ac:dyDescent="0.25">
      <c r="A237" s="7">
        <v>2206440</v>
      </c>
      <c r="B237" s="18" t="s">
        <v>462</v>
      </c>
      <c r="C237" s="9">
        <v>44918</v>
      </c>
      <c r="D237" s="9">
        <v>44953</v>
      </c>
      <c r="E237" s="9">
        <v>45743</v>
      </c>
      <c r="F237" s="7" t="s">
        <v>360</v>
      </c>
      <c r="G237" s="7" t="s">
        <v>466</v>
      </c>
      <c r="H237" s="10">
        <v>0</v>
      </c>
      <c r="I237" s="10">
        <v>0</v>
      </c>
      <c r="J237" s="10">
        <v>0</v>
      </c>
      <c r="K237" s="7" t="s">
        <v>15</v>
      </c>
    </row>
    <row r="238" spans="1:11" x14ac:dyDescent="0.25">
      <c r="A238" s="7">
        <v>2206459</v>
      </c>
      <c r="B238" s="18" t="s">
        <v>143</v>
      </c>
      <c r="C238" s="9">
        <v>44876</v>
      </c>
      <c r="D238" s="9">
        <v>44959</v>
      </c>
      <c r="E238" s="9">
        <v>44977</v>
      </c>
      <c r="F238" s="7" t="s">
        <v>33</v>
      </c>
      <c r="G238" s="7" t="s">
        <v>467</v>
      </c>
      <c r="H238" s="10">
        <v>1355.2</v>
      </c>
      <c r="I238" s="10">
        <v>133.71</v>
      </c>
      <c r="J238" s="10">
        <f>SUM(H238:I238)</f>
        <v>1488.91</v>
      </c>
      <c r="K238" s="7" t="s">
        <v>15</v>
      </c>
    </row>
    <row r="239" spans="1:11" x14ac:dyDescent="0.25">
      <c r="A239" s="7">
        <v>2206475</v>
      </c>
      <c r="B239" s="18" t="s">
        <v>143</v>
      </c>
      <c r="C239" s="9">
        <v>44770</v>
      </c>
      <c r="D239" s="9">
        <v>44964</v>
      </c>
      <c r="E239" s="9">
        <v>45176</v>
      </c>
      <c r="F239" s="7" t="s">
        <v>29</v>
      </c>
      <c r="G239" s="7" t="s">
        <v>468</v>
      </c>
      <c r="H239" s="10">
        <v>832.94</v>
      </c>
      <c r="I239" s="10">
        <v>0</v>
      </c>
      <c r="J239" s="10">
        <v>832.94</v>
      </c>
      <c r="K239" s="7" t="s">
        <v>15</v>
      </c>
    </row>
    <row r="240" spans="1:11" x14ac:dyDescent="0.25">
      <c r="A240" s="7">
        <v>2206483</v>
      </c>
      <c r="B240" s="18" t="s">
        <v>143</v>
      </c>
      <c r="C240" s="9">
        <v>44910</v>
      </c>
      <c r="D240" s="9">
        <v>44964</v>
      </c>
      <c r="E240" s="9">
        <v>45296</v>
      </c>
      <c r="F240" s="7" t="s">
        <v>47</v>
      </c>
      <c r="G240" s="7" t="s">
        <v>223</v>
      </c>
      <c r="H240" s="10">
        <v>0</v>
      </c>
      <c r="I240" s="10">
        <v>0</v>
      </c>
      <c r="J240" s="10">
        <v>0</v>
      </c>
      <c r="K240" s="7" t="s">
        <v>15</v>
      </c>
    </row>
    <row r="241" spans="1:11" x14ac:dyDescent="0.25">
      <c r="A241" s="7">
        <v>2206486</v>
      </c>
      <c r="B241" s="18" t="s">
        <v>143</v>
      </c>
      <c r="C241" s="9">
        <v>44909</v>
      </c>
      <c r="D241" s="9">
        <v>44965</v>
      </c>
      <c r="E241" s="9">
        <v>44967</v>
      </c>
      <c r="F241" s="7" t="s">
        <v>63</v>
      </c>
      <c r="G241" s="7" t="s">
        <v>469</v>
      </c>
      <c r="H241" s="10"/>
      <c r="I241" s="10"/>
      <c r="J241" s="10"/>
      <c r="K241" s="7"/>
    </row>
    <row r="242" spans="1:11" x14ac:dyDescent="0.25">
      <c r="A242" s="7">
        <v>2206531</v>
      </c>
      <c r="B242" s="18" t="s">
        <v>143</v>
      </c>
      <c r="C242" s="9">
        <v>44828</v>
      </c>
      <c r="D242" s="9">
        <v>44980</v>
      </c>
      <c r="E242" s="9">
        <v>44981</v>
      </c>
      <c r="F242" s="7" t="s">
        <v>35</v>
      </c>
      <c r="G242" s="7" t="s">
        <v>470</v>
      </c>
      <c r="H242" s="10">
        <v>0</v>
      </c>
      <c r="I242" s="10">
        <v>0</v>
      </c>
      <c r="J242" s="10">
        <v>0</v>
      </c>
      <c r="K242" s="7" t="s">
        <v>15</v>
      </c>
    </row>
    <row r="243" spans="1:11" x14ac:dyDescent="0.25">
      <c r="A243" s="7">
        <v>2206547</v>
      </c>
      <c r="B243" s="18" t="s">
        <v>143</v>
      </c>
      <c r="C243" s="9">
        <v>44890</v>
      </c>
      <c r="D243" s="9">
        <v>44985</v>
      </c>
      <c r="E243" s="9">
        <v>45406</v>
      </c>
      <c r="F243" s="7" t="s">
        <v>35</v>
      </c>
      <c r="G243" s="7" t="s">
        <v>471</v>
      </c>
      <c r="H243" s="10">
        <v>1284.8499999999999</v>
      </c>
      <c r="I243" s="10">
        <v>0</v>
      </c>
      <c r="J243" s="10">
        <f>SUM(H243:I243)</f>
        <v>1284.8499999999999</v>
      </c>
      <c r="K243" s="7" t="s">
        <v>15</v>
      </c>
    </row>
    <row r="244" spans="1:11" x14ac:dyDescent="0.25">
      <c r="A244" s="7">
        <v>2206607</v>
      </c>
      <c r="B244" s="18" t="s">
        <v>143</v>
      </c>
      <c r="C244" s="9">
        <v>44862</v>
      </c>
      <c r="D244" s="9">
        <v>45020</v>
      </c>
      <c r="E244" s="9">
        <v>45273</v>
      </c>
      <c r="F244" s="7" t="s">
        <v>55</v>
      </c>
      <c r="G244" s="7" t="s">
        <v>17</v>
      </c>
      <c r="H244" s="10">
        <v>2758.75</v>
      </c>
      <c r="I244" s="10">
        <v>0</v>
      </c>
      <c r="J244" s="10">
        <f>SUM(H244:I244)</f>
        <v>2758.75</v>
      </c>
      <c r="K244" s="7" t="s">
        <v>15</v>
      </c>
    </row>
    <row r="245" spans="1:11" x14ac:dyDescent="0.25">
      <c r="A245" s="7">
        <v>2206627</v>
      </c>
      <c r="B245" s="18" t="s">
        <v>268</v>
      </c>
      <c r="C245" s="9">
        <v>44833</v>
      </c>
      <c r="D245" s="9">
        <v>45033</v>
      </c>
      <c r="E245" s="9">
        <v>45572</v>
      </c>
      <c r="F245" s="7" t="s">
        <v>98</v>
      </c>
      <c r="G245" s="7" t="s">
        <v>74</v>
      </c>
      <c r="H245" s="10">
        <v>0</v>
      </c>
      <c r="I245" s="10">
        <v>0</v>
      </c>
      <c r="J245" s="10">
        <v>0</v>
      </c>
      <c r="K245" s="7" t="s">
        <v>15</v>
      </c>
    </row>
    <row r="246" spans="1:11" x14ac:dyDescent="0.25">
      <c r="A246" s="7">
        <v>2206644</v>
      </c>
      <c r="B246" s="18" t="s">
        <v>143</v>
      </c>
      <c r="C246" s="9">
        <v>44831</v>
      </c>
      <c r="D246" s="9">
        <v>45058</v>
      </c>
      <c r="E246" s="9">
        <v>45215</v>
      </c>
      <c r="F246" s="7" t="s">
        <v>35</v>
      </c>
      <c r="G246" s="7" t="s">
        <v>472</v>
      </c>
      <c r="H246" s="10">
        <v>0</v>
      </c>
      <c r="I246" s="10">
        <v>0</v>
      </c>
      <c r="J246" s="10">
        <v>0</v>
      </c>
      <c r="K246" s="7" t="s">
        <v>15</v>
      </c>
    </row>
    <row r="247" spans="1:11" x14ac:dyDescent="0.25">
      <c r="A247" s="7">
        <v>2206648</v>
      </c>
      <c r="B247" s="18" t="s">
        <v>268</v>
      </c>
      <c r="C247" s="9">
        <v>44883</v>
      </c>
      <c r="D247" s="9">
        <v>45061</v>
      </c>
      <c r="E247" s="9">
        <v>45743</v>
      </c>
      <c r="F247" s="7" t="s">
        <v>473</v>
      </c>
      <c r="G247" s="7" t="s">
        <v>139</v>
      </c>
      <c r="H247" s="10">
        <v>0</v>
      </c>
      <c r="I247" s="10">
        <v>0</v>
      </c>
      <c r="J247" s="10">
        <v>0</v>
      </c>
      <c r="K247" s="7" t="s">
        <v>15</v>
      </c>
    </row>
    <row r="248" spans="1:11" x14ac:dyDescent="0.25">
      <c r="A248" s="7">
        <v>2206665</v>
      </c>
      <c r="B248" s="18" t="s">
        <v>143</v>
      </c>
      <c r="C248" s="9">
        <v>44709</v>
      </c>
      <c r="D248" s="9">
        <v>45051</v>
      </c>
      <c r="E248" s="7"/>
      <c r="F248" s="7" t="s">
        <v>42</v>
      </c>
      <c r="G248" s="7" t="s">
        <v>474</v>
      </c>
      <c r="H248" s="10"/>
      <c r="I248" s="10"/>
      <c r="J248" s="10"/>
      <c r="K248" s="7"/>
    </row>
    <row r="249" spans="1:11" x14ac:dyDescent="0.25">
      <c r="A249" s="7">
        <v>2206667</v>
      </c>
      <c r="B249" s="18" t="s">
        <v>143</v>
      </c>
      <c r="C249" s="9">
        <v>44872</v>
      </c>
      <c r="D249" s="9">
        <v>45088</v>
      </c>
      <c r="E249" s="7"/>
      <c r="F249" s="7" t="s">
        <v>93</v>
      </c>
      <c r="G249" s="7" t="s">
        <v>20</v>
      </c>
      <c r="H249" s="10"/>
      <c r="I249" s="10"/>
      <c r="J249" s="10"/>
      <c r="K249" s="7"/>
    </row>
    <row r="250" spans="1:11" x14ac:dyDescent="0.25">
      <c r="A250" s="7">
        <v>2206672</v>
      </c>
      <c r="B250" s="18" t="s">
        <v>143</v>
      </c>
      <c r="C250" s="9">
        <v>44856</v>
      </c>
      <c r="D250" s="9">
        <v>45099</v>
      </c>
      <c r="E250" s="9">
        <v>45099</v>
      </c>
      <c r="F250" s="7" t="s">
        <v>85</v>
      </c>
      <c r="G250" s="7" t="s">
        <v>310</v>
      </c>
      <c r="H250" s="10">
        <v>0</v>
      </c>
      <c r="I250" s="10">
        <v>0</v>
      </c>
      <c r="J250" s="10">
        <v>0</v>
      </c>
      <c r="K250" s="7" t="s">
        <v>15</v>
      </c>
    </row>
    <row r="251" spans="1:11" x14ac:dyDescent="0.25">
      <c r="A251" s="7">
        <v>2206685</v>
      </c>
      <c r="B251" s="18" t="s">
        <v>143</v>
      </c>
      <c r="C251" s="9">
        <v>45170</v>
      </c>
      <c r="D251" s="9">
        <v>45119</v>
      </c>
      <c r="E251" s="7"/>
      <c r="F251" s="7" t="s">
        <v>439</v>
      </c>
      <c r="G251" s="7" t="s">
        <v>17</v>
      </c>
      <c r="H251" s="10"/>
      <c r="I251" s="10"/>
      <c r="J251" s="10"/>
      <c r="K251" s="7"/>
    </row>
    <row r="252" spans="1:11" x14ac:dyDescent="0.25">
      <c r="A252" s="7">
        <v>2206704</v>
      </c>
      <c r="B252" s="18" t="s">
        <v>143</v>
      </c>
      <c r="C252" s="9">
        <v>44879</v>
      </c>
      <c r="D252" s="9">
        <v>45201</v>
      </c>
      <c r="E252" s="9">
        <v>45499</v>
      </c>
      <c r="F252" s="7" t="s">
        <v>360</v>
      </c>
      <c r="G252" s="7" t="s">
        <v>17</v>
      </c>
      <c r="H252" s="10">
        <v>751.2</v>
      </c>
      <c r="I252" s="10">
        <v>0</v>
      </c>
      <c r="J252" s="10">
        <f>SUM(H252:I252)</f>
        <v>751.2</v>
      </c>
      <c r="K252" s="7" t="s">
        <v>15</v>
      </c>
    </row>
    <row r="253" spans="1:11" x14ac:dyDescent="0.25">
      <c r="A253" s="7">
        <v>2206705</v>
      </c>
      <c r="B253" s="18" t="s">
        <v>154</v>
      </c>
      <c r="C253" s="9">
        <v>44796</v>
      </c>
      <c r="D253" s="9">
        <v>45188</v>
      </c>
      <c r="E253" s="7"/>
      <c r="F253" s="7" t="s">
        <v>428</v>
      </c>
      <c r="G253" s="7" t="s">
        <v>475</v>
      </c>
      <c r="H253" s="10">
        <f>7399.63+553.58+1500+2500</f>
        <v>11953.21</v>
      </c>
      <c r="I253" s="10">
        <f>884.88+773.07+559.2</f>
        <v>2217.15</v>
      </c>
      <c r="J253" s="10"/>
      <c r="K253" s="7"/>
    </row>
    <row r="254" spans="1:11" x14ac:dyDescent="0.25">
      <c r="A254" s="7">
        <v>2206716</v>
      </c>
      <c r="B254" s="18" t="s">
        <v>143</v>
      </c>
      <c r="C254" s="9">
        <v>44784</v>
      </c>
      <c r="D254" s="9">
        <v>45257</v>
      </c>
      <c r="E254" s="9">
        <v>45268</v>
      </c>
      <c r="F254" s="7" t="s">
        <v>476</v>
      </c>
      <c r="G254" s="7" t="s">
        <v>477</v>
      </c>
      <c r="H254" s="10">
        <v>0</v>
      </c>
      <c r="I254" s="10">
        <v>0</v>
      </c>
      <c r="J254" s="10">
        <v>0</v>
      </c>
      <c r="K254" s="7" t="s">
        <v>15</v>
      </c>
    </row>
    <row r="255" spans="1:11" x14ac:dyDescent="0.25">
      <c r="A255" s="7">
        <v>2206720</v>
      </c>
      <c r="B255" s="18" t="s">
        <v>268</v>
      </c>
      <c r="C255" s="9">
        <v>44890</v>
      </c>
      <c r="D255" s="9">
        <v>45274</v>
      </c>
      <c r="E255" s="9">
        <v>45572</v>
      </c>
      <c r="F255" s="7" t="s">
        <v>21</v>
      </c>
      <c r="G255" s="7" t="s">
        <v>20</v>
      </c>
      <c r="H255" s="10">
        <v>0</v>
      </c>
      <c r="I255" s="10">
        <v>0</v>
      </c>
      <c r="J255" s="10">
        <v>0</v>
      </c>
      <c r="K255" s="7" t="s">
        <v>15</v>
      </c>
    </row>
    <row r="256" spans="1:11" x14ac:dyDescent="0.25">
      <c r="A256" s="7"/>
      <c r="B256" s="18"/>
      <c r="C256" s="7"/>
      <c r="D256" s="7"/>
      <c r="E256" s="7"/>
      <c r="F256" s="7"/>
      <c r="G256" s="7"/>
      <c r="H256" s="10"/>
      <c r="I256" s="10"/>
      <c r="J256" s="10"/>
      <c r="K25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tabSelected="1" topLeftCell="A139" workbookViewId="0">
      <selection activeCell="C276" sqref="C276"/>
    </sheetView>
  </sheetViews>
  <sheetFormatPr defaultRowHeight="15" x14ac:dyDescent="0.25"/>
  <cols>
    <col min="3" max="3" width="12.140625" customWidth="1"/>
    <col min="4" max="4" width="11.42578125" customWidth="1"/>
    <col min="5" max="5" width="15" customWidth="1"/>
    <col min="6" max="6" width="15.42578125" customWidth="1"/>
    <col min="7" max="7" width="42.5703125" customWidth="1"/>
    <col min="8" max="8" width="13.42578125" customWidth="1"/>
    <col min="10" max="10" width="14" customWidth="1"/>
  </cols>
  <sheetData>
    <row r="1" spans="1:12" x14ac:dyDescent="0.25">
      <c r="A1" s="15" t="s">
        <v>478</v>
      </c>
      <c r="B1" s="2"/>
      <c r="C1" s="2"/>
      <c r="D1" s="3"/>
      <c r="E1" s="3"/>
      <c r="F1" s="15"/>
      <c r="G1" s="2"/>
      <c r="H1" s="4"/>
      <c r="I1" s="4"/>
      <c r="J1" s="4"/>
      <c r="K1" s="3"/>
      <c r="L1" s="3"/>
    </row>
    <row r="2" spans="1:12" x14ac:dyDescent="0.25">
      <c r="A2" s="2" t="s">
        <v>1</v>
      </c>
      <c r="B2" s="2"/>
      <c r="C2" s="2"/>
      <c r="D2" s="3"/>
      <c r="E2" s="3"/>
      <c r="F2" s="2"/>
      <c r="G2" s="2"/>
      <c r="H2" s="4"/>
      <c r="I2" s="4"/>
      <c r="J2" s="4"/>
      <c r="K2" s="3"/>
      <c r="L2" s="3"/>
    </row>
    <row r="3" spans="1:12" x14ac:dyDescent="0.25">
      <c r="A3" s="2" t="s">
        <v>2</v>
      </c>
      <c r="B3" s="2"/>
      <c r="C3" s="2"/>
      <c r="D3" s="3"/>
      <c r="E3" s="3"/>
      <c r="F3" s="2"/>
      <c r="G3" s="2"/>
      <c r="H3" s="4"/>
      <c r="I3" s="4"/>
      <c r="J3" s="4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3"/>
      <c r="L4" s="17"/>
    </row>
    <row r="5" spans="1:12" x14ac:dyDescent="0.25">
      <c r="A5" s="5" t="s">
        <v>3</v>
      </c>
      <c r="B5" s="5" t="s">
        <v>142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32"/>
    </row>
    <row r="6" spans="1:12" x14ac:dyDescent="0.25">
      <c r="A6" s="7">
        <v>2300006</v>
      </c>
      <c r="B6" s="18" t="s">
        <v>143</v>
      </c>
      <c r="C6" s="9">
        <v>44928</v>
      </c>
      <c r="D6" s="9">
        <v>44928</v>
      </c>
      <c r="E6" s="9">
        <v>44938</v>
      </c>
      <c r="F6" s="7" t="s">
        <v>479</v>
      </c>
      <c r="G6" s="7" t="s">
        <v>480</v>
      </c>
      <c r="H6" s="10">
        <v>151.47</v>
      </c>
      <c r="I6" s="10">
        <v>0</v>
      </c>
      <c r="J6" s="10">
        <f>SUM(H6:I6)</f>
        <v>151.47</v>
      </c>
      <c r="K6" s="7" t="s">
        <v>15</v>
      </c>
      <c r="L6" s="3"/>
    </row>
    <row r="7" spans="1:12" x14ac:dyDescent="0.25">
      <c r="A7" s="7">
        <v>2300073</v>
      </c>
      <c r="B7" s="18" t="s">
        <v>143</v>
      </c>
      <c r="C7" s="9">
        <v>44937</v>
      </c>
      <c r="D7" s="9">
        <v>44938</v>
      </c>
      <c r="E7" s="9">
        <v>45007</v>
      </c>
      <c r="F7" s="7" t="s">
        <v>481</v>
      </c>
      <c r="G7" s="7" t="s">
        <v>482</v>
      </c>
      <c r="H7" s="10">
        <v>850</v>
      </c>
      <c r="I7" s="10">
        <v>0</v>
      </c>
      <c r="J7" s="10">
        <f>SUM(H7:I7)</f>
        <v>850</v>
      </c>
      <c r="K7" s="7" t="s">
        <v>15</v>
      </c>
      <c r="L7" s="3"/>
    </row>
    <row r="8" spans="1:12" x14ac:dyDescent="0.25">
      <c r="A8" s="7">
        <v>2300165</v>
      </c>
      <c r="B8" s="18" t="s">
        <v>143</v>
      </c>
      <c r="C8" s="9">
        <v>44943</v>
      </c>
      <c r="D8" s="9">
        <v>44949</v>
      </c>
      <c r="E8" s="9">
        <v>45076</v>
      </c>
      <c r="F8" s="7" t="s">
        <v>65</v>
      </c>
      <c r="G8" s="7" t="s">
        <v>58</v>
      </c>
      <c r="H8" s="10">
        <v>262.76</v>
      </c>
      <c r="I8" s="10">
        <v>0</v>
      </c>
      <c r="J8" s="10">
        <v>262.76</v>
      </c>
      <c r="K8" s="7" t="s">
        <v>15</v>
      </c>
      <c r="L8" s="3"/>
    </row>
    <row r="9" spans="1:12" x14ac:dyDescent="0.25">
      <c r="A9" s="7">
        <v>2300317</v>
      </c>
      <c r="B9" s="18" t="s">
        <v>143</v>
      </c>
      <c r="C9" s="9">
        <v>44943</v>
      </c>
      <c r="D9" s="9">
        <v>44959</v>
      </c>
      <c r="E9" s="9">
        <v>45490</v>
      </c>
      <c r="F9" s="7" t="s">
        <v>483</v>
      </c>
      <c r="G9" s="7" t="s">
        <v>484</v>
      </c>
      <c r="H9" s="10">
        <v>190</v>
      </c>
      <c r="I9" s="10">
        <v>568.70000000000005</v>
      </c>
      <c r="J9" s="10">
        <f>SUM(H9:I9)</f>
        <v>758.7</v>
      </c>
      <c r="K9" s="7" t="s">
        <v>15</v>
      </c>
      <c r="L9" s="3"/>
    </row>
    <row r="10" spans="1:12" x14ac:dyDescent="0.25">
      <c r="A10" s="7">
        <v>2300372</v>
      </c>
      <c r="B10" s="18" t="s">
        <v>268</v>
      </c>
      <c r="C10" s="9">
        <v>44946</v>
      </c>
      <c r="D10" s="9">
        <v>44963</v>
      </c>
      <c r="E10" s="9">
        <v>45280</v>
      </c>
      <c r="F10" s="7" t="s">
        <v>85</v>
      </c>
      <c r="G10" s="7" t="s">
        <v>20</v>
      </c>
      <c r="H10" s="10">
        <f>1400+640.17</f>
        <v>2040.17</v>
      </c>
      <c r="I10" s="10">
        <v>0</v>
      </c>
      <c r="J10" s="10">
        <f>SUM(H10:I10)</f>
        <v>2040.17</v>
      </c>
      <c r="K10" s="7" t="s">
        <v>15</v>
      </c>
      <c r="L10" s="3"/>
    </row>
    <row r="11" spans="1:12" x14ac:dyDescent="0.25">
      <c r="A11" s="7">
        <v>2300382</v>
      </c>
      <c r="B11" s="18" t="s">
        <v>143</v>
      </c>
      <c r="C11" s="9">
        <v>44964</v>
      </c>
      <c r="D11" s="9">
        <v>44965</v>
      </c>
      <c r="E11" s="9">
        <v>45090</v>
      </c>
      <c r="F11" s="7" t="s">
        <v>19</v>
      </c>
      <c r="G11" s="7" t="s">
        <v>17</v>
      </c>
      <c r="H11" s="10">
        <v>1500</v>
      </c>
      <c r="I11" s="10">
        <v>133.71</v>
      </c>
      <c r="J11" s="10">
        <v>1633.71</v>
      </c>
      <c r="K11" s="7" t="s">
        <v>15</v>
      </c>
      <c r="L11" s="3"/>
    </row>
    <row r="12" spans="1:12" x14ac:dyDescent="0.25">
      <c r="A12" s="7">
        <v>2300464</v>
      </c>
      <c r="B12" s="18" t="s">
        <v>143</v>
      </c>
      <c r="C12" s="9">
        <v>44965</v>
      </c>
      <c r="D12" s="9">
        <v>44970</v>
      </c>
      <c r="E12" s="9">
        <v>45021</v>
      </c>
      <c r="F12" s="7" t="s">
        <v>84</v>
      </c>
      <c r="G12" s="7" t="s">
        <v>58</v>
      </c>
      <c r="H12" s="10">
        <v>1591.13</v>
      </c>
      <c r="I12" s="10"/>
      <c r="J12" s="10">
        <f>SUM(H12:I12)</f>
        <v>1591.13</v>
      </c>
      <c r="K12" s="7" t="s">
        <v>15</v>
      </c>
      <c r="L12" s="3"/>
    </row>
    <row r="13" spans="1:12" x14ac:dyDescent="0.25">
      <c r="A13" s="7">
        <v>2300465</v>
      </c>
      <c r="B13" s="18" t="s">
        <v>143</v>
      </c>
      <c r="C13" s="9">
        <v>44967</v>
      </c>
      <c r="D13" s="9">
        <v>44971</v>
      </c>
      <c r="E13" s="9">
        <v>45037</v>
      </c>
      <c r="F13" s="7" t="s">
        <v>13</v>
      </c>
      <c r="G13" s="7" t="s">
        <v>485</v>
      </c>
      <c r="H13" s="10">
        <f>742.81+220.86</f>
        <v>963.67</v>
      </c>
      <c r="I13" s="10">
        <v>0</v>
      </c>
      <c r="J13" s="10">
        <f>SUM(H13:I13)</f>
        <v>963.67</v>
      </c>
      <c r="K13" s="7" t="s">
        <v>15</v>
      </c>
      <c r="L13" s="3"/>
    </row>
    <row r="14" spans="1:12" x14ac:dyDescent="0.25">
      <c r="A14" s="7">
        <v>2300471</v>
      </c>
      <c r="B14" s="18" t="s">
        <v>154</v>
      </c>
      <c r="C14" s="9">
        <v>44949</v>
      </c>
      <c r="D14" s="9">
        <v>44972</v>
      </c>
      <c r="E14" s="7">
        <v>13032025</v>
      </c>
      <c r="F14" s="7" t="s">
        <v>360</v>
      </c>
      <c r="G14" s="7" t="s">
        <v>105</v>
      </c>
      <c r="H14" s="10">
        <v>87449.77</v>
      </c>
      <c r="I14" s="10">
        <v>6935.37</v>
      </c>
      <c r="J14" s="10">
        <f>SUM(H14:I14)</f>
        <v>94385.14</v>
      </c>
      <c r="K14" s="7" t="s">
        <v>15</v>
      </c>
      <c r="L14" s="3"/>
    </row>
    <row r="15" spans="1:12" x14ac:dyDescent="0.25">
      <c r="A15" s="7">
        <v>2300501</v>
      </c>
      <c r="B15" s="18" t="s">
        <v>143</v>
      </c>
      <c r="C15" s="9">
        <v>44972</v>
      </c>
      <c r="D15" s="9">
        <v>44973</v>
      </c>
      <c r="E15" s="9">
        <v>45035</v>
      </c>
      <c r="F15" s="7" t="s">
        <v>54</v>
      </c>
      <c r="G15" s="7" t="s">
        <v>17</v>
      </c>
      <c r="H15" s="10">
        <v>296.60000000000002</v>
      </c>
      <c r="I15" s="10">
        <v>0</v>
      </c>
      <c r="J15" s="10">
        <f>SUM(H15:I15)</f>
        <v>296.60000000000002</v>
      </c>
      <c r="K15" s="7" t="s">
        <v>15</v>
      </c>
      <c r="L15" s="3"/>
    </row>
    <row r="16" spans="1:12" x14ac:dyDescent="0.25">
      <c r="A16" s="7">
        <v>2300523</v>
      </c>
      <c r="B16" s="18" t="s">
        <v>143</v>
      </c>
      <c r="C16" s="9">
        <v>44967</v>
      </c>
      <c r="D16" s="9">
        <v>44974</v>
      </c>
      <c r="E16" s="9">
        <v>45414</v>
      </c>
      <c r="F16" s="7" t="s">
        <v>67</v>
      </c>
      <c r="G16" s="7" t="s">
        <v>250</v>
      </c>
      <c r="H16" s="10">
        <v>0</v>
      </c>
      <c r="I16" s="10">
        <v>0</v>
      </c>
      <c r="J16" s="10">
        <v>0</v>
      </c>
      <c r="K16" s="7" t="s">
        <v>15</v>
      </c>
      <c r="L16" s="3"/>
    </row>
    <row r="17" spans="1:12" x14ac:dyDescent="0.25">
      <c r="A17" s="7">
        <v>2300557</v>
      </c>
      <c r="B17" s="18" t="s">
        <v>143</v>
      </c>
      <c r="C17" s="9">
        <v>44970</v>
      </c>
      <c r="D17" s="9">
        <v>44978</v>
      </c>
      <c r="E17" s="9">
        <v>45050</v>
      </c>
      <c r="F17" s="7" t="s">
        <v>59</v>
      </c>
      <c r="G17" s="7" t="s">
        <v>486</v>
      </c>
      <c r="H17" s="10">
        <v>534.23</v>
      </c>
      <c r="I17" s="10">
        <v>0</v>
      </c>
      <c r="J17" s="10">
        <f>SUM(H17:I17)</f>
        <v>534.23</v>
      </c>
      <c r="K17" s="7" t="s">
        <v>15</v>
      </c>
      <c r="L17" s="3"/>
    </row>
    <row r="18" spans="1:12" x14ac:dyDescent="0.25">
      <c r="A18" s="7">
        <v>2300587</v>
      </c>
      <c r="B18" s="18" t="s">
        <v>143</v>
      </c>
      <c r="C18" s="9">
        <v>44975</v>
      </c>
      <c r="D18" s="9">
        <v>44980</v>
      </c>
      <c r="E18" s="9">
        <v>44980</v>
      </c>
      <c r="F18" s="7" t="s">
        <v>487</v>
      </c>
      <c r="G18" s="7" t="s">
        <v>17</v>
      </c>
      <c r="H18" s="10">
        <v>0</v>
      </c>
      <c r="I18" s="10">
        <v>0</v>
      </c>
      <c r="J18" s="10">
        <v>0</v>
      </c>
      <c r="K18" s="7" t="s">
        <v>15</v>
      </c>
      <c r="L18" s="3"/>
    </row>
    <row r="19" spans="1:12" x14ac:dyDescent="0.25">
      <c r="A19" s="7">
        <v>2300618</v>
      </c>
      <c r="B19" s="18" t="s">
        <v>143</v>
      </c>
      <c r="C19" s="9">
        <v>44951</v>
      </c>
      <c r="D19" s="9">
        <v>44984</v>
      </c>
      <c r="E19" s="9">
        <v>45012</v>
      </c>
      <c r="F19" s="7" t="s">
        <v>25</v>
      </c>
      <c r="G19" s="7" t="s">
        <v>422</v>
      </c>
      <c r="H19" s="10">
        <v>892.68</v>
      </c>
      <c r="I19" s="10">
        <v>0</v>
      </c>
      <c r="J19" s="10">
        <f>SUM(H19:I19)</f>
        <v>892.68</v>
      </c>
      <c r="K19" s="7" t="s">
        <v>15</v>
      </c>
      <c r="L19" s="3"/>
    </row>
    <row r="20" spans="1:12" x14ac:dyDescent="0.25">
      <c r="A20" s="7">
        <v>2300651</v>
      </c>
      <c r="B20" s="18" t="s">
        <v>143</v>
      </c>
      <c r="C20" s="9">
        <v>44976</v>
      </c>
      <c r="D20" s="9">
        <v>44985</v>
      </c>
      <c r="E20" s="9">
        <v>44995</v>
      </c>
      <c r="F20" s="7" t="s">
        <v>391</v>
      </c>
      <c r="G20" s="7" t="s">
        <v>488</v>
      </c>
      <c r="H20" s="10">
        <v>760.03</v>
      </c>
      <c r="I20" s="10">
        <v>0</v>
      </c>
      <c r="J20" s="10">
        <f>SUM(H20:I20)</f>
        <v>760.03</v>
      </c>
      <c r="K20" s="7" t="s">
        <v>15</v>
      </c>
      <c r="L20" s="3"/>
    </row>
    <row r="21" spans="1:12" x14ac:dyDescent="0.25">
      <c r="A21" s="7">
        <v>2300653</v>
      </c>
      <c r="B21" s="18" t="s">
        <v>143</v>
      </c>
      <c r="C21" s="9">
        <v>44984</v>
      </c>
      <c r="D21" s="9">
        <v>44985</v>
      </c>
      <c r="E21" s="9">
        <v>44986</v>
      </c>
      <c r="F21" s="7" t="s">
        <v>47</v>
      </c>
      <c r="G21" s="7" t="s">
        <v>17</v>
      </c>
      <c r="H21" s="10">
        <v>0</v>
      </c>
      <c r="I21" s="10">
        <v>0</v>
      </c>
      <c r="J21" s="10">
        <v>0</v>
      </c>
      <c r="K21" s="7" t="s">
        <v>15</v>
      </c>
      <c r="L21" s="3"/>
    </row>
    <row r="22" spans="1:12" x14ac:dyDescent="0.25">
      <c r="A22" s="7">
        <v>2300696</v>
      </c>
      <c r="B22" s="18" t="s">
        <v>143</v>
      </c>
      <c r="C22" s="9">
        <v>44981</v>
      </c>
      <c r="D22" s="9">
        <v>44987</v>
      </c>
      <c r="E22" s="9">
        <v>45155</v>
      </c>
      <c r="F22" s="7" t="s">
        <v>489</v>
      </c>
      <c r="G22" s="7" t="s">
        <v>490</v>
      </c>
      <c r="H22" s="10">
        <v>348.06</v>
      </c>
      <c r="I22" s="10">
        <f>133.71+157.91</f>
        <v>291.62</v>
      </c>
      <c r="J22" s="10">
        <f>SUM(H22:I22)</f>
        <v>639.68000000000006</v>
      </c>
      <c r="K22" s="7" t="s">
        <v>15</v>
      </c>
      <c r="L22" s="3"/>
    </row>
    <row r="23" spans="1:12" x14ac:dyDescent="0.25">
      <c r="A23" s="7">
        <v>2300812</v>
      </c>
      <c r="B23" s="18" t="s">
        <v>143</v>
      </c>
      <c r="C23" s="9">
        <v>44994</v>
      </c>
      <c r="D23" s="9">
        <v>44995</v>
      </c>
      <c r="E23" s="9">
        <v>45155</v>
      </c>
      <c r="F23" s="7" t="s">
        <v>491</v>
      </c>
      <c r="G23" s="7" t="s">
        <v>20</v>
      </c>
      <c r="H23" s="10">
        <v>215.25</v>
      </c>
      <c r="I23" s="10">
        <v>0</v>
      </c>
      <c r="J23" s="10">
        <f>SUM(H23:I23)</f>
        <v>215.25</v>
      </c>
      <c r="K23" s="7" t="s">
        <v>15</v>
      </c>
      <c r="L23" s="3"/>
    </row>
    <row r="24" spans="1:12" x14ac:dyDescent="0.25">
      <c r="A24" s="7">
        <v>2300813</v>
      </c>
      <c r="B24" s="18" t="s">
        <v>143</v>
      </c>
      <c r="C24" s="9">
        <v>44993</v>
      </c>
      <c r="D24" s="9">
        <v>44995</v>
      </c>
      <c r="E24" s="9">
        <v>44998</v>
      </c>
      <c r="F24" s="7" t="s">
        <v>66</v>
      </c>
      <c r="G24" s="7" t="s">
        <v>492</v>
      </c>
      <c r="H24" s="10">
        <v>0</v>
      </c>
      <c r="I24" s="10">
        <v>0</v>
      </c>
      <c r="J24" s="10">
        <v>0</v>
      </c>
      <c r="K24" s="7" t="s">
        <v>15</v>
      </c>
      <c r="L24" s="3"/>
    </row>
    <row r="25" spans="1:12" x14ac:dyDescent="0.25">
      <c r="A25" s="7">
        <v>2300814</v>
      </c>
      <c r="B25" s="18" t="s">
        <v>154</v>
      </c>
      <c r="C25" s="9">
        <v>44977</v>
      </c>
      <c r="D25" s="9">
        <v>44994</v>
      </c>
      <c r="E25" s="9">
        <v>45555</v>
      </c>
      <c r="F25" s="7" t="s">
        <v>31</v>
      </c>
      <c r="G25" s="7" t="s">
        <v>20</v>
      </c>
      <c r="H25" s="10">
        <v>0</v>
      </c>
      <c r="I25" s="10">
        <v>0</v>
      </c>
      <c r="J25" s="10">
        <v>0</v>
      </c>
      <c r="K25" s="7" t="s">
        <v>15</v>
      </c>
      <c r="L25" s="3"/>
    </row>
    <row r="26" spans="1:12" x14ac:dyDescent="0.25">
      <c r="A26" s="7">
        <v>2300855</v>
      </c>
      <c r="B26" s="18" t="s">
        <v>143</v>
      </c>
      <c r="C26" s="9">
        <v>44993</v>
      </c>
      <c r="D26" s="9">
        <v>45000</v>
      </c>
      <c r="E26" s="9">
        <v>45414</v>
      </c>
      <c r="F26" s="7" t="s">
        <v>102</v>
      </c>
      <c r="G26" s="7" t="s">
        <v>122</v>
      </c>
      <c r="H26" s="10">
        <v>385.93</v>
      </c>
      <c r="I26" s="10">
        <v>133.71</v>
      </c>
      <c r="J26" s="10">
        <f>SUM(H26:I26)</f>
        <v>519.64</v>
      </c>
      <c r="K26" s="7" t="s">
        <v>15</v>
      </c>
      <c r="L26" s="3"/>
    </row>
    <row r="27" spans="1:12" x14ac:dyDescent="0.25">
      <c r="A27" s="7">
        <v>2300858</v>
      </c>
      <c r="B27" s="18" t="s">
        <v>143</v>
      </c>
      <c r="C27" s="9">
        <v>44977</v>
      </c>
      <c r="D27" s="9">
        <v>44998</v>
      </c>
      <c r="E27" s="9">
        <v>45414</v>
      </c>
      <c r="F27" s="7" t="s">
        <v>209</v>
      </c>
      <c r="G27" s="7" t="s">
        <v>493</v>
      </c>
      <c r="H27" s="10">
        <v>0</v>
      </c>
      <c r="I27" s="10">
        <v>0</v>
      </c>
      <c r="J27" s="10">
        <v>0</v>
      </c>
      <c r="K27" s="7" t="s">
        <v>15</v>
      </c>
      <c r="L27" s="3"/>
    </row>
    <row r="28" spans="1:12" x14ac:dyDescent="0.25">
      <c r="A28" s="7">
        <v>2300863</v>
      </c>
      <c r="B28" s="18" t="s">
        <v>143</v>
      </c>
      <c r="C28" s="9">
        <v>44982</v>
      </c>
      <c r="D28" s="9">
        <v>45000</v>
      </c>
      <c r="E28" s="9">
        <v>45743</v>
      </c>
      <c r="F28" s="7" t="s">
        <v>92</v>
      </c>
      <c r="G28" s="7" t="s">
        <v>494</v>
      </c>
      <c r="H28" s="10">
        <v>0</v>
      </c>
      <c r="I28" s="10">
        <v>0</v>
      </c>
      <c r="J28" s="10">
        <v>0</v>
      </c>
      <c r="K28" s="7" t="s">
        <v>15</v>
      </c>
      <c r="L28" s="3"/>
    </row>
    <row r="29" spans="1:12" x14ac:dyDescent="0.25">
      <c r="A29" s="7">
        <v>2300894</v>
      </c>
      <c r="B29" s="18" t="s">
        <v>143</v>
      </c>
      <c r="C29" s="9">
        <v>44982</v>
      </c>
      <c r="D29" s="9">
        <v>45001</v>
      </c>
      <c r="E29" s="9">
        <v>45002</v>
      </c>
      <c r="F29" s="7" t="s">
        <v>25</v>
      </c>
      <c r="G29" s="7" t="s">
        <v>495</v>
      </c>
      <c r="H29" s="10">
        <v>0</v>
      </c>
      <c r="I29" s="10">
        <v>0</v>
      </c>
      <c r="J29" s="10">
        <v>0</v>
      </c>
      <c r="K29" s="7" t="s">
        <v>15</v>
      </c>
      <c r="L29" s="3"/>
    </row>
    <row r="30" spans="1:12" x14ac:dyDescent="0.25">
      <c r="A30" s="7">
        <v>2300916</v>
      </c>
      <c r="B30" s="18" t="s">
        <v>143</v>
      </c>
      <c r="C30" s="9">
        <v>44995</v>
      </c>
      <c r="D30" s="9">
        <v>45002</v>
      </c>
      <c r="E30" s="9">
        <v>45005</v>
      </c>
      <c r="F30" s="7" t="s">
        <v>94</v>
      </c>
      <c r="G30" s="7" t="s">
        <v>496</v>
      </c>
      <c r="H30" s="10">
        <v>0</v>
      </c>
      <c r="I30" s="10">
        <v>0</v>
      </c>
      <c r="J30" s="10">
        <v>0</v>
      </c>
      <c r="K30" s="10" t="s">
        <v>15</v>
      </c>
      <c r="L30" s="3"/>
    </row>
    <row r="31" spans="1:12" x14ac:dyDescent="0.25">
      <c r="A31" s="7">
        <v>2301003</v>
      </c>
      <c r="B31" s="31" t="s">
        <v>143</v>
      </c>
      <c r="C31" s="9">
        <v>45003</v>
      </c>
      <c r="D31" s="9">
        <v>45007</v>
      </c>
      <c r="E31" s="9">
        <v>45035</v>
      </c>
      <c r="F31" s="7" t="s">
        <v>473</v>
      </c>
      <c r="G31" s="7" t="s">
        <v>497</v>
      </c>
      <c r="H31" s="10">
        <v>950</v>
      </c>
      <c r="I31" s="10">
        <v>0</v>
      </c>
      <c r="J31" s="10">
        <f>SUM(H31:I31)</f>
        <v>950</v>
      </c>
      <c r="K31" s="7" t="s">
        <v>15</v>
      </c>
      <c r="L31" s="3"/>
    </row>
    <row r="32" spans="1:12" x14ac:dyDescent="0.25">
      <c r="A32" s="7">
        <v>2301019</v>
      </c>
      <c r="B32" s="31" t="s">
        <v>143</v>
      </c>
      <c r="C32" s="9">
        <v>45006</v>
      </c>
      <c r="D32" s="9">
        <v>45007</v>
      </c>
      <c r="E32" s="9">
        <v>45012</v>
      </c>
      <c r="F32" s="7" t="s">
        <v>85</v>
      </c>
      <c r="G32" s="7" t="s">
        <v>20</v>
      </c>
      <c r="H32" s="10">
        <v>0</v>
      </c>
      <c r="I32" s="10">
        <v>0</v>
      </c>
      <c r="J32" s="10">
        <v>0</v>
      </c>
      <c r="K32" s="7" t="s">
        <v>15</v>
      </c>
      <c r="L32" s="3"/>
    </row>
    <row r="33" spans="1:12" x14ac:dyDescent="0.25">
      <c r="A33" s="7">
        <v>2301024</v>
      </c>
      <c r="B33" s="31" t="s">
        <v>143</v>
      </c>
      <c r="C33" s="9">
        <v>44956</v>
      </c>
      <c r="D33" s="9">
        <v>45008</v>
      </c>
      <c r="E33" s="9">
        <v>45215</v>
      </c>
      <c r="F33" s="7" t="s">
        <v>93</v>
      </c>
      <c r="G33" s="7" t="s">
        <v>17</v>
      </c>
      <c r="H33" s="10">
        <v>2203.15</v>
      </c>
      <c r="I33" s="10">
        <v>0</v>
      </c>
      <c r="J33" s="10">
        <v>2203.15</v>
      </c>
      <c r="K33" s="7" t="s">
        <v>15</v>
      </c>
      <c r="L33" s="3"/>
    </row>
    <row r="34" spans="1:12" x14ac:dyDescent="0.25">
      <c r="A34" s="7">
        <v>2301033</v>
      </c>
      <c r="B34" s="31" t="s">
        <v>143</v>
      </c>
      <c r="C34" s="9">
        <v>45012</v>
      </c>
      <c r="D34" s="9">
        <v>45013</v>
      </c>
      <c r="E34" s="9">
        <v>45090</v>
      </c>
      <c r="F34" s="7" t="s">
        <v>16</v>
      </c>
      <c r="G34" s="7" t="s">
        <v>498</v>
      </c>
      <c r="H34" s="10">
        <v>1035.07</v>
      </c>
      <c r="I34" s="10">
        <v>133.71</v>
      </c>
      <c r="J34" s="10">
        <f>+H34+I34</f>
        <v>1168.78</v>
      </c>
      <c r="K34" s="7" t="s">
        <v>15</v>
      </c>
      <c r="L34" s="3"/>
    </row>
    <row r="35" spans="1:12" x14ac:dyDescent="0.25">
      <c r="A35" s="7">
        <v>2301052</v>
      </c>
      <c r="B35" s="31" t="s">
        <v>143</v>
      </c>
      <c r="C35" s="9">
        <v>44953</v>
      </c>
      <c r="D35" s="9">
        <v>45008</v>
      </c>
      <c r="E35" s="9">
        <v>44955</v>
      </c>
      <c r="F35" s="7" t="s">
        <v>35</v>
      </c>
      <c r="G35" s="7" t="s">
        <v>499</v>
      </c>
      <c r="H35" s="10">
        <v>0</v>
      </c>
      <c r="I35" s="10">
        <v>0</v>
      </c>
      <c r="J35" s="10">
        <v>0</v>
      </c>
      <c r="K35" s="7" t="s">
        <v>15</v>
      </c>
      <c r="L35" s="3"/>
    </row>
    <row r="36" spans="1:12" x14ac:dyDescent="0.25">
      <c r="A36" s="7">
        <v>2301061</v>
      </c>
      <c r="B36" s="31" t="s">
        <v>143</v>
      </c>
      <c r="C36" s="9">
        <v>44999</v>
      </c>
      <c r="D36" s="9">
        <v>45013</v>
      </c>
      <c r="E36" s="9">
        <v>45414</v>
      </c>
      <c r="F36" s="7" t="s">
        <v>55</v>
      </c>
      <c r="G36" s="7" t="s">
        <v>500</v>
      </c>
      <c r="H36" s="10">
        <v>0</v>
      </c>
      <c r="I36" s="10">
        <v>0</v>
      </c>
      <c r="J36" s="10">
        <v>0</v>
      </c>
      <c r="K36" s="7" t="s">
        <v>15</v>
      </c>
      <c r="L36" s="3"/>
    </row>
    <row r="37" spans="1:12" x14ac:dyDescent="0.25">
      <c r="A37" s="7">
        <v>2301099</v>
      </c>
      <c r="B37" s="31" t="s">
        <v>143</v>
      </c>
      <c r="C37" s="9">
        <v>45009</v>
      </c>
      <c r="D37" s="9">
        <v>45012</v>
      </c>
      <c r="E37" s="9">
        <v>45414</v>
      </c>
      <c r="F37" s="7" t="s">
        <v>278</v>
      </c>
      <c r="G37" s="7" t="s">
        <v>17</v>
      </c>
      <c r="H37" s="10">
        <v>0</v>
      </c>
      <c r="I37" s="10">
        <v>0</v>
      </c>
      <c r="J37" s="10">
        <v>0</v>
      </c>
      <c r="K37" s="7" t="s">
        <v>15</v>
      </c>
      <c r="L37" s="3"/>
    </row>
    <row r="38" spans="1:12" x14ac:dyDescent="0.25">
      <c r="A38" s="7">
        <v>2301104</v>
      </c>
      <c r="B38" s="31" t="s">
        <v>143</v>
      </c>
      <c r="C38" s="9">
        <v>44995</v>
      </c>
      <c r="D38" s="9">
        <v>45014</v>
      </c>
      <c r="E38" s="9">
        <v>45076</v>
      </c>
      <c r="F38" s="7" t="s">
        <v>39</v>
      </c>
      <c r="G38" s="7" t="s">
        <v>501</v>
      </c>
      <c r="H38" s="10">
        <v>120</v>
      </c>
      <c r="I38" s="10">
        <v>0</v>
      </c>
      <c r="J38" s="10">
        <v>120</v>
      </c>
      <c r="K38" s="7" t="s">
        <v>15</v>
      </c>
      <c r="L38" s="3"/>
    </row>
    <row r="39" spans="1:12" x14ac:dyDescent="0.25">
      <c r="A39" s="7">
        <v>2301123</v>
      </c>
      <c r="B39" s="31" t="s">
        <v>143</v>
      </c>
      <c r="C39" s="9">
        <v>45006</v>
      </c>
      <c r="D39" s="9">
        <v>45016</v>
      </c>
      <c r="E39" s="9">
        <v>45019</v>
      </c>
      <c r="F39" s="7" t="s">
        <v>502</v>
      </c>
      <c r="G39" s="7" t="s">
        <v>503</v>
      </c>
      <c r="H39" s="10">
        <v>0</v>
      </c>
      <c r="I39" s="10">
        <v>0</v>
      </c>
      <c r="J39" s="10">
        <v>0</v>
      </c>
      <c r="K39" s="7" t="s">
        <v>15</v>
      </c>
      <c r="L39" s="3"/>
    </row>
    <row r="40" spans="1:12" x14ac:dyDescent="0.25">
      <c r="A40" s="7">
        <v>2301171</v>
      </c>
      <c r="B40" s="31" t="s">
        <v>143</v>
      </c>
      <c r="C40" s="9">
        <v>45014</v>
      </c>
      <c r="D40" s="9">
        <v>45020</v>
      </c>
      <c r="E40" s="9">
        <v>45447</v>
      </c>
      <c r="F40" s="7" t="s">
        <v>57</v>
      </c>
      <c r="G40" s="7" t="s">
        <v>223</v>
      </c>
      <c r="H40" s="10">
        <v>0</v>
      </c>
      <c r="I40" s="10">
        <v>0</v>
      </c>
      <c r="J40" s="10">
        <v>0</v>
      </c>
      <c r="K40" s="7" t="s">
        <v>15</v>
      </c>
      <c r="L40" s="3"/>
    </row>
    <row r="41" spans="1:12" x14ac:dyDescent="0.25">
      <c r="A41" s="7">
        <v>2301196</v>
      </c>
      <c r="B41" s="31" t="s">
        <v>143</v>
      </c>
      <c r="C41" s="9">
        <v>44978</v>
      </c>
      <c r="D41" s="9">
        <v>45020</v>
      </c>
      <c r="E41" s="9">
        <v>45414</v>
      </c>
      <c r="F41" s="7" t="s">
        <v>93</v>
      </c>
      <c r="G41" s="7" t="s">
        <v>58</v>
      </c>
      <c r="H41" s="10">
        <v>0</v>
      </c>
      <c r="I41" s="10">
        <v>0</v>
      </c>
      <c r="J41" s="10">
        <v>0</v>
      </c>
      <c r="K41" s="7" t="s">
        <v>15</v>
      </c>
      <c r="L41" s="3"/>
    </row>
    <row r="42" spans="1:12" x14ac:dyDescent="0.25">
      <c r="A42" s="7">
        <v>2301201</v>
      </c>
      <c r="B42" s="31" t="s">
        <v>143</v>
      </c>
      <c r="C42" s="9">
        <v>44995</v>
      </c>
      <c r="D42" s="9">
        <v>45020</v>
      </c>
      <c r="E42" s="9">
        <v>45419</v>
      </c>
      <c r="F42" s="7" t="s">
        <v>39</v>
      </c>
      <c r="G42" s="7" t="s">
        <v>17</v>
      </c>
      <c r="H42" s="10">
        <v>350</v>
      </c>
      <c r="I42" s="10">
        <v>0</v>
      </c>
      <c r="J42" s="10">
        <v>350</v>
      </c>
      <c r="K42" s="7" t="s">
        <v>15</v>
      </c>
      <c r="L42" s="3"/>
    </row>
    <row r="43" spans="1:12" x14ac:dyDescent="0.25">
      <c r="A43" s="7">
        <v>2301205</v>
      </c>
      <c r="B43" s="31" t="s">
        <v>143</v>
      </c>
      <c r="C43" s="9">
        <v>45019</v>
      </c>
      <c r="D43" s="9">
        <v>45021</v>
      </c>
      <c r="E43" s="9">
        <v>45049</v>
      </c>
      <c r="F43" s="7" t="s">
        <v>57</v>
      </c>
      <c r="G43" s="7" t="s">
        <v>504</v>
      </c>
      <c r="H43" s="10">
        <v>0</v>
      </c>
      <c r="I43" s="10">
        <v>0</v>
      </c>
      <c r="J43" s="10">
        <v>0</v>
      </c>
      <c r="K43" s="7" t="s">
        <v>15</v>
      </c>
      <c r="L43" s="3"/>
    </row>
    <row r="44" spans="1:12" x14ac:dyDescent="0.25">
      <c r="A44" s="7">
        <v>2301206</v>
      </c>
      <c r="B44" s="31" t="s">
        <v>143</v>
      </c>
      <c r="C44" s="9">
        <v>45012</v>
      </c>
      <c r="D44" s="9">
        <v>45022</v>
      </c>
      <c r="E44" s="9">
        <v>45036</v>
      </c>
      <c r="F44" s="7" t="s">
        <v>334</v>
      </c>
      <c r="G44" s="7" t="s">
        <v>505</v>
      </c>
      <c r="H44" s="10">
        <v>1270</v>
      </c>
      <c r="I44" s="10">
        <v>157.91</v>
      </c>
      <c r="J44" s="10">
        <f>SUM(H44:I44)</f>
        <v>1427.91</v>
      </c>
      <c r="K44" s="7" t="s">
        <v>15</v>
      </c>
      <c r="L44" s="3"/>
    </row>
    <row r="45" spans="1:12" x14ac:dyDescent="0.25">
      <c r="A45" s="7">
        <v>2301255</v>
      </c>
      <c r="B45" s="31" t="s">
        <v>143</v>
      </c>
      <c r="C45" s="9">
        <v>44988</v>
      </c>
      <c r="D45" s="9">
        <v>45028</v>
      </c>
      <c r="E45" s="9">
        <v>45414</v>
      </c>
      <c r="F45" s="7" t="s">
        <v>18</v>
      </c>
      <c r="G45" s="7" t="s">
        <v>105</v>
      </c>
      <c r="H45" s="10">
        <v>0</v>
      </c>
      <c r="I45" s="10">
        <v>0</v>
      </c>
      <c r="J45" s="10">
        <v>0</v>
      </c>
      <c r="K45" s="7" t="s">
        <v>15</v>
      </c>
      <c r="L45" s="3"/>
    </row>
    <row r="46" spans="1:12" x14ac:dyDescent="0.25">
      <c r="A46" s="7">
        <v>2301294</v>
      </c>
      <c r="B46" s="31" t="s">
        <v>143</v>
      </c>
      <c r="C46" s="9">
        <v>45027</v>
      </c>
      <c r="D46" s="9">
        <v>45030</v>
      </c>
      <c r="E46" s="9">
        <v>45112</v>
      </c>
      <c r="F46" s="7" t="s">
        <v>102</v>
      </c>
      <c r="G46" s="7" t="s">
        <v>197</v>
      </c>
      <c r="H46" s="10">
        <f>1413.76+152.7+39.4+693.55</f>
        <v>2299.41</v>
      </c>
      <c r="I46" s="10">
        <v>133.71</v>
      </c>
      <c r="J46" s="10">
        <f>SUM(H46:I46)</f>
        <v>2433.12</v>
      </c>
      <c r="K46" s="7" t="s">
        <v>15</v>
      </c>
      <c r="L46" s="3"/>
    </row>
    <row r="47" spans="1:12" x14ac:dyDescent="0.25">
      <c r="A47" s="7">
        <v>2301306</v>
      </c>
      <c r="B47" s="31" t="s">
        <v>143</v>
      </c>
      <c r="C47" s="9">
        <v>44998</v>
      </c>
      <c r="D47" s="9">
        <v>45031</v>
      </c>
      <c r="E47" s="9">
        <v>45246</v>
      </c>
      <c r="F47" s="7" t="s">
        <v>463</v>
      </c>
      <c r="G47" s="7" t="s">
        <v>105</v>
      </c>
      <c r="H47" s="10">
        <v>140</v>
      </c>
      <c r="I47" s="10">
        <v>0</v>
      </c>
      <c r="J47" s="10">
        <f>SUM(H47:I47)</f>
        <v>140</v>
      </c>
      <c r="K47" s="7" t="s">
        <v>15</v>
      </c>
      <c r="L47" s="3"/>
    </row>
    <row r="48" spans="1:12" x14ac:dyDescent="0.25">
      <c r="A48" s="7">
        <v>2301362</v>
      </c>
      <c r="B48" s="31" t="s">
        <v>143</v>
      </c>
      <c r="C48" s="9">
        <v>45024</v>
      </c>
      <c r="D48" s="9">
        <v>45035</v>
      </c>
      <c r="E48" s="9">
        <v>45096</v>
      </c>
      <c r="F48" s="7" t="s">
        <v>33</v>
      </c>
      <c r="G48" s="7" t="s">
        <v>506</v>
      </c>
      <c r="H48" s="10">
        <v>1085.83</v>
      </c>
      <c r="I48" s="10">
        <v>133.71</v>
      </c>
      <c r="J48" s="10">
        <f>SUM(H48:I48)</f>
        <v>1219.54</v>
      </c>
      <c r="K48" s="7" t="s">
        <v>15</v>
      </c>
      <c r="L48" s="3"/>
    </row>
    <row r="49" spans="1:12" x14ac:dyDescent="0.25">
      <c r="A49" s="7">
        <v>2301363</v>
      </c>
      <c r="B49" s="31" t="s">
        <v>143</v>
      </c>
      <c r="C49" s="9">
        <v>45012</v>
      </c>
      <c r="D49" s="9">
        <v>45035</v>
      </c>
      <c r="E49" s="7"/>
      <c r="F49" s="7" t="s">
        <v>507</v>
      </c>
      <c r="G49" s="7" t="s">
        <v>214</v>
      </c>
      <c r="H49" s="10"/>
      <c r="I49" s="10"/>
      <c r="J49" s="10"/>
      <c r="K49" s="7"/>
      <c r="L49" s="3"/>
    </row>
    <row r="50" spans="1:12" x14ac:dyDescent="0.25">
      <c r="A50" s="7">
        <v>2301380</v>
      </c>
      <c r="B50" s="31" t="s">
        <v>143</v>
      </c>
      <c r="C50" s="9">
        <v>44999</v>
      </c>
      <c r="D50" s="9">
        <v>45035</v>
      </c>
      <c r="E50" s="7"/>
      <c r="F50" s="7" t="s">
        <v>508</v>
      </c>
      <c r="G50" s="7" t="s">
        <v>310</v>
      </c>
      <c r="H50" s="10">
        <v>0</v>
      </c>
      <c r="I50" s="10">
        <v>0</v>
      </c>
      <c r="J50" s="10">
        <v>0</v>
      </c>
      <c r="K50" s="7" t="s">
        <v>15</v>
      </c>
      <c r="L50" s="3"/>
    </row>
    <row r="51" spans="1:12" x14ac:dyDescent="0.25">
      <c r="A51" s="7">
        <v>2301399</v>
      </c>
      <c r="B51" s="31" t="s">
        <v>143</v>
      </c>
      <c r="C51" s="9">
        <v>45028</v>
      </c>
      <c r="D51" s="9">
        <v>45036</v>
      </c>
      <c r="E51" s="9">
        <v>45166</v>
      </c>
      <c r="F51" s="7" t="s">
        <v>461</v>
      </c>
      <c r="G51" s="7" t="s">
        <v>17</v>
      </c>
      <c r="H51" s="10">
        <v>2307.1999999999998</v>
      </c>
      <c r="I51" s="10"/>
      <c r="J51" s="10">
        <f>SUM(H51:I51)</f>
        <v>2307.1999999999998</v>
      </c>
      <c r="K51" s="7" t="s">
        <v>15</v>
      </c>
      <c r="L51" s="3"/>
    </row>
    <row r="52" spans="1:12" x14ac:dyDescent="0.25">
      <c r="A52" s="7">
        <v>2301478</v>
      </c>
      <c r="B52" s="31" t="s">
        <v>143</v>
      </c>
      <c r="C52" s="9">
        <v>45037</v>
      </c>
      <c r="D52" s="9">
        <v>45040</v>
      </c>
      <c r="E52" s="9">
        <v>45085</v>
      </c>
      <c r="F52" s="7" t="s">
        <v>31</v>
      </c>
      <c r="G52" s="7" t="s">
        <v>509</v>
      </c>
      <c r="H52" s="10">
        <v>500.5</v>
      </c>
      <c r="I52" s="10">
        <v>0</v>
      </c>
      <c r="J52" s="10">
        <f>SUM(H52:I52)</f>
        <v>500.5</v>
      </c>
      <c r="K52" s="7" t="s">
        <v>15</v>
      </c>
      <c r="L52" s="3"/>
    </row>
    <row r="53" spans="1:12" x14ac:dyDescent="0.25">
      <c r="A53" s="7">
        <v>2301480</v>
      </c>
      <c r="B53" s="31" t="s">
        <v>143</v>
      </c>
      <c r="C53" s="9">
        <v>45020</v>
      </c>
      <c r="D53" s="9">
        <v>45040</v>
      </c>
      <c r="E53" s="9">
        <v>45121</v>
      </c>
      <c r="F53" s="7" t="s">
        <v>85</v>
      </c>
      <c r="G53" s="7" t="s">
        <v>17</v>
      </c>
      <c r="H53" s="10">
        <f>1389.87+432.77</f>
        <v>1822.6399999999999</v>
      </c>
      <c r="I53" s="10">
        <v>0</v>
      </c>
      <c r="J53" s="10">
        <f>SUM(H53:I53)</f>
        <v>1822.6399999999999</v>
      </c>
      <c r="K53" s="7" t="s">
        <v>15</v>
      </c>
      <c r="L53" s="3"/>
    </row>
    <row r="54" spans="1:12" x14ac:dyDescent="0.25">
      <c r="A54" s="7">
        <v>2301491</v>
      </c>
      <c r="B54" s="31" t="s">
        <v>423</v>
      </c>
      <c r="C54" s="9">
        <v>45033</v>
      </c>
      <c r="D54" s="9">
        <v>45041</v>
      </c>
      <c r="E54" s="9">
        <v>45196</v>
      </c>
      <c r="F54" s="7" t="s">
        <v>93</v>
      </c>
      <c r="G54" s="7" t="s">
        <v>258</v>
      </c>
      <c r="H54" s="10">
        <f>2750</f>
        <v>2750</v>
      </c>
      <c r="I54" s="10">
        <v>978.89</v>
      </c>
      <c r="J54" s="10">
        <f>SUM(H54:I54)</f>
        <v>3728.89</v>
      </c>
      <c r="K54" s="7" t="s">
        <v>15</v>
      </c>
      <c r="L54" s="3"/>
    </row>
    <row r="55" spans="1:12" x14ac:dyDescent="0.25">
      <c r="A55" s="7">
        <v>2301494</v>
      </c>
      <c r="B55" s="31" t="s">
        <v>143</v>
      </c>
      <c r="C55" s="9">
        <v>45020</v>
      </c>
      <c r="D55" s="9">
        <v>45042</v>
      </c>
      <c r="E55" s="7"/>
      <c r="F55" s="7" t="s">
        <v>463</v>
      </c>
      <c r="G55" s="7" t="s">
        <v>510</v>
      </c>
      <c r="H55" s="10"/>
      <c r="I55" s="10"/>
      <c r="J55" s="10"/>
      <c r="K55" s="7"/>
      <c r="L55" s="3"/>
    </row>
    <row r="56" spans="1:12" x14ac:dyDescent="0.25">
      <c r="A56" s="7">
        <v>2301555</v>
      </c>
      <c r="B56" s="31" t="s">
        <v>143</v>
      </c>
      <c r="C56" s="9">
        <v>45047</v>
      </c>
      <c r="D56" s="9">
        <v>45048</v>
      </c>
      <c r="E56" s="9">
        <v>45098</v>
      </c>
      <c r="F56" s="7" t="s">
        <v>35</v>
      </c>
      <c r="G56" s="7" t="s">
        <v>511</v>
      </c>
      <c r="H56" s="10">
        <v>1033.44</v>
      </c>
      <c r="I56" s="10">
        <v>0</v>
      </c>
      <c r="J56" s="10">
        <f>SUM(H56:I56)</f>
        <v>1033.44</v>
      </c>
      <c r="K56" s="7" t="s">
        <v>15</v>
      </c>
      <c r="L56" s="3"/>
    </row>
    <row r="57" spans="1:12" x14ac:dyDescent="0.25">
      <c r="A57" s="7">
        <v>2301589</v>
      </c>
      <c r="B57" s="31" t="s">
        <v>143</v>
      </c>
      <c r="C57" s="9">
        <v>45048</v>
      </c>
      <c r="D57" s="9">
        <v>45049</v>
      </c>
      <c r="E57" s="9">
        <v>45121</v>
      </c>
      <c r="F57" s="7" t="s">
        <v>487</v>
      </c>
      <c r="G57" s="7" t="s">
        <v>17</v>
      </c>
      <c r="H57" s="10">
        <v>1444.82</v>
      </c>
      <c r="I57" s="10">
        <v>0</v>
      </c>
      <c r="J57" s="10">
        <f>SUM(H57:I57)</f>
        <v>1444.82</v>
      </c>
      <c r="K57" s="7" t="s">
        <v>15</v>
      </c>
      <c r="L57" s="3"/>
    </row>
    <row r="58" spans="1:12" x14ac:dyDescent="0.25">
      <c r="A58" s="7">
        <v>2301591</v>
      </c>
      <c r="B58" s="31" t="s">
        <v>143</v>
      </c>
      <c r="C58" s="9">
        <v>45048</v>
      </c>
      <c r="D58" s="9">
        <v>45049</v>
      </c>
      <c r="E58" s="9">
        <v>45163</v>
      </c>
      <c r="F58" s="7" t="s">
        <v>447</v>
      </c>
      <c r="G58" s="7" t="s">
        <v>509</v>
      </c>
      <c r="H58" s="10">
        <v>2111.17</v>
      </c>
      <c r="I58" s="10">
        <v>0</v>
      </c>
      <c r="J58" s="10">
        <f>SUM(H58:I58)</f>
        <v>2111.17</v>
      </c>
      <c r="K58" s="7" t="s">
        <v>15</v>
      </c>
      <c r="L58" s="3"/>
    </row>
    <row r="59" spans="1:12" x14ac:dyDescent="0.25">
      <c r="A59" s="7">
        <v>2301593</v>
      </c>
      <c r="B59" s="18" t="s">
        <v>143</v>
      </c>
      <c r="C59" s="9">
        <v>45030</v>
      </c>
      <c r="D59" s="9">
        <v>45050</v>
      </c>
      <c r="E59" s="9">
        <v>45048</v>
      </c>
      <c r="F59" s="7" t="s">
        <v>92</v>
      </c>
      <c r="G59" s="7" t="s">
        <v>17</v>
      </c>
      <c r="H59" s="10">
        <v>0</v>
      </c>
      <c r="I59" s="10">
        <v>0</v>
      </c>
      <c r="J59" s="10">
        <f>SUM(H59:I59)</f>
        <v>0</v>
      </c>
      <c r="K59" s="7" t="s">
        <v>15</v>
      </c>
      <c r="L59" s="3"/>
    </row>
    <row r="60" spans="1:12" x14ac:dyDescent="0.25">
      <c r="A60" s="7">
        <v>2301632</v>
      </c>
      <c r="B60" s="18" t="s">
        <v>143</v>
      </c>
      <c r="C60" s="9">
        <v>45012</v>
      </c>
      <c r="D60" s="9">
        <v>45055</v>
      </c>
      <c r="E60" s="9">
        <v>45524</v>
      </c>
      <c r="F60" s="7" t="s">
        <v>26</v>
      </c>
      <c r="G60" s="7" t="s">
        <v>512</v>
      </c>
      <c r="H60" s="10">
        <v>634.11</v>
      </c>
      <c r="I60" s="10">
        <v>0</v>
      </c>
      <c r="J60" s="10">
        <f>SUM(H60:I60)</f>
        <v>634.11</v>
      </c>
      <c r="K60" s="7" t="s">
        <v>15</v>
      </c>
    </row>
    <row r="61" spans="1:12" x14ac:dyDescent="0.25">
      <c r="A61" s="7">
        <v>2301637</v>
      </c>
      <c r="B61" s="18" t="s">
        <v>143</v>
      </c>
      <c r="C61" s="9">
        <v>45050</v>
      </c>
      <c r="D61" s="9">
        <v>45054</v>
      </c>
      <c r="E61" s="7"/>
      <c r="F61" s="7" t="s">
        <v>513</v>
      </c>
      <c r="G61" s="7" t="s">
        <v>509</v>
      </c>
      <c r="H61" s="33"/>
      <c r="I61" s="33"/>
      <c r="J61" s="33"/>
      <c r="K61" s="34"/>
    </row>
    <row r="62" spans="1:12" x14ac:dyDescent="0.25">
      <c r="A62" s="7">
        <v>2301645</v>
      </c>
      <c r="B62" s="18" t="s">
        <v>143</v>
      </c>
      <c r="C62" s="9">
        <v>45002</v>
      </c>
      <c r="D62" s="9">
        <v>45054</v>
      </c>
      <c r="E62" s="9">
        <v>45090</v>
      </c>
      <c r="F62" s="7" t="s">
        <v>47</v>
      </c>
      <c r="G62" s="7" t="s">
        <v>514</v>
      </c>
      <c r="H62" s="10">
        <v>1089.67</v>
      </c>
      <c r="I62" s="10"/>
      <c r="J62" s="10">
        <v>1089.67</v>
      </c>
      <c r="K62" s="7" t="s">
        <v>15</v>
      </c>
    </row>
    <row r="63" spans="1:12" x14ac:dyDescent="0.25">
      <c r="A63" s="7">
        <v>2301655</v>
      </c>
      <c r="B63" s="18" t="s">
        <v>143</v>
      </c>
      <c r="C63" s="9">
        <v>44940</v>
      </c>
      <c r="D63" s="9">
        <v>45053</v>
      </c>
      <c r="E63" s="9">
        <v>45142</v>
      </c>
      <c r="F63" s="7" t="s">
        <v>381</v>
      </c>
      <c r="G63" s="7" t="s">
        <v>17</v>
      </c>
      <c r="H63" s="10">
        <v>1799.34</v>
      </c>
      <c r="I63" s="10">
        <v>0</v>
      </c>
      <c r="J63" s="10">
        <f>SUM(H63:I63)</f>
        <v>1799.34</v>
      </c>
      <c r="K63" s="7" t="s">
        <v>15</v>
      </c>
    </row>
    <row r="64" spans="1:12" x14ac:dyDescent="0.25">
      <c r="A64" s="7">
        <v>2301683</v>
      </c>
      <c r="B64" s="18" t="s">
        <v>143</v>
      </c>
      <c r="C64" s="9">
        <v>45051</v>
      </c>
      <c r="D64" s="9">
        <v>45056</v>
      </c>
      <c r="E64" s="9">
        <v>45572</v>
      </c>
      <c r="F64" s="7" t="s">
        <v>372</v>
      </c>
      <c r="G64" s="7" t="s">
        <v>223</v>
      </c>
      <c r="H64" s="10">
        <f>3188.62+112.21</f>
        <v>3300.83</v>
      </c>
      <c r="I64" s="10">
        <v>0</v>
      </c>
      <c r="J64" s="10">
        <f>3188.62+112.21</f>
        <v>3300.83</v>
      </c>
      <c r="K64" s="7" t="s">
        <v>15</v>
      </c>
      <c r="L64" s="3"/>
    </row>
    <row r="65" spans="1:11" x14ac:dyDescent="0.25">
      <c r="A65" s="7">
        <v>2301734</v>
      </c>
      <c r="B65" s="18" t="s">
        <v>143</v>
      </c>
      <c r="C65" s="9">
        <v>45124</v>
      </c>
      <c r="D65" s="9">
        <v>45062</v>
      </c>
      <c r="E65" s="7"/>
      <c r="F65" s="7" t="s">
        <v>515</v>
      </c>
      <c r="G65" s="7" t="s">
        <v>516</v>
      </c>
      <c r="H65" s="10"/>
      <c r="I65" s="10"/>
      <c r="J65" s="10"/>
      <c r="K65" s="7"/>
    </row>
    <row r="66" spans="1:11" x14ac:dyDescent="0.25">
      <c r="A66" s="7">
        <v>2301740</v>
      </c>
      <c r="B66" s="31" t="s">
        <v>143</v>
      </c>
      <c r="C66" s="9">
        <v>45024</v>
      </c>
      <c r="D66" s="9">
        <v>45062</v>
      </c>
      <c r="E66" s="7"/>
      <c r="F66" s="7" t="s">
        <v>264</v>
      </c>
      <c r="G66" s="7" t="s">
        <v>17</v>
      </c>
      <c r="H66" s="10"/>
      <c r="I66" s="10"/>
      <c r="J66" s="10"/>
      <c r="K66" s="7"/>
    </row>
    <row r="67" spans="1:11" x14ac:dyDescent="0.25">
      <c r="A67" s="7">
        <v>2301742</v>
      </c>
      <c r="B67" s="18" t="s">
        <v>143</v>
      </c>
      <c r="C67" s="9">
        <v>45049</v>
      </c>
      <c r="D67" s="9">
        <v>45060</v>
      </c>
      <c r="E67" s="7"/>
      <c r="F67" s="7" t="s">
        <v>517</v>
      </c>
      <c r="G67" s="7" t="s">
        <v>518</v>
      </c>
      <c r="H67" s="10"/>
      <c r="I67" s="10"/>
      <c r="J67" s="10"/>
      <c r="K67" s="7"/>
    </row>
    <row r="68" spans="1:11" x14ac:dyDescent="0.25">
      <c r="A68" s="7">
        <v>2301745</v>
      </c>
      <c r="B68" s="18" t="s">
        <v>143</v>
      </c>
      <c r="C68" s="9">
        <v>45051</v>
      </c>
      <c r="D68" s="9">
        <v>45061</v>
      </c>
      <c r="E68" s="9">
        <v>45106</v>
      </c>
      <c r="F68" s="7" t="s">
        <v>519</v>
      </c>
      <c r="G68" s="7" t="s">
        <v>514</v>
      </c>
      <c r="H68" s="10">
        <v>1365.73</v>
      </c>
      <c r="I68" s="10">
        <v>133.71</v>
      </c>
      <c r="J68" s="10">
        <f>+H68+I68</f>
        <v>1499.44</v>
      </c>
      <c r="K68" s="7" t="s">
        <v>15</v>
      </c>
    </row>
    <row r="69" spans="1:11" x14ac:dyDescent="0.25">
      <c r="A69" s="7">
        <v>2301766</v>
      </c>
      <c r="B69" s="18" t="s">
        <v>143</v>
      </c>
      <c r="C69" s="9">
        <v>45058</v>
      </c>
      <c r="D69" s="9">
        <v>45062</v>
      </c>
      <c r="E69" s="9">
        <v>45183</v>
      </c>
      <c r="F69" s="7" t="s">
        <v>71</v>
      </c>
      <c r="G69" s="7" t="s">
        <v>520</v>
      </c>
      <c r="H69" s="10">
        <v>90</v>
      </c>
      <c r="I69" s="10">
        <v>0</v>
      </c>
      <c r="J69" s="10">
        <v>90</v>
      </c>
      <c r="K69" s="7" t="s">
        <v>15</v>
      </c>
    </row>
    <row r="70" spans="1:11" x14ac:dyDescent="0.25">
      <c r="A70" s="7">
        <v>2301821</v>
      </c>
      <c r="B70" s="18" t="s">
        <v>143</v>
      </c>
      <c r="C70" s="9">
        <v>45011</v>
      </c>
      <c r="D70" s="9">
        <v>45068</v>
      </c>
      <c r="E70" s="9">
        <v>45077</v>
      </c>
      <c r="F70" s="7" t="s">
        <v>90</v>
      </c>
      <c r="G70" s="7" t="s">
        <v>521</v>
      </c>
      <c r="H70" s="10"/>
      <c r="I70" s="10"/>
      <c r="J70" s="10"/>
      <c r="K70" s="7" t="s">
        <v>15</v>
      </c>
    </row>
    <row r="71" spans="1:11" x14ac:dyDescent="0.25">
      <c r="A71" s="7">
        <v>2301882</v>
      </c>
      <c r="B71" s="18" t="s">
        <v>143</v>
      </c>
      <c r="C71" s="9">
        <v>45056</v>
      </c>
      <c r="D71" s="9">
        <v>45062</v>
      </c>
      <c r="E71" s="9">
        <v>45110</v>
      </c>
      <c r="F71" s="7" t="s">
        <v>25</v>
      </c>
      <c r="G71" s="7" t="s">
        <v>514</v>
      </c>
      <c r="H71" s="10">
        <v>505.77</v>
      </c>
      <c r="I71" s="10">
        <v>0</v>
      </c>
      <c r="J71" s="10">
        <v>505.77</v>
      </c>
      <c r="K71" s="7" t="s">
        <v>15</v>
      </c>
    </row>
    <row r="72" spans="1:11" x14ac:dyDescent="0.25">
      <c r="A72" s="7">
        <v>2301905</v>
      </c>
      <c r="B72" s="18" t="s">
        <v>154</v>
      </c>
      <c r="C72" s="9">
        <v>45156</v>
      </c>
      <c r="D72" s="9">
        <v>45072</v>
      </c>
      <c r="E72" s="9">
        <v>45114</v>
      </c>
      <c r="F72" s="7" t="s">
        <v>71</v>
      </c>
      <c r="G72" s="7" t="s">
        <v>522</v>
      </c>
      <c r="H72" s="10">
        <v>3247</v>
      </c>
      <c r="I72" s="10"/>
      <c r="J72" s="10">
        <v>3247</v>
      </c>
      <c r="K72" s="7" t="s">
        <v>15</v>
      </c>
    </row>
    <row r="73" spans="1:11" x14ac:dyDescent="0.25">
      <c r="A73" s="7">
        <v>2301958</v>
      </c>
      <c r="B73" s="18" t="s">
        <v>143</v>
      </c>
      <c r="C73" s="9">
        <v>45070</v>
      </c>
      <c r="D73" s="9">
        <v>45071</v>
      </c>
      <c r="E73" s="9">
        <v>45194</v>
      </c>
      <c r="F73" s="7" t="s">
        <v>92</v>
      </c>
      <c r="G73" s="7" t="s">
        <v>523</v>
      </c>
      <c r="H73" s="10">
        <v>871.89</v>
      </c>
      <c r="I73" s="10">
        <v>0</v>
      </c>
      <c r="J73" s="10">
        <v>871.89</v>
      </c>
      <c r="K73" s="7" t="s">
        <v>15</v>
      </c>
    </row>
    <row r="74" spans="1:11" x14ac:dyDescent="0.25">
      <c r="A74" s="7">
        <v>2301982</v>
      </c>
      <c r="B74" s="18" t="s">
        <v>143</v>
      </c>
      <c r="C74" s="9">
        <v>45030</v>
      </c>
      <c r="D74" s="9">
        <v>45079</v>
      </c>
      <c r="E74" s="9">
        <v>45093</v>
      </c>
      <c r="F74" s="7" t="s">
        <v>65</v>
      </c>
      <c r="G74" s="7" t="s">
        <v>524</v>
      </c>
      <c r="H74" s="10">
        <v>447.3</v>
      </c>
      <c r="I74" s="10"/>
      <c r="J74" s="10">
        <v>447.3</v>
      </c>
      <c r="K74" s="7" t="s">
        <v>15</v>
      </c>
    </row>
    <row r="75" spans="1:11" x14ac:dyDescent="0.25">
      <c r="A75" s="7">
        <v>2301997</v>
      </c>
      <c r="B75" s="18" t="s">
        <v>143</v>
      </c>
      <c r="C75" s="9">
        <v>45041</v>
      </c>
      <c r="D75" s="9">
        <v>45072</v>
      </c>
      <c r="E75" s="9">
        <v>45463</v>
      </c>
      <c r="F75" s="7" t="s">
        <v>264</v>
      </c>
      <c r="G75" s="7" t="s">
        <v>525</v>
      </c>
      <c r="H75" s="10">
        <v>0</v>
      </c>
      <c r="I75" s="10">
        <v>0</v>
      </c>
      <c r="J75" s="10">
        <v>0</v>
      </c>
      <c r="K75" s="7" t="s">
        <v>15</v>
      </c>
    </row>
    <row r="76" spans="1:11" x14ac:dyDescent="0.25">
      <c r="A76" s="7">
        <v>2302037</v>
      </c>
      <c r="B76" s="18" t="s">
        <v>143</v>
      </c>
      <c r="C76" s="9">
        <v>45039</v>
      </c>
      <c r="D76" s="9">
        <v>45072</v>
      </c>
      <c r="E76" s="9">
        <v>45106</v>
      </c>
      <c r="F76" s="7" t="s">
        <v>405</v>
      </c>
      <c r="G76" s="7" t="s">
        <v>111</v>
      </c>
      <c r="H76" s="10">
        <v>864.68</v>
      </c>
      <c r="I76" s="10">
        <v>133.71</v>
      </c>
      <c r="J76" s="10">
        <f>SUM(H76:I76)</f>
        <v>998.39</v>
      </c>
      <c r="K76" s="7" t="s">
        <v>15</v>
      </c>
    </row>
    <row r="77" spans="1:11" x14ac:dyDescent="0.25">
      <c r="A77" s="7">
        <v>2302040</v>
      </c>
      <c r="B77" s="18" t="s">
        <v>143</v>
      </c>
      <c r="C77" s="9">
        <v>45072</v>
      </c>
      <c r="D77" s="9">
        <v>45076</v>
      </c>
      <c r="E77" s="9">
        <v>45203</v>
      </c>
      <c r="F77" s="7" t="s">
        <v>47</v>
      </c>
      <c r="G77" s="7" t="s">
        <v>122</v>
      </c>
      <c r="H77" s="10">
        <f>794.48+50</f>
        <v>844.48</v>
      </c>
      <c r="I77" s="10">
        <v>133.71</v>
      </c>
      <c r="J77" s="10">
        <f>SUM(H77:I77)</f>
        <v>978.19</v>
      </c>
      <c r="K77" s="7" t="s">
        <v>15</v>
      </c>
    </row>
    <row r="78" spans="1:11" x14ac:dyDescent="0.25">
      <c r="A78" s="7">
        <v>2302041</v>
      </c>
      <c r="B78" s="18" t="s">
        <v>143</v>
      </c>
      <c r="C78" s="9">
        <v>45058</v>
      </c>
      <c r="D78" s="9">
        <v>45077</v>
      </c>
      <c r="E78" s="9">
        <v>45175</v>
      </c>
      <c r="F78" s="7" t="s">
        <v>65</v>
      </c>
      <c r="G78" s="7" t="s">
        <v>122</v>
      </c>
      <c r="H78" s="10">
        <v>304.77</v>
      </c>
      <c r="I78" s="10">
        <v>133.71</v>
      </c>
      <c r="J78" s="10">
        <f>SUM(H78:I78)</f>
        <v>438.48</v>
      </c>
      <c r="K78" s="7" t="s">
        <v>15</v>
      </c>
    </row>
    <row r="79" spans="1:11" x14ac:dyDescent="0.25">
      <c r="A79" s="7">
        <v>2302043</v>
      </c>
      <c r="B79" s="18" t="s">
        <v>143</v>
      </c>
      <c r="C79" s="9">
        <v>45071</v>
      </c>
      <c r="D79" s="9">
        <v>45077</v>
      </c>
      <c r="E79" s="9">
        <v>45415</v>
      </c>
      <c r="F79" s="7" t="s">
        <v>209</v>
      </c>
      <c r="G79" s="7" t="s">
        <v>58</v>
      </c>
      <c r="H79" s="10">
        <v>0</v>
      </c>
      <c r="I79" s="10">
        <v>0</v>
      </c>
      <c r="J79" s="10">
        <v>0</v>
      </c>
      <c r="K79" s="7" t="s">
        <v>15</v>
      </c>
    </row>
    <row r="80" spans="1:11" x14ac:dyDescent="0.25">
      <c r="A80" s="7">
        <v>2302048</v>
      </c>
      <c r="B80" s="18" t="s">
        <v>143</v>
      </c>
      <c r="C80" s="9">
        <v>45059</v>
      </c>
      <c r="D80" s="9">
        <v>45077</v>
      </c>
      <c r="E80" s="9">
        <v>45415</v>
      </c>
      <c r="F80" s="7" t="s">
        <v>226</v>
      </c>
      <c r="G80" s="7" t="s">
        <v>526</v>
      </c>
      <c r="H80" s="10">
        <v>0</v>
      </c>
      <c r="I80" s="10">
        <v>0</v>
      </c>
      <c r="J80" s="10">
        <v>0</v>
      </c>
      <c r="K80" s="7" t="s">
        <v>15</v>
      </c>
    </row>
    <row r="81" spans="1:12" x14ac:dyDescent="0.25">
      <c r="A81" s="7">
        <v>2302050</v>
      </c>
      <c r="B81" s="18" t="s">
        <v>143</v>
      </c>
      <c r="C81" s="9">
        <v>45058</v>
      </c>
      <c r="D81" s="9">
        <v>45077</v>
      </c>
      <c r="E81" s="9"/>
      <c r="F81" s="7" t="s">
        <v>26</v>
      </c>
      <c r="G81" s="7" t="s">
        <v>17</v>
      </c>
      <c r="H81" s="10"/>
      <c r="I81" s="10"/>
      <c r="J81" s="10"/>
      <c r="K81" s="7"/>
    </row>
    <row r="82" spans="1:12" x14ac:dyDescent="0.25">
      <c r="A82" s="7">
        <v>2302052</v>
      </c>
      <c r="B82" s="18" t="s">
        <v>143</v>
      </c>
      <c r="C82" s="9">
        <v>45075</v>
      </c>
      <c r="D82" s="9">
        <v>45078</v>
      </c>
      <c r="E82" s="9">
        <v>45266</v>
      </c>
      <c r="F82" s="7" t="s">
        <v>61</v>
      </c>
      <c r="G82" s="7" t="s">
        <v>527</v>
      </c>
      <c r="H82" s="10">
        <f>1867.38+83.81</f>
        <v>1951.19</v>
      </c>
      <c r="I82" s="10">
        <v>0</v>
      </c>
      <c r="J82" s="10">
        <f>SUM(H82:I82)</f>
        <v>1951.19</v>
      </c>
      <c r="K82" s="7" t="s">
        <v>15</v>
      </c>
    </row>
    <row r="83" spans="1:12" x14ac:dyDescent="0.25">
      <c r="A83" s="7">
        <v>2302058</v>
      </c>
      <c r="B83" s="31" t="s">
        <v>143</v>
      </c>
      <c r="C83" s="9">
        <v>45073</v>
      </c>
      <c r="D83" s="9">
        <v>45082</v>
      </c>
      <c r="E83" s="9">
        <v>45121</v>
      </c>
      <c r="F83" s="7" t="s">
        <v>90</v>
      </c>
      <c r="G83" s="7" t="s">
        <v>528</v>
      </c>
      <c r="H83" s="10">
        <v>1135.49</v>
      </c>
      <c r="I83" s="10">
        <v>0</v>
      </c>
      <c r="J83" s="10">
        <f>SUM(H83:I83)</f>
        <v>1135.49</v>
      </c>
      <c r="K83" s="7" t="s">
        <v>15</v>
      </c>
    </row>
    <row r="84" spans="1:12" x14ac:dyDescent="0.25">
      <c r="A84" s="7">
        <v>2302061</v>
      </c>
      <c r="B84" s="18" t="s">
        <v>143</v>
      </c>
      <c r="C84" s="9">
        <v>45072</v>
      </c>
      <c r="D84" s="9">
        <v>45083</v>
      </c>
      <c r="E84" s="7"/>
      <c r="F84" s="7" t="s">
        <v>33</v>
      </c>
      <c r="G84" s="7" t="s">
        <v>529</v>
      </c>
      <c r="H84" s="10">
        <v>0</v>
      </c>
      <c r="I84" s="10">
        <v>0</v>
      </c>
      <c r="J84" s="10">
        <v>0</v>
      </c>
      <c r="K84" s="7" t="s">
        <v>15</v>
      </c>
    </row>
    <row r="85" spans="1:12" x14ac:dyDescent="0.25">
      <c r="A85" s="7">
        <v>2302063</v>
      </c>
      <c r="B85" s="18" t="s">
        <v>143</v>
      </c>
      <c r="C85" s="9">
        <v>45058</v>
      </c>
      <c r="D85" s="9">
        <v>45083</v>
      </c>
      <c r="E85" s="9">
        <v>45133</v>
      </c>
      <c r="F85" s="7" t="s">
        <v>93</v>
      </c>
      <c r="G85" s="7" t="s">
        <v>17</v>
      </c>
      <c r="H85" s="10">
        <v>1310.5899999999999</v>
      </c>
      <c r="I85" s="10">
        <v>0</v>
      </c>
      <c r="J85" s="10">
        <f>SUM(H85:I85)</f>
        <v>1310.5899999999999</v>
      </c>
      <c r="K85" s="7" t="s">
        <v>15</v>
      </c>
    </row>
    <row r="86" spans="1:12" x14ac:dyDescent="0.25">
      <c r="A86" s="7">
        <v>2302065</v>
      </c>
      <c r="B86" s="18" t="s">
        <v>143</v>
      </c>
      <c r="C86" s="9">
        <v>45081</v>
      </c>
      <c r="D86" s="9">
        <v>45084</v>
      </c>
      <c r="E86" s="9">
        <v>45215</v>
      </c>
      <c r="F86" s="7" t="s">
        <v>530</v>
      </c>
      <c r="G86" s="7" t="s">
        <v>529</v>
      </c>
      <c r="H86" s="10">
        <v>0</v>
      </c>
      <c r="I86" s="10">
        <v>0</v>
      </c>
      <c r="J86" s="10">
        <v>0</v>
      </c>
      <c r="K86" s="7" t="s">
        <v>15</v>
      </c>
    </row>
    <row r="87" spans="1:12" x14ac:dyDescent="0.25">
      <c r="A87" s="7">
        <v>2302066</v>
      </c>
      <c r="B87" s="18" t="s">
        <v>143</v>
      </c>
      <c r="C87" s="9">
        <v>44962</v>
      </c>
      <c r="D87" s="9">
        <v>45084</v>
      </c>
      <c r="E87" s="7"/>
      <c r="F87" s="7" t="s">
        <v>481</v>
      </c>
      <c r="G87" s="7" t="s">
        <v>531</v>
      </c>
      <c r="H87" s="10"/>
      <c r="I87" s="10"/>
      <c r="J87" s="10"/>
      <c r="K87" s="7"/>
    </row>
    <row r="88" spans="1:12" x14ac:dyDescent="0.25">
      <c r="A88" s="7">
        <v>2302072</v>
      </c>
      <c r="B88" s="18" t="s">
        <v>143</v>
      </c>
      <c r="C88" s="9">
        <v>44985</v>
      </c>
      <c r="D88" s="9">
        <v>45085</v>
      </c>
      <c r="E88" s="9">
        <v>45414</v>
      </c>
      <c r="F88" s="7" t="s">
        <v>473</v>
      </c>
      <c r="G88" s="7" t="s">
        <v>17</v>
      </c>
      <c r="H88" s="10">
        <v>0</v>
      </c>
      <c r="I88" s="10">
        <v>0</v>
      </c>
      <c r="J88" s="10">
        <v>0</v>
      </c>
      <c r="K88" s="7" t="s">
        <v>15</v>
      </c>
    </row>
    <row r="89" spans="1:12" x14ac:dyDescent="0.25">
      <c r="A89" s="7">
        <v>2302076</v>
      </c>
      <c r="B89" s="18" t="s">
        <v>143</v>
      </c>
      <c r="C89" s="9">
        <v>45084</v>
      </c>
      <c r="D89" s="9">
        <v>45085</v>
      </c>
      <c r="E89" s="9">
        <v>45152</v>
      </c>
      <c r="F89" s="7" t="s">
        <v>360</v>
      </c>
      <c r="G89" s="7" t="s">
        <v>17</v>
      </c>
      <c r="H89" s="10">
        <v>289</v>
      </c>
      <c r="I89" s="10">
        <v>0</v>
      </c>
      <c r="J89" s="10">
        <f>SUM(H89:I89)</f>
        <v>289</v>
      </c>
      <c r="K89" s="7" t="s">
        <v>15</v>
      </c>
    </row>
    <row r="90" spans="1:12" x14ac:dyDescent="0.25">
      <c r="A90" s="7">
        <v>2302091</v>
      </c>
      <c r="B90" s="18" t="s">
        <v>143</v>
      </c>
      <c r="C90" s="9">
        <v>44945</v>
      </c>
      <c r="D90" s="9">
        <v>45086</v>
      </c>
      <c r="E90" s="9">
        <v>45386</v>
      </c>
      <c r="F90" s="7" t="s">
        <v>532</v>
      </c>
      <c r="G90" s="7" t="s">
        <v>17</v>
      </c>
      <c r="H90" s="10">
        <v>2654.67</v>
      </c>
      <c r="I90" s="10">
        <v>0</v>
      </c>
      <c r="J90" s="10">
        <f>SUM(H90:I90)</f>
        <v>2654.67</v>
      </c>
      <c r="K90" s="7" t="s">
        <v>15</v>
      </c>
    </row>
    <row r="91" spans="1:12" x14ac:dyDescent="0.25">
      <c r="A91" s="7">
        <v>2302104</v>
      </c>
      <c r="B91" s="18" t="s">
        <v>143</v>
      </c>
      <c r="C91" s="9">
        <v>45085</v>
      </c>
      <c r="D91" s="9">
        <v>45086</v>
      </c>
      <c r="E91" s="7"/>
      <c r="F91" s="7" t="s">
        <v>230</v>
      </c>
      <c r="G91" s="7" t="s">
        <v>20</v>
      </c>
      <c r="H91" s="10"/>
      <c r="I91" s="10"/>
      <c r="J91" s="10"/>
      <c r="K91" s="7"/>
    </row>
    <row r="92" spans="1:12" x14ac:dyDescent="0.25">
      <c r="A92" s="7">
        <v>2302106</v>
      </c>
      <c r="B92" s="18" t="s">
        <v>143</v>
      </c>
      <c r="C92" s="9">
        <v>45085</v>
      </c>
      <c r="D92" s="9">
        <v>45088</v>
      </c>
      <c r="E92" s="9">
        <v>45170</v>
      </c>
      <c r="F92" s="7" t="s">
        <v>19</v>
      </c>
      <c r="G92" s="7" t="s">
        <v>17</v>
      </c>
      <c r="H92" s="10">
        <v>1200</v>
      </c>
      <c r="I92" s="10">
        <v>157.91</v>
      </c>
      <c r="J92" s="10">
        <f>SUM(H92:I92)</f>
        <v>1357.91</v>
      </c>
      <c r="K92" s="7" t="s">
        <v>15</v>
      </c>
    </row>
    <row r="93" spans="1:12" x14ac:dyDescent="0.25">
      <c r="A93" s="7">
        <v>2302165</v>
      </c>
      <c r="B93" s="18" t="s">
        <v>143</v>
      </c>
      <c r="C93" s="9">
        <v>45087</v>
      </c>
      <c r="D93" s="9">
        <v>45089</v>
      </c>
      <c r="E93" s="9">
        <v>45260</v>
      </c>
      <c r="F93" s="7" t="s">
        <v>84</v>
      </c>
      <c r="G93" s="7" t="s">
        <v>17</v>
      </c>
      <c r="H93" s="10">
        <v>1491.98</v>
      </c>
      <c r="I93" s="10">
        <v>0</v>
      </c>
      <c r="J93" s="10">
        <f>SUM(H93:I93)</f>
        <v>1491.98</v>
      </c>
      <c r="K93" s="7" t="s">
        <v>15</v>
      </c>
    </row>
    <row r="94" spans="1:12" x14ac:dyDescent="0.25">
      <c r="A94" s="7">
        <v>2302166</v>
      </c>
      <c r="B94" s="18" t="s">
        <v>143</v>
      </c>
      <c r="C94" s="9">
        <v>45080</v>
      </c>
      <c r="D94" s="9">
        <v>45090</v>
      </c>
      <c r="E94" s="9">
        <v>45105</v>
      </c>
      <c r="F94" s="7" t="s">
        <v>90</v>
      </c>
      <c r="G94" s="7" t="s">
        <v>17</v>
      </c>
      <c r="H94" s="10">
        <v>574.75</v>
      </c>
      <c r="I94" s="10">
        <v>0</v>
      </c>
      <c r="J94" s="10">
        <f>SUM(H94:I94)</f>
        <v>574.75</v>
      </c>
      <c r="K94" s="7" t="s">
        <v>15</v>
      </c>
      <c r="L94" s="3"/>
    </row>
    <row r="95" spans="1:12" x14ac:dyDescent="0.25">
      <c r="A95" s="7">
        <v>2302182</v>
      </c>
      <c r="B95" s="18" t="s">
        <v>143</v>
      </c>
      <c r="C95" s="9">
        <v>45073</v>
      </c>
      <c r="D95" s="9">
        <v>45081</v>
      </c>
      <c r="E95" s="9">
        <v>45126</v>
      </c>
      <c r="F95" s="7" t="s">
        <v>533</v>
      </c>
      <c r="G95" s="7" t="s">
        <v>534</v>
      </c>
      <c r="H95" s="10">
        <v>432.05</v>
      </c>
      <c r="I95" s="10">
        <v>133.71</v>
      </c>
      <c r="J95" s="10">
        <f>SUM(H95:I95)</f>
        <v>565.76</v>
      </c>
      <c r="K95" s="7" t="s">
        <v>15</v>
      </c>
      <c r="L95" s="3"/>
    </row>
    <row r="96" spans="1:12" x14ac:dyDescent="0.25">
      <c r="A96" s="7">
        <v>2302222</v>
      </c>
      <c r="B96" s="18" t="s">
        <v>143</v>
      </c>
      <c r="C96" s="9">
        <v>45071</v>
      </c>
      <c r="D96" s="9">
        <v>45093</v>
      </c>
      <c r="E96" s="7"/>
      <c r="F96" s="7" t="s">
        <v>94</v>
      </c>
      <c r="G96" s="7" t="s">
        <v>535</v>
      </c>
      <c r="H96" s="10"/>
      <c r="I96" s="10"/>
      <c r="J96" s="10"/>
      <c r="K96" s="7"/>
      <c r="L96" s="3"/>
    </row>
    <row r="97" spans="1:12" x14ac:dyDescent="0.25">
      <c r="A97" s="7">
        <v>2302223</v>
      </c>
      <c r="B97" s="18" t="s">
        <v>154</v>
      </c>
      <c r="C97" s="9">
        <v>45057</v>
      </c>
      <c r="D97" s="9">
        <v>45093</v>
      </c>
      <c r="E97" s="7"/>
      <c r="F97" s="7" t="s">
        <v>536</v>
      </c>
      <c r="G97" s="7" t="s">
        <v>537</v>
      </c>
      <c r="H97" s="10"/>
      <c r="I97" s="10"/>
      <c r="J97" s="10"/>
      <c r="K97" s="7"/>
      <c r="L97" s="3"/>
    </row>
    <row r="98" spans="1:12" x14ac:dyDescent="0.25">
      <c r="A98" s="7">
        <v>2302228</v>
      </c>
      <c r="B98" s="18" t="s">
        <v>268</v>
      </c>
      <c r="C98" s="9">
        <v>45082</v>
      </c>
      <c r="D98" s="9">
        <v>45091</v>
      </c>
      <c r="E98" s="7"/>
      <c r="F98" s="7" t="s">
        <v>530</v>
      </c>
      <c r="G98" s="7" t="s">
        <v>163</v>
      </c>
      <c r="H98" s="10"/>
      <c r="I98" s="10"/>
      <c r="J98" s="10"/>
      <c r="K98" s="7"/>
      <c r="L98" s="3"/>
    </row>
    <row r="99" spans="1:12" x14ac:dyDescent="0.25">
      <c r="A99" s="7">
        <v>2302232</v>
      </c>
      <c r="B99" s="18" t="s">
        <v>143</v>
      </c>
      <c r="C99" s="9">
        <v>45084</v>
      </c>
      <c r="D99" s="9">
        <v>45091</v>
      </c>
      <c r="E99" s="9">
        <v>45555</v>
      </c>
      <c r="F99" s="7" t="s">
        <v>538</v>
      </c>
      <c r="G99" s="7" t="s">
        <v>539</v>
      </c>
      <c r="H99" s="10">
        <v>0</v>
      </c>
      <c r="I99" s="10">
        <v>0</v>
      </c>
      <c r="J99" s="10">
        <v>0</v>
      </c>
      <c r="K99" s="7" t="s">
        <v>15</v>
      </c>
      <c r="L99" s="3"/>
    </row>
    <row r="100" spans="1:12" x14ac:dyDescent="0.25">
      <c r="A100" s="7">
        <v>2302233</v>
      </c>
      <c r="B100" s="18" t="s">
        <v>143</v>
      </c>
      <c r="C100" s="9">
        <v>45041</v>
      </c>
      <c r="D100" s="9">
        <v>45092</v>
      </c>
      <c r="E100" s="9">
        <v>45555</v>
      </c>
      <c r="F100" s="7" t="s">
        <v>540</v>
      </c>
      <c r="G100" s="7" t="s">
        <v>541</v>
      </c>
      <c r="H100" s="10">
        <v>0</v>
      </c>
      <c r="I100" s="10">
        <v>0</v>
      </c>
      <c r="J100" s="10">
        <v>0</v>
      </c>
      <c r="K100" s="7" t="s">
        <v>15</v>
      </c>
      <c r="L100" s="3"/>
    </row>
    <row r="101" spans="1:12" x14ac:dyDescent="0.25">
      <c r="A101" s="7">
        <v>2302235</v>
      </c>
      <c r="B101" s="18" t="s">
        <v>143</v>
      </c>
      <c r="C101" s="9">
        <v>45069</v>
      </c>
      <c r="D101" s="9">
        <v>45094</v>
      </c>
      <c r="E101" s="9">
        <v>45180</v>
      </c>
      <c r="F101" s="7" t="s">
        <v>136</v>
      </c>
      <c r="G101" s="7" t="s">
        <v>542</v>
      </c>
      <c r="H101" s="10">
        <v>147.28</v>
      </c>
      <c r="I101" s="10">
        <v>0</v>
      </c>
      <c r="J101" s="10">
        <f>SUM(H101:I101)</f>
        <v>147.28</v>
      </c>
      <c r="K101" s="7" t="s">
        <v>15</v>
      </c>
      <c r="L101" s="3"/>
    </row>
    <row r="102" spans="1:12" x14ac:dyDescent="0.25">
      <c r="A102" s="7">
        <v>2302238</v>
      </c>
      <c r="B102" s="18" t="s">
        <v>143</v>
      </c>
      <c r="C102" s="9">
        <v>45075</v>
      </c>
      <c r="D102" s="9">
        <v>45096</v>
      </c>
      <c r="E102" s="9">
        <v>45273</v>
      </c>
      <c r="F102" s="7" t="s">
        <v>543</v>
      </c>
      <c r="G102" s="7" t="s">
        <v>17</v>
      </c>
      <c r="H102" s="10">
        <f>850+691.11</f>
        <v>1541.1100000000001</v>
      </c>
      <c r="I102" s="10">
        <v>0</v>
      </c>
      <c r="J102" s="10">
        <f>SUM(H102:I102)</f>
        <v>1541.1100000000001</v>
      </c>
      <c r="K102" s="7" t="s">
        <v>15</v>
      </c>
      <c r="L102" s="3"/>
    </row>
    <row r="103" spans="1:12" x14ac:dyDescent="0.25">
      <c r="A103" s="7">
        <v>2302249</v>
      </c>
      <c r="B103" s="18" t="s">
        <v>143</v>
      </c>
      <c r="C103" s="9">
        <v>45079</v>
      </c>
      <c r="D103" s="9">
        <v>45096</v>
      </c>
      <c r="E103" s="9">
        <v>45155</v>
      </c>
      <c r="F103" s="7" t="s">
        <v>209</v>
      </c>
      <c r="G103" s="7" t="s">
        <v>544</v>
      </c>
      <c r="H103" s="10">
        <v>70</v>
      </c>
      <c r="I103" s="10">
        <v>0</v>
      </c>
      <c r="J103" s="10">
        <v>70</v>
      </c>
      <c r="K103" s="7" t="s">
        <v>15</v>
      </c>
      <c r="L103" s="3"/>
    </row>
    <row r="104" spans="1:12" x14ac:dyDescent="0.25">
      <c r="A104" s="7">
        <v>2302259</v>
      </c>
      <c r="B104" s="18" t="s">
        <v>143</v>
      </c>
      <c r="C104" s="9">
        <v>45057</v>
      </c>
      <c r="D104" s="9">
        <v>45096</v>
      </c>
      <c r="E104" s="9">
        <v>45350</v>
      </c>
      <c r="F104" s="7" t="s">
        <v>545</v>
      </c>
      <c r="G104" s="7" t="s">
        <v>20</v>
      </c>
      <c r="H104" s="10">
        <v>343.5</v>
      </c>
      <c r="I104" s="10">
        <v>0</v>
      </c>
      <c r="J104" s="10">
        <f>SUM(H104:I104)</f>
        <v>343.5</v>
      </c>
      <c r="K104" s="7" t="s">
        <v>15</v>
      </c>
      <c r="L104" s="3"/>
    </row>
    <row r="105" spans="1:12" x14ac:dyDescent="0.25">
      <c r="A105" s="7">
        <v>2302313</v>
      </c>
      <c r="B105" s="18" t="s">
        <v>143</v>
      </c>
      <c r="C105" s="9">
        <v>45068</v>
      </c>
      <c r="D105" s="9">
        <v>45096</v>
      </c>
      <c r="E105" s="9">
        <v>45133</v>
      </c>
      <c r="F105" s="7" t="s">
        <v>546</v>
      </c>
      <c r="G105" s="7" t="s">
        <v>547</v>
      </c>
      <c r="H105" s="10">
        <v>160</v>
      </c>
      <c r="I105" s="10">
        <v>0</v>
      </c>
      <c r="J105" s="10">
        <f>SUM(H105:I105)</f>
        <v>160</v>
      </c>
      <c r="K105" s="7" t="s">
        <v>15</v>
      </c>
      <c r="L105" s="3"/>
    </row>
    <row r="106" spans="1:12" x14ac:dyDescent="0.25">
      <c r="A106" s="7">
        <v>2302314</v>
      </c>
      <c r="B106" s="18" t="s">
        <v>268</v>
      </c>
      <c r="C106" s="9">
        <v>45074</v>
      </c>
      <c r="D106" s="9">
        <v>45096</v>
      </c>
      <c r="E106" s="9">
        <v>45204</v>
      </c>
      <c r="F106" s="7" t="s">
        <v>381</v>
      </c>
      <c r="G106" s="7" t="s">
        <v>548</v>
      </c>
      <c r="H106" s="10">
        <v>1483</v>
      </c>
      <c r="I106" s="10">
        <v>0</v>
      </c>
      <c r="J106" s="10">
        <f>SUM(H106:I106)</f>
        <v>1483</v>
      </c>
      <c r="K106" s="7" t="s">
        <v>15</v>
      </c>
      <c r="L106" s="3"/>
    </row>
    <row r="107" spans="1:12" x14ac:dyDescent="0.25">
      <c r="A107" s="7">
        <v>2302317</v>
      </c>
      <c r="B107" s="18" t="s">
        <v>143</v>
      </c>
      <c r="C107" s="9">
        <v>45067</v>
      </c>
      <c r="D107" s="9">
        <v>45097</v>
      </c>
      <c r="E107" s="9">
        <v>45233</v>
      </c>
      <c r="F107" s="7" t="s">
        <v>549</v>
      </c>
      <c r="G107" s="7" t="s">
        <v>17</v>
      </c>
      <c r="H107" s="10">
        <v>1909.55</v>
      </c>
      <c r="I107" s="10">
        <v>133.71</v>
      </c>
      <c r="J107" s="10">
        <f>SUM(H107:I107)</f>
        <v>2043.26</v>
      </c>
      <c r="K107" s="7" t="s">
        <v>15</v>
      </c>
      <c r="L107" s="3"/>
    </row>
    <row r="108" spans="1:12" x14ac:dyDescent="0.25">
      <c r="A108" s="7">
        <v>2302320</v>
      </c>
      <c r="B108" s="18" t="s">
        <v>143</v>
      </c>
      <c r="C108" s="9">
        <v>45089</v>
      </c>
      <c r="D108" s="9">
        <v>45097</v>
      </c>
      <c r="E108" s="9">
        <v>45104</v>
      </c>
      <c r="F108" s="7" t="s">
        <v>33</v>
      </c>
      <c r="G108" s="7" t="s">
        <v>550</v>
      </c>
      <c r="H108" s="10">
        <v>135</v>
      </c>
      <c r="I108" s="10">
        <v>0</v>
      </c>
      <c r="J108" s="10">
        <v>135</v>
      </c>
      <c r="K108" s="7" t="s">
        <v>15</v>
      </c>
      <c r="L108" s="3"/>
    </row>
    <row r="109" spans="1:12" x14ac:dyDescent="0.25">
      <c r="A109" s="7">
        <v>2302324</v>
      </c>
      <c r="B109" s="18" t="s">
        <v>143</v>
      </c>
      <c r="C109" s="9">
        <v>44998</v>
      </c>
      <c r="D109" s="9">
        <v>45084</v>
      </c>
      <c r="E109" s="9">
        <v>45099</v>
      </c>
      <c r="F109" s="7" t="s">
        <v>538</v>
      </c>
      <c r="G109" s="7" t="s">
        <v>551</v>
      </c>
      <c r="H109" s="10">
        <v>0</v>
      </c>
      <c r="I109" s="10">
        <v>0</v>
      </c>
      <c r="J109" s="10">
        <v>0</v>
      </c>
      <c r="K109" s="7" t="s">
        <v>15</v>
      </c>
      <c r="L109" s="3"/>
    </row>
    <row r="110" spans="1:12" x14ac:dyDescent="0.25">
      <c r="A110" s="7">
        <v>2302350</v>
      </c>
      <c r="B110" s="18" t="s">
        <v>143</v>
      </c>
      <c r="C110" s="9">
        <v>45077</v>
      </c>
      <c r="D110" s="9">
        <v>45087</v>
      </c>
      <c r="E110" s="9">
        <v>45415</v>
      </c>
      <c r="F110" s="7" t="s">
        <v>481</v>
      </c>
      <c r="G110" s="7" t="s">
        <v>552</v>
      </c>
      <c r="H110" s="10">
        <v>0</v>
      </c>
      <c r="I110" s="10">
        <v>0</v>
      </c>
      <c r="J110" s="10">
        <v>0</v>
      </c>
      <c r="K110" s="7" t="s">
        <v>15</v>
      </c>
      <c r="L110" s="3"/>
    </row>
    <row r="111" spans="1:12" x14ac:dyDescent="0.25">
      <c r="A111" s="7">
        <v>2302356</v>
      </c>
      <c r="B111" s="18" t="s">
        <v>143</v>
      </c>
      <c r="C111" s="9">
        <v>45095</v>
      </c>
      <c r="D111" s="9">
        <v>45099</v>
      </c>
      <c r="E111" s="9">
        <v>45138</v>
      </c>
      <c r="F111" s="7" t="s">
        <v>553</v>
      </c>
      <c r="G111" s="7" t="s">
        <v>17</v>
      </c>
      <c r="H111" s="10">
        <v>2145.06</v>
      </c>
      <c r="I111" s="10">
        <v>133.71</v>
      </c>
      <c r="J111" s="10">
        <f>SUM(H111:I111)</f>
        <v>2278.77</v>
      </c>
      <c r="K111" s="7" t="s">
        <v>15</v>
      </c>
      <c r="L111" s="3"/>
    </row>
    <row r="112" spans="1:12" x14ac:dyDescent="0.25">
      <c r="A112" s="7">
        <v>2302432</v>
      </c>
      <c r="B112" s="18" t="s">
        <v>268</v>
      </c>
      <c r="C112" s="9">
        <v>45024</v>
      </c>
      <c r="D112" s="9">
        <v>45103</v>
      </c>
      <c r="E112" s="9">
        <v>45415</v>
      </c>
      <c r="F112" s="7" t="s">
        <v>85</v>
      </c>
      <c r="G112" s="7" t="s">
        <v>20</v>
      </c>
      <c r="H112" s="10">
        <v>0</v>
      </c>
      <c r="I112" s="10">
        <v>0</v>
      </c>
      <c r="J112" s="10">
        <v>0</v>
      </c>
      <c r="K112" s="7" t="s">
        <v>15</v>
      </c>
      <c r="L112" s="3"/>
    </row>
    <row r="113" spans="1:12" x14ac:dyDescent="0.25">
      <c r="A113" s="7">
        <v>2302433</v>
      </c>
      <c r="B113" s="18" t="s">
        <v>143</v>
      </c>
      <c r="C113" s="9">
        <v>45076</v>
      </c>
      <c r="D113" s="9">
        <v>45103</v>
      </c>
      <c r="E113" s="9">
        <v>45415</v>
      </c>
      <c r="F113" s="7" t="s">
        <v>473</v>
      </c>
      <c r="G113" s="7" t="s">
        <v>554</v>
      </c>
      <c r="H113" s="10">
        <v>0</v>
      </c>
      <c r="I113" s="10">
        <v>0</v>
      </c>
      <c r="J113" s="10">
        <v>0</v>
      </c>
      <c r="K113" s="7" t="s">
        <v>15</v>
      </c>
      <c r="L113" s="3"/>
    </row>
    <row r="114" spans="1:12" x14ac:dyDescent="0.25">
      <c r="A114" s="7">
        <v>2302435</v>
      </c>
      <c r="B114" s="18" t="s">
        <v>143</v>
      </c>
      <c r="C114" s="9">
        <v>44992</v>
      </c>
      <c r="D114" s="9">
        <v>45104</v>
      </c>
      <c r="E114" s="9">
        <v>45343</v>
      </c>
      <c r="F114" s="7" t="s">
        <v>13</v>
      </c>
      <c r="G114" s="7" t="s">
        <v>555</v>
      </c>
      <c r="H114" s="10">
        <v>500</v>
      </c>
      <c r="I114" s="10">
        <v>0</v>
      </c>
      <c r="J114" s="10">
        <f>SUM(H114:I114)</f>
        <v>500</v>
      </c>
      <c r="K114" s="7" t="s">
        <v>15</v>
      </c>
      <c r="L114" s="3"/>
    </row>
    <row r="115" spans="1:12" x14ac:dyDescent="0.25">
      <c r="A115" s="7">
        <v>2302438</v>
      </c>
      <c r="B115" s="18" t="s">
        <v>143</v>
      </c>
      <c r="C115" s="9">
        <v>45099</v>
      </c>
      <c r="D115" s="9">
        <v>45105</v>
      </c>
      <c r="E115" s="9">
        <v>45415</v>
      </c>
      <c r="F115" s="7" t="s">
        <v>65</v>
      </c>
      <c r="G115" s="7" t="s">
        <v>20</v>
      </c>
      <c r="H115" s="10">
        <v>0</v>
      </c>
      <c r="I115" s="10">
        <v>0</v>
      </c>
      <c r="J115" s="10">
        <v>0</v>
      </c>
      <c r="K115" s="7" t="s">
        <v>15</v>
      </c>
      <c r="L115" s="3"/>
    </row>
    <row r="116" spans="1:12" x14ac:dyDescent="0.25">
      <c r="A116" s="7">
        <v>2302443</v>
      </c>
      <c r="B116" s="18" t="s">
        <v>143</v>
      </c>
      <c r="C116" s="9">
        <v>45103</v>
      </c>
      <c r="D116" s="9">
        <v>45105</v>
      </c>
      <c r="E116" s="9">
        <v>45415</v>
      </c>
      <c r="F116" s="7" t="s">
        <v>39</v>
      </c>
      <c r="G116" s="7" t="s">
        <v>556</v>
      </c>
      <c r="H116" s="10">
        <v>0</v>
      </c>
      <c r="I116" s="10">
        <v>0</v>
      </c>
      <c r="J116" s="10">
        <v>0</v>
      </c>
      <c r="K116" s="7" t="s">
        <v>15</v>
      </c>
      <c r="L116" s="3"/>
    </row>
    <row r="117" spans="1:12" x14ac:dyDescent="0.25">
      <c r="A117" s="7">
        <v>2302467</v>
      </c>
      <c r="B117" s="18" t="s">
        <v>143</v>
      </c>
      <c r="C117" s="9">
        <v>45093</v>
      </c>
      <c r="D117" s="9">
        <v>45106</v>
      </c>
      <c r="E117" s="9">
        <v>45313</v>
      </c>
      <c r="F117" s="7" t="s">
        <v>136</v>
      </c>
      <c r="G117" s="7" t="s">
        <v>74</v>
      </c>
      <c r="H117" s="10">
        <f>430+375</f>
        <v>805</v>
      </c>
      <c r="I117" s="10">
        <v>157.91</v>
      </c>
      <c r="J117" s="10">
        <f>SUM(H117:I117)</f>
        <v>962.91</v>
      </c>
      <c r="K117" s="7" t="s">
        <v>15</v>
      </c>
      <c r="L117" s="3"/>
    </row>
    <row r="118" spans="1:12" x14ac:dyDescent="0.25">
      <c r="A118" s="7">
        <v>2302470</v>
      </c>
      <c r="B118" s="18" t="s">
        <v>143</v>
      </c>
      <c r="C118" s="9">
        <v>45099</v>
      </c>
      <c r="D118" s="9">
        <v>45107</v>
      </c>
      <c r="E118" s="9">
        <v>45148</v>
      </c>
      <c r="F118" s="7" t="s">
        <v>557</v>
      </c>
      <c r="G118" s="7" t="s">
        <v>558</v>
      </c>
      <c r="H118" s="10">
        <v>602.98</v>
      </c>
      <c r="I118" s="10">
        <v>0</v>
      </c>
      <c r="J118" s="10">
        <f>SUM(H118:I118)</f>
        <v>602.98</v>
      </c>
      <c r="K118" s="7" t="s">
        <v>15</v>
      </c>
      <c r="L118" s="3"/>
    </row>
    <row r="119" spans="1:12" x14ac:dyDescent="0.25">
      <c r="A119" s="7">
        <v>2302472</v>
      </c>
      <c r="B119" s="18" t="s">
        <v>143</v>
      </c>
      <c r="C119" s="9">
        <v>45103</v>
      </c>
      <c r="D119" s="9">
        <v>45106</v>
      </c>
      <c r="E119" s="7"/>
      <c r="F119" s="7" t="s">
        <v>116</v>
      </c>
      <c r="G119" s="7" t="s">
        <v>559</v>
      </c>
      <c r="H119" s="10"/>
      <c r="I119" s="10"/>
      <c r="J119" s="10"/>
      <c r="K119" s="7"/>
      <c r="L119" s="3"/>
    </row>
    <row r="120" spans="1:12" x14ac:dyDescent="0.25">
      <c r="A120" s="7">
        <v>2302482</v>
      </c>
      <c r="B120" s="18" t="s">
        <v>143</v>
      </c>
      <c r="C120" s="9">
        <v>45107</v>
      </c>
      <c r="D120" s="9">
        <v>45107</v>
      </c>
      <c r="E120" s="9">
        <v>45243</v>
      </c>
      <c r="F120" s="7" t="s">
        <v>560</v>
      </c>
      <c r="G120" s="7" t="s">
        <v>17</v>
      </c>
      <c r="H120" s="10">
        <v>943.79</v>
      </c>
      <c r="I120" s="10">
        <v>0</v>
      </c>
      <c r="J120" s="10">
        <f>SUM(H120:I120)</f>
        <v>943.79</v>
      </c>
      <c r="K120" s="7" t="s">
        <v>15</v>
      </c>
      <c r="L120" s="3"/>
    </row>
    <row r="121" spans="1:12" x14ac:dyDescent="0.25">
      <c r="A121" s="7">
        <v>2302486</v>
      </c>
      <c r="B121" s="18" t="s">
        <v>143</v>
      </c>
      <c r="C121" s="9">
        <v>45100</v>
      </c>
      <c r="D121" s="9">
        <v>45109</v>
      </c>
      <c r="E121" s="9">
        <v>45110</v>
      </c>
      <c r="F121" s="7" t="s">
        <v>59</v>
      </c>
      <c r="G121" s="7" t="s">
        <v>20</v>
      </c>
      <c r="H121" s="10">
        <v>0</v>
      </c>
      <c r="I121" s="10">
        <v>0</v>
      </c>
      <c r="J121" s="10">
        <v>0</v>
      </c>
      <c r="K121" s="7" t="s">
        <v>15</v>
      </c>
      <c r="L121" s="3"/>
    </row>
    <row r="122" spans="1:12" x14ac:dyDescent="0.25">
      <c r="A122" s="7">
        <v>2302488</v>
      </c>
      <c r="B122" s="18" t="s">
        <v>143</v>
      </c>
      <c r="C122" s="9">
        <v>45101</v>
      </c>
      <c r="D122" s="9">
        <v>45109</v>
      </c>
      <c r="E122" s="9">
        <v>45428</v>
      </c>
      <c r="F122" s="7" t="s">
        <v>102</v>
      </c>
      <c r="G122" s="7" t="s">
        <v>105</v>
      </c>
      <c r="H122" s="10">
        <v>0</v>
      </c>
      <c r="I122" s="10">
        <v>0</v>
      </c>
      <c r="J122" s="10">
        <v>0</v>
      </c>
      <c r="K122" s="7" t="s">
        <v>15</v>
      </c>
      <c r="L122" s="3"/>
    </row>
    <row r="123" spans="1:12" x14ac:dyDescent="0.25">
      <c r="A123" s="7">
        <v>2302489</v>
      </c>
      <c r="B123" s="18" t="s">
        <v>143</v>
      </c>
      <c r="C123" s="9">
        <v>45108</v>
      </c>
      <c r="D123" s="9">
        <v>45109</v>
      </c>
      <c r="E123" s="9">
        <v>45253</v>
      </c>
      <c r="F123" s="7" t="s">
        <v>21</v>
      </c>
      <c r="G123" s="7" t="s">
        <v>422</v>
      </c>
      <c r="H123" s="10">
        <v>655.94</v>
      </c>
      <c r="I123" s="10">
        <v>0</v>
      </c>
      <c r="J123" s="10">
        <f>SUM(H123:I123)</f>
        <v>655.94</v>
      </c>
      <c r="K123" s="7" t="s">
        <v>15</v>
      </c>
      <c r="L123" s="3"/>
    </row>
    <row r="124" spans="1:12" x14ac:dyDescent="0.25">
      <c r="A124" s="7">
        <v>2302491</v>
      </c>
      <c r="B124" s="18" t="s">
        <v>143</v>
      </c>
      <c r="C124" s="9">
        <v>45002</v>
      </c>
      <c r="D124" s="9">
        <v>45110</v>
      </c>
      <c r="E124" s="9">
        <v>45238</v>
      </c>
      <c r="F124" s="7" t="s">
        <v>21</v>
      </c>
      <c r="G124" s="7" t="s">
        <v>17</v>
      </c>
      <c r="H124" s="10">
        <v>350.25</v>
      </c>
      <c r="I124" s="10">
        <v>0</v>
      </c>
      <c r="J124" s="10">
        <f>SUM(H124:I124)</f>
        <v>350.25</v>
      </c>
      <c r="K124" s="7" t="s">
        <v>15</v>
      </c>
      <c r="L124" s="3"/>
    </row>
    <row r="125" spans="1:12" x14ac:dyDescent="0.25">
      <c r="A125" s="7">
        <v>2302525</v>
      </c>
      <c r="B125" s="18" t="s">
        <v>143</v>
      </c>
      <c r="C125" s="9">
        <v>45023</v>
      </c>
      <c r="D125" s="9">
        <v>45111</v>
      </c>
      <c r="E125" s="7"/>
      <c r="F125" s="7" t="s">
        <v>55</v>
      </c>
      <c r="G125" s="7" t="s">
        <v>561</v>
      </c>
      <c r="H125" s="10"/>
      <c r="I125" s="10"/>
      <c r="J125" s="10"/>
      <c r="K125" s="7"/>
      <c r="L125" s="3"/>
    </row>
    <row r="126" spans="1:12" x14ac:dyDescent="0.25">
      <c r="A126" s="7">
        <v>2302549</v>
      </c>
      <c r="B126" s="18" t="s">
        <v>143</v>
      </c>
      <c r="C126" s="9">
        <v>45109</v>
      </c>
      <c r="D126" s="9">
        <v>45110</v>
      </c>
      <c r="E126" s="9">
        <v>45162</v>
      </c>
      <c r="F126" s="7" t="s">
        <v>176</v>
      </c>
      <c r="G126" s="7" t="s">
        <v>58</v>
      </c>
      <c r="H126" s="10">
        <v>250</v>
      </c>
      <c r="I126" s="10">
        <v>0</v>
      </c>
      <c r="J126" s="10">
        <f>SUM(H126:I126)</f>
        <v>250</v>
      </c>
      <c r="K126" s="7" t="s">
        <v>15</v>
      </c>
      <c r="L126" s="3"/>
    </row>
    <row r="127" spans="1:12" x14ac:dyDescent="0.25">
      <c r="A127" s="7">
        <v>2302551</v>
      </c>
      <c r="B127" s="18" t="s">
        <v>143</v>
      </c>
      <c r="C127" s="9">
        <v>45087</v>
      </c>
      <c r="D127" s="9">
        <v>45110</v>
      </c>
      <c r="E127" s="9">
        <v>45133</v>
      </c>
      <c r="F127" s="7" t="s">
        <v>543</v>
      </c>
      <c r="G127" s="7" t="s">
        <v>105</v>
      </c>
      <c r="H127" s="10">
        <v>77.5</v>
      </c>
      <c r="I127" s="10">
        <v>0</v>
      </c>
      <c r="J127" s="10">
        <f>SUM(H127:I127)</f>
        <v>77.5</v>
      </c>
      <c r="K127" s="7" t="s">
        <v>15</v>
      </c>
      <c r="L127" s="3"/>
    </row>
    <row r="128" spans="1:12" x14ac:dyDescent="0.25">
      <c r="A128" s="7">
        <v>2302556</v>
      </c>
      <c r="B128" s="18" t="s">
        <v>143</v>
      </c>
      <c r="C128" s="9">
        <v>44998</v>
      </c>
      <c r="D128" s="9">
        <v>45111</v>
      </c>
      <c r="E128" s="9">
        <v>45184</v>
      </c>
      <c r="F128" s="7" t="s">
        <v>226</v>
      </c>
      <c r="G128" s="7" t="s">
        <v>17</v>
      </c>
      <c r="H128" s="10">
        <v>595.16</v>
      </c>
      <c r="I128" s="10">
        <v>0</v>
      </c>
      <c r="J128" s="10">
        <f>SUM(H128:I128)</f>
        <v>595.16</v>
      </c>
      <c r="K128" s="7"/>
      <c r="L128" s="3"/>
    </row>
    <row r="129" spans="1:12" x14ac:dyDescent="0.25">
      <c r="A129" s="7">
        <v>2302585</v>
      </c>
      <c r="B129" s="18" t="s">
        <v>282</v>
      </c>
      <c r="C129" s="9">
        <v>45094</v>
      </c>
      <c r="D129" s="9">
        <v>45111</v>
      </c>
      <c r="E129" s="7"/>
      <c r="F129" s="7" t="s">
        <v>295</v>
      </c>
      <c r="G129" s="7" t="s">
        <v>81</v>
      </c>
      <c r="H129" s="10"/>
      <c r="I129" s="10"/>
      <c r="J129" s="10"/>
      <c r="K129" s="7"/>
      <c r="L129" s="3"/>
    </row>
    <row r="130" spans="1:12" x14ac:dyDescent="0.25">
      <c r="A130" s="7">
        <v>2302590</v>
      </c>
      <c r="B130" s="18" t="s">
        <v>143</v>
      </c>
      <c r="C130" s="9">
        <v>45079</v>
      </c>
      <c r="D130" s="9">
        <v>45112</v>
      </c>
      <c r="E130" s="9">
        <v>45148</v>
      </c>
      <c r="F130" s="7" t="s">
        <v>562</v>
      </c>
      <c r="G130" s="7" t="s">
        <v>51</v>
      </c>
      <c r="H130" s="10">
        <v>909.92</v>
      </c>
      <c r="I130" s="10">
        <v>133.71</v>
      </c>
      <c r="J130" s="10">
        <f>SUM(H130:I130)</f>
        <v>1043.6299999999999</v>
      </c>
      <c r="K130" s="7" t="s">
        <v>15</v>
      </c>
      <c r="L130" s="3"/>
    </row>
    <row r="131" spans="1:12" x14ac:dyDescent="0.25">
      <c r="A131" s="7">
        <v>2302592</v>
      </c>
      <c r="B131" s="18" t="s">
        <v>143</v>
      </c>
      <c r="C131" s="9">
        <v>45107</v>
      </c>
      <c r="D131" s="9">
        <v>45112</v>
      </c>
      <c r="E131" s="9">
        <v>45415</v>
      </c>
      <c r="F131" s="7" t="s">
        <v>26</v>
      </c>
      <c r="G131" s="7" t="s">
        <v>74</v>
      </c>
      <c r="H131" s="10">
        <v>0</v>
      </c>
      <c r="I131" s="10">
        <v>0</v>
      </c>
      <c r="J131" s="10">
        <v>0</v>
      </c>
      <c r="K131" s="7" t="s">
        <v>15</v>
      </c>
      <c r="L131" s="3"/>
    </row>
    <row r="132" spans="1:12" x14ac:dyDescent="0.25">
      <c r="A132" s="7">
        <v>2302600</v>
      </c>
      <c r="B132" s="18" t="s">
        <v>143</v>
      </c>
      <c r="C132" s="9">
        <v>45109</v>
      </c>
      <c r="D132" s="9">
        <v>45112</v>
      </c>
      <c r="E132" s="9">
        <v>45337</v>
      </c>
      <c r="F132" s="7" t="s">
        <v>278</v>
      </c>
      <c r="G132" s="7" t="s">
        <v>17</v>
      </c>
      <c r="H132" s="10">
        <v>914.87</v>
      </c>
      <c r="I132" s="10">
        <v>0</v>
      </c>
      <c r="J132" s="10">
        <f>SUM(H132:I132)</f>
        <v>914.87</v>
      </c>
      <c r="K132" s="7" t="s">
        <v>15</v>
      </c>
      <c r="L132" s="3"/>
    </row>
    <row r="133" spans="1:12" x14ac:dyDescent="0.25">
      <c r="A133" s="7">
        <v>2302633</v>
      </c>
      <c r="B133" s="18" t="s">
        <v>154</v>
      </c>
      <c r="C133" s="9">
        <v>45098</v>
      </c>
      <c r="D133" s="9">
        <v>45116</v>
      </c>
      <c r="E133" s="9">
        <v>45392</v>
      </c>
      <c r="F133" s="7" t="s">
        <v>84</v>
      </c>
      <c r="G133" s="7" t="s">
        <v>563</v>
      </c>
      <c r="H133" s="10">
        <f>750+3915.56+7000+3352.3</f>
        <v>15017.86</v>
      </c>
      <c r="I133" s="10">
        <v>0</v>
      </c>
      <c r="J133" s="10">
        <f>SUM(H133:I133)</f>
        <v>15017.86</v>
      </c>
      <c r="K133" s="7" t="s">
        <v>15</v>
      </c>
      <c r="L133" s="3"/>
    </row>
    <row r="134" spans="1:12" x14ac:dyDescent="0.25">
      <c r="A134" s="7">
        <v>2302711</v>
      </c>
      <c r="B134" s="18" t="s">
        <v>143</v>
      </c>
      <c r="C134" s="9">
        <v>45027</v>
      </c>
      <c r="D134" s="9">
        <v>45118</v>
      </c>
      <c r="E134" s="9">
        <v>45160</v>
      </c>
      <c r="F134" s="7" t="s">
        <v>439</v>
      </c>
      <c r="G134" s="7" t="s">
        <v>58</v>
      </c>
      <c r="H134" s="10">
        <v>1860.51</v>
      </c>
      <c r="I134" s="10">
        <v>133.71</v>
      </c>
      <c r="J134" s="10">
        <f>SUM(H134:I134)</f>
        <v>1994.22</v>
      </c>
      <c r="K134" s="7" t="s">
        <v>15</v>
      </c>
      <c r="L134" s="3"/>
    </row>
    <row r="135" spans="1:12" x14ac:dyDescent="0.25">
      <c r="A135" s="7">
        <v>2302766</v>
      </c>
      <c r="B135" s="18" t="s">
        <v>143</v>
      </c>
      <c r="C135" s="9">
        <v>45115</v>
      </c>
      <c r="D135" s="9">
        <v>45120</v>
      </c>
      <c r="E135" s="9">
        <v>45166</v>
      </c>
      <c r="F135" s="7" t="s">
        <v>146</v>
      </c>
      <c r="G135" s="7" t="s">
        <v>58</v>
      </c>
      <c r="H135" s="10">
        <v>1495</v>
      </c>
      <c r="I135" s="10">
        <v>133.71</v>
      </c>
      <c r="J135" s="10">
        <f>SUM(H135:I135)</f>
        <v>1628.71</v>
      </c>
      <c r="K135" s="7" t="s">
        <v>15</v>
      </c>
      <c r="L135" s="3"/>
    </row>
    <row r="136" spans="1:12" x14ac:dyDescent="0.25">
      <c r="A136" s="7">
        <v>2302777</v>
      </c>
      <c r="B136" s="18" t="s">
        <v>143</v>
      </c>
      <c r="C136" s="9">
        <v>45091</v>
      </c>
      <c r="D136" s="9">
        <v>45120</v>
      </c>
      <c r="E136" s="9">
        <v>45415</v>
      </c>
      <c r="F136" s="7" t="s">
        <v>90</v>
      </c>
      <c r="G136" s="7" t="s">
        <v>17</v>
      </c>
      <c r="H136" s="10">
        <v>0</v>
      </c>
      <c r="I136" s="10">
        <v>0</v>
      </c>
      <c r="J136" s="10">
        <v>0</v>
      </c>
      <c r="K136" s="7" t="s">
        <v>15</v>
      </c>
      <c r="L136" s="3"/>
    </row>
    <row r="137" spans="1:12" x14ac:dyDescent="0.25">
      <c r="A137" s="7">
        <v>2302792</v>
      </c>
      <c r="B137" s="18" t="s">
        <v>143</v>
      </c>
      <c r="C137" s="9">
        <v>45119</v>
      </c>
      <c r="D137" s="9">
        <v>45121</v>
      </c>
      <c r="E137" s="9">
        <v>45301</v>
      </c>
      <c r="F137" s="7" t="s">
        <v>209</v>
      </c>
      <c r="G137" s="7" t="s">
        <v>17</v>
      </c>
      <c r="H137" s="10">
        <v>1321.33</v>
      </c>
      <c r="I137" s="10">
        <v>133.71</v>
      </c>
      <c r="J137" s="10">
        <f>SUM(H137:I137)</f>
        <v>1455.04</v>
      </c>
      <c r="K137" s="7" t="s">
        <v>15</v>
      </c>
      <c r="L137" s="3"/>
    </row>
    <row r="138" spans="1:12" x14ac:dyDescent="0.25">
      <c r="A138" s="7">
        <v>2302818</v>
      </c>
      <c r="B138" s="18" t="s">
        <v>143</v>
      </c>
      <c r="C138" s="9">
        <v>45122</v>
      </c>
      <c r="D138" s="9">
        <v>45124</v>
      </c>
      <c r="E138" s="9">
        <v>45411</v>
      </c>
      <c r="F138" s="7" t="s">
        <v>85</v>
      </c>
      <c r="G138" s="7" t="s">
        <v>17</v>
      </c>
      <c r="H138" s="10">
        <v>1085.04</v>
      </c>
      <c r="I138" s="10">
        <v>0</v>
      </c>
      <c r="J138" s="10">
        <f>SUM(H138:I138)</f>
        <v>1085.04</v>
      </c>
      <c r="K138" s="7" t="s">
        <v>15</v>
      </c>
      <c r="L138" s="3"/>
    </row>
    <row r="139" spans="1:12" x14ac:dyDescent="0.25">
      <c r="A139" s="7">
        <v>2302898</v>
      </c>
      <c r="B139" s="18" t="s">
        <v>143</v>
      </c>
      <c r="C139" s="9">
        <v>45112</v>
      </c>
      <c r="D139" s="9">
        <v>45124</v>
      </c>
      <c r="E139" s="9">
        <v>45428</v>
      </c>
      <c r="F139" s="7" t="s">
        <v>61</v>
      </c>
      <c r="G139" s="7" t="s">
        <v>17</v>
      </c>
      <c r="H139" s="10">
        <v>0</v>
      </c>
      <c r="I139" s="10">
        <v>0</v>
      </c>
      <c r="J139" s="10">
        <v>0</v>
      </c>
      <c r="K139" s="7" t="s">
        <v>15</v>
      </c>
      <c r="L139" s="3"/>
    </row>
    <row r="140" spans="1:12" x14ac:dyDescent="0.25">
      <c r="A140" s="7">
        <v>2302899</v>
      </c>
      <c r="B140" s="18" t="s">
        <v>143</v>
      </c>
      <c r="C140" s="9">
        <v>45103</v>
      </c>
      <c r="D140" s="9">
        <v>45125</v>
      </c>
      <c r="E140" s="9">
        <v>45152</v>
      </c>
      <c r="F140" s="7" t="s">
        <v>85</v>
      </c>
      <c r="G140" s="7" t="s">
        <v>564</v>
      </c>
      <c r="H140" s="10">
        <v>800</v>
      </c>
      <c r="I140" s="10">
        <v>43.26</v>
      </c>
      <c r="J140" s="10">
        <f>SUM(H140:I140)</f>
        <v>843.26</v>
      </c>
      <c r="K140" s="7" t="s">
        <v>15</v>
      </c>
      <c r="L140" s="3"/>
    </row>
    <row r="141" spans="1:12" x14ac:dyDescent="0.25">
      <c r="A141" s="7">
        <v>2302902</v>
      </c>
      <c r="B141" s="18" t="s">
        <v>143</v>
      </c>
      <c r="C141" s="9">
        <v>45125</v>
      </c>
      <c r="D141" s="9">
        <v>45125</v>
      </c>
      <c r="E141" s="9">
        <v>45149</v>
      </c>
      <c r="F141" s="7" t="s">
        <v>360</v>
      </c>
      <c r="G141" s="7" t="s">
        <v>565</v>
      </c>
      <c r="H141" s="10">
        <v>589.15</v>
      </c>
      <c r="I141" s="10">
        <v>0</v>
      </c>
      <c r="J141" s="10">
        <f>SUM(H141:I141)</f>
        <v>589.15</v>
      </c>
      <c r="K141" s="7" t="s">
        <v>15</v>
      </c>
      <c r="L141" s="3"/>
    </row>
    <row r="142" spans="1:12" x14ac:dyDescent="0.25">
      <c r="A142" s="7">
        <v>2302903</v>
      </c>
      <c r="B142" s="18" t="s">
        <v>143</v>
      </c>
      <c r="C142" s="9">
        <v>45082</v>
      </c>
      <c r="D142" s="9">
        <v>45126</v>
      </c>
      <c r="E142" s="9">
        <v>45127</v>
      </c>
      <c r="F142" s="7" t="s">
        <v>566</v>
      </c>
      <c r="G142" s="7" t="s">
        <v>58</v>
      </c>
      <c r="H142" s="10">
        <v>300</v>
      </c>
      <c r="I142" s="10">
        <v>0</v>
      </c>
      <c r="J142" s="10">
        <f>SUM(H142:I142)</f>
        <v>300</v>
      </c>
      <c r="K142" s="7" t="s">
        <v>15</v>
      </c>
      <c r="L142" s="3"/>
    </row>
    <row r="143" spans="1:12" x14ac:dyDescent="0.25">
      <c r="A143" s="7">
        <v>2302905</v>
      </c>
      <c r="B143" s="18" t="s">
        <v>143</v>
      </c>
      <c r="C143" s="9">
        <v>45054</v>
      </c>
      <c r="D143" s="9">
        <v>45126</v>
      </c>
      <c r="E143" s="7"/>
      <c r="F143" s="7" t="s">
        <v>33</v>
      </c>
      <c r="G143" s="7" t="s">
        <v>567</v>
      </c>
      <c r="H143" s="10"/>
      <c r="I143" s="10"/>
      <c r="J143" s="10"/>
      <c r="K143" s="7"/>
      <c r="L143" s="3"/>
    </row>
    <row r="144" spans="1:12" x14ac:dyDescent="0.25">
      <c r="A144" s="7">
        <v>2302916</v>
      </c>
      <c r="B144" s="18" t="s">
        <v>143</v>
      </c>
      <c r="C144" s="9">
        <v>45114</v>
      </c>
      <c r="D144" s="9">
        <v>45126</v>
      </c>
      <c r="E144" s="7"/>
      <c r="F144" s="7" t="s">
        <v>568</v>
      </c>
      <c r="G144" s="7" t="s">
        <v>569</v>
      </c>
      <c r="H144" s="10">
        <v>0</v>
      </c>
      <c r="I144" s="10">
        <v>0</v>
      </c>
      <c r="J144" s="10">
        <v>0</v>
      </c>
      <c r="K144" s="7" t="s">
        <v>15</v>
      </c>
      <c r="L144" s="3"/>
    </row>
    <row r="145" spans="1:12" x14ac:dyDescent="0.25">
      <c r="A145" s="7">
        <v>2302918</v>
      </c>
      <c r="B145" s="18" t="s">
        <v>143</v>
      </c>
      <c r="C145" s="9">
        <v>45118</v>
      </c>
      <c r="D145" s="9">
        <v>45126</v>
      </c>
      <c r="E145" s="7"/>
      <c r="F145" s="7" t="s">
        <v>26</v>
      </c>
      <c r="G145" s="7" t="s">
        <v>570</v>
      </c>
      <c r="H145" s="10"/>
      <c r="I145" s="10"/>
      <c r="J145" s="10"/>
      <c r="K145" s="7"/>
      <c r="L145" s="3"/>
    </row>
    <row r="146" spans="1:12" x14ac:dyDescent="0.25">
      <c r="A146" s="7">
        <v>2302919</v>
      </c>
      <c r="B146" s="18" t="s">
        <v>143</v>
      </c>
      <c r="C146" s="9">
        <v>45122</v>
      </c>
      <c r="D146" s="9">
        <v>45126</v>
      </c>
      <c r="E146" s="9">
        <v>45414</v>
      </c>
      <c r="F146" s="7" t="s">
        <v>33</v>
      </c>
      <c r="G146" s="7" t="s">
        <v>111</v>
      </c>
      <c r="H146" s="10">
        <v>0</v>
      </c>
      <c r="I146" s="10">
        <v>0</v>
      </c>
      <c r="J146" s="10">
        <v>0</v>
      </c>
      <c r="K146" s="7" t="s">
        <v>15</v>
      </c>
      <c r="L146" s="3"/>
    </row>
    <row r="147" spans="1:12" x14ac:dyDescent="0.25">
      <c r="A147" s="7">
        <v>2302931</v>
      </c>
      <c r="B147" s="18" t="s">
        <v>143</v>
      </c>
      <c r="C147" s="9">
        <v>45125</v>
      </c>
      <c r="D147" s="9">
        <v>45127</v>
      </c>
      <c r="E147" s="7"/>
      <c r="F147" s="7" t="s">
        <v>571</v>
      </c>
      <c r="G147" s="7" t="s">
        <v>58</v>
      </c>
      <c r="H147" s="10"/>
      <c r="I147" s="10"/>
      <c r="J147" s="10"/>
      <c r="K147" s="7"/>
      <c r="L147" s="3"/>
    </row>
    <row r="148" spans="1:12" x14ac:dyDescent="0.25">
      <c r="A148" s="7">
        <v>2302932</v>
      </c>
      <c r="B148" s="18" t="s">
        <v>143</v>
      </c>
      <c r="C148" s="9">
        <v>45077</v>
      </c>
      <c r="D148" s="9">
        <v>45127</v>
      </c>
      <c r="E148" s="9">
        <v>45273</v>
      </c>
      <c r="F148" s="7" t="s">
        <v>92</v>
      </c>
      <c r="G148" s="7" t="s">
        <v>184</v>
      </c>
      <c r="H148" s="10">
        <v>474.75</v>
      </c>
      <c r="I148" s="10">
        <v>0</v>
      </c>
      <c r="J148" s="10">
        <f>SUM(H148:I148)</f>
        <v>474.75</v>
      </c>
      <c r="K148" s="7" t="s">
        <v>15</v>
      </c>
      <c r="L148" s="3"/>
    </row>
    <row r="149" spans="1:12" x14ac:dyDescent="0.25">
      <c r="A149" s="7">
        <v>2302934</v>
      </c>
      <c r="B149" s="18" t="s">
        <v>143</v>
      </c>
      <c r="C149" s="9">
        <v>45123</v>
      </c>
      <c r="D149" s="9">
        <v>45127</v>
      </c>
      <c r="E149" s="7"/>
      <c r="F149" s="7" t="s">
        <v>507</v>
      </c>
      <c r="G149" s="7" t="s">
        <v>58</v>
      </c>
      <c r="H149" s="10"/>
      <c r="I149" s="10"/>
      <c r="J149" s="10"/>
      <c r="K149" s="7"/>
      <c r="L149" s="3"/>
    </row>
    <row r="150" spans="1:12" x14ac:dyDescent="0.25">
      <c r="A150" s="7">
        <v>2303011</v>
      </c>
      <c r="B150" s="18" t="s">
        <v>143</v>
      </c>
      <c r="C150" s="9">
        <v>45119</v>
      </c>
      <c r="D150" s="9">
        <v>45131</v>
      </c>
      <c r="E150" s="7"/>
      <c r="F150" s="7" t="s">
        <v>209</v>
      </c>
      <c r="G150" s="7" t="s">
        <v>572</v>
      </c>
      <c r="H150" s="10">
        <v>1696.57</v>
      </c>
      <c r="I150" s="10">
        <v>141.87</v>
      </c>
      <c r="J150" s="10">
        <f>SUM(H150:I150)</f>
        <v>1838.44</v>
      </c>
      <c r="K150" s="7" t="s">
        <v>15</v>
      </c>
      <c r="L150" s="3"/>
    </row>
    <row r="151" spans="1:12" x14ac:dyDescent="0.25">
      <c r="A151" s="7">
        <v>2303027</v>
      </c>
      <c r="B151" s="18" t="s">
        <v>143</v>
      </c>
      <c r="C151" s="9">
        <v>45133</v>
      </c>
      <c r="D151" s="9">
        <v>45133</v>
      </c>
      <c r="E151" s="9">
        <v>45160</v>
      </c>
      <c r="F151" s="7" t="s">
        <v>573</v>
      </c>
      <c r="G151" s="7" t="s">
        <v>58</v>
      </c>
      <c r="H151" s="10">
        <v>974.49</v>
      </c>
      <c r="I151" s="10">
        <v>133.71</v>
      </c>
      <c r="J151" s="10">
        <f>SUM(H151:I151)</f>
        <v>1108.2</v>
      </c>
      <c r="K151" s="7" t="s">
        <v>15</v>
      </c>
      <c r="L151" s="3"/>
    </row>
    <row r="152" spans="1:12" x14ac:dyDescent="0.25">
      <c r="A152" s="7">
        <v>2303051</v>
      </c>
      <c r="B152" s="18" t="s">
        <v>143</v>
      </c>
      <c r="C152" s="9">
        <v>45111</v>
      </c>
      <c r="D152" s="9">
        <v>45119</v>
      </c>
      <c r="E152" s="9">
        <v>45204</v>
      </c>
      <c r="F152" s="7" t="s">
        <v>176</v>
      </c>
      <c r="G152" s="7" t="s">
        <v>574</v>
      </c>
      <c r="H152" s="10">
        <v>0</v>
      </c>
      <c r="I152" s="10">
        <v>0</v>
      </c>
      <c r="J152" s="10">
        <v>0</v>
      </c>
      <c r="K152" s="7" t="s">
        <v>15</v>
      </c>
      <c r="L152" s="3"/>
    </row>
    <row r="153" spans="1:12" x14ac:dyDescent="0.25">
      <c r="A153" s="7">
        <v>2303063</v>
      </c>
      <c r="B153" s="18" t="s">
        <v>143</v>
      </c>
      <c r="C153" s="9">
        <v>45133</v>
      </c>
      <c r="D153" s="9">
        <v>45134</v>
      </c>
      <c r="E153" s="9">
        <v>45415</v>
      </c>
      <c r="F153" s="7" t="s">
        <v>575</v>
      </c>
      <c r="G153" s="7" t="s">
        <v>576</v>
      </c>
      <c r="H153" s="10">
        <v>0</v>
      </c>
      <c r="I153" s="10">
        <v>0</v>
      </c>
      <c r="J153" s="10">
        <v>0</v>
      </c>
      <c r="K153" s="7" t="s">
        <v>15</v>
      </c>
      <c r="L153" s="3"/>
    </row>
    <row r="154" spans="1:12" x14ac:dyDescent="0.25">
      <c r="A154" s="7">
        <v>2303067</v>
      </c>
      <c r="B154" s="18" t="s">
        <v>143</v>
      </c>
      <c r="C154" s="9">
        <v>45097</v>
      </c>
      <c r="D154" s="9">
        <v>45134</v>
      </c>
      <c r="E154" s="9">
        <v>45168</v>
      </c>
      <c r="F154" s="7" t="s">
        <v>577</v>
      </c>
      <c r="G154" s="7" t="s">
        <v>578</v>
      </c>
      <c r="H154" s="10">
        <v>692.12</v>
      </c>
      <c r="I154" s="10">
        <v>0</v>
      </c>
      <c r="J154" s="10">
        <f>SUM(H154:I154)</f>
        <v>692.12</v>
      </c>
      <c r="K154" s="7" t="s">
        <v>15</v>
      </c>
      <c r="L154" s="3"/>
    </row>
    <row r="155" spans="1:12" x14ac:dyDescent="0.25">
      <c r="A155" s="7">
        <v>2303080</v>
      </c>
      <c r="B155" s="18" t="s">
        <v>143</v>
      </c>
      <c r="C155" s="9">
        <v>45133</v>
      </c>
      <c r="D155" s="9">
        <v>45135</v>
      </c>
      <c r="E155" s="9">
        <v>45415</v>
      </c>
      <c r="F155" s="7" t="s">
        <v>579</v>
      </c>
      <c r="G155" s="7" t="s">
        <v>165</v>
      </c>
      <c r="H155" s="10">
        <v>0</v>
      </c>
      <c r="I155" s="10">
        <v>0</v>
      </c>
      <c r="J155" s="10">
        <v>0</v>
      </c>
      <c r="K155" s="7" t="s">
        <v>15</v>
      </c>
      <c r="L155" s="3"/>
    </row>
    <row r="156" spans="1:12" x14ac:dyDescent="0.25">
      <c r="A156" s="7">
        <v>2303137</v>
      </c>
      <c r="B156" s="18" t="s">
        <v>143</v>
      </c>
      <c r="C156" s="9">
        <v>45131</v>
      </c>
      <c r="D156" s="9">
        <v>45138</v>
      </c>
      <c r="E156" s="9">
        <v>45301</v>
      </c>
      <c r="F156" s="7" t="s">
        <v>50</v>
      </c>
      <c r="G156" s="7" t="s">
        <v>58</v>
      </c>
      <c r="H156" s="10">
        <v>765.65</v>
      </c>
      <c r="I156" s="10">
        <v>0</v>
      </c>
      <c r="J156" s="10">
        <f>SUM(H156:I156)</f>
        <v>765.65</v>
      </c>
      <c r="K156" s="7" t="s">
        <v>15</v>
      </c>
      <c r="L156" s="3"/>
    </row>
    <row r="157" spans="1:12" x14ac:dyDescent="0.25">
      <c r="A157" s="7">
        <v>2303139</v>
      </c>
      <c r="B157" s="18" t="s">
        <v>143</v>
      </c>
      <c r="C157" s="9">
        <v>45099</v>
      </c>
      <c r="D157" s="9">
        <v>45138</v>
      </c>
      <c r="E157" s="9">
        <v>45271</v>
      </c>
      <c r="F157" s="7" t="s">
        <v>85</v>
      </c>
      <c r="G157" s="7" t="s">
        <v>580</v>
      </c>
      <c r="H157" s="10">
        <v>0</v>
      </c>
      <c r="I157" s="10">
        <v>0</v>
      </c>
      <c r="J157" s="10">
        <v>0</v>
      </c>
      <c r="K157" s="7" t="s">
        <v>15</v>
      </c>
      <c r="L157" s="3"/>
    </row>
    <row r="158" spans="1:12" x14ac:dyDescent="0.25">
      <c r="A158" s="7">
        <v>2303140</v>
      </c>
      <c r="B158" s="18" t="s">
        <v>143</v>
      </c>
      <c r="C158" s="9">
        <v>45140</v>
      </c>
      <c r="D158" s="9">
        <v>45138</v>
      </c>
      <c r="E158" s="9">
        <v>45415</v>
      </c>
      <c r="F158" s="7" t="s">
        <v>479</v>
      </c>
      <c r="G158" s="7" t="s">
        <v>581</v>
      </c>
      <c r="H158" s="10">
        <v>0</v>
      </c>
      <c r="I158" s="10">
        <v>0</v>
      </c>
      <c r="J158" s="10">
        <v>0</v>
      </c>
      <c r="K158" s="7" t="s">
        <v>15</v>
      </c>
      <c r="L158" s="3"/>
    </row>
    <row r="159" spans="1:12" x14ac:dyDescent="0.25">
      <c r="A159" s="7">
        <v>2303142</v>
      </c>
      <c r="B159" s="18" t="s">
        <v>143</v>
      </c>
      <c r="C159" s="9">
        <v>45104</v>
      </c>
      <c r="D159" s="9">
        <v>45139</v>
      </c>
      <c r="E159" s="9">
        <v>45177</v>
      </c>
      <c r="F159" s="7" t="s">
        <v>538</v>
      </c>
      <c r="G159" s="7" t="s">
        <v>582</v>
      </c>
      <c r="H159" s="10">
        <v>158.99</v>
      </c>
      <c r="I159" s="10">
        <v>0</v>
      </c>
      <c r="J159" s="10">
        <f>SUM(H159:I159)</f>
        <v>158.99</v>
      </c>
      <c r="K159" s="7" t="s">
        <v>15</v>
      </c>
      <c r="L159" s="3"/>
    </row>
    <row r="160" spans="1:12" x14ac:dyDescent="0.25">
      <c r="A160" s="7">
        <v>2303153</v>
      </c>
      <c r="B160" s="18" t="s">
        <v>143</v>
      </c>
      <c r="C160" s="9">
        <v>45139</v>
      </c>
      <c r="D160" s="9">
        <v>45140</v>
      </c>
      <c r="E160" s="9">
        <v>45553</v>
      </c>
      <c r="F160" s="7" t="s">
        <v>90</v>
      </c>
      <c r="G160" s="7" t="s">
        <v>17</v>
      </c>
      <c r="H160" s="10">
        <v>502.66</v>
      </c>
      <c r="I160" s="10">
        <v>0</v>
      </c>
      <c r="J160" s="10">
        <f>SUM(H160:I160)</f>
        <v>502.66</v>
      </c>
      <c r="K160" s="7" t="s">
        <v>15</v>
      </c>
      <c r="L160" s="3"/>
    </row>
    <row r="161" spans="1:12" x14ac:dyDescent="0.25">
      <c r="A161" s="7">
        <v>2303197</v>
      </c>
      <c r="B161" s="31" t="s">
        <v>143</v>
      </c>
      <c r="C161" s="9">
        <v>45141</v>
      </c>
      <c r="D161" s="9">
        <v>45142</v>
      </c>
      <c r="E161" s="9">
        <v>45330</v>
      </c>
      <c r="F161" s="7" t="s">
        <v>209</v>
      </c>
      <c r="G161" s="7" t="s">
        <v>17</v>
      </c>
      <c r="H161" s="10">
        <v>0</v>
      </c>
      <c r="I161" s="10">
        <v>0</v>
      </c>
      <c r="J161" s="10">
        <v>0</v>
      </c>
      <c r="K161" s="7" t="s">
        <v>15</v>
      </c>
      <c r="L161" s="3"/>
    </row>
    <row r="162" spans="1:12" x14ac:dyDescent="0.25">
      <c r="A162" s="7">
        <v>2303204</v>
      </c>
      <c r="B162" s="31" t="s">
        <v>143</v>
      </c>
      <c r="C162" s="9">
        <v>45139</v>
      </c>
      <c r="D162" s="9">
        <v>45142</v>
      </c>
      <c r="E162" s="9">
        <v>45420</v>
      </c>
      <c r="F162" s="7" t="s">
        <v>583</v>
      </c>
      <c r="G162" s="7" t="s">
        <v>584</v>
      </c>
      <c r="H162" s="10">
        <v>0</v>
      </c>
      <c r="I162" s="10">
        <v>0</v>
      </c>
      <c r="J162" s="10">
        <v>0</v>
      </c>
      <c r="K162" s="7" t="s">
        <v>15</v>
      </c>
      <c r="L162" s="3"/>
    </row>
    <row r="163" spans="1:12" x14ac:dyDescent="0.25">
      <c r="A163" s="7">
        <v>2303216</v>
      </c>
      <c r="B163" s="18" t="s">
        <v>268</v>
      </c>
      <c r="C163" s="9">
        <v>45134</v>
      </c>
      <c r="D163" s="9">
        <v>45142</v>
      </c>
      <c r="E163" s="9">
        <v>45260</v>
      </c>
      <c r="F163" s="7" t="s">
        <v>571</v>
      </c>
      <c r="G163" s="7" t="s">
        <v>105</v>
      </c>
      <c r="H163" s="10">
        <f>1500+1900+1666+2479.6</f>
        <v>7545.6</v>
      </c>
      <c r="I163" s="10">
        <v>0</v>
      </c>
      <c r="J163" s="10">
        <f>SUM(H163:I163)</f>
        <v>7545.6</v>
      </c>
      <c r="K163" s="7" t="s">
        <v>15</v>
      </c>
      <c r="L163" s="3"/>
    </row>
    <row r="164" spans="1:12" x14ac:dyDescent="0.25">
      <c r="A164" s="7">
        <v>2303226</v>
      </c>
      <c r="B164" s="31" t="s">
        <v>143</v>
      </c>
      <c r="C164" s="9">
        <v>45134</v>
      </c>
      <c r="D164" s="9">
        <v>45145</v>
      </c>
      <c r="E164" s="9">
        <v>45180</v>
      </c>
      <c r="F164" s="7" t="s">
        <v>566</v>
      </c>
      <c r="G164" s="7" t="s">
        <v>58</v>
      </c>
      <c r="H164" s="10">
        <v>1408.6</v>
      </c>
      <c r="I164" s="10">
        <v>0</v>
      </c>
      <c r="J164" s="10">
        <f>SUM(H164:I164)</f>
        <v>1408.6</v>
      </c>
      <c r="K164" s="7" t="s">
        <v>15</v>
      </c>
      <c r="L164" s="3"/>
    </row>
    <row r="165" spans="1:12" x14ac:dyDescent="0.25">
      <c r="A165" s="7">
        <v>2303257</v>
      </c>
      <c r="B165" s="31" t="s">
        <v>143</v>
      </c>
      <c r="C165" s="9">
        <v>45124</v>
      </c>
      <c r="D165" s="9">
        <v>45144</v>
      </c>
      <c r="E165" s="9">
        <v>45371</v>
      </c>
      <c r="F165" s="7" t="s">
        <v>507</v>
      </c>
      <c r="G165" s="7" t="s">
        <v>58</v>
      </c>
      <c r="H165" s="10">
        <v>558.84</v>
      </c>
      <c r="I165" s="10">
        <v>0</v>
      </c>
      <c r="J165" s="10">
        <f>SUM(H165:I165)</f>
        <v>558.84</v>
      </c>
      <c r="K165" s="7" t="s">
        <v>15</v>
      </c>
      <c r="L165" s="3"/>
    </row>
    <row r="166" spans="1:12" x14ac:dyDescent="0.25">
      <c r="A166" s="7">
        <v>2303278</v>
      </c>
      <c r="B166" s="31" t="s">
        <v>143</v>
      </c>
      <c r="C166" s="9">
        <v>45142</v>
      </c>
      <c r="D166" s="9">
        <v>45147</v>
      </c>
      <c r="E166" s="9">
        <v>45428</v>
      </c>
      <c r="F166" s="7" t="s">
        <v>585</v>
      </c>
      <c r="G166" s="7" t="s">
        <v>58</v>
      </c>
      <c r="H166" s="10">
        <v>0</v>
      </c>
      <c r="I166" s="10">
        <v>0</v>
      </c>
      <c r="J166" s="10">
        <v>0</v>
      </c>
      <c r="K166" s="7" t="s">
        <v>15</v>
      </c>
      <c r="L166" s="3"/>
    </row>
    <row r="167" spans="1:12" x14ac:dyDescent="0.25">
      <c r="A167" s="7">
        <v>2303307</v>
      </c>
      <c r="B167" s="31" t="s">
        <v>143</v>
      </c>
      <c r="C167" s="9">
        <v>45131</v>
      </c>
      <c r="D167" s="9">
        <v>45138</v>
      </c>
      <c r="E167" s="9">
        <v>45380</v>
      </c>
      <c r="F167" s="7" t="s">
        <v>566</v>
      </c>
      <c r="G167" s="7" t="s">
        <v>586</v>
      </c>
      <c r="H167" s="10">
        <v>0</v>
      </c>
      <c r="I167" s="10">
        <v>0</v>
      </c>
      <c r="J167" s="10">
        <v>0</v>
      </c>
      <c r="K167" s="7" t="s">
        <v>15</v>
      </c>
      <c r="L167" s="3"/>
    </row>
    <row r="168" spans="1:12" x14ac:dyDescent="0.25">
      <c r="A168" s="7">
        <v>2303308</v>
      </c>
      <c r="B168" s="31" t="s">
        <v>143</v>
      </c>
      <c r="C168" s="9">
        <v>45149</v>
      </c>
      <c r="D168" s="9">
        <v>45149</v>
      </c>
      <c r="E168" s="9">
        <v>45420</v>
      </c>
      <c r="F168" s="7" t="s">
        <v>76</v>
      </c>
      <c r="G168" s="7" t="s">
        <v>587</v>
      </c>
      <c r="H168" s="10">
        <v>0</v>
      </c>
      <c r="I168" s="10">
        <v>0</v>
      </c>
      <c r="J168" s="10">
        <v>0</v>
      </c>
      <c r="K168" s="7" t="s">
        <v>15</v>
      </c>
      <c r="L168" s="3"/>
    </row>
    <row r="169" spans="1:12" x14ac:dyDescent="0.25">
      <c r="A169" s="7">
        <v>2303339</v>
      </c>
      <c r="B169" s="31" t="s">
        <v>143</v>
      </c>
      <c r="C169" s="9">
        <v>45136</v>
      </c>
      <c r="D169" s="9">
        <v>45152</v>
      </c>
      <c r="E169" s="9">
        <v>45245</v>
      </c>
      <c r="F169" s="7" t="s">
        <v>487</v>
      </c>
      <c r="G169" s="7" t="s">
        <v>588</v>
      </c>
      <c r="H169" s="10">
        <v>757.76</v>
      </c>
      <c r="I169" s="10">
        <v>0</v>
      </c>
      <c r="J169" s="10">
        <f>SUM(H169:I169)</f>
        <v>757.76</v>
      </c>
      <c r="K169" s="7" t="s">
        <v>15</v>
      </c>
      <c r="L169" s="3"/>
    </row>
    <row r="170" spans="1:12" x14ac:dyDescent="0.25">
      <c r="A170" s="7">
        <v>2303414</v>
      </c>
      <c r="B170" s="31" t="s">
        <v>143</v>
      </c>
      <c r="C170" s="9">
        <v>45153</v>
      </c>
      <c r="D170" s="9">
        <v>45153</v>
      </c>
      <c r="E170" s="9">
        <v>45428</v>
      </c>
      <c r="F170" s="7" t="s">
        <v>360</v>
      </c>
      <c r="G170" s="7" t="s">
        <v>589</v>
      </c>
      <c r="H170" s="10">
        <v>0</v>
      </c>
      <c r="I170" s="10">
        <v>0</v>
      </c>
      <c r="J170" s="10">
        <v>0</v>
      </c>
      <c r="K170" s="7" t="s">
        <v>15</v>
      </c>
      <c r="L170" s="3"/>
    </row>
    <row r="171" spans="1:12" x14ac:dyDescent="0.25">
      <c r="A171" s="7">
        <v>2303430</v>
      </c>
      <c r="B171" s="31" t="s">
        <v>143</v>
      </c>
      <c r="C171" s="9">
        <v>45147</v>
      </c>
      <c r="D171" s="9">
        <v>45154</v>
      </c>
      <c r="E171" s="9">
        <v>45196</v>
      </c>
      <c r="F171" s="7" t="s">
        <v>94</v>
      </c>
      <c r="G171" s="7" t="s">
        <v>590</v>
      </c>
      <c r="H171" s="10">
        <v>1180</v>
      </c>
      <c r="I171" s="10">
        <v>157.91</v>
      </c>
      <c r="J171" s="10">
        <f>SUM(H171:I171)</f>
        <v>1337.91</v>
      </c>
      <c r="K171" s="7" t="s">
        <v>15</v>
      </c>
      <c r="L171" s="3"/>
    </row>
    <row r="172" spans="1:12" x14ac:dyDescent="0.25">
      <c r="A172" s="7">
        <v>2303435</v>
      </c>
      <c r="B172" s="31" t="s">
        <v>143</v>
      </c>
      <c r="C172" s="9">
        <v>45098</v>
      </c>
      <c r="D172" s="9">
        <v>45154</v>
      </c>
      <c r="E172" s="7"/>
      <c r="F172" s="7" t="s">
        <v>530</v>
      </c>
      <c r="G172" s="7" t="s">
        <v>591</v>
      </c>
      <c r="H172" s="10">
        <v>0</v>
      </c>
      <c r="I172" s="10">
        <v>0</v>
      </c>
      <c r="J172" s="10">
        <v>0</v>
      </c>
      <c r="K172" s="7" t="s">
        <v>15</v>
      </c>
      <c r="L172" s="3"/>
    </row>
    <row r="173" spans="1:12" x14ac:dyDescent="0.25">
      <c r="A173" s="7">
        <v>2303438</v>
      </c>
      <c r="B173" s="31" t="s">
        <v>143</v>
      </c>
      <c r="C173" s="9">
        <v>45147</v>
      </c>
      <c r="D173" s="9">
        <v>45155</v>
      </c>
      <c r="E173" s="9">
        <v>45428</v>
      </c>
      <c r="F173" s="7" t="s">
        <v>592</v>
      </c>
      <c r="G173" s="7" t="s">
        <v>58</v>
      </c>
      <c r="H173" s="10">
        <v>0</v>
      </c>
      <c r="I173" s="10">
        <v>0</v>
      </c>
      <c r="J173" s="10">
        <v>0</v>
      </c>
      <c r="K173" s="7" t="s">
        <v>15</v>
      </c>
      <c r="L173" s="3"/>
    </row>
    <row r="174" spans="1:12" x14ac:dyDescent="0.25">
      <c r="A174" s="7">
        <v>2303499</v>
      </c>
      <c r="B174" s="31" t="s">
        <v>143</v>
      </c>
      <c r="C174" s="9">
        <v>45160</v>
      </c>
      <c r="D174" s="9">
        <v>45160</v>
      </c>
      <c r="E174" s="7"/>
      <c r="F174" s="7" t="s">
        <v>77</v>
      </c>
      <c r="G174" s="7" t="s">
        <v>593</v>
      </c>
      <c r="H174" s="10">
        <v>46.21</v>
      </c>
      <c r="I174" s="10">
        <v>0</v>
      </c>
      <c r="J174" s="10">
        <f>SUM(H174:I174)</f>
        <v>46.21</v>
      </c>
      <c r="K174" s="7" t="s">
        <v>15</v>
      </c>
      <c r="L174" s="3"/>
    </row>
    <row r="175" spans="1:12" x14ac:dyDescent="0.25">
      <c r="A175" s="7">
        <v>2303500</v>
      </c>
      <c r="B175" s="31" t="s">
        <v>143</v>
      </c>
      <c r="C175" s="9">
        <v>45161</v>
      </c>
      <c r="D175" s="9">
        <v>45161</v>
      </c>
      <c r="E175" s="9">
        <v>45183</v>
      </c>
      <c r="F175" s="7" t="s">
        <v>594</v>
      </c>
      <c r="G175" s="7" t="s">
        <v>595</v>
      </c>
      <c r="H175" s="10">
        <v>0</v>
      </c>
      <c r="I175" s="10">
        <v>0</v>
      </c>
      <c r="J175" s="10">
        <v>0</v>
      </c>
      <c r="K175" s="7" t="s">
        <v>15</v>
      </c>
      <c r="L175" s="3"/>
    </row>
    <row r="176" spans="1:12" x14ac:dyDescent="0.25">
      <c r="A176" s="7">
        <v>2303549</v>
      </c>
      <c r="B176" s="31" t="s">
        <v>143</v>
      </c>
      <c r="C176" s="9">
        <v>45124</v>
      </c>
      <c r="D176" s="9">
        <v>45155</v>
      </c>
      <c r="E176" s="7"/>
      <c r="F176" s="7" t="s">
        <v>65</v>
      </c>
      <c r="G176" s="7" t="s">
        <v>597</v>
      </c>
      <c r="H176" s="10"/>
      <c r="I176" s="10"/>
      <c r="J176" s="10"/>
      <c r="K176" s="7"/>
      <c r="L176" s="3"/>
    </row>
    <row r="177" spans="1:12" x14ac:dyDescent="0.25">
      <c r="A177" s="7">
        <v>2303608</v>
      </c>
      <c r="B177" s="31" t="s">
        <v>143</v>
      </c>
      <c r="C177" s="9">
        <v>45160</v>
      </c>
      <c r="D177" s="9">
        <v>45166</v>
      </c>
      <c r="E177" s="9">
        <v>45336</v>
      </c>
      <c r="F177" s="7" t="s">
        <v>39</v>
      </c>
      <c r="G177" s="7" t="s">
        <v>122</v>
      </c>
      <c r="H177" s="10">
        <v>495.71</v>
      </c>
      <c r="I177" s="10">
        <v>0</v>
      </c>
      <c r="J177" s="10">
        <f>SUM(H177:I177)</f>
        <v>495.71</v>
      </c>
      <c r="K177" s="7" t="s">
        <v>15</v>
      </c>
      <c r="L177" s="3"/>
    </row>
    <row r="178" spans="1:12" x14ac:dyDescent="0.25">
      <c r="A178" s="7">
        <v>2303617</v>
      </c>
      <c r="B178" s="31" t="s">
        <v>143</v>
      </c>
      <c r="C178" s="9">
        <v>45147</v>
      </c>
      <c r="D178" s="9">
        <v>45168</v>
      </c>
      <c r="E178" s="9">
        <v>45210</v>
      </c>
      <c r="F178" s="7" t="s">
        <v>568</v>
      </c>
      <c r="G178" s="7" t="s">
        <v>598</v>
      </c>
      <c r="H178" s="10">
        <v>123.75</v>
      </c>
      <c r="I178" s="10">
        <v>0</v>
      </c>
      <c r="J178" s="10">
        <f>SUM(H178:I178)</f>
        <v>123.75</v>
      </c>
      <c r="K178" s="7" t="s">
        <v>15</v>
      </c>
      <c r="L178" s="3"/>
    </row>
    <row r="179" spans="1:12" x14ac:dyDescent="0.25">
      <c r="A179" s="7">
        <v>2303638</v>
      </c>
      <c r="B179" s="31" t="s">
        <v>154</v>
      </c>
      <c r="C179" s="9">
        <v>45111</v>
      </c>
      <c r="D179" s="9">
        <v>45169</v>
      </c>
      <c r="E179" s="9">
        <v>45456</v>
      </c>
      <c r="F179" s="7" t="s">
        <v>65</v>
      </c>
      <c r="G179" s="7" t="s">
        <v>20</v>
      </c>
      <c r="H179" s="10">
        <v>0</v>
      </c>
      <c r="I179" s="10">
        <v>0</v>
      </c>
      <c r="J179" s="10">
        <v>0</v>
      </c>
      <c r="K179" s="7" t="s">
        <v>15</v>
      </c>
      <c r="L179" s="3"/>
    </row>
    <row r="180" spans="1:12" x14ac:dyDescent="0.25">
      <c r="A180" s="7">
        <v>2303641</v>
      </c>
      <c r="B180" s="31" t="s">
        <v>143</v>
      </c>
      <c r="C180" s="9">
        <v>45145</v>
      </c>
      <c r="D180" s="9">
        <v>45169</v>
      </c>
      <c r="E180" s="9">
        <v>45224</v>
      </c>
      <c r="F180" s="7" t="s">
        <v>55</v>
      </c>
      <c r="G180" s="7" t="s">
        <v>122</v>
      </c>
      <c r="H180" s="10">
        <v>589.88</v>
      </c>
      <c r="I180" s="10">
        <v>0</v>
      </c>
      <c r="J180" s="10">
        <f>SUM(H180:I180)</f>
        <v>589.88</v>
      </c>
      <c r="K180" s="7" t="s">
        <v>15</v>
      </c>
      <c r="L180" s="3"/>
    </row>
    <row r="181" spans="1:12" x14ac:dyDescent="0.25">
      <c r="A181" s="7">
        <v>2303642</v>
      </c>
      <c r="B181" s="31" t="s">
        <v>143</v>
      </c>
      <c r="C181" s="9">
        <v>45165</v>
      </c>
      <c r="D181" s="9">
        <v>45169</v>
      </c>
      <c r="E181" s="7"/>
      <c r="F181" s="7" t="s">
        <v>65</v>
      </c>
      <c r="G181" s="7" t="s">
        <v>20</v>
      </c>
      <c r="H181" s="10">
        <v>0</v>
      </c>
      <c r="I181" s="10">
        <v>0</v>
      </c>
      <c r="J181" s="10">
        <v>0</v>
      </c>
      <c r="K181" s="7" t="s">
        <v>15</v>
      </c>
      <c r="L181" s="3"/>
    </row>
    <row r="182" spans="1:12" x14ac:dyDescent="0.25">
      <c r="A182" s="7">
        <v>2303652</v>
      </c>
      <c r="B182" s="31" t="s">
        <v>143</v>
      </c>
      <c r="C182" s="9">
        <v>45165</v>
      </c>
      <c r="D182" s="9">
        <v>45170</v>
      </c>
      <c r="E182" s="7" t="s">
        <v>599</v>
      </c>
      <c r="F182" s="7" t="s">
        <v>93</v>
      </c>
      <c r="G182" s="7" t="s">
        <v>600</v>
      </c>
      <c r="H182" s="10">
        <v>0</v>
      </c>
      <c r="I182" s="10">
        <v>0</v>
      </c>
      <c r="J182" s="10">
        <v>0</v>
      </c>
      <c r="K182" s="7" t="s">
        <v>15</v>
      </c>
      <c r="L182" s="3"/>
    </row>
    <row r="183" spans="1:12" x14ac:dyDescent="0.25">
      <c r="A183" s="7">
        <v>2303740</v>
      </c>
      <c r="B183" s="31" t="s">
        <v>143</v>
      </c>
      <c r="C183" s="9">
        <v>45120</v>
      </c>
      <c r="D183" s="9">
        <v>45138</v>
      </c>
      <c r="E183" s="7"/>
      <c r="F183" s="7" t="s">
        <v>18</v>
      </c>
      <c r="G183" s="7" t="s">
        <v>601</v>
      </c>
      <c r="H183" s="10"/>
      <c r="I183" s="10"/>
      <c r="J183" s="10"/>
      <c r="K183" s="7"/>
      <c r="L183" s="3"/>
    </row>
    <row r="184" spans="1:12" x14ac:dyDescent="0.25">
      <c r="A184" s="7">
        <v>2303742</v>
      </c>
      <c r="B184" s="31" t="s">
        <v>143</v>
      </c>
      <c r="C184" s="9">
        <v>45081</v>
      </c>
      <c r="D184" s="9">
        <v>45174</v>
      </c>
      <c r="E184" s="9">
        <v>45253</v>
      </c>
      <c r="F184" s="7" t="s">
        <v>116</v>
      </c>
      <c r="G184" s="7" t="s">
        <v>602</v>
      </c>
      <c r="H184" s="10">
        <v>700</v>
      </c>
      <c r="I184" s="10">
        <v>0</v>
      </c>
      <c r="J184" s="10">
        <f>SUM(H184:I184)</f>
        <v>700</v>
      </c>
      <c r="K184" s="7" t="s">
        <v>15</v>
      </c>
      <c r="L184" s="3"/>
    </row>
    <row r="185" spans="1:12" x14ac:dyDescent="0.25">
      <c r="A185" s="7">
        <v>2303743</v>
      </c>
      <c r="B185" s="31" t="s">
        <v>143</v>
      </c>
      <c r="C185" s="9">
        <v>45167</v>
      </c>
      <c r="D185" s="9">
        <v>45175</v>
      </c>
      <c r="E185" s="9">
        <v>45392</v>
      </c>
      <c r="F185" s="7" t="s">
        <v>603</v>
      </c>
      <c r="G185" s="7" t="s">
        <v>122</v>
      </c>
      <c r="H185" s="10">
        <v>2295.14</v>
      </c>
      <c r="I185" s="10">
        <v>0</v>
      </c>
      <c r="J185" s="10">
        <f>SUM(H185:I185)</f>
        <v>2295.14</v>
      </c>
      <c r="K185" s="7" t="s">
        <v>15</v>
      </c>
      <c r="L185" s="3"/>
    </row>
    <row r="186" spans="1:12" x14ac:dyDescent="0.25">
      <c r="A186" s="7">
        <v>2303749</v>
      </c>
      <c r="B186" s="31" t="s">
        <v>143</v>
      </c>
      <c r="C186" s="9">
        <v>45129</v>
      </c>
      <c r="D186" s="9">
        <v>45174</v>
      </c>
      <c r="E186" s="9">
        <v>45237</v>
      </c>
      <c r="F186" s="7" t="s">
        <v>604</v>
      </c>
      <c r="G186" s="7" t="s">
        <v>605</v>
      </c>
      <c r="H186" s="10">
        <v>0</v>
      </c>
      <c r="I186" s="10">
        <v>0</v>
      </c>
      <c r="J186" s="10">
        <v>0</v>
      </c>
      <c r="K186" s="7" t="s">
        <v>15</v>
      </c>
      <c r="L186" s="3"/>
    </row>
    <row r="187" spans="1:12" x14ac:dyDescent="0.25">
      <c r="A187" s="35">
        <v>2303753</v>
      </c>
      <c r="B187" s="18" t="s">
        <v>143</v>
      </c>
      <c r="C187" s="9">
        <v>45107</v>
      </c>
      <c r="D187" s="9">
        <v>45175</v>
      </c>
      <c r="E187" s="9">
        <v>45464</v>
      </c>
      <c r="F187" s="7" t="s">
        <v>606</v>
      </c>
      <c r="G187" s="7" t="s">
        <v>607</v>
      </c>
      <c r="H187" s="10">
        <v>1013.98</v>
      </c>
      <c r="I187" s="10">
        <v>0</v>
      </c>
      <c r="J187" s="10">
        <v>1013.98</v>
      </c>
      <c r="K187" s="7" t="s">
        <v>15</v>
      </c>
      <c r="L187" s="3"/>
    </row>
    <row r="188" spans="1:12" x14ac:dyDescent="0.25">
      <c r="A188" s="35">
        <v>2303758</v>
      </c>
      <c r="B188" s="31" t="s">
        <v>143</v>
      </c>
      <c r="C188" s="9">
        <v>45115</v>
      </c>
      <c r="D188" s="9">
        <v>45175</v>
      </c>
      <c r="E188" s="9">
        <v>45288</v>
      </c>
      <c r="F188" s="7" t="s">
        <v>608</v>
      </c>
      <c r="G188" s="7" t="s">
        <v>609</v>
      </c>
      <c r="H188" s="10">
        <v>1082.95</v>
      </c>
      <c r="I188" s="10">
        <v>133.71</v>
      </c>
      <c r="J188" s="10">
        <f>SUM(H188:I188)</f>
        <v>1216.6600000000001</v>
      </c>
      <c r="K188" s="7" t="s">
        <v>15</v>
      </c>
    </row>
    <row r="189" spans="1:12" x14ac:dyDescent="0.25">
      <c r="A189" s="35">
        <v>2303765</v>
      </c>
      <c r="B189" s="31" t="s">
        <v>143</v>
      </c>
      <c r="C189" s="9">
        <v>45171</v>
      </c>
      <c r="D189" s="9">
        <v>45176</v>
      </c>
      <c r="E189" s="9">
        <v>45294</v>
      </c>
      <c r="F189" s="7" t="s">
        <v>610</v>
      </c>
      <c r="G189" s="7" t="s">
        <v>422</v>
      </c>
      <c r="H189" s="10">
        <v>1892.27</v>
      </c>
      <c r="I189" s="10">
        <v>0</v>
      </c>
      <c r="J189" s="10">
        <f>SUM(H189:I189)</f>
        <v>1892.27</v>
      </c>
      <c r="K189" s="7" t="s">
        <v>15</v>
      </c>
      <c r="L189" s="3"/>
    </row>
    <row r="190" spans="1:12" x14ac:dyDescent="0.25">
      <c r="A190" s="7">
        <v>2303774</v>
      </c>
      <c r="B190" s="31" t="s">
        <v>143</v>
      </c>
      <c r="C190" s="9">
        <v>45169</v>
      </c>
      <c r="D190" s="9">
        <v>45177</v>
      </c>
      <c r="E190" s="9">
        <v>45177</v>
      </c>
      <c r="F190" s="7" t="s">
        <v>611</v>
      </c>
      <c r="G190" s="7" t="s">
        <v>612</v>
      </c>
      <c r="H190" s="10"/>
      <c r="I190" s="10"/>
      <c r="J190" s="10"/>
      <c r="K190" s="7"/>
      <c r="L190" s="3"/>
    </row>
    <row r="191" spans="1:12" x14ac:dyDescent="0.25">
      <c r="A191" s="35">
        <v>2303835</v>
      </c>
      <c r="B191" s="31" t="s">
        <v>143</v>
      </c>
      <c r="C191" s="9">
        <v>45120</v>
      </c>
      <c r="D191" s="9">
        <v>45181</v>
      </c>
      <c r="E191" s="7"/>
      <c r="F191" s="7" t="s">
        <v>35</v>
      </c>
      <c r="G191" s="7" t="s">
        <v>613</v>
      </c>
      <c r="H191" s="10">
        <v>0</v>
      </c>
      <c r="I191" s="10">
        <v>0</v>
      </c>
      <c r="J191" s="10">
        <v>0</v>
      </c>
      <c r="K191" s="7" t="s">
        <v>15</v>
      </c>
      <c r="L191" s="3"/>
    </row>
    <row r="192" spans="1:12" x14ac:dyDescent="0.25">
      <c r="A192" s="35">
        <v>2303837</v>
      </c>
      <c r="B192" s="31" t="s">
        <v>143</v>
      </c>
      <c r="C192" s="9">
        <v>45007</v>
      </c>
      <c r="D192" s="9">
        <v>45182</v>
      </c>
      <c r="E192" s="9">
        <v>45238</v>
      </c>
      <c r="F192" s="7" t="s">
        <v>65</v>
      </c>
      <c r="G192" s="7" t="s">
        <v>58</v>
      </c>
      <c r="H192" s="10">
        <v>911.32</v>
      </c>
      <c r="I192" s="10">
        <v>0</v>
      </c>
      <c r="J192" s="10">
        <f>SUM(H192:I192)</f>
        <v>911.32</v>
      </c>
      <c r="K192" s="7" t="s">
        <v>15</v>
      </c>
      <c r="L192" s="3"/>
    </row>
    <row r="193" spans="1:12" x14ac:dyDescent="0.25">
      <c r="A193" s="35">
        <v>2303847</v>
      </c>
      <c r="B193" s="31" t="s">
        <v>143</v>
      </c>
      <c r="C193" s="9">
        <v>45176</v>
      </c>
      <c r="D193" s="9">
        <v>45182</v>
      </c>
      <c r="E193" s="9">
        <v>45280</v>
      </c>
      <c r="F193" s="7" t="s">
        <v>507</v>
      </c>
      <c r="G193" s="7" t="s">
        <v>58</v>
      </c>
      <c r="H193" s="10">
        <v>700</v>
      </c>
      <c r="I193" s="10">
        <v>0</v>
      </c>
      <c r="J193" s="10">
        <f>SUM(H193:I193)</f>
        <v>700</v>
      </c>
      <c r="K193" s="7" t="s">
        <v>15</v>
      </c>
      <c r="L193" s="3"/>
    </row>
    <row r="194" spans="1:12" x14ac:dyDescent="0.25">
      <c r="A194" s="35">
        <v>2303904</v>
      </c>
      <c r="B194" s="31" t="s">
        <v>143</v>
      </c>
      <c r="C194" s="9">
        <v>45173</v>
      </c>
      <c r="D194" s="9">
        <v>45187</v>
      </c>
      <c r="E194" s="9">
        <v>45211</v>
      </c>
      <c r="F194" s="7" t="s">
        <v>136</v>
      </c>
      <c r="G194" s="7" t="s">
        <v>614</v>
      </c>
      <c r="H194" s="10">
        <v>182.21</v>
      </c>
      <c r="I194" s="10">
        <v>0</v>
      </c>
      <c r="J194" s="10">
        <v>182.21</v>
      </c>
      <c r="K194" s="7" t="s">
        <v>15</v>
      </c>
    </row>
    <row r="195" spans="1:12" x14ac:dyDescent="0.25">
      <c r="A195" s="7">
        <v>2303936</v>
      </c>
      <c r="B195" s="31" t="s">
        <v>143</v>
      </c>
      <c r="C195" s="9">
        <v>45171</v>
      </c>
      <c r="D195" s="9">
        <v>45188</v>
      </c>
      <c r="E195" s="7"/>
      <c r="F195" s="7" t="s">
        <v>615</v>
      </c>
      <c r="G195" s="7" t="s">
        <v>616</v>
      </c>
      <c r="H195" s="10"/>
      <c r="I195" s="10"/>
      <c r="J195" s="10"/>
      <c r="K195" s="7"/>
      <c r="L195" s="3"/>
    </row>
    <row r="196" spans="1:12" x14ac:dyDescent="0.25">
      <c r="A196" s="7">
        <v>2303946</v>
      </c>
      <c r="B196" s="31" t="s">
        <v>143</v>
      </c>
      <c r="C196" s="9">
        <v>45180</v>
      </c>
      <c r="D196" s="9">
        <v>45188</v>
      </c>
      <c r="E196" s="9">
        <v>45097</v>
      </c>
      <c r="F196" s="7" t="s">
        <v>617</v>
      </c>
      <c r="G196" s="7" t="s">
        <v>17</v>
      </c>
      <c r="H196" s="10">
        <v>0</v>
      </c>
      <c r="I196" s="10">
        <v>0</v>
      </c>
      <c r="J196" s="10">
        <v>0</v>
      </c>
      <c r="K196" s="7" t="s">
        <v>15</v>
      </c>
      <c r="L196" s="3"/>
    </row>
    <row r="197" spans="1:12" x14ac:dyDescent="0.25">
      <c r="A197" s="35">
        <v>2303949</v>
      </c>
      <c r="B197" s="31" t="s">
        <v>143</v>
      </c>
      <c r="C197" s="9">
        <v>45178</v>
      </c>
      <c r="D197" s="9">
        <v>45183</v>
      </c>
      <c r="E197" s="7"/>
      <c r="F197" s="7" t="s">
        <v>16</v>
      </c>
      <c r="G197" s="7" t="s">
        <v>618</v>
      </c>
      <c r="H197" s="10"/>
      <c r="I197" s="10"/>
      <c r="J197" s="10"/>
      <c r="K197" s="7"/>
    </row>
    <row r="198" spans="1:12" x14ac:dyDescent="0.25">
      <c r="A198" s="35">
        <v>2304004</v>
      </c>
      <c r="B198" s="31" t="s">
        <v>154</v>
      </c>
      <c r="C198" s="9">
        <v>45159</v>
      </c>
      <c r="D198" s="9">
        <v>45188</v>
      </c>
      <c r="E198" s="9">
        <v>45211</v>
      </c>
      <c r="F198" s="7" t="s">
        <v>77</v>
      </c>
      <c r="G198" s="7" t="s">
        <v>619</v>
      </c>
      <c r="H198" s="10">
        <v>350</v>
      </c>
      <c r="I198" s="10">
        <v>0</v>
      </c>
      <c r="J198" s="10">
        <v>350</v>
      </c>
      <c r="K198" s="7" t="s">
        <v>15</v>
      </c>
    </row>
    <row r="199" spans="1:12" x14ac:dyDescent="0.25">
      <c r="A199" s="35">
        <v>2304062</v>
      </c>
      <c r="B199" s="31" t="s">
        <v>143</v>
      </c>
      <c r="C199" s="9">
        <v>45144</v>
      </c>
      <c r="D199" s="9">
        <v>45187</v>
      </c>
      <c r="E199" s="9">
        <v>45464</v>
      </c>
      <c r="F199" s="7" t="s">
        <v>620</v>
      </c>
      <c r="G199" s="7" t="s">
        <v>17</v>
      </c>
      <c r="H199" s="10">
        <f>2714.61+224.77</f>
        <v>2939.38</v>
      </c>
      <c r="I199" s="10">
        <v>133.71</v>
      </c>
      <c r="J199" s="10">
        <f>SUM(H199:I199)</f>
        <v>3073.09</v>
      </c>
      <c r="K199" s="7" t="s">
        <v>15</v>
      </c>
    </row>
    <row r="200" spans="1:12" x14ac:dyDescent="0.25">
      <c r="A200" s="35">
        <v>2304068</v>
      </c>
      <c r="B200" s="31" t="s">
        <v>143</v>
      </c>
      <c r="C200" s="9">
        <v>45177</v>
      </c>
      <c r="D200" s="9">
        <v>45188</v>
      </c>
      <c r="E200" s="9">
        <v>45408</v>
      </c>
      <c r="F200" s="7" t="s">
        <v>568</v>
      </c>
      <c r="G200" s="7" t="s">
        <v>17</v>
      </c>
      <c r="H200" s="10">
        <v>1581.49</v>
      </c>
      <c r="I200" s="10">
        <v>0</v>
      </c>
      <c r="J200" s="10">
        <v>1581.49</v>
      </c>
      <c r="K200" s="7" t="s">
        <v>15</v>
      </c>
    </row>
    <row r="201" spans="1:12" x14ac:dyDescent="0.25">
      <c r="A201" s="35">
        <v>2304070</v>
      </c>
      <c r="B201" s="31" t="s">
        <v>154</v>
      </c>
      <c r="C201" s="9">
        <v>45160</v>
      </c>
      <c r="D201" s="9">
        <v>45189</v>
      </c>
      <c r="E201" s="9">
        <v>45196</v>
      </c>
      <c r="F201" s="7" t="s">
        <v>360</v>
      </c>
      <c r="G201" s="7" t="s">
        <v>621</v>
      </c>
      <c r="H201" s="10">
        <v>0</v>
      </c>
      <c r="I201" s="10">
        <v>0</v>
      </c>
      <c r="J201" s="10">
        <v>0</v>
      </c>
      <c r="K201" s="7" t="s">
        <v>15</v>
      </c>
    </row>
    <row r="202" spans="1:12" x14ac:dyDescent="0.25">
      <c r="A202" s="7">
        <v>2304084</v>
      </c>
      <c r="B202" s="31" t="s">
        <v>143</v>
      </c>
      <c r="C202" s="9">
        <v>45184</v>
      </c>
      <c r="D202" s="9">
        <v>45195</v>
      </c>
      <c r="E202" s="7"/>
      <c r="F202" s="7" t="s">
        <v>622</v>
      </c>
      <c r="G202" s="7" t="s">
        <v>623</v>
      </c>
      <c r="H202" s="10"/>
      <c r="I202" s="10"/>
      <c r="J202" s="10"/>
      <c r="K202" s="7"/>
      <c r="L202" s="3"/>
    </row>
    <row r="203" spans="1:12" x14ac:dyDescent="0.25">
      <c r="A203" s="7">
        <v>2304085</v>
      </c>
      <c r="B203" s="31" t="s">
        <v>143</v>
      </c>
      <c r="C203" s="9">
        <v>45184</v>
      </c>
      <c r="D203" s="9">
        <v>45195</v>
      </c>
      <c r="E203" s="7"/>
      <c r="F203" s="7" t="s">
        <v>624</v>
      </c>
      <c r="G203" s="7" t="s">
        <v>625</v>
      </c>
      <c r="H203" s="10"/>
      <c r="I203" s="10"/>
      <c r="J203" s="10"/>
      <c r="K203" s="7"/>
      <c r="L203" s="3"/>
    </row>
    <row r="204" spans="1:12" x14ac:dyDescent="0.25">
      <c r="A204" s="35">
        <v>2304126</v>
      </c>
      <c r="B204" s="31" t="s">
        <v>143</v>
      </c>
      <c r="C204" s="9">
        <v>45162</v>
      </c>
      <c r="D204" s="9">
        <v>45191</v>
      </c>
      <c r="E204" s="7"/>
      <c r="F204" s="7" t="s">
        <v>176</v>
      </c>
      <c r="G204" s="7" t="s">
        <v>58</v>
      </c>
      <c r="H204" s="10"/>
      <c r="I204" s="10"/>
      <c r="J204" s="10"/>
      <c r="K204" s="7"/>
    </row>
    <row r="205" spans="1:12" x14ac:dyDescent="0.25">
      <c r="A205" s="35">
        <v>2304131</v>
      </c>
      <c r="B205" s="31" t="s">
        <v>143</v>
      </c>
      <c r="C205" s="9">
        <v>45138</v>
      </c>
      <c r="D205" s="9">
        <v>45196</v>
      </c>
      <c r="E205" s="9">
        <v>45224</v>
      </c>
      <c r="F205" s="7" t="s">
        <v>47</v>
      </c>
      <c r="G205" s="7" t="s">
        <v>58</v>
      </c>
      <c r="H205" s="10">
        <v>391.25</v>
      </c>
      <c r="I205" s="10">
        <v>0</v>
      </c>
      <c r="J205" s="10">
        <f>SUM(H205:I205)</f>
        <v>391.25</v>
      </c>
      <c r="K205" s="10" t="s">
        <v>15</v>
      </c>
    </row>
    <row r="206" spans="1:12" x14ac:dyDescent="0.25">
      <c r="A206" s="35">
        <v>2304164</v>
      </c>
      <c r="B206" s="31" t="s">
        <v>143</v>
      </c>
      <c r="C206" s="9">
        <v>45134</v>
      </c>
      <c r="D206" s="9">
        <v>45197</v>
      </c>
      <c r="E206" s="7"/>
      <c r="F206" s="7" t="s">
        <v>102</v>
      </c>
      <c r="G206" s="7" t="s">
        <v>308</v>
      </c>
      <c r="H206" s="10"/>
      <c r="I206" s="10"/>
      <c r="J206" s="10"/>
      <c r="K206" s="7"/>
    </row>
    <row r="207" spans="1:12" x14ac:dyDescent="0.25">
      <c r="A207" s="35">
        <v>2304175</v>
      </c>
      <c r="B207" s="31" t="s">
        <v>143</v>
      </c>
      <c r="C207" s="9">
        <v>45093</v>
      </c>
      <c r="D207" s="9">
        <v>45196</v>
      </c>
      <c r="E207" s="9">
        <v>45259</v>
      </c>
      <c r="F207" s="7" t="s">
        <v>360</v>
      </c>
      <c r="G207" s="7" t="s">
        <v>58</v>
      </c>
      <c r="H207" s="10">
        <v>1028.5</v>
      </c>
      <c r="I207" s="10">
        <v>133.71</v>
      </c>
      <c r="J207" s="10">
        <f>SUM(H207:I207)</f>
        <v>1162.21</v>
      </c>
      <c r="K207" s="7" t="s">
        <v>15</v>
      </c>
    </row>
    <row r="208" spans="1:12" x14ac:dyDescent="0.25">
      <c r="A208" s="35">
        <v>2304180</v>
      </c>
      <c r="B208" s="31" t="s">
        <v>143</v>
      </c>
      <c r="C208" s="9">
        <v>45173</v>
      </c>
      <c r="D208" s="9">
        <v>45198</v>
      </c>
      <c r="E208" s="9">
        <v>45217</v>
      </c>
      <c r="F208" s="7" t="s">
        <v>93</v>
      </c>
      <c r="G208" s="7" t="s">
        <v>58</v>
      </c>
      <c r="H208" s="10">
        <v>390</v>
      </c>
      <c r="I208" s="10">
        <v>0</v>
      </c>
      <c r="J208" s="10">
        <f>SUM(H208:I208)</f>
        <v>390</v>
      </c>
      <c r="K208" s="7" t="s">
        <v>15</v>
      </c>
    </row>
    <row r="209" spans="1:12" x14ac:dyDescent="0.25">
      <c r="A209" s="35">
        <v>2304181</v>
      </c>
      <c r="B209" s="31" t="s">
        <v>143</v>
      </c>
      <c r="C209" s="9">
        <v>45130</v>
      </c>
      <c r="D209" s="9">
        <v>45197</v>
      </c>
      <c r="E209" s="9">
        <v>45680</v>
      </c>
      <c r="F209" s="7" t="s">
        <v>295</v>
      </c>
      <c r="G209" s="7" t="s">
        <v>17</v>
      </c>
      <c r="H209" s="10">
        <v>2274.04</v>
      </c>
      <c r="I209" s="10">
        <v>0</v>
      </c>
      <c r="J209" s="10">
        <f>SUM(H209:I209)</f>
        <v>2274.04</v>
      </c>
      <c r="K209" s="7" t="s">
        <v>15</v>
      </c>
    </row>
    <row r="210" spans="1:12" x14ac:dyDescent="0.25">
      <c r="A210" s="35">
        <v>2304184</v>
      </c>
      <c r="B210" s="31" t="s">
        <v>143</v>
      </c>
      <c r="C210" s="9">
        <v>45197</v>
      </c>
      <c r="D210" s="9">
        <v>45199</v>
      </c>
      <c r="E210" s="9">
        <v>45582</v>
      </c>
      <c r="F210" s="7" t="s">
        <v>626</v>
      </c>
      <c r="G210" s="7" t="s">
        <v>111</v>
      </c>
      <c r="H210" s="10">
        <v>2483.69</v>
      </c>
      <c r="I210" s="10">
        <v>0</v>
      </c>
      <c r="J210" s="10">
        <f>SUM(H210:I210)</f>
        <v>2483.69</v>
      </c>
      <c r="K210" s="7" t="s">
        <v>15</v>
      </c>
    </row>
    <row r="211" spans="1:12" x14ac:dyDescent="0.25">
      <c r="A211" s="35">
        <v>2304219</v>
      </c>
      <c r="B211" s="31" t="s">
        <v>143</v>
      </c>
      <c r="C211" s="9">
        <v>45188</v>
      </c>
      <c r="D211" s="9">
        <v>45202</v>
      </c>
      <c r="E211" s="7"/>
      <c r="F211" s="7" t="s">
        <v>27</v>
      </c>
      <c r="G211" s="7" t="s">
        <v>627</v>
      </c>
      <c r="H211" s="10"/>
      <c r="I211" s="10"/>
      <c r="J211" s="10"/>
      <c r="K211" s="7"/>
    </row>
    <row r="212" spans="1:12" x14ac:dyDescent="0.25">
      <c r="A212" s="35">
        <v>2304291</v>
      </c>
      <c r="B212" s="31" t="s">
        <v>143</v>
      </c>
      <c r="C212" s="9">
        <v>45196</v>
      </c>
      <c r="D212" s="9">
        <v>45204</v>
      </c>
      <c r="E212" s="9">
        <v>45226</v>
      </c>
      <c r="F212" s="7" t="s">
        <v>515</v>
      </c>
      <c r="G212" s="7" t="s">
        <v>628</v>
      </c>
      <c r="H212" s="10">
        <v>150</v>
      </c>
      <c r="I212" s="10">
        <v>0</v>
      </c>
      <c r="J212" s="10">
        <f>SUM(H212:I212)</f>
        <v>150</v>
      </c>
      <c r="K212" s="7" t="s">
        <v>15</v>
      </c>
      <c r="L212" s="3"/>
    </row>
    <row r="213" spans="1:12" x14ac:dyDescent="0.25">
      <c r="A213" s="35">
        <v>2304296</v>
      </c>
      <c r="B213" s="31" t="s">
        <v>143</v>
      </c>
      <c r="C213" s="9">
        <v>45182</v>
      </c>
      <c r="D213" s="9">
        <v>45204</v>
      </c>
      <c r="E213" s="9">
        <v>45238</v>
      </c>
      <c r="F213" s="7" t="s">
        <v>59</v>
      </c>
      <c r="G213" s="7" t="s">
        <v>58</v>
      </c>
      <c r="H213" s="10">
        <v>175</v>
      </c>
      <c r="I213" s="10">
        <v>0</v>
      </c>
      <c r="J213" s="10">
        <f>SUM(H213:I213)</f>
        <v>175</v>
      </c>
      <c r="K213" s="7" t="s">
        <v>15</v>
      </c>
    </row>
    <row r="214" spans="1:12" x14ac:dyDescent="0.25">
      <c r="A214" s="35">
        <v>2304302</v>
      </c>
      <c r="B214" s="31" t="s">
        <v>143</v>
      </c>
      <c r="C214" s="9">
        <v>45194</v>
      </c>
      <c r="D214" s="9">
        <v>45204</v>
      </c>
      <c r="E214" s="9">
        <v>45300</v>
      </c>
      <c r="F214" s="7" t="s">
        <v>85</v>
      </c>
      <c r="G214" s="7" t="s">
        <v>629</v>
      </c>
      <c r="H214" s="10">
        <v>86</v>
      </c>
      <c r="I214" s="10">
        <v>0</v>
      </c>
      <c r="J214" s="10">
        <v>86</v>
      </c>
      <c r="K214" s="7" t="s">
        <v>15</v>
      </c>
    </row>
    <row r="215" spans="1:12" x14ac:dyDescent="0.25">
      <c r="A215" s="35">
        <v>2304319</v>
      </c>
      <c r="B215" s="31" t="s">
        <v>143</v>
      </c>
      <c r="C215" s="9">
        <v>45204</v>
      </c>
      <c r="D215" s="9">
        <v>45205</v>
      </c>
      <c r="E215" s="9">
        <v>45337</v>
      </c>
      <c r="F215" s="7" t="s">
        <v>278</v>
      </c>
      <c r="G215" s="7" t="s">
        <v>20</v>
      </c>
      <c r="H215" s="10">
        <f>1041+676.88</f>
        <v>1717.88</v>
      </c>
      <c r="I215" s="10">
        <v>0</v>
      </c>
      <c r="J215" s="10">
        <f>SUM(H215:I215)</f>
        <v>1717.88</v>
      </c>
      <c r="K215" s="7" t="s">
        <v>15</v>
      </c>
    </row>
    <row r="216" spans="1:12" x14ac:dyDescent="0.25">
      <c r="A216" s="35">
        <v>2304327</v>
      </c>
      <c r="B216" s="31" t="s">
        <v>143</v>
      </c>
      <c r="C216" s="9">
        <v>45148</v>
      </c>
      <c r="D216" s="9">
        <v>45208</v>
      </c>
      <c r="E216" s="7"/>
      <c r="F216" s="7" t="s">
        <v>47</v>
      </c>
      <c r="G216" s="7" t="s">
        <v>630</v>
      </c>
      <c r="H216" s="10"/>
      <c r="I216" s="10"/>
      <c r="J216" s="10"/>
      <c r="K216" s="7"/>
      <c r="L216" s="3"/>
    </row>
    <row r="217" spans="1:12" x14ac:dyDescent="0.25">
      <c r="A217" s="35">
        <v>2304339</v>
      </c>
      <c r="B217" s="31" t="s">
        <v>143</v>
      </c>
      <c r="C217" s="9">
        <v>45195</v>
      </c>
      <c r="D217" s="9">
        <v>45208</v>
      </c>
      <c r="E217" s="9">
        <v>45215</v>
      </c>
      <c r="F217" s="7" t="s">
        <v>33</v>
      </c>
      <c r="G217" s="7" t="s">
        <v>631</v>
      </c>
      <c r="H217" s="10">
        <v>0</v>
      </c>
      <c r="I217" s="10">
        <v>0</v>
      </c>
      <c r="J217" s="10">
        <v>0</v>
      </c>
      <c r="K217" s="7" t="s">
        <v>15</v>
      </c>
      <c r="L217" s="3"/>
    </row>
    <row r="218" spans="1:12" x14ac:dyDescent="0.25">
      <c r="A218" s="35">
        <v>2304358</v>
      </c>
      <c r="B218" s="31" t="s">
        <v>143</v>
      </c>
      <c r="C218" s="9">
        <v>45197</v>
      </c>
      <c r="D218" s="9">
        <v>45208</v>
      </c>
      <c r="E218" s="7"/>
      <c r="F218" s="7" t="s">
        <v>314</v>
      </c>
      <c r="G218" s="7" t="s">
        <v>632</v>
      </c>
      <c r="H218" s="10"/>
      <c r="I218" s="10"/>
      <c r="J218" s="10"/>
      <c r="K218" s="7"/>
      <c r="L218" s="3"/>
    </row>
    <row r="219" spans="1:12" x14ac:dyDescent="0.25">
      <c r="A219" s="35">
        <v>2304378</v>
      </c>
      <c r="B219" s="31" t="s">
        <v>143</v>
      </c>
      <c r="C219" s="9">
        <v>45097</v>
      </c>
      <c r="D219" s="9">
        <v>45208</v>
      </c>
      <c r="E219" s="9">
        <v>45267</v>
      </c>
      <c r="F219" s="7" t="s">
        <v>633</v>
      </c>
      <c r="G219" s="7" t="s">
        <v>634</v>
      </c>
      <c r="H219" s="10">
        <v>355.14</v>
      </c>
      <c r="I219" s="10">
        <v>0</v>
      </c>
      <c r="J219" s="10">
        <v>355.14</v>
      </c>
      <c r="K219" s="7" t="s">
        <v>15</v>
      </c>
    </row>
    <row r="220" spans="1:12" x14ac:dyDescent="0.25">
      <c r="A220" s="35">
        <v>2304411</v>
      </c>
      <c r="B220" s="31" t="s">
        <v>143</v>
      </c>
      <c r="C220" s="9">
        <v>45124</v>
      </c>
      <c r="D220" s="9">
        <v>45208</v>
      </c>
      <c r="E220" s="7"/>
      <c r="F220" s="7" t="s">
        <v>55</v>
      </c>
      <c r="G220" s="7" t="s">
        <v>635</v>
      </c>
      <c r="H220" s="10"/>
      <c r="I220" s="10"/>
      <c r="J220" s="10"/>
      <c r="K220" s="7"/>
      <c r="L220" s="3"/>
    </row>
    <row r="221" spans="1:12" x14ac:dyDescent="0.25">
      <c r="A221" s="35">
        <v>2304416</v>
      </c>
      <c r="B221" s="31" t="s">
        <v>143</v>
      </c>
      <c r="C221" s="9">
        <v>45148</v>
      </c>
      <c r="D221" s="9">
        <v>45209</v>
      </c>
      <c r="E221" s="9">
        <v>45555</v>
      </c>
      <c r="F221" s="7" t="s">
        <v>278</v>
      </c>
      <c r="G221" s="7" t="s">
        <v>20</v>
      </c>
      <c r="H221" s="10">
        <v>0</v>
      </c>
      <c r="I221" s="10">
        <v>0</v>
      </c>
      <c r="J221" s="10">
        <v>0</v>
      </c>
      <c r="K221" s="7" t="s">
        <v>15</v>
      </c>
      <c r="L221" s="3"/>
    </row>
    <row r="222" spans="1:12" x14ac:dyDescent="0.25">
      <c r="A222" s="7">
        <v>2304419</v>
      </c>
      <c r="B222" s="31" t="s">
        <v>143</v>
      </c>
      <c r="C222" s="9">
        <v>45195</v>
      </c>
      <c r="D222" s="9">
        <v>45209</v>
      </c>
      <c r="E222" s="9">
        <v>45572</v>
      </c>
      <c r="F222" s="7" t="s">
        <v>417</v>
      </c>
      <c r="G222" s="7" t="s">
        <v>636</v>
      </c>
      <c r="H222" s="10">
        <v>0</v>
      </c>
      <c r="I222" s="10">
        <v>0</v>
      </c>
      <c r="J222" s="10">
        <v>0</v>
      </c>
      <c r="K222" s="7" t="s">
        <v>15</v>
      </c>
      <c r="L222" s="3"/>
    </row>
    <row r="223" spans="1:12" x14ac:dyDescent="0.25">
      <c r="A223" s="7">
        <v>2304421</v>
      </c>
      <c r="B223" s="31" t="s">
        <v>143</v>
      </c>
      <c r="C223" s="9">
        <v>45199</v>
      </c>
      <c r="D223" s="9">
        <v>45210</v>
      </c>
      <c r="E223" s="9">
        <v>45336</v>
      </c>
      <c r="F223" s="7" t="s">
        <v>16</v>
      </c>
      <c r="G223" s="7" t="s">
        <v>308</v>
      </c>
      <c r="H223" s="10">
        <v>1182.8499999999999</v>
      </c>
      <c r="I223" s="10">
        <v>0</v>
      </c>
      <c r="J223" s="10">
        <f>SUM(H223:I223)</f>
        <v>1182.8499999999999</v>
      </c>
      <c r="K223" s="7" t="s">
        <v>15</v>
      </c>
      <c r="L223" s="3"/>
    </row>
    <row r="224" spans="1:12" x14ac:dyDescent="0.25">
      <c r="A224" s="7">
        <v>2304424</v>
      </c>
      <c r="B224" s="31" t="s">
        <v>143</v>
      </c>
      <c r="C224" s="9">
        <v>45209</v>
      </c>
      <c r="D224" s="9">
        <v>45210</v>
      </c>
      <c r="E224" s="7"/>
      <c r="F224" s="7" t="s">
        <v>54</v>
      </c>
      <c r="G224" s="7" t="s">
        <v>637</v>
      </c>
      <c r="H224" s="10">
        <v>0</v>
      </c>
      <c r="I224" s="10">
        <v>0</v>
      </c>
      <c r="J224" s="10">
        <v>0</v>
      </c>
      <c r="K224" s="7" t="s">
        <v>15</v>
      </c>
      <c r="L224" s="3"/>
    </row>
    <row r="225" spans="1:12" x14ac:dyDescent="0.25">
      <c r="A225" s="7">
        <v>2304458</v>
      </c>
      <c r="B225" s="31" t="s">
        <v>143</v>
      </c>
      <c r="C225" s="9">
        <v>45209</v>
      </c>
      <c r="D225" s="9">
        <v>45211</v>
      </c>
      <c r="E225" s="7"/>
      <c r="F225" s="7" t="s">
        <v>42</v>
      </c>
      <c r="G225" s="7" t="s">
        <v>307</v>
      </c>
      <c r="H225" s="10"/>
      <c r="I225" s="10"/>
      <c r="J225" s="10"/>
      <c r="K225" s="7"/>
      <c r="L225" s="3"/>
    </row>
    <row r="226" spans="1:12" x14ac:dyDescent="0.25">
      <c r="A226" s="7">
        <v>2304462</v>
      </c>
      <c r="B226" s="31" t="s">
        <v>143</v>
      </c>
      <c r="C226" s="9">
        <v>45138</v>
      </c>
      <c r="D226" s="9">
        <v>45211</v>
      </c>
      <c r="E226" s="9">
        <v>45253</v>
      </c>
      <c r="F226" s="7" t="s">
        <v>136</v>
      </c>
      <c r="G226" s="7" t="s">
        <v>638</v>
      </c>
      <c r="H226" s="10">
        <v>1167.6500000000001</v>
      </c>
      <c r="I226" s="10">
        <v>133.71</v>
      </c>
      <c r="J226" s="10">
        <f>SUM(H226:I226)</f>
        <v>1301.3600000000001</v>
      </c>
      <c r="K226" s="7" t="s">
        <v>15</v>
      </c>
      <c r="L226" s="3"/>
    </row>
    <row r="227" spans="1:12" x14ac:dyDescent="0.25">
      <c r="A227" s="7">
        <v>2304465</v>
      </c>
      <c r="B227" s="31" t="s">
        <v>143</v>
      </c>
      <c r="C227" s="9">
        <v>45102</v>
      </c>
      <c r="D227" s="9">
        <v>45211</v>
      </c>
      <c r="E227" s="9">
        <v>45253</v>
      </c>
      <c r="F227" s="7" t="s">
        <v>136</v>
      </c>
      <c r="G227" s="7" t="s">
        <v>639</v>
      </c>
      <c r="H227" s="10">
        <v>0</v>
      </c>
      <c r="I227" s="10">
        <v>0</v>
      </c>
      <c r="J227" s="10">
        <v>0</v>
      </c>
      <c r="K227" s="7" t="s">
        <v>15</v>
      </c>
      <c r="L227" s="3"/>
    </row>
    <row r="228" spans="1:12" x14ac:dyDescent="0.25">
      <c r="A228" s="7">
        <v>2304481</v>
      </c>
      <c r="B228" s="31" t="s">
        <v>143</v>
      </c>
      <c r="C228" s="9">
        <v>45213</v>
      </c>
      <c r="D228" s="9">
        <v>45213</v>
      </c>
      <c r="E228" s="7"/>
      <c r="F228" s="7" t="s">
        <v>306</v>
      </c>
      <c r="G228" s="7" t="s">
        <v>422</v>
      </c>
      <c r="H228" s="10">
        <v>0</v>
      </c>
      <c r="I228" s="10"/>
      <c r="J228" s="10"/>
      <c r="K228" s="7"/>
      <c r="L228" s="3"/>
    </row>
    <row r="229" spans="1:12" x14ac:dyDescent="0.25">
      <c r="A229" s="7">
        <v>2304499</v>
      </c>
      <c r="B229" s="31" t="s">
        <v>154</v>
      </c>
      <c r="C229" s="9">
        <v>45199</v>
      </c>
      <c r="D229" s="9">
        <v>45212</v>
      </c>
      <c r="E229" s="9">
        <v>45366</v>
      </c>
      <c r="F229" s="7" t="s">
        <v>640</v>
      </c>
      <c r="G229" s="7" t="s">
        <v>641</v>
      </c>
      <c r="H229" s="10">
        <f>542+250</f>
        <v>792</v>
      </c>
      <c r="I229" s="10">
        <v>0</v>
      </c>
      <c r="J229" s="10">
        <f>+H229+I229</f>
        <v>792</v>
      </c>
      <c r="K229" s="7" t="s">
        <v>15</v>
      </c>
      <c r="L229" s="3"/>
    </row>
    <row r="230" spans="1:12" x14ac:dyDescent="0.25">
      <c r="A230" s="7">
        <v>2304506</v>
      </c>
      <c r="B230" s="31" t="s">
        <v>154</v>
      </c>
      <c r="C230" s="9">
        <v>45209</v>
      </c>
      <c r="D230" s="9">
        <v>45212</v>
      </c>
      <c r="E230" s="9">
        <v>45240</v>
      </c>
      <c r="F230" s="7" t="s">
        <v>25</v>
      </c>
      <c r="G230" s="7" t="s">
        <v>642</v>
      </c>
      <c r="H230" s="10">
        <v>500</v>
      </c>
      <c r="I230" s="10">
        <v>0</v>
      </c>
      <c r="J230" s="10">
        <v>500</v>
      </c>
      <c r="K230" s="7" t="s">
        <v>15</v>
      </c>
      <c r="L230" s="3"/>
    </row>
    <row r="231" spans="1:12" x14ac:dyDescent="0.25">
      <c r="A231" s="7">
        <v>2304516</v>
      </c>
      <c r="B231" s="31" t="s">
        <v>143</v>
      </c>
      <c r="C231" s="9">
        <v>45162</v>
      </c>
      <c r="D231" s="9">
        <v>45216</v>
      </c>
      <c r="E231" s="9">
        <v>45482</v>
      </c>
      <c r="F231" s="7" t="s">
        <v>643</v>
      </c>
      <c r="G231" s="7" t="s">
        <v>551</v>
      </c>
      <c r="H231" s="10">
        <v>423.5</v>
      </c>
      <c r="I231" s="10">
        <v>0</v>
      </c>
      <c r="J231" s="10">
        <v>423.5</v>
      </c>
      <c r="K231" s="7" t="s">
        <v>15</v>
      </c>
      <c r="L231" s="3"/>
    </row>
    <row r="232" spans="1:12" x14ac:dyDescent="0.25">
      <c r="A232" s="7">
        <v>2304536</v>
      </c>
      <c r="B232" s="31" t="s">
        <v>644</v>
      </c>
      <c r="C232" s="9">
        <v>45200</v>
      </c>
      <c r="D232" s="9">
        <v>45216</v>
      </c>
      <c r="E232" s="9">
        <v>45603</v>
      </c>
      <c r="F232" s="7" t="s">
        <v>579</v>
      </c>
      <c r="G232" s="7" t="s">
        <v>105</v>
      </c>
      <c r="H232" s="10">
        <v>8166</v>
      </c>
      <c r="I232" s="10">
        <v>0</v>
      </c>
      <c r="J232" s="10">
        <f>SUM(H232:I232)</f>
        <v>8166</v>
      </c>
      <c r="K232" s="7" t="s">
        <v>15</v>
      </c>
      <c r="L232" s="3"/>
    </row>
    <row r="233" spans="1:12" x14ac:dyDescent="0.25">
      <c r="A233" s="7">
        <v>2304565</v>
      </c>
      <c r="B233" s="31" t="s">
        <v>143</v>
      </c>
      <c r="C233" s="9">
        <v>45212</v>
      </c>
      <c r="D233" s="9">
        <v>45218</v>
      </c>
      <c r="E233" s="9">
        <v>45274</v>
      </c>
      <c r="F233" s="7" t="s">
        <v>439</v>
      </c>
      <c r="G233" s="7" t="s">
        <v>407</v>
      </c>
      <c r="H233" s="10">
        <v>344.85</v>
      </c>
      <c r="I233" s="10">
        <v>133.71</v>
      </c>
      <c r="J233" s="10">
        <f>SUM(H233:I233)</f>
        <v>478.56000000000006</v>
      </c>
      <c r="K233" s="7" t="s">
        <v>15</v>
      </c>
      <c r="L233" s="3"/>
    </row>
    <row r="234" spans="1:12" x14ac:dyDescent="0.25">
      <c r="A234" s="7">
        <v>2304590</v>
      </c>
      <c r="B234" s="31" t="s">
        <v>143</v>
      </c>
      <c r="C234" s="9">
        <v>45195</v>
      </c>
      <c r="D234" s="9">
        <v>45218</v>
      </c>
      <c r="E234" s="9">
        <v>45487</v>
      </c>
      <c r="F234" s="7" t="s">
        <v>645</v>
      </c>
      <c r="G234" s="7" t="s">
        <v>627</v>
      </c>
      <c r="H234" s="10">
        <v>1234.6600000000001</v>
      </c>
      <c r="I234" s="10"/>
      <c r="J234" s="10">
        <v>1234.6600000000001</v>
      </c>
      <c r="K234" s="7" t="s">
        <v>15</v>
      </c>
      <c r="L234" s="3"/>
    </row>
    <row r="235" spans="1:12" x14ac:dyDescent="0.25">
      <c r="A235" s="7">
        <v>2304606</v>
      </c>
      <c r="B235" s="31" t="s">
        <v>143</v>
      </c>
      <c r="C235" s="9">
        <v>45186</v>
      </c>
      <c r="D235" s="9">
        <v>45219</v>
      </c>
      <c r="E235" s="7"/>
      <c r="F235" s="7" t="s">
        <v>94</v>
      </c>
      <c r="G235" s="7" t="s">
        <v>20</v>
      </c>
      <c r="H235" s="10"/>
      <c r="I235" s="10"/>
      <c r="J235" s="10"/>
      <c r="K235" s="7"/>
      <c r="L235" s="3"/>
    </row>
    <row r="236" spans="1:12" x14ac:dyDescent="0.25">
      <c r="A236" s="7">
        <v>2304652</v>
      </c>
      <c r="B236" s="31" t="s">
        <v>143</v>
      </c>
      <c r="C236" s="9">
        <v>45220</v>
      </c>
      <c r="D236" s="9">
        <v>45222</v>
      </c>
      <c r="E236" s="9">
        <v>45313</v>
      </c>
      <c r="F236" s="7" t="s">
        <v>18</v>
      </c>
      <c r="G236" s="7" t="s">
        <v>17</v>
      </c>
      <c r="H236" s="10">
        <v>1203.5</v>
      </c>
      <c r="I236" s="10">
        <v>0</v>
      </c>
      <c r="J236" s="10">
        <f>SUM(H236:I236)</f>
        <v>1203.5</v>
      </c>
      <c r="K236" s="7"/>
      <c r="L236" s="3"/>
    </row>
    <row r="237" spans="1:12" x14ac:dyDescent="0.25">
      <c r="A237" s="7">
        <v>2304665</v>
      </c>
      <c r="B237" s="31" t="s">
        <v>143</v>
      </c>
      <c r="C237" s="9">
        <v>45170</v>
      </c>
      <c r="D237" s="9">
        <v>45224</v>
      </c>
      <c r="E237" s="7"/>
      <c r="F237" s="7" t="s">
        <v>59</v>
      </c>
      <c r="G237" s="7" t="s">
        <v>646</v>
      </c>
      <c r="H237" s="10"/>
      <c r="I237" s="10"/>
      <c r="J237" s="10"/>
      <c r="K237" s="7"/>
      <c r="L237" s="3"/>
    </row>
    <row r="238" spans="1:12" x14ac:dyDescent="0.25">
      <c r="A238" s="7">
        <v>2304701</v>
      </c>
      <c r="B238" s="31" t="s">
        <v>143</v>
      </c>
      <c r="C238" s="9">
        <v>45208</v>
      </c>
      <c r="D238" s="9">
        <v>45224</v>
      </c>
      <c r="E238" s="9">
        <v>45320</v>
      </c>
      <c r="F238" s="7" t="s">
        <v>92</v>
      </c>
      <c r="G238" s="7" t="s">
        <v>647</v>
      </c>
      <c r="H238" s="10">
        <v>0</v>
      </c>
      <c r="I238" s="10">
        <v>0</v>
      </c>
      <c r="J238" s="10">
        <v>0</v>
      </c>
      <c r="K238" s="7" t="s">
        <v>15</v>
      </c>
    </row>
    <row r="239" spans="1:12" x14ac:dyDescent="0.25">
      <c r="A239" s="7">
        <v>2304722</v>
      </c>
      <c r="B239" s="31" t="s">
        <v>143</v>
      </c>
      <c r="C239" s="9">
        <v>45222</v>
      </c>
      <c r="D239" s="9">
        <v>45229</v>
      </c>
      <c r="E239" s="9">
        <v>45245</v>
      </c>
      <c r="F239" s="7" t="s">
        <v>648</v>
      </c>
      <c r="G239" s="7" t="s">
        <v>58</v>
      </c>
      <c r="H239" s="10">
        <v>935.86</v>
      </c>
      <c r="I239" s="10">
        <v>0</v>
      </c>
      <c r="J239" s="10">
        <f>SUM(H239:I239)</f>
        <v>935.86</v>
      </c>
      <c r="K239" s="7" t="s">
        <v>15</v>
      </c>
      <c r="L239" s="3"/>
    </row>
    <row r="240" spans="1:12" x14ac:dyDescent="0.25">
      <c r="A240" s="7">
        <v>2304760</v>
      </c>
      <c r="B240" s="31" t="s">
        <v>143</v>
      </c>
      <c r="C240" s="9">
        <v>45198</v>
      </c>
      <c r="D240" s="9">
        <v>45223</v>
      </c>
      <c r="E240" s="9">
        <v>45470</v>
      </c>
      <c r="F240" s="7" t="s">
        <v>59</v>
      </c>
      <c r="G240" s="7" t="s">
        <v>649</v>
      </c>
      <c r="H240" s="10">
        <v>0</v>
      </c>
      <c r="I240" s="10">
        <v>0</v>
      </c>
      <c r="J240" s="10">
        <v>0</v>
      </c>
      <c r="K240" s="7" t="s">
        <v>15</v>
      </c>
      <c r="L240" s="3"/>
    </row>
    <row r="241" spans="1:12" x14ac:dyDescent="0.25">
      <c r="A241" s="7">
        <v>2304778</v>
      </c>
      <c r="B241" s="31" t="s">
        <v>143</v>
      </c>
      <c r="C241" s="9">
        <v>45231</v>
      </c>
      <c r="D241" s="9">
        <v>45231</v>
      </c>
      <c r="E241" s="9">
        <v>45280</v>
      </c>
      <c r="F241" s="7" t="s">
        <v>538</v>
      </c>
      <c r="G241" s="7" t="s">
        <v>58</v>
      </c>
      <c r="H241" s="10">
        <v>1930</v>
      </c>
      <c r="I241" s="10">
        <v>133.71</v>
      </c>
      <c r="J241" s="10">
        <f>SUM(H241:I241)</f>
        <v>2063.71</v>
      </c>
      <c r="K241" s="7" t="s">
        <v>15</v>
      </c>
      <c r="L241" s="3"/>
    </row>
    <row r="242" spans="1:12" x14ac:dyDescent="0.25">
      <c r="A242" s="7">
        <v>2304781</v>
      </c>
      <c r="B242" s="31" t="s">
        <v>143</v>
      </c>
      <c r="C242" s="9">
        <v>45173</v>
      </c>
      <c r="D242" s="9">
        <v>45230</v>
      </c>
      <c r="E242" s="7"/>
      <c r="F242" s="7" t="s">
        <v>90</v>
      </c>
      <c r="G242" s="7" t="s">
        <v>17</v>
      </c>
      <c r="H242" s="10"/>
      <c r="I242" s="10"/>
      <c r="J242" s="10"/>
      <c r="K242" s="7"/>
      <c r="L242" s="3"/>
    </row>
    <row r="243" spans="1:12" x14ac:dyDescent="0.25">
      <c r="A243" s="7">
        <v>2304788</v>
      </c>
      <c r="B243" s="31" t="s">
        <v>143</v>
      </c>
      <c r="C243" s="9">
        <v>45187</v>
      </c>
      <c r="D243" s="9">
        <v>45209</v>
      </c>
      <c r="E243" s="7"/>
      <c r="F243" s="7" t="s">
        <v>65</v>
      </c>
      <c r="G243" s="7" t="s">
        <v>650</v>
      </c>
      <c r="H243" s="10">
        <v>0</v>
      </c>
      <c r="I243" s="10">
        <v>0</v>
      </c>
      <c r="J243" s="10">
        <v>0</v>
      </c>
      <c r="K243" s="7" t="s">
        <v>15</v>
      </c>
      <c r="L243" s="3"/>
    </row>
    <row r="244" spans="1:12" x14ac:dyDescent="0.25">
      <c r="A244" s="7">
        <v>2304792</v>
      </c>
      <c r="B244" s="31" t="s">
        <v>143</v>
      </c>
      <c r="C244" s="9">
        <v>45181</v>
      </c>
      <c r="D244" s="9">
        <v>45215</v>
      </c>
      <c r="E244" s="9">
        <v>45239</v>
      </c>
      <c r="F244" s="7" t="s">
        <v>626</v>
      </c>
      <c r="G244" s="7" t="s">
        <v>651</v>
      </c>
      <c r="H244" s="10">
        <v>0</v>
      </c>
      <c r="I244" s="10">
        <v>0</v>
      </c>
      <c r="J244" s="10">
        <v>0</v>
      </c>
      <c r="K244" s="7" t="s">
        <v>15</v>
      </c>
      <c r="L244" s="3"/>
    </row>
    <row r="245" spans="1:12" x14ac:dyDescent="0.25">
      <c r="A245" s="7">
        <v>2304795</v>
      </c>
      <c r="B245" s="31" t="s">
        <v>143</v>
      </c>
      <c r="C245" s="9">
        <v>45207</v>
      </c>
      <c r="D245" s="9">
        <v>45217</v>
      </c>
      <c r="E245" s="7"/>
      <c r="F245" s="7" t="s">
        <v>59</v>
      </c>
      <c r="G245" s="7" t="s">
        <v>652</v>
      </c>
      <c r="H245" s="10"/>
      <c r="I245" s="10"/>
      <c r="J245" s="10"/>
      <c r="K245" s="7"/>
      <c r="L245" s="3"/>
    </row>
    <row r="246" spans="1:12" x14ac:dyDescent="0.25">
      <c r="A246" s="7">
        <v>2304855</v>
      </c>
      <c r="B246" s="31" t="s">
        <v>143</v>
      </c>
      <c r="C246" s="9">
        <v>45194</v>
      </c>
      <c r="D246" s="9">
        <v>45233</v>
      </c>
      <c r="E246" s="7"/>
      <c r="F246" s="7" t="s">
        <v>136</v>
      </c>
      <c r="G246" s="7" t="s">
        <v>17</v>
      </c>
      <c r="H246" s="10"/>
      <c r="I246" s="10"/>
      <c r="J246" s="10"/>
      <c r="K246" s="7"/>
      <c r="L246" s="3"/>
    </row>
    <row r="247" spans="1:12" x14ac:dyDescent="0.25">
      <c r="A247" s="7">
        <v>2304858</v>
      </c>
      <c r="B247" s="31" t="s">
        <v>143</v>
      </c>
      <c r="C247" s="9">
        <v>45225</v>
      </c>
      <c r="D247" s="9">
        <v>45236</v>
      </c>
      <c r="E247" s="9">
        <v>45246</v>
      </c>
      <c r="F247" s="7" t="s">
        <v>94</v>
      </c>
      <c r="G247" s="7" t="s">
        <v>197</v>
      </c>
      <c r="H247" s="10">
        <v>1815</v>
      </c>
      <c r="I247" s="10">
        <v>133.71</v>
      </c>
      <c r="J247" s="10">
        <f>SUM(H247:I247)</f>
        <v>1948.71</v>
      </c>
      <c r="K247" s="7" t="s">
        <v>15</v>
      </c>
      <c r="L247" s="3"/>
    </row>
    <row r="248" spans="1:12" x14ac:dyDescent="0.25">
      <c r="A248" s="7">
        <v>2304946</v>
      </c>
      <c r="B248" s="31" t="s">
        <v>143</v>
      </c>
      <c r="C248" s="9">
        <v>45226</v>
      </c>
      <c r="D248" s="9">
        <v>45236</v>
      </c>
      <c r="E248" s="9">
        <v>45572</v>
      </c>
      <c r="F248" s="7" t="s">
        <v>96</v>
      </c>
      <c r="G248" s="7" t="s">
        <v>122</v>
      </c>
      <c r="H248" s="10">
        <v>0</v>
      </c>
      <c r="I248" s="10">
        <v>0</v>
      </c>
      <c r="J248" s="10">
        <v>0</v>
      </c>
      <c r="K248" s="7" t="s">
        <v>15</v>
      </c>
      <c r="L248" s="3"/>
    </row>
    <row r="249" spans="1:12" x14ac:dyDescent="0.25">
      <c r="A249" s="7">
        <v>2304966</v>
      </c>
      <c r="B249" s="31" t="s">
        <v>143</v>
      </c>
      <c r="C249" s="9">
        <v>45237</v>
      </c>
      <c r="D249" s="9">
        <v>45237</v>
      </c>
      <c r="E249" s="9">
        <v>45259</v>
      </c>
      <c r="F249" s="7" t="s">
        <v>381</v>
      </c>
      <c r="G249" s="7" t="s">
        <v>105</v>
      </c>
      <c r="H249" s="10">
        <v>2187.8000000000002</v>
      </c>
      <c r="I249" s="10">
        <v>133.71</v>
      </c>
      <c r="J249" s="10">
        <f>SUM(H249:I249)</f>
        <v>2321.5100000000002</v>
      </c>
      <c r="K249" s="7" t="s">
        <v>15</v>
      </c>
      <c r="L249" s="3"/>
    </row>
    <row r="250" spans="1:12" x14ac:dyDescent="0.25">
      <c r="A250" s="7">
        <v>2304972</v>
      </c>
      <c r="B250" s="31" t="s">
        <v>143</v>
      </c>
      <c r="C250" s="9">
        <v>45233</v>
      </c>
      <c r="D250" s="9">
        <v>45238</v>
      </c>
      <c r="E250" s="9">
        <v>45315</v>
      </c>
      <c r="F250" s="7" t="s">
        <v>579</v>
      </c>
      <c r="G250" s="7" t="s">
        <v>653</v>
      </c>
      <c r="H250" s="10">
        <v>0</v>
      </c>
      <c r="I250" s="10">
        <v>0</v>
      </c>
      <c r="J250" s="10">
        <v>0</v>
      </c>
      <c r="K250" s="7" t="s">
        <v>15</v>
      </c>
      <c r="L250" s="3"/>
    </row>
    <row r="251" spans="1:12" x14ac:dyDescent="0.25">
      <c r="A251" s="7">
        <v>2304991</v>
      </c>
      <c r="B251" s="31" t="s">
        <v>143</v>
      </c>
      <c r="C251" s="9">
        <v>45123</v>
      </c>
      <c r="D251" s="9">
        <v>45237</v>
      </c>
      <c r="E251" s="9">
        <v>45336</v>
      </c>
      <c r="F251" s="7" t="s">
        <v>39</v>
      </c>
      <c r="G251" s="7" t="s">
        <v>654</v>
      </c>
      <c r="H251" s="10">
        <v>967.4</v>
      </c>
      <c r="I251" s="10">
        <v>141.87</v>
      </c>
      <c r="J251" s="10">
        <f>SUM(H251:I251)</f>
        <v>1109.27</v>
      </c>
      <c r="K251" s="7" t="s">
        <v>15</v>
      </c>
      <c r="L251" s="3"/>
    </row>
    <row r="252" spans="1:12" x14ac:dyDescent="0.25">
      <c r="A252" s="7">
        <v>2304999</v>
      </c>
      <c r="B252" s="31" t="s">
        <v>143</v>
      </c>
      <c r="C252" s="9">
        <v>45047</v>
      </c>
      <c r="D252" s="9">
        <v>45210</v>
      </c>
      <c r="E252" s="7"/>
      <c r="F252" s="7" t="s">
        <v>655</v>
      </c>
      <c r="G252" s="7" t="s">
        <v>656</v>
      </c>
      <c r="H252" s="10"/>
      <c r="I252" s="10"/>
      <c r="J252" s="10"/>
      <c r="K252" s="7"/>
      <c r="L252" s="3"/>
    </row>
    <row r="253" spans="1:12" x14ac:dyDescent="0.25">
      <c r="A253" s="7">
        <v>2305004</v>
      </c>
      <c r="B253" s="31" t="s">
        <v>143</v>
      </c>
      <c r="C253" s="9">
        <v>45240</v>
      </c>
      <c r="D253" s="9">
        <v>45240</v>
      </c>
      <c r="E253" s="7"/>
      <c r="F253" s="7" t="s">
        <v>42</v>
      </c>
      <c r="G253" s="7" t="s">
        <v>17</v>
      </c>
      <c r="H253" s="10"/>
      <c r="I253" s="10"/>
      <c r="J253" s="10"/>
      <c r="K253" s="7"/>
      <c r="L253" s="3"/>
    </row>
    <row r="254" spans="1:12" x14ac:dyDescent="0.25">
      <c r="A254" s="7">
        <v>2305096</v>
      </c>
      <c r="B254" s="31" t="s">
        <v>268</v>
      </c>
      <c r="C254" s="9">
        <v>45099</v>
      </c>
      <c r="D254" s="9">
        <v>45245</v>
      </c>
      <c r="E254" s="7"/>
      <c r="F254" s="7" t="s">
        <v>16</v>
      </c>
      <c r="G254" s="7" t="s">
        <v>657</v>
      </c>
      <c r="H254" s="10"/>
      <c r="I254" s="10"/>
      <c r="J254" s="10"/>
      <c r="K254" s="7"/>
      <c r="L254" s="3"/>
    </row>
    <row r="255" spans="1:12" x14ac:dyDescent="0.25">
      <c r="A255" s="7">
        <v>2305104</v>
      </c>
      <c r="B255" s="31" t="s">
        <v>143</v>
      </c>
      <c r="C255" s="9">
        <v>45230</v>
      </c>
      <c r="D255" s="9">
        <v>45245</v>
      </c>
      <c r="E255" s="9">
        <v>45301</v>
      </c>
      <c r="F255" s="7" t="s">
        <v>658</v>
      </c>
      <c r="G255" s="7" t="s">
        <v>58</v>
      </c>
      <c r="H255" s="10">
        <v>577.78</v>
      </c>
      <c r="I255" s="10">
        <v>141.87</v>
      </c>
      <c r="J255" s="10">
        <f>SUM(H255:I255)</f>
        <v>719.65</v>
      </c>
      <c r="K255" s="7" t="s">
        <v>15</v>
      </c>
      <c r="L255" s="3"/>
    </row>
    <row r="256" spans="1:12" x14ac:dyDescent="0.25">
      <c r="A256" s="7">
        <v>2305112</v>
      </c>
      <c r="B256" s="31" t="s">
        <v>143</v>
      </c>
      <c r="C256" s="9">
        <v>45209</v>
      </c>
      <c r="D256" s="9">
        <v>45245</v>
      </c>
      <c r="E256" s="7"/>
      <c r="F256" s="7" t="s">
        <v>16</v>
      </c>
      <c r="G256" s="7" t="s">
        <v>105</v>
      </c>
      <c r="H256" s="10">
        <v>40</v>
      </c>
      <c r="I256" s="10">
        <v>0</v>
      </c>
      <c r="J256" s="10">
        <f>SUM(H256:I256)</f>
        <v>40</v>
      </c>
      <c r="K256" s="7" t="s">
        <v>15</v>
      </c>
      <c r="L256" s="3"/>
    </row>
    <row r="257" spans="1:12" x14ac:dyDescent="0.25">
      <c r="A257" s="7">
        <v>2305122</v>
      </c>
      <c r="B257" s="31" t="s">
        <v>143</v>
      </c>
      <c r="C257" s="9">
        <v>45230</v>
      </c>
      <c r="D257" s="9">
        <v>45245</v>
      </c>
      <c r="E257" s="9">
        <v>45294</v>
      </c>
      <c r="F257" s="7" t="s">
        <v>659</v>
      </c>
      <c r="G257" s="7" t="s">
        <v>660</v>
      </c>
      <c r="H257" s="10">
        <v>931.88</v>
      </c>
      <c r="I257" s="10">
        <v>133.71</v>
      </c>
      <c r="J257" s="10">
        <f>SUM(H257:I257)</f>
        <v>1065.5899999999999</v>
      </c>
      <c r="K257" s="7" t="s">
        <v>15</v>
      </c>
      <c r="L257" s="3"/>
    </row>
    <row r="258" spans="1:12" x14ac:dyDescent="0.25">
      <c r="A258" s="7">
        <v>2305154</v>
      </c>
      <c r="B258" s="31" t="s">
        <v>154</v>
      </c>
      <c r="C258" s="9">
        <v>45211</v>
      </c>
      <c r="D258" s="9">
        <v>45246</v>
      </c>
      <c r="E258" s="9">
        <v>45736</v>
      </c>
      <c r="F258" s="7" t="s">
        <v>55</v>
      </c>
      <c r="G258" s="7" t="s">
        <v>661</v>
      </c>
      <c r="H258" s="10">
        <f>1000+1116.53+1000+1179.85+9610+3170.48</f>
        <v>17076.86</v>
      </c>
      <c r="I258" s="10">
        <f>715.45+541.6</f>
        <v>1257.0500000000002</v>
      </c>
      <c r="J258" s="10">
        <f>SUM(H258:I258)</f>
        <v>18333.91</v>
      </c>
      <c r="K258" s="7" t="s">
        <v>15</v>
      </c>
      <c r="L258" s="3"/>
    </row>
    <row r="259" spans="1:12" x14ac:dyDescent="0.25">
      <c r="A259" s="7">
        <v>2305177</v>
      </c>
      <c r="B259" s="31" t="s">
        <v>268</v>
      </c>
      <c r="C259" s="9">
        <v>45183</v>
      </c>
      <c r="D259" s="9">
        <v>45250</v>
      </c>
      <c r="E259" s="7"/>
      <c r="F259" s="7" t="s">
        <v>560</v>
      </c>
      <c r="G259" s="7" t="s">
        <v>662</v>
      </c>
      <c r="H259" s="10"/>
      <c r="I259" s="10"/>
      <c r="J259" s="10"/>
      <c r="K259" s="7"/>
      <c r="L259" s="3"/>
    </row>
    <row r="260" spans="1:12" x14ac:dyDescent="0.25">
      <c r="A260" s="7">
        <v>2305227</v>
      </c>
      <c r="B260" s="31" t="s">
        <v>143</v>
      </c>
      <c r="C260" s="9">
        <v>45245</v>
      </c>
      <c r="D260" s="9">
        <v>45252</v>
      </c>
      <c r="E260" s="9">
        <v>45572</v>
      </c>
      <c r="F260" s="7" t="s">
        <v>533</v>
      </c>
      <c r="G260" s="7" t="s">
        <v>122</v>
      </c>
      <c r="H260" s="10">
        <v>0</v>
      </c>
      <c r="I260" s="10">
        <v>0</v>
      </c>
      <c r="J260" s="10">
        <v>0</v>
      </c>
      <c r="K260" s="7" t="s">
        <v>15</v>
      </c>
      <c r="L260" s="3"/>
    </row>
    <row r="261" spans="1:12" x14ac:dyDescent="0.25">
      <c r="A261" s="7">
        <v>2305257</v>
      </c>
      <c r="B261" s="31" t="s">
        <v>143</v>
      </c>
      <c r="C261" s="9">
        <v>45000</v>
      </c>
      <c r="D261" s="9">
        <v>45253</v>
      </c>
      <c r="E261" s="9">
        <v>45448</v>
      </c>
      <c r="F261" s="7" t="s">
        <v>106</v>
      </c>
      <c r="G261" s="7" t="s">
        <v>58</v>
      </c>
      <c r="H261" s="10">
        <v>1969.63</v>
      </c>
      <c r="I261" s="10">
        <v>0</v>
      </c>
      <c r="J261" s="10">
        <f>SUM(H261:I261)</f>
        <v>1969.63</v>
      </c>
      <c r="K261" s="7" t="s">
        <v>15</v>
      </c>
      <c r="L261" s="3"/>
    </row>
    <row r="262" spans="1:12" x14ac:dyDescent="0.25">
      <c r="A262" s="7">
        <v>2305258</v>
      </c>
      <c r="B262" s="31" t="s">
        <v>143</v>
      </c>
      <c r="C262" s="9">
        <v>45193</v>
      </c>
      <c r="D262" s="9">
        <v>45253</v>
      </c>
      <c r="E262" s="7"/>
      <c r="F262" s="7" t="s">
        <v>530</v>
      </c>
      <c r="G262" s="7" t="s">
        <v>480</v>
      </c>
      <c r="H262" s="10"/>
      <c r="I262" s="10"/>
      <c r="J262" s="10"/>
      <c r="K262" s="7"/>
      <c r="L262" s="3"/>
    </row>
    <row r="263" spans="1:12" x14ac:dyDescent="0.25">
      <c r="A263" s="7">
        <v>2305271</v>
      </c>
      <c r="B263" s="31" t="s">
        <v>143</v>
      </c>
      <c r="C263" s="9">
        <v>45243</v>
      </c>
      <c r="D263" s="9">
        <v>45254</v>
      </c>
      <c r="E263" s="9">
        <v>45351</v>
      </c>
      <c r="F263" s="7" t="s">
        <v>77</v>
      </c>
      <c r="G263" s="7" t="s">
        <v>663</v>
      </c>
      <c r="H263" s="10">
        <v>118.58</v>
      </c>
      <c r="I263" s="10">
        <v>0</v>
      </c>
      <c r="J263" s="10">
        <f>SUM(H263:I263)</f>
        <v>118.58</v>
      </c>
      <c r="K263" s="7" t="s">
        <v>15</v>
      </c>
      <c r="L263" s="3"/>
    </row>
    <row r="264" spans="1:12" x14ac:dyDescent="0.25">
      <c r="A264" s="7">
        <v>2305296</v>
      </c>
      <c r="B264" s="31" t="s">
        <v>268</v>
      </c>
      <c r="C264" s="9">
        <v>45255</v>
      </c>
      <c r="D264" s="9">
        <v>45257</v>
      </c>
      <c r="E264" s="9">
        <v>45351</v>
      </c>
      <c r="F264" s="7" t="s">
        <v>568</v>
      </c>
      <c r="G264" s="7" t="s">
        <v>263</v>
      </c>
      <c r="H264" s="10">
        <f>700+150</f>
        <v>850</v>
      </c>
      <c r="I264" s="10">
        <v>167.59</v>
      </c>
      <c r="J264" s="10">
        <f>SUM(H264:I264)</f>
        <v>1017.59</v>
      </c>
      <c r="K264" s="7" t="s">
        <v>15</v>
      </c>
      <c r="L264" s="3"/>
    </row>
    <row r="265" spans="1:12" x14ac:dyDescent="0.25">
      <c r="A265" s="7">
        <v>2305303</v>
      </c>
      <c r="B265" s="31" t="s">
        <v>143</v>
      </c>
      <c r="C265" s="9">
        <v>45250</v>
      </c>
      <c r="D265" s="9">
        <v>45257</v>
      </c>
      <c r="E265" s="7"/>
      <c r="F265" s="7" t="s">
        <v>664</v>
      </c>
      <c r="G265" s="7" t="s">
        <v>665</v>
      </c>
      <c r="H265" s="10"/>
      <c r="I265" s="10"/>
      <c r="J265" s="10"/>
      <c r="K265" s="7"/>
      <c r="L265" s="3"/>
    </row>
    <row r="266" spans="1:12" x14ac:dyDescent="0.25">
      <c r="A266" s="7">
        <v>2305366</v>
      </c>
      <c r="B266" s="31" t="s">
        <v>143</v>
      </c>
      <c r="C266" s="9">
        <v>45184</v>
      </c>
      <c r="D266" s="9">
        <v>45258</v>
      </c>
      <c r="E266" s="9">
        <v>45356</v>
      </c>
      <c r="F266" s="7" t="s">
        <v>666</v>
      </c>
      <c r="G266" s="7" t="s">
        <v>667</v>
      </c>
      <c r="H266" s="10">
        <v>0</v>
      </c>
      <c r="I266" s="10">
        <v>0</v>
      </c>
      <c r="J266" s="10">
        <v>0</v>
      </c>
      <c r="K266" s="7" t="s">
        <v>15</v>
      </c>
      <c r="L266" s="3"/>
    </row>
    <row r="267" spans="1:12" x14ac:dyDescent="0.25">
      <c r="A267" s="7">
        <v>2305491</v>
      </c>
      <c r="B267" s="31" t="s">
        <v>143</v>
      </c>
      <c r="C267" s="9">
        <v>45167</v>
      </c>
      <c r="D267" s="9">
        <v>45265</v>
      </c>
      <c r="E267" s="9">
        <v>45572</v>
      </c>
      <c r="F267" s="7" t="s">
        <v>391</v>
      </c>
      <c r="G267" s="7" t="s">
        <v>668</v>
      </c>
      <c r="H267" s="10">
        <v>0</v>
      </c>
      <c r="I267" s="10">
        <v>0</v>
      </c>
      <c r="J267" s="10">
        <v>0</v>
      </c>
      <c r="K267" s="7" t="s">
        <v>15</v>
      </c>
      <c r="L267" s="3"/>
    </row>
    <row r="268" spans="1:12" x14ac:dyDescent="0.25">
      <c r="A268" s="7">
        <v>2305503</v>
      </c>
      <c r="B268" s="31" t="s">
        <v>143</v>
      </c>
      <c r="C268" s="9">
        <v>45258</v>
      </c>
      <c r="D268" s="9">
        <v>45265</v>
      </c>
      <c r="E268" s="9">
        <v>45572</v>
      </c>
      <c r="F268" s="7" t="s">
        <v>669</v>
      </c>
      <c r="G268" s="7" t="s">
        <v>74</v>
      </c>
      <c r="H268" s="10">
        <v>0</v>
      </c>
      <c r="I268" s="10">
        <v>0</v>
      </c>
      <c r="J268" s="10">
        <v>0</v>
      </c>
      <c r="K268" s="7" t="s">
        <v>15</v>
      </c>
      <c r="L268" s="3"/>
    </row>
    <row r="269" spans="1:12" x14ac:dyDescent="0.25">
      <c r="A269" s="7">
        <v>2305505</v>
      </c>
      <c r="B269" s="31" t="s">
        <v>143</v>
      </c>
      <c r="C269" s="9">
        <v>45244</v>
      </c>
      <c r="D269" s="9">
        <v>45258</v>
      </c>
      <c r="E269" s="9">
        <v>45296</v>
      </c>
      <c r="F269" s="7" t="s">
        <v>54</v>
      </c>
      <c r="G269" s="7" t="s">
        <v>105</v>
      </c>
      <c r="H269" s="10">
        <v>73.45</v>
      </c>
      <c r="I269" s="10">
        <v>0</v>
      </c>
      <c r="J269" s="10">
        <f>SUM(H269:I269)</f>
        <v>73.45</v>
      </c>
      <c r="K269" s="7" t="s">
        <v>15</v>
      </c>
      <c r="L269" s="3"/>
    </row>
    <row r="270" spans="1:12" x14ac:dyDescent="0.25">
      <c r="A270" s="7">
        <v>2305599</v>
      </c>
      <c r="B270" s="31" t="s">
        <v>143</v>
      </c>
      <c r="C270" s="9">
        <v>45265</v>
      </c>
      <c r="D270" s="9">
        <v>45265</v>
      </c>
      <c r="E270" s="7"/>
      <c r="F270" s="7" t="s">
        <v>670</v>
      </c>
      <c r="G270" s="7" t="s">
        <v>671</v>
      </c>
      <c r="H270" s="10">
        <v>0</v>
      </c>
      <c r="I270" s="10">
        <v>0</v>
      </c>
      <c r="J270" s="10">
        <v>0</v>
      </c>
      <c r="K270" s="7" t="s">
        <v>15</v>
      </c>
      <c r="L270" s="3"/>
    </row>
    <row r="271" spans="1:12" x14ac:dyDescent="0.25">
      <c r="A271" s="7">
        <v>2305626</v>
      </c>
      <c r="B271" s="31" t="s">
        <v>143</v>
      </c>
      <c r="C271" s="9">
        <v>45216</v>
      </c>
      <c r="D271" s="9">
        <v>45265</v>
      </c>
      <c r="E271" s="9">
        <v>45406</v>
      </c>
      <c r="F271" s="7" t="s">
        <v>92</v>
      </c>
      <c r="G271" s="7" t="s">
        <v>17</v>
      </c>
      <c r="H271" s="10">
        <v>312.5</v>
      </c>
      <c r="I271" s="10">
        <v>167.59</v>
      </c>
      <c r="J271" s="10">
        <f>SUM(H271:I271)</f>
        <v>480.09000000000003</v>
      </c>
      <c r="K271" s="7" t="s">
        <v>15</v>
      </c>
      <c r="L271" s="3"/>
    </row>
    <row r="272" spans="1:12" x14ac:dyDescent="0.25">
      <c r="A272" s="7">
        <v>2305632</v>
      </c>
      <c r="B272" s="31" t="s">
        <v>143</v>
      </c>
      <c r="C272" s="9">
        <v>45265</v>
      </c>
      <c r="D272" s="9">
        <v>45268</v>
      </c>
      <c r="E272" s="9">
        <v>45581</v>
      </c>
      <c r="F272" s="7" t="s">
        <v>21</v>
      </c>
      <c r="G272" s="7" t="s">
        <v>122</v>
      </c>
      <c r="H272" s="10">
        <v>567.72</v>
      </c>
      <c r="I272" s="10">
        <v>0</v>
      </c>
      <c r="J272" s="10">
        <f>SUM(H272:I272)</f>
        <v>567.72</v>
      </c>
      <c r="K272" s="7" t="s">
        <v>15</v>
      </c>
      <c r="L272" s="3"/>
    </row>
    <row r="273" spans="1:12" x14ac:dyDescent="0.25">
      <c r="A273" s="7">
        <v>2305634</v>
      </c>
      <c r="B273" s="31" t="s">
        <v>143</v>
      </c>
      <c r="C273" s="9">
        <v>45263</v>
      </c>
      <c r="D273" s="9">
        <v>45268</v>
      </c>
      <c r="E273" s="9">
        <v>45371</v>
      </c>
      <c r="F273" s="7" t="s">
        <v>59</v>
      </c>
      <c r="G273" s="7" t="s">
        <v>122</v>
      </c>
      <c r="H273" s="10">
        <v>1611.33</v>
      </c>
      <c r="I273" s="10">
        <v>0</v>
      </c>
      <c r="J273" s="10">
        <f>SUM(H273:I273)</f>
        <v>1611.33</v>
      </c>
      <c r="K273" s="7" t="s">
        <v>15</v>
      </c>
      <c r="L273" s="3"/>
    </row>
    <row r="274" spans="1:12" x14ac:dyDescent="0.25">
      <c r="A274" s="7">
        <v>2305640</v>
      </c>
      <c r="B274" s="31" t="s">
        <v>143</v>
      </c>
      <c r="C274" s="9">
        <v>45257</v>
      </c>
      <c r="D274" s="9">
        <v>45268</v>
      </c>
      <c r="E274" s="9">
        <v>45357</v>
      </c>
      <c r="F274" s="7" t="s">
        <v>136</v>
      </c>
      <c r="G274" s="7" t="s">
        <v>122</v>
      </c>
      <c r="H274" s="10">
        <v>1674.18</v>
      </c>
      <c r="I274" s="10">
        <v>141.87</v>
      </c>
      <c r="J274" s="10">
        <f>SUM(H274:I274)</f>
        <v>1816.0500000000002</v>
      </c>
      <c r="K274" s="7" t="s">
        <v>15</v>
      </c>
      <c r="L274" s="3"/>
    </row>
    <row r="275" spans="1:12" x14ac:dyDescent="0.25">
      <c r="A275" s="7">
        <v>2305661</v>
      </c>
      <c r="B275" s="31" t="s">
        <v>143</v>
      </c>
      <c r="C275" s="9">
        <v>45261</v>
      </c>
      <c r="D275" s="9">
        <v>45271</v>
      </c>
      <c r="E275" s="9">
        <v>45572</v>
      </c>
      <c r="F275" s="7" t="s">
        <v>94</v>
      </c>
      <c r="G275" s="7" t="s">
        <v>122</v>
      </c>
      <c r="H275" s="10">
        <v>0</v>
      </c>
      <c r="I275" s="10">
        <v>0</v>
      </c>
      <c r="J275" s="10">
        <v>0</v>
      </c>
      <c r="K275" s="7" t="s">
        <v>15</v>
      </c>
      <c r="L275" s="3"/>
    </row>
    <row r="276" spans="1:12" x14ac:dyDescent="0.25">
      <c r="A276" s="7">
        <v>2305662</v>
      </c>
      <c r="B276" s="31" t="s">
        <v>143</v>
      </c>
      <c r="C276" s="9">
        <v>45273</v>
      </c>
      <c r="D276" s="9">
        <v>45278</v>
      </c>
      <c r="E276" s="7"/>
      <c r="F276" s="7" t="s">
        <v>50</v>
      </c>
      <c r="G276" s="7" t="s">
        <v>548</v>
      </c>
      <c r="H276" s="10"/>
      <c r="I276" s="10"/>
      <c r="J276" s="10"/>
      <c r="K276" s="7"/>
      <c r="L276" s="3"/>
    </row>
    <row r="277" spans="1:12" x14ac:dyDescent="0.25">
      <c r="A277" s="7">
        <v>2305672</v>
      </c>
      <c r="B277" s="31" t="s">
        <v>143</v>
      </c>
      <c r="C277" s="9">
        <v>45273</v>
      </c>
      <c r="D277" s="9">
        <v>45275</v>
      </c>
      <c r="E277" s="9">
        <v>45572</v>
      </c>
      <c r="F277" s="7" t="s">
        <v>306</v>
      </c>
      <c r="G277" s="7" t="s">
        <v>122</v>
      </c>
      <c r="H277" s="10">
        <v>0</v>
      </c>
      <c r="I277" s="10">
        <v>0</v>
      </c>
      <c r="J277" s="10">
        <v>0</v>
      </c>
      <c r="K277" s="7" t="s">
        <v>15</v>
      </c>
      <c r="L277" s="3"/>
    </row>
    <row r="278" spans="1:12" x14ac:dyDescent="0.25">
      <c r="A278" s="7">
        <v>2305686</v>
      </c>
      <c r="B278" s="31" t="s">
        <v>143</v>
      </c>
      <c r="C278" s="9">
        <v>45164</v>
      </c>
      <c r="D278" s="9">
        <v>45272</v>
      </c>
      <c r="E278" s="9">
        <v>45288</v>
      </c>
      <c r="F278" s="7" t="s">
        <v>47</v>
      </c>
      <c r="G278" s="7" t="s">
        <v>672</v>
      </c>
      <c r="H278" s="10">
        <v>1299.4000000000001</v>
      </c>
      <c r="I278" s="10">
        <v>0</v>
      </c>
      <c r="J278" s="10">
        <v>1299.4000000000001</v>
      </c>
      <c r="K278" s="7" t="s">
        <v>15</v>
      </c>
      <c r="L278" s="3"/>
    </row>
    <row r="279" spans="1:12" x14ac:dyDescent="0.25">
      <c r="A279" s="7">
        <v>2305691</v>
      </c>
      <c r="B279" s="31" t="s">
        <v>154</v>
      </c>
      <c r="C279" s="9">
        <v>45241</v>
      </c>
      <c r="D279" s="9">
        <v>45273</v>
      </c>
      <c r="E279" s="9">
        <v>45730</v>
      </c>
      <c r="F279" s="7" t="s">
        <v>19</v>
      </c>
      <c r="G279" s="7" t="s">
        <v>673</v>
      </c>
      <c r="H279" s="10">
        <v>0</v>
      </c>
      <c r="I279" s="10">
        <v>0</v>
      </c>
      <c r="J279" s="10">
        <v>0</v>
      </c>
      <c r="K279" s="7" t="s">
        <v>15</v>
      </c>
      <c r="L279" s="3"/>
    </row>
    <row r="280" spans="1:12" x14ac:dyDescent="0.25">
      <c r="A280" s="7">
        <v>2305697</v>
      </c>
      <c r="B280" s="31" t="s">
        <v>143</v>
      </c>
      <c r="C280" s="9">
        <v>45173</v>
      </c>
      <c r="D280" s="9">
        <v>45279</v>
      </c>
      <c r="E280" s="9">
        <v>45504</v>
      </c>
      <c r="F280" s="7" t="s">
        <v>674</v>
      </c>
      <c r="G280" s="7" t="s">
        <v>675</v>
      </c>
      <c r="H280" s="10">
        <v>1697.43</v>
      </c>
      <c r="I280" s="10"/>
      <c r="J280" s="10">
        <v>1697.43</v>
      </c>
      <c r="K280" s="7" t="s">
        <v>15</v>
      </c>
      <c r="L280" s="3"/>
    </row>
    <row r="281" spans="1:12" x14ac:dyDescent="0.25">
      <c r="A281" s="7">
        <v>2305732</v>
      </c>
      <c r="B281" s="31" t="s">
        <v>143</v>
      </c>
      <c r="C281" s="9">
        <v>45259</v>
      </c>
      <c r="D281" s="9">
        <v>45275</v>
      </c>
      <c r="E281" s="9">
        <v>45498</v>
      </c>
      <c r="F281" s="7" t="s">
        <v>209</v>
      </c>
      <c r="G281" s="7" t="s">
        <v>58</v>
      </c>
      <c r="H281" s="10">
        <v>980.73</v>
      </c>
      <c r="I281" s="10">
        <v>0</v>
      </c>
      <c r="J281" s="10">
        <f>SUM(H281:I281)</f>
        <v>980.73</v>
      </c>
      <c r="K281" s="7" t="s">
        <v>15</v>
      </c>
      <c r="L281" s="3"/>
    </row>
    <row r="282" spans="1:12" x14ac:dyDescent="0.25">
      <c r="A282" s="7">
        <v>2305735</v>
      </c>
      <c r="B282" s="31" t="s">
        <v>143</v>
      </c>
      <c r="C282" s="9">
        <v>37868</v>
      </c>
      <c r="D282" s="9">
        <v>45274</v>
      </c>
      <c r="E282" s="7"/>
      <c r="F282" s="7" t="s">
        <v>674</v>
      </c>
      <c r="G282" s="7" t="s">
        <v>122</v>
      </c>
      <c r="H282" s="10">
        <v>0</v>
      </c>
      <c r="I282" s="10">
        <v>0</v>
      </c>
      <c r="J282" s="10">
        <v>0</v>
      </c>
      <c r="K282" s="7" t="s">
        <v>15</v>
      </c>
      <c r="L282" s="3"/>
    </row>
    <row r="283" spans="1:12" x14ac:dyDescent="0.25">
      <c r="A283" s="7">
        <v>2305741</v>
      </c>
      <c r="B283" s="31" t="s">
        <v>143</v>
      </c>
      <c r="C283" s="9">
        <v>45280</v>
      </c>
      <c r="D283" s="9">
        <v>45280</v>
      </c>
      <c r="E283" s="9">
        <v>45572</v>
      </c>
      <c r="F283" s="7" t="s">
        <v>54</v>
      </c>
      <c r="G283" s="7" t="s">
        <v>676</v>
      </c>
      <c r="H283" s="10">
        <v>0</v>
      </c>
      <c r="I283" s="10">
        <v>0</v>
      </c>
      <c r="J283" s="10">
        <v>0</v>
      </c>
      <c r="K283" s="7" t="s">
        <v>15</v>
      </c>
      <c r="L283" s="3"/>
    </row>
    <row r="284" spans="1:12" x14ac:dyDescent="0.25">
      <c r="A284" s="7">
        <v>2305759</v>
      </c>
      <c r="B284" s="31" t="s">
        <v>143</v>
      </c>
      <c r="C284" s="9">
        <v>44968</v>
      </c>
      <c r="D284" s="9">
        <v>45281</v>
      </c>
      <c r="E284" s="9">
        <v>45281</v>
      </c>
      <c r="F284" s="7" t="s">
        <v>35</v>
      </c>
      <c r="G284" s="7" t="s">
        <v>677</v>
      </c>
      <c r="H284" s="10">
        <v>0</v>
      </c>
      <c r="I284" s="10">
        <v>0</v>
      </c>
      <c r="J284" s="10">
        <v>0</v>
      </c>
      <c r="K284" s="7" t="s">
        <v>15</v>
      </c>
      <c r="L284" s="3"/>
    </row>
    <row r="285" spans="1:12" x14ac:dyDescent="0.25">
      <c r="A285" s="7">
        <v>2305792</v>
      </c>
      <c r="B285" s="31" t="s">
        <v>143</v>
      </c>
      <c r="C285" s="9">
        <v>45281</v>
      </c>
      <c r="D285" s="9">
        <v>45281</v>
      </c>
      <c r="E285" s="9">
        <v>45301</v>
      </c>
      <c r="F285" s="7" t="s">
        <v>360</v>
      </c>
      <c r="G285" s="7" t="s">
        <v>678</v>
      </c>
      <c r="H285" s="10"/>
      <c r="I285" s="10"/>
      <c r="J285" s="10"/>
      <c r="K285" s="7"/>
      <c r="L285" s="3"/>
    </row>
    <row r="286" spans="1:12" x14ac:dyDescent="0.25">
      <c r="A286" s="7">
        <v>2305794</v>
      </c>
      <c r="B286" s="31" t="s">
        <v>143</v>
      </c>
      <c r="C286" s="9">
        <v>45275</v>
      </c>
      <c r="D286" s="9">
        <v>45282</v>
      </c>
      <c r="E286" s="7"/>
      <c r="F286" s="7" t="s">
        <v>679</v>
      </c>
      <c r="G286" s="7" t="s">
        <v>680</v>
      </c>
      <c r="H286" s="10"/>
      <c r="I286" s="10"/>
      <c r="J286" s="10"/>
      <c r="K286" s="7"/>
      <c r="L286" s="3"/>
    </row>
    <row r="287" spans="1:12" x14ac:dyDescent="0.25">
      <c r="A287" s="7">
        <v>2305801</v>
      </c>
      <c r="B287" s="31" t="s">
        <v>143</v>
      </c>
      <c r="C287" s="9">
        <v>45259</v>
      </c>
      <c r="D287" s="9">
        <v>45287</v>
      </c>
      <c r="E287" s="9">
        <v>45413</v>
      </c>
      <c r="F287" s="7" t="s">
        <v>18</v>
      </c>
      <c r="G287" s="7" t="s">
        <v>17</v>
      </c>
      <c r="H287" s="10">
        <v>1034.47</v>
      </c>
      <c r="I287" s="10">
        <v>0</v>
      </c>
      <c r="J287" s="10">
        <f>SUM(H287:I287)</f>
        <v>1034.47</v>
      </c>
      <c r="K287" s="7" t="s">
        <v>15</v>
      </c>
      <c r="L287" s="3"/>
    </row>
    <row r="288" spans="1:12" x14ac:dyDescent="0.25">
      <c r="A288" s="7">
        <v>2305803</v>
      </c>
      <c r="B288" s="31" t="s">
        <v>143</v>
      </c>
      <c r="C288" s="9">
        <v>45268</v>
      </c>
      <c r="D288" s="9">
        <v>45286</v>
      </c>
      <c r="E288" s="9">
        <v>45680</v>
      </c>
      <c r="F288" s="7" t="s">
        <v>507</v>
      </c>
      <c r="G288" s="7" t="s">
        <v>58</v>
      </c>
      <c r="H288" s="10">
        <v>0</v>
      </c>
      <c r="I288" s="10">
        <v>53.24</v>
      </c>
      <c r="J288" s="10">
        <f>SUM(H288:I288)</f>
        <v>53.24</v>
      </c>
      <c r="K288" s="7" t="s">
        <v>15</v>
      </c>
      <c r="L288" s="3"/>
    </row>
    <row r="289" spans="1:12" x14ac:dyDescent="0.25">
      <c r="A289" s="7">
        <v>2305812</v>
      </c>
      <c r="B289" s="31" t="s">
        <v>143</v>
      </c>
      <c r="C289" s="9">
        <v>45278</v>
      </c>
      <c r="D289" s="9">
        <v>45288</v>
      </c>
      <c r="E289" s="9">
        <v>45462</v>
      </c>
      <c r="F289" s="7" t="s">
        <v>439</v>
      </c>
      <c r="G289" s="7" t="s">
        <v>17</v>
      </c>
      <c r="H289" s="10">
        <v>1544.48</v>
      </c>
      <c r="I289" s="10">
        <v>0</v>
      </c>
      <c r="J289" s="10">
        <f>SUM(H289:I289)</f>
        <v>1544.48</v>
      </c>
      <c r="K289" s="7" t="s">
        <v>15</v>
      </c>
      <c r="L289" s="3"/>
    </row>
    <row r="290" spans="1:12" x14ac:dyDescent="0.25">
      <c r="A290" s="7">
        <v>2305859</v>
      </c>
      <c r="B290" s="31" t="s">
        <v>143</v>
      </c>
      <c r="C290" s="9">
        <v>45247</v>
      </c>
      <c r="D290" s="9">
        <v>45293</v>
      </c>
      <c r="E290" s="9">
        <v>45313</v>
      </c>
      <c r="F290" s="7" t="s">
        <v>57</v>
      </c>
      <c r="G290" s="7" t="s">
        <v>681</v>
      </c>
      <c r="H290" s="10">
        <v>465.85</v>
      </c>
      <c r="I290" s="10">
        <v>0</v>
      </c>
      <c r="J290" s="10">
        <f>SUM(H290:I290)</f>
        <v>465.85</v>
      </c>
      <c r="K290" s="7" t="s">
        <v>15</v>
      </c>
      <c r="L290" s="3"/>
    </row>
    <row r="291" spans="1:12" x14ac:dyDescent="0.25">
      <c r="A291" s="7">
        <v>2305881</v>
      </c>
      <c r="B291" s="31" t="s">
        <v>143</v>
      </c>
      <c r="C291" s="9">
        <v>45273</v>
      </c>
      <c r="D291" s="9">
        <v>45295</v>
      </c>
      <c r="E291" s="9">
        <v>45310</v>
      </c>
      <c r="F291" s="7" t="s">
        <v>59</v>
      </c>
      <c r="G291" s="7" t="s">
        <v>682</v>
      </c>
      <c r="H291" s="10">
        <v>0</v>
      </c>
      <c r="I291" s="10">
        <v>0</v>
      </c>
      <c r="J291" s="10">
        <v>0</v>
      </c>
      <c r="K291" s="7" t="s">
        <v>15</v>
      </c>
      <c r="L291" s="3"/>
    </row>
    <row r="292" spans="1:12" x14ac:dyDescent="0.25">
      <c r="A292" s="7">
        <v>2305903</v>
      </c>
      <c r="B292" s="31" t="s">
        <v>143</v>
      </c>
      <c r="C292" s="9">
        <v>45290</v>
      </c>
      <c r="D292" s="9">
        <v>45296</v>
      </c>
      <c r="E292" s="9">
        <v>45572</v>
      </c>
      <c r="F292" s="7" t="s">
        <v>71</v>
      </c>
      <c r="G292" s="7" t="s">
        <v>683</v>
      </c>
      <c r="H292" s="10">
        <v>0</v>
      </c>
      <c r="I292" s="10">
        <v>0</v>
      </c>
      <c r="J292" s="10">
        <v>0</v>
      </c>
      <c r="K292" s="7" t="s">
        <v>15</v>
      </c>
      <c r="L292" s="3"/>
    </row>
    <row r="293" spans="1:12" x14ac:dyDescent="0.25">
      <c r="A293" s="7">
        <v>2305904</v>
      </c>
      <c r="B293" s="31" t="s">
        <v>143</v>
      </c>
      <c r="C293" s="9">
        <v>45246</v>
      </c>
      <c r="D293" s="9">
        <v>45297</v>
      </c>
      <c r="E293" s="9">
        <v>45343</v>
      </c>
      <c r="F293" s="7" t="s">
        <v>76</v>
      </c>
      <c r="G293" s="7" t="s">
        <v>17</v>
      </c>
      <c r="H293" s="10">
        <v>564.16999999999996</v>
      </c>
      <c r="I293" s="10">
        <v>0</v>
      </c>
      <c r="J293" s="10">
        <f>SUM(H293:I293)</f>
        <v>564.16999999999996</v>
      </c>
      <c r="K293" s="7" t="s">
        <v>15</v>
      </c>
      <c r="L293" s="3"/>
    </row>
    <row r="294" spans="1:12" x14ac:dyDescent="0.25">
      <c r="A294" s="7">
        <v>2305976</v>
      </c>
      <c r="B294" s="31" t="s">
        <v>143</v>
      </c>
      <c r="C294" s="9">
        <v>45288</v>
      </c>
      <c r="D294" s="9">
        <v>45301</v>
      </c>
      <c r="E294" s="9">
        <v>45576</v>
      </c>
      <c r="F294" s="7" t="s">
        <v>230</v>
      </c>
      <c r="G294" s="7" t="s">
        <v>684</v>
      </c>
      <c r="H294" s="10">
        <v>0</v>
      </c>
      <c r="I294" s="10">
        <v>0</v>
      </c>
      <c r="J294" s="10">
        <v>0</v>
      </c>
      <c r="K294" s="7" t="s">
        <v>15</v>
      </c>
    </row>
    <row r="295" spans="1:12" x14ac:dyDescent="0.25">
      <c r="A295" s="7">
        <v>2306012</v>
      </c>
      <c r="B295" s="31" t="s">
        <v>143</v>
      </c>
      <c r="C295" s="9">
        <v>45167</v>
      </c>
      <c r="D295" s="9">
        <v>45301</v>
      </c>
      <c r="E295" s="9">
        <v>45408</v>
      </c>
      <c r="F295" s="7" t="s">
        <v>391</v>
      </c>
      <c r="G295" s="7" t="s">
        <v>685</v>
      </c>
      <c r="H295" s="10">
        <v>0</v>
      </c>
      <c r="I295" s="10">
        <v>0</v>
      </c>
      <c r="J295" s="10">
        <v>0</v>
      </c>
      <c r="K295" s="7" t="s">
        <v>15</v>
      </c>
    </row>
    <row r="296" spans="1:12" x14ac:dyDescent="0.25">
      <c r="A296" s="7">
        <v>2306019</v>
      </c>
      <c r="B296" s="31" t="s">
        <v>143</v>
      </c>
      <c r="C296" s="9">
        <v>45281</v>
      </c>
      <c r="D296" s="9">
        <v>45305</v>
      </c>
      <c r="E296" s="9">
        <v>45336</v>
      </c>
      <c r="F296" s="7" t="s">
        <v>686</v>
      </c>
      <c r="G296" s="7" t="s">
        <v>687</v>
      </c>
      <c r="H296" s="10">
        <v>2026.4</v>
      </c>
      <c r="I296" s="10">
        <v>141.87</v>
      </c>
      <c r="J296" s="10">
        <f>SUM(H296:I296)</f>
        <v>2168.27</v>
      </c>
      <c r="K296" s="7" t="s">
        <v>15</v>
      </c>
    </row>
    <row r="297" spans="1:12" x14ac:dyDescent="0.25">
      <c r="A297" s="7">
        <v>2306021</v>
      </c>
      <c r="B297" s="31" t="s">
        <v>143</v>
      </c>
      <c r="C297" s="9">
        <v>45289</v>
      </c>
      <c r="D297" s="9">
        <v>45307</v>
      </c>
      <c r="E297" s="9">
        <v>45364</v>
      </c>
      <c r="F297" s="7" t="s">
        <v>688</v>
      </c>
      <c r="G297" s="7" t="s">
        <v>689</v>
      </c>
      <c r="H297" s="10">
        <v>885.12</v>
      </c>
      <c r="I297" s="10">
        <v>141.87</v>
      </c>
      <c r="J297" s="10">
        <f>SUM(H297:I297)</f>
        <v>1026.99</v>
      </c>
      <c r="K297" s="7" t="s">
        <v>15</v>
      </c>
    </row>
    <row r="298" spans="1:12" x14ac:dyDescent="0.25">
      <c r="A298" s="7">
        <v>2306066</v>
      </c>
      <c r="B298" s="31" t="s">
        <v>143</v>
      </c>
      <c r="C298" s="9">
        <v>45236</v>
      </c>
      <c r="D298" s="9">
        <v>45313</v>
      </c>
      <c r="E298" s="9">
        <v>45350</v>
      </c>
      <c r="F298" s="7" t="s">
        <v>669</v>
      </c>
      <c r="G298" s="7" t="s">
        <v>17</v>
      </c>
      <c r="H298" s="10">
        <v>127.05</v>
      </c>
      <c r="I298" s="10">
        <v>0</v>
      </c>
      <c r="J298" s="10">
        <f>SUM(H298:I298)</f>
        <v>127.05</v>
      </c>
      <c r="K298" s="7" t="s">
        <v>15</v>
      </c>
    </row>
    <row r="299" spans="1:12" x14ac:dyDescent="0.25">
      <c r="A299" s="7">
        <v>2306052</v>
      </c>
      <c r="B299" s="31" t="s">
        <v>143</v>
      </c>
      <c r="C299" s="9">
        <v>45273</v>
      </c>
      <c r="D299" s="9">
        <v>45308</v>
      </c>
      <c r="E299" s="9"/>
      <c r="F299" s="7" t="s">
        <v>92</v>
      </c>
      <c r="G299" s="7" t="s">
        <v>965</v>
      </c>
      <c r="H299" s="10"/>
      <c r="I299" s="10"/>
      <c r="J299" s="10"/>
      <c r="K299" s="7"/>
    </row>
    <row r="300" spans="1:12" x14ac:dyDescent="0.25">
      <c r="A300" s="7">
        <v>2306089</v>
      </c>
      <c r="B300" s="31" t="s">
        <v>154</v>
      </c>
      <c r="C300" s="9">
        <v>45282</v>
      </c>
      <c r="D300" s="9">
        <v>45313</v>
      </c>
      <c r="E300" s="7"/>
      <c r="F300" s="7" t="s">
        <v>368</v>
      </c>
      <c r="G300" s="7" t="s">
        <v>20</v>
      </c>
      <c r="H300" s="10"/>
      <c r="I300" s="10"/>
      <c r="J300" s="10"/>
      <c r="K300" s="7"/>
    </row>
    <row r="301" spans="1:12" x14ac:dyDescent="0.25">
      <c r="A301" s="7">
        <v>2306101</v>
      </c>
      <c r="B301" s="31" t="s">
        <v>143</v>
      </c>
      <c r="C301" s="9">
        <v>45232</v>
      </c>
      <c r="D301" s="9">
        <v>45320</v>
      </c>
      <c r="E301" s="7"/>
      <c r="F301" s="7" t="s">
        <v>690</v>
      </c>
      <c r="G301" s="7" t="s">
        <v>691</v>
      </c>
      <c r="H301" s="10">
        <v>1800</v>
      </c>
      <c r="I301" s="10"/>
      <c r="J301" s="10"/>
      <c r="K301" s="7"/>
    </row>
    <row r="302" spans="1:12" x14ac:dyDescent="0.25">
      <c r="A302" s="7">
        <v>2306107</v>
      </c>
      <c r="B302" s="31" t="s">
        <v>143</v>
      </c>
      <c r="C302" s="9">
        <v>45101</v>
      </c>
      <c r="D302" s="9">
        <v>45321</v>
      </c>
      <c r="E302" s="9">
        <v>45384</v>
      </c>
      <c r="F302" s="7" t="s">
        <v>692</v>
      </c>
      <c r="G302" s="7" t="s">
        <v>693</v>
      </c>
      <c r="H302" s="10">
        <v>580.63</v>
      </c>
      <c r="I302" s="10">
        <v>141.87</v>
      </c>
      <c r="J302" s="10">
        <v>992.5</v>
      </c>
      <c r="K302" s="7" t="s">
        <v>15</v>
      </c>
    </row>
    <row r="303" spans="1:12" x14ac:dyDescent="0.25">
      <c r="A303" s="7">
        <v>2306128</v>
      </c>
      <c r="B303" s="31" t="s">
        <v>143</v>
      </c>
      <c r="C303" s="9">
        <v>45232</v>
      </c>
      <c r="D303" s="9">
        <v>45322</v>
      </c>
      <c r="E303" s="9">
        <v>45363</v>
      </c>
      <c r="F303" s="7" t="s">
        <v>596</v>
      </c>
      <c r="G303" s="7" t="s">
        <v>694</v>
      </c>
      <c r="H303" s="10">
        <v>0</v>
      </c>
      <c r="I303" s="10">
        <v>0</v>
      </c>
      <c r="J303" s="10">
        <v>0</v>
      </c>
      <c r="K303" s="7" t="s">
        <v>15</v>
      </c>
    </row>
    <row r="304" spans="1:12" x14ac:dyDescent="0.25">
      <c r="A304" s="7">
        <v>2306141</v>
      </c>
      <c r="B304" s="31" t="s">
        <v>143</v>
      </c>
      <c r="C304" s="9">
        <v>45202</v>
      </c>
      <c r="D304" s="9">
        <v>45327</v>
      </c>
      <c r="E304" s="9">
        <v>45348</v>
      </c>
      <c r="F304" s="7" t="s">
        <v>381</v>
      </c>
      <c r="G304" s="7" t="s">
        <v>695</v>
      </c>
      <c r="H304" s="10">
        <v>0</v>
      </c>
      <c r="I304" s="10">
        <v>0</v>
      </c>
      <c r="J304" s="10">
        <v>0</v>
      </c>
      <c r="K304" s="7" t="s">
        <v>15</v>
      </c>
    </row>
    <row r="305" spans="1:12" x14ac:dyDescent="0.25">
      <c r="A305" s="7">
        <v>2306144</v>
      </c>
      <c r="B305" s="31" t="s">
        <v>154</v>
      </c>
      <c r="C305" s="9">
        <v>45280</v>
      </c>
      <c r="D305" s="9">
        <v>45328</v>
      </c>
      <c r="E305" s="9"/>
      <c r="F305" s="7" t="s">
        <v>230</v>
      </c>
      <c r="G305" s="7" t="s">
        <v>966</v>
      </c>
      <c r="H305" s="10"/>
      <c r="I305" s="10"/>
      <c r="J305" s="10"/>
      <c r="K305" s="7"/>
    </row>
    <row r="306" spans="1:12" x14ac:dyDescent="0.25">
      <c r="A306" s="7">
        <v>2306195</v>
      </c>
      <c r="B306" s="31" t="s">
        <v>143</v>
      </c>
      <c r="C306" s="9">
        <v>45214</v>
      </c>
      <c r="D306" s="9">
        <v>45334</v>
      </c>
      <c r="E306" s="7"/>
      <c r="F306" s="7" t="s">
        <v>381</v>
      </c>
      <c r="G306" s="7" t="s">
        <v>696</v>
      </c>
      <c r="H306" s="10">
        <v>0</v>
      </c>
      <c r="I306" s="10">
        <v>0</v>
      </c>
      <c r="J306" s="10">
        <v>0</v>
      </c>
      <c r="K306" s="7" t="s">
        <v>15</v>
      </c>
    </row>
    <row r="307" spans="1:12" x14ac:dyDescent="0.25">
      <c r="A307" s="7">
        <v>2306196</v>
      </c>
      <c r="B307" s="31" t="s">
        <v>143</v>
      </c>
      <c r="C307" s="9">
        <v>45214</v>
      </c>
      <c r="D307" s="9">
        <v>45334</v>
      </c>
      <c r="E307" s="7"/>
      <c r="F307" s="7" t="s">
        <v>381</v>
      </c>
      <c r="G307" s="7" t="s">
        <v>696</v>
      </c>
      <c r="H307" s="10">
        <v>0</v>
      </c>
      <c r="I307" s="10">
        <v>0</v>
      </c>
      <c r="J307" s="10">
        <v>0</v>
      </c>
      <c r="K307" s="7" t="s">
        <v>15</v>
      </c>
    </row>
    <row r="308" spans="1:12" x14ac:dyDescent="0.25">
      <c r="A308" s="7">
        <v>2306198</v>
      </c>
      <c r="B308" s="31" t="s">
        <v>143</v>
      </c>
      <c r="C308" s="9">
        <v>45244</v>
      </c>
      <c r="D308" s="9">
        <v>45334</v>
      </c>
      <c r="E308" s="9">
        <v>45610</v>
      </c>
      <c r="F308" s="7" t="s">
        <v>94</v>
      </c>
      <c r="G308" s="7" t="s">
        <v>509</v>
      </c>
      <c r="H308" s="10">
        <v>0</v>
      </c>
      <c r="I308" s="10">
        <v>45.98</v>
      </c>
      <c r="J308" s="10">
        <f>SUM(H308:I308)</f>
        <v>45.98</v>
      </c>
      <c r="K308" s="10" t="s">
        <v>15</v>
      </c>
    </row>
    <row r="309" spans="1:12" x14ac:dyDescent="0.25">
      <c r="A309" s="7">
        <v>2306199</v>
      </c>
      <c r="B309" s="36" t="s">
        <v>143</v>
      </c>
      <c r="C309" s="9">
        <v>45194</v>
      </c>
      <c r="D309" s="9">
        <v>45338</v>
      </c>
      <c r="E309" s="9">
        <v>45533</v>
      </c>
      <c r="F309" s="37" t="s">
        <v>697</v>
      </c>
      <c r="G309" s="38" t="s">
        <v>698</v>
      </c>
      <c r="H309" s="10">
        <v>4882.8599999999997</v>
      </c>
      <c r="I309" s="10">
        <v>141.87</v>
      </c>
      <c r="J309" s="10">
        <f>SUM(H309:I309)</f>
        <v>5024.7299999999996</v>
      </c>
      <c r="K309" s="10" t="s">
        <v>15</v>
      </c>
      <c r="L309" s="3"/>
    </row>
    <row r="310" spans="1:12" x14ac:dyDescent="0.25">
      <c r="A310" s="7">
        <v>2306211</v>
      </c>
      <c r="B310" s="31" t="s">
        <v>143</v>
      </c>
      <c r="C310" s="9">
        <v>45252</v>
      </c>
      <c r="D310" s="9">
        <v>45252</v>
      </c>
      <c r="E310" s="9">
        <v>45572</v>
      </c>
      <c r="F310" s="7" t="s">
        <v>59</v>
      </c>
      <c r="G310" s="7" t="s">
        <v>58</v>
      </c>
      <c r="H310" s="10">
        <v>492.59</v>
      </c>
      <c r="I310" s="10">
        <v>0</v>
      </c>
      <c r="J310" s="10">
        <f>SUM(H310:I310)</f>
        <v>492.59</v>
      </c>
      <c r="K310" s="10" t="s">
        <v>15</v>
      </c>
      <c r="L310" s="4"/>
    </row>
    <row r="311" spans="1:12" x14ac:dyDescent="0.25">
      <c r="A311" s="7">
        <v>2306247</v>
      </c>
      <c r="B311" s="31" t="s">
        <v>699</v>
      </c>
      <c r="C311" s="9">
        <v>45052</v>
      </c>
      <c r="D311" s="9">
        <v>45355</v>
      </c>
      <c r="E311" s="7"/>
      <c r="F311" s="7" t="s">
        <v>85</v>
      </c>
      <c r="G311" s="7" t="s">
        <v>700</v>
      </c>
      <c r="H311" s="10"/>
      <c r="I311" s="10"/>
      <c r="J311" s="10"/>
      <c r="K311" s="10"/>
      <c r="L311" s="3"/>
    </row>
    <row r="312" spans="1:12" x14ac:dyDescent="0.25">
      <c r="A312" s="7">
        <v>2306265</v>
      </c>
      <c r="B312" s="31" t="s">
        <v>143</v>
      </c>
      <c r="C312" s="9">
        <v>45287</v>
      </c>
      <c r="D312" s="9">
        <v>45363</v>
      </c>
      <c r="E312" s="7"/>
      <c r="F312" s="7" t="s">
        <v>664</v>
      </c>
      <c r="G312" s="7" t="s">
        <v>967</v>
      </c>
      <c r="H312" s="10"/>
      <c r="I312" s="10"/>
      <c r="J312" s="10"/>
      <c r="K312" s="10"/>
      <c r="L312" s="3"/>
    </row>
    <row r="313" spans="1:12" x14ac:dyDescent="0.25">
      <c r="A313" s="7">
        <v>2306295</v>
      </c>
      <c r="B313" s="31" t="s">
        <v>143</v>
      </c>
      <c r="C313" s="9">
        <v>45231</v>
      </c>
      <c r="D313" s="9">
        <v>45366</v>
      </c>
      <c r="E313" s="9">
        <v>45392</v>
      </c>
      <c r="F313" s="7" t="s">
        <v>26</v>
      </c>
      <c r="G313" s="7" t="s">
        <v>310</v>
      </c>
      <c r="H313" s="10">
        <v>0</v>
      </c>
      <c r="I313" s="10">
        <v>0</v>
      </c>
      <c r="J313" s="10">
        <v>0</v>
      </c>
      <c r="K313" s="7" t="s">
        <v>15</v>
      </c>
      <c r="L313" s="3"/>
    </row>
    <row r="314" spans="1:12" x14ac:dyDescent="0.25">
      <c r="A314" s="7">
        <v>2306310</v>
      </c>
      <c r="B314" s="31" t="s">
        <v>143</v>
      </c>
      <c r="C314" s="9">
        <v>45093</v>
      </c>
      <c r="D314" s="9">
        <v>45372</v>
      </c>
      <c r="E314" s="7"/>
      <c r="F314" s="7" t="s">
        <v>94</v>
      </c>
      <c r="G314" s="7" t="s">
        <v>668</v>
      </c>
      <c r="H314" s="10"/>
      <c r="I314" s="10"/>
      <c r="J314" s="10"/>
      <c r="K314" s="7"/>
      <c r="L314" s="3"/>
    </row>
    <row r="315" spans="1:12" x14ac:dyDescent="0.25">
      <c r="A315" s="7">
        <v>2306331</v>
      </c>
      <c r="B315" s="31" t="s">
        <v>143</v>
      </c>
      <c r="C315" s="9">
        <v>45274</v>
      </c>
      <c r="D315" s="9">
        <v>45379</v>
      </c>
      <c r="E315" s="7"/>
      <c r="F315" s="7" t="s">
        <v>209</v>
      </c>
      <c r="G315" s="7" t="s">
        <v>701</v>
      </c>
      <c r="H315" s="10">
        <v>0</v>
      </c>
      <c r="I315" s="10">
        <v>0</v>
      </c>
      <c r="J315" s="10">
        <v>0</v>
      </c>
      <c r="K315" s="7" t="s">
        <v>15</v>
      </c>
      <c r="L315" s="3"/>
    </row>
    <row r="316" spans="1:12" x14ac:dyDescent="0.25">
      <c r="A316" s="7">
        <v>2306334</v>
      </c>
      <c r="B316" s="31" t="s">
        <v>143</v>
      </c>
      <c r="C316" s="9">
        <v>45195</v>
      </c>
      <c r="D316" s="9">
        <v>45383</v>
      </c>
      <c r="E316" s="9">
        <v>45386</v>
      </c>
      <c r="F316" s="7" t="s">
        <v>243</v>
      </c>
      <c r="G316" s="7" t="s">
        <v>702</v>
      </c>
      <c r="H316" s="10">
        <v>0</v>
      </c>
      <c r="I316" s="10">
        <v>0</v>
      </c>
      <c r="J316" s="10">
        <v>0</v>
      </c>
      <c r="K316" s="7" t="s">
        <v>15</v>
      </c>
      <c r="L316" s="3"/>
    </row>
    <row r="317" spans="1:12" x14ac:dyDescent="0.25">
      <c r="A317" s="7">
        <v>2306346</v>
      </c>
      <c r="B317" s="31" t="s">
        <v>143</v>
      </c>
      <c r="C317" s="9">
        <v>45222</v>
      </c>
      <c r="D317" s="9">
        <v>45390</v>
      </c>
      <c r="E317" s="7"/>
      <c r="F317" s="7" t="s">
        <v>85</v>
      </c>
      <c r="G317" s="7" t="s">
        <v>58</v>
      </c>
      <c r="H317" s="10"/>
      <c r="I317" s="10"/>
      <c r="J317" s="10"/>
      <c r="K317" s="7"/>
      <c r="L317" s="3"/>
    </row>
    <row r="318" spans="1:12" x14ac:dyDescent="0.25">
      <c r="A318" s="7">
        <v>2306353</v>
      </c>
      <c r="B318" s="31" t="s">
        <v>699</v>
      </c>
      <c r="C318" s="9">
        <v>45279</v>
      </c>
      <c r="D318" s="9">
        <v>45393</v>
      </c>
      <c r="E318" s="7"/>
      <c r="F318" s="7" t="s">
        <v>84</v>
      </c>
      <c r="G318" s="7" t="s">
        <v>70</v>
      </c>
      <c r="H318" s="10"/>
      <c r="I318" s="10"/>
      <c r="J318" s="10"/>
      <c r="K318" s="7"/>
      <c r="L318" s="3"/>
    </row>
    <row r="319" spans="1:12" x14ac:dyDescent="0.25">
      <c r="A319" s="7">
        <v>2306366</v>
      </c>
      <c r="B319" s="31" t="s">
        <v>143</v>
      </c>
      <c r="C319" s="9">
        <v>45270</v>
      </c>
      <c r="D319" s="9">
        <v>45401</v>
      </c>
      <c r="E319" s="7"/>
      <c r="F319" s="7" t="s">
        <v>703</v>
      </c>
      <c r="G319" s="7" t="s">
        <v>704</v>
      </c>
      <c r="H319" s="10"/>
      <c r="I319" s="10"/>
      <c r="J319" s="10"/>
      <c r="K319" s="7"/>
      <c r="L319" s="3"/>
    </row>
    <row r="320" spans="1:12" x14ac:dyDescent="0.25">
      <c r="A320" s="7">
        <v>2306382</v>
      </c>
      <c r="B320" s="31" t="s">
        <v>143</v>
      </c>
      <c r="C320" s="9">
        <v>45092</v>
      </c>
      <c r="D320" s="9">
        <v>45413</v>
      </c>
      <c r="E320" s="9">
        <v>45446</v>
      </c>
      <c r="F320" s="7" t="s">
        <v>705</v>
      </c>
      <c r="G320" s="7" t="s">
        <v>58</v>
      </c>
      <c r="H320" s="10"/>
      <c r="I320" s="10"/>
      <c r="J320" s="10"/>
      <c r="K320" s="7"/>
      <c r="L320" s="3"/>
    </row>
    <row r="321" spans="1:12" x14ac:dyDescent="0.25">
      <c r="A321" s="7">
        <v>2306400</v>
      </c>
      <c r="B321" s="31" t="s">
        <v>143</v>
      </c>
      <c r="C321" s="9">
        <v>45107</v>
      </c>
      <c r="D321" s="9">
        <v>45440</v>
      </c>
      <c r="E321" s="9">
        <v>45566</v>
      </c>
      <c r="F321" s="7" t="s">
        <v>54</v>
      </c>
      <c r="G321" s="7" t="s">
        <v>706</v>
      </c>
      <c r="H321" s="10">
        <v>922.21</v>
      </c>
      <c r="I321" s="10"/>
      <c r="J321" s="10">
        <v>922.21</v>
      </c>
      <c r="K321" s="7" t="s">
        <v>15</v>
      </c>
      <c r="L321" s="3"/>
    </row>
    <row r="322" spans="1:12" x14ac:dyDescent="0.25">
      <c r="A322" s="7">
        <v>2306414</v>
      </c>
      <c r="B322" s="31" t="s">
        <v>154</v>
      </c>
      <c r="C322" s="9">
        <v>45244</v>
      </c>
      <c r="D322" s="9">
        <v>45450</v>
      </c>
      <c r="E322" s="7"/>
      <c r="F322" s="7" t="s">
        <v>102</v>
      </c>
      <c r="G322" s="7" t="s">
        <v>105</v>
      </c>
      <c r="H322" s="10"/>
      <c r="I322" s="10"/>
      <c r="J322" s="10"/>
      <c r="K322" s="7"/>
      <c r="L322" s="3"/>
    </row>
    <row r="323" spans="1:12" x14ac:dyDescent="0.25">
      <c r="A323" s="7">
        <v>2306421</v>
      </c>
      <c r="B323" s="31" t="s">
        <v>143</v>
      </c>
      <c r="C323" s="9">
        <v>45180</v>
      </c>
      <c r="D323" s="9">
        <v>45181</v>
      </c>
      <c r="E323" s="9">
        <v>45491</v>
      </c>
      <c r="F323" s="7" t="s">
        <v>707</v>
      </c>
      <c r="G323" s="7" t="s">
        <v>551</v>
      </c>
      <c r="H323" s="10">
        <v>1079.1400000000001</v>
      </c>
      <c r="I323" s="10">
        <v>0</v>
      </c>
      <c r="J323" s="10">
        <v>1079.1400000000001</v>
      </c>
      <c r="K323" s="7" t="s">
        <v>15</v>
      </c>
      <c r="L323" s="3"/>
    </row>
    <row r="324" spans="1:12" x14ac:dyDescent="0.25">
      <c r="A324" s="7">
        <v>2306428</v>
      </c>
      <c r="B324" s="31" t="s">
        <v>143</v>
      </c>
      <c r="C324" s="9">
        <v>45092</v>
      </c>
      <c r="D324" s="9">
        <v>45463</v>
      </c>
      <c r="E324" s="9">
        <v>45743</v>
      </c>
      <c r="F324" s="7" t="s">
        <v>168</v>
      </c>
      <c r="G324" s="7" t="s">
        <v>223</v>
      </c>
      <c r="H324" s="10">
        <v>0</v>
      </c>
      <c r="I324" s="10">
        <v>0</v>
      </c>
      <c r="J324" s="10">
        <v>0</v>
      </c>
      <c r="K324" s="7" t="s">
        <v>15</v>
      </c>
      <c r="L324" s="3"/>
    </row>
    <row r="325" spans="1:12" x14ac:dyDescent="0.25">
      <c r="A325" s="7"/>
      <c r="B325" s="31"/>
      <c r="C325" s="7"/>
      <c r="D325" s="7"/>
      <c r="E325" s="7"/>
      <c r="F325" s="7"/>
      <c r="G325" s="7"/>
      <c r="H325" s="10"/>
      <c r="I325" s="10"/>
      <c r="J325" s="10"/>
      <c r="K325" s="7"/>
      <c r="L32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9"/>
  <sheetViews>
    <sheetView workbookViewId="0">
      <selection activeCell="K23" sqref="K23"/>
    </sheetView>
  </sheetViews>
  <sheetFormatPr defaultRowHeight="15" x14ac:dyDescent="0.25"/>
  <cols>
    <col min="6" max="6" width="19.140625" customWidth="1"/>
    <col min="7" max="7" width="37.28515625" customWidth="1"/>
    <col min="8" max="8" width="11.42578125" customWidth="1"/>
    <col min="9" max="10" width="10.5703125" customWidth="1"/>
  </cols>
  <sheetData>
    <row r="1" spans="1:11" x14ac:dyDescent="0.25">
      <c r="A1" s="15" t="s">
        <v>708</v>
      </c>
      <c r="B1" s="2"/>
      <c r="C1" s="2"/>
      <c r="D1" s="3"/>
      <c r="E1" s="3"/>
      <c r="F1" s="15"/>
      <c r="G1" s="2"/>
      <c r="H1" s="4"/>
      <c r="I1" s="4"/>
      <c r="J1" s="4"/>
      <c r="K1" s="3"/>
    </row>
    <row r="2" spans="1:11" x14ac:dyDescent="0.25">
      <c r="A2" s="2" t="s">
        <v>1</v>
      </c>
      <c r="B2" s="2"/>
      <c r="C2" s="2"/>
      <c r="D2" s="3"/>
      <c r="E2" s="3"/>
      <c r="F2" s="2"/>
      <c r="G2" s="2"/>
      <c r="H2" s="4"/>
      <c r="I2" s="4"/>
      <c r="J2" s="4"/>
      <c r="K2" s="3"/>
    </row>
    <row r="3" spans="1:11" x14ac:dyDescent="0.25">
      <c r="A3" s="2" t="s">
        <v>2</v>
      </c>
      <c r="B3" s="2"/>
      <c r="C3" s="2"/>
      <c r="D3" s="3"/>
      <c r="E3" s="3"/>
      <c r="F3" s="2"/>
      <c r="G3" s="2"/>
      <c r="H3" s="4"/>
      <c r="I3" s="4"/>
      <c r="J3" s="4"/>
      <c r="K3" s="3"/>
    </row>
    <row r="4" spans="1:11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3"/>
    </row>
    <row r="5" spans="1:11" x14ac:dyDescent="0.25">
      <c r="A5" s="5" t="s">
        <v>3</v>
      </c>
      <c r="B5" s="5" t="s">
        <v>142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6" t="s">
        <v>10</v>
      </c>
      <c r="J5" s="6" t="s">
        <v>11</v>
      </c>
      <c r="K5" s="5" t="s">
        <v>12</v>
      </c>
    </row>
    <row r="6" spans="1:11" x14ac:dyDescent="0.25">
      <c r="A6" s="7">
        <v>2400092</v>
      </c>
      <c r="B6" s="7" t="s">
        <v>143</v>
      </c>
      <c r="C6" s="9">
        <v>45300</v>
      </c>
      <c r="D6" s="9">
        <v>45300</v>
      </c>
      <c r="E6" s="9">
        <v>45572</v>
      </c>
      <c r="F6" s="7" t="s">
        <v>209</v>
      </c>
      <c r="G6" s="7" t="s">
        <v>17</v>
      </c>
      <c r="H6" s="10">
        <v>0</v>
      </c>
      <c r="I6" s="10">
        <v>0</v>
      </c>
      <c r="J6" s="10">
        <v>0</v>
      </c>
      <c r="K6" s="7" t="s">
        <v>15</v>
      </c>
    </row>
    <row r="7" spans="1:11" x14ac:dyDescent="0.25">
      <c r="A7" s="7">
        <v>2400163</v>
      </c>
      <c r="B7" s="7" t="s">
        <v>143</v>
      </c>
      <c r="C7" s="9">
        <v>45298</v>
      </c>
      <c r="D7" s="9">
        <v>44939</v>
      </c>
      <c r="E7" s="9">
        <v>45572</v>
      </c>
      <c r="F7" s="7" t="s">
        <v>146</v>
      </c>
      <c r="G7" s="7" t="s">
        <v>709</v>
      </c>
      <c r="H7" s="10">
        <v>0</v>
      </c>
      <c r="I7" s="10">
        <v>0</v>
      </c>
      <c r="J7" s="10">
        <v>0</v>
      </c>
      <c r="K7" s="7" t="s">
        <v>15</v>
      </c>
    </row>
    <row r="8" spans="1:11" x14ac:dyDescent="0.25">
      <c r="A8" s="7">
        <v>2400169</v>
      </c>
      <c r="B8" s="7" t="s">
        <v>143</v>
      </c>
      <c r="C8" s="9">
        <v>45296</v>
      </c>
      <c r="D8" s="9">
        <v>45308</v>
      </c>
      <c r="E8" s="9">
        <v>45313</v>
      </c>
      <c r="F8" s="7" t="s">
        <v>59</v>
      </c>
      <c r="G8" s="7" t="s">
        <v>710</v>
      </c>
      <c r="H8" s="10">
        <v>0</v>
      </c>
      <c r="I8" s="10">
        <v>0</v>
      </c>
      <c r="J8" s="10">
        <v>0</v>
      </c>
      <c r="K8" s="7" t="s">
        <v>15</v>
      </c>
    </row>
    <row r="9" spans="1:11" x14ac:dyDescent="0.25">
      <c r="A9" s="7">
        <v>2400266</v>
      </c>
      <c r="B9" s="7" t="s">
        <v>143</v>
      </c>
      <c r="C9" s="9">
        <v>45313</v>
      </c>
      <c r="D9" s="9">
        <v>45317</v>
      </c>
      <c r="E9" s="9">
        <v>45487</v>
      </c>
      <c r="F9" s="7" t="s">
        <v>16</v>
      </c>
      <c r="G9" s="7" t="s">
        <v>17</v>
      </c>
      <c r="H9" s="10">
        <v>1304.6300000000001</v>
      </c>
      <c r="I9" s="10"/>
      <c r="J9" s="10">
        <v>1304.6300000000001</v>
      </c>
      <c r="K9" s="7" t="s">
        <v>15</v>
      </c>
    </row>
    <row r="10" spans="1:11" x14ac:dyDescent="0.25">
      <c r="A10" s="7">
        <v>2400305</v>
      </c>
      <c r="B10" s="7" t="s">
        <v>143</v>
      </c>
      <c r="C10" s="9">
        <v>45315</v>
      </c>
      <c r="D10" s="9">
        <v>45321</v>
      </c>
      <c r="E10" s="9">
        <v>45487</v>
      </c>
      <c r="F10" s="7" t="s">
        <v>712</v>
      </c>
      <c r="G10" s="7" t="s">
        <v>713</v>
      </c>
      <c r="H10" s="10">
        <v>1376.48</v>
      </c>
      <c r="I10" s="10"/>
      <c r="J10" s="10">
        <v>1376.48</v>
      </c>
      <c r="K10" s="7" t="s">
        <v>15</v>
      </c>
    </row>
    <row r="11" spans="1:11" x14ac:dyDescent="0.25">
      <c r="A11" s="7">
        <v>2400314</v>
      </c>
      <c r="B11" s="7" t="s">
        <v>143</v>
      </c>
      <c r="C11" s="9">
        <v>45307</v>
      </c>
      <c r="D11" s="9">
        <v>45321</v>
      </c>
      <c r="E11" s="9">
        <v>45408</v>
      </c>
      <c r="F11" s="7" t="s">
        <v>55</v>
      </c>
      <c r="G11" s="7" t="s">
        <v>17</v>
      </c>
      <c r="H11" s="10">
        <v>2272.42</v>
      </c>
      <c r="I11" s="10">
        <v>0</v>
      </c>
      <c r="J11" s="10">
        <v>2274.42</v>
      </c>
      <c r="K11" s="7" t="s">
        <v>15</v>
      </c>
    </row>
    <row r="12" spans="1:11" x14ac:dyDescent="0.25">
      <c r="A12" s="7">
        <v>2400375</v>
      </c>
      <c r="B12" s="7" t="s">
        <v>143</v>
      </c>
      <c r="C12" s="9">
        <v>45322</v>
      </c>
      <c r="D12" s="9">
        <v>45324</v>
      </c>
      <c r="E12" s="7"/>
      <c r="F12" s="7" t="s">
        <v>714</v>
      </c>
      <c r="G12" s="7" t="s">
        <v>17</v>
      </c>
      <c r="H12" s="10"/>
      <c r="I12" s="10"/>
      <c r="J12" s="10"/>
      <c r="K12" s="7"/>
    </row>
    <row r="13" spans="1:11" x14ac:dyDescent="0.25">
      <c r="A13" s="7">
        <v>2400369</v>
      </c>
      <c r="B13" s="7" t="s">
        <v>143</v>
      </c>
      <c r="C13" s="9">
        <v>45320</v>
      </c>
      <c r="D13" s="9">
        <v>45324</v>
      </c>
      <c r="E13" s="9">
        <v>45362</v>
      </c>
      <c r="F13" s="7" t="s">
        <v>715</v>
      </c>
      <c r="G13" s="7" t="s">
        <v>716</v>
      </c>
      <c r="H13" s="10"/>
      <c r="I13" s="10"/>
      <c r="J13" s="10"/>
      <c r="K13" s="7"/>
    </row>
    <row r="14" spans="1:11" x14ac:dyDescent="0.25">
      <c r="A14" s="7">
        <v>2400466</v>
      </c>
      <c r="B14" s="7" t="s">
        <v>143</v>
      </c>
      <c r="C14" s="9">
        <v>45320</v>
      </c>
      <c r="D14" s="9">
        <v>45328</v>
      </c>
      <c r="E14" s="9">
        <v>45743</v>
      </c>
      <c r="F14" s="7" t="s">
        <v>483</v>
      </c>
      <c r="G14" s="7" t="s">
        <v>17</v>
      </c>
      <c r="H14" s="10">
        <v>0</v>
      </c>
      <c r="I14" s="10">
        <v>0</v>
      </c>
      <c r="J14" s="10">
        <v>0</v>
      </c>
      <c r="K14" s="7" t="s">
        <v>15</v>
      </c>
    </row>
    <row r="15" spans="1:11" x14ac:dyDescent="0.25">
      <c r="A15" s="7">
        <v>2400497</v>
      </c>
      <c r="B15" s="7" t="s">
        <v>143</v>
      </c>
      <c r="C15" s="9">
        <v>45321</v>
      </c>
      <c r="D15" s="9">
        <v>45334</v>
      </c>
      <c r="E15" s="7"/>
      <c r="F15" s="7" t="s">
        <v>340</v>
      </c>
      <c r="G15" s="7" t="s">
        <v>17</v>
      </c>
      <c r="H15" s="10"/>
      <c r="I15" s="10"/>
      <c r="J15" s="10"/>
      <c r="K15" s="7"/>
    </row>
    <row r="16" spans="1:11" x14ac:dyDescent="0.25">
      <c r="A16" s="7">
        <v>2400542</v>
      </c>
      <c r="B16" s="7" t="s">
        <v>143</v>
      </c>
      <c r="C16" s="9">
        <v>45327</v>
      </c>
      <c r="D16" s="9">
        <v>45328</v>
      </c>
      <c r="E16" s="9">
        <v>45512</v>
      </c>
      <c r="F16" s="7" t="s">
        <v>23</v>
      </c>
      <c r="G16" s="7" t="s">
        <v>58</v>
      </c>
      <c r="H16" s="10">
        <v>1050</v>
      </c>
      <c r="I16" s="10">
        <v>0</v>
      </c>
      <c r="J16" s="10">
        <f>SUM(H16:I16)</f>
        <v>1050</v>
      </c>
      <c r="K16" s="7" t="s">
        <v>15</v>
      </c>
    </row>
    <row r="17" spans="1:11" x14ac:dyDescent="0.25">
      <c r="A17" s="7">
        <v>2400546</v>
      </c>
      <c r="B17" s="7" t="s">
        <v>143</v>
      </c>
      <c r="C17" s="9">
        <v>45313</v>
      </c>
      <c r="D17" s="9">
        <v>45334</v>
      </c>
      <c r="E17" s="9">
        <v>45365</v>
      </c>
      <c r="F17" s="7" t="s">
        <v>717</v>
      </c>
      <c r="G17" s="7" t="s">
        <v>718</v>
      </c>
      <c r="H17" s="10"/>
      <c r="I17" s="10"/>
      <c r="J17" s="10"/>
      <c r="K17" s="7"/>
    </row>
    <row r="18" spans="1:11" x14ac:dyDescent="0.25">
      <c r="A18" s="7">
        <v>2400556</v>
      </c>
      <c r="B18" s="7" t="s">
        <v>143</v>
      </c>
      <c r="C18" s="9">
        <v>45335</v>
      </c>
      <c r="D18" s="9">
        <v>45335</v>
      </c>
      <c r="E18" s="9">
        <v>45378</v>
      </c>
      <c r="F18" s="7" t="s">
        <v>402</v>
      </c>
      <c r="G18" s="7" t="s">
        <v>17</v>
      </c>
      <c r="H18" s="10">
        <v>2045.31</v>
      </c>
      <c r="I18" s="10">
        <v>0</v>
      </c>
      <c r="J18" s="10">
        <f>SUM(H18:I18)</f>
        <v>2045.31</v>
      </c>
      <c r="K18" s="7" t="s">
        <v>15</v>
      </c>
    </row>
    <row r="19" spans="1:11" x14ac:dyDescent="0.25">
      <c r="A19" s="7">
        <v>2400565</v>
      </c>
      <c r="B19" s="7" t="s">
        <v>143</v>
      </c>
      <c r="C19" s="9">
        <v>45339</v>
      </c>
      <c r="D19" s="9">
        <v>45339</v>
      </c>
      <c r="E19" s="9">
        <v>45371</v>
      </c>
      <c r="F19" s="7" t="s">
        <v>483</v>
      </c>
      <c r="G19" s="7" t="s">
        <v>719</v>
      </c>
      <c r="H19" s="10">
        <v>501.55</v>
      </c>
      <c r="I19" s="10">
        <v>0</v>
      </c>
      <c r="J19" s="10">
        <f>SUM(H19:I19)</f>
        <v>501.55</v>
      </c>
      <c r="K19" s="7" t="s">
        <v>15</v>
      </c>
    </row>
    <row r="20" spans="1:11" x14ac:dyDescent="0.25">
      <c r="A20" s="7">
        <v>2400602</v>
      </c>
      <c r="B20" s="7" t="s">
        <v>143</v>
      </c>
      <c r="C20" s="9">
        <v>45327</v>
      </c>
      <c r="D20" s="9">
        <v>45343</v>
      </c>
      <c r="E20" s="9">
        <v>45363</v>
      </c>
      <c r="F20" s="7" t="s">
        <v>720</v>
      </c>
      <c r="G20" s="7" t="s">
        <v>721</v>
      </c>
      <c r="H20" s="10">
        <v>0</v>
      </c>
      <c r="I20" s="10">
        <v>0</v>
      </c>
      <c r="J20" s="10">
        <v>0</v>
      </c>
      <c r="K20" s="7" t="s">
        <v>15</v>
      </c>
    </row>
    <row r="21" spans="1:11" x14ac:dyDescent="0.25">
      <c r="A21" s="7">
        <v>2400616</v>
      </c>
      <c r="B21" s="7" t="s">
        <v>143</v>
      </c>
      <c r="C21" s="9">
        <v>45337</v>
      </c>
      <c r="D21" s="9">
        <v>45342</v>
      </c>
      <c r="E21" s="9">
        <v>45386</v>
      </c>
      <c r="F21" s="7" t="s">
        <v>50</v>
      </c>
      <c r="G21" s="7" t="s">
        <v>58</v>
      </c>
      <c r="H21" s="10">
        <v>850</v>
      </c>
      <c r="I21" s="10">
        <v>169.4</v>
      </c>
      <c r="J21" s="10">
        <f>SUM(H21:I21)</f>
        <v>1019.4</v>
      </c>
      <c r="K21" s="7" t="s">
        <v>15</v>
      </c>
    </row>
    <row r="22" spans="1:11" x14ac:dyDescent="0.25">
      <c r="A22" s="7">
        <v>2400628</v>
      </c>
      <c r="B22" s="7" t="s">
        <v>143</v>
      </c>
      <c r="C22" s="9">
        <v>45327</v>
      </c>
      <c r="D22" s="9">
        <v>45344</v>
      </c>
      <c r="E22" s="9">
        <v>45441</v>
      </c>
      <c r="F22" s="7" t="s">
        <v>65</v>
      </c>
      <c r="G22" s="7" t="s">
        <v>722</v>
      </c>
      <c r="H22" s="10">
        <v>371.1</v>
      </c>
      <c r="I22" s="10">
        <v>0</v>
      </c>
      <c r="J22" s="10">
        <f>SUM(H22:I22)</f>
        <v>371.1</v>
      </c>
      <c r="K22" s="7" t="s">
        <v>15</v>
      </c>
    </row>
    <row r="23" spans="1:11" x14ac:dyDescent="0.25">
      <c r="A23" s="39">
        <v>2400638</v>
      </c>
      <c r="B23" s="7" t="s">
        <v>143</v>
      </c>
      <c r="C23" s="9">
        <v>45344</v>
      </c>
      <c r="D23" s="9">
        <v>45344</v>
      </c>
      <c r="E23" s="7"/>
      <c r="F23" s="7" t="s">
        <v>16</v>
      </c>
      <c r="G23" s="7" t="s">
        <v>17</v>
      </c>
      <c r="H23" s="10"/>
      <c r="I23" s="10"/>
      <c r="J23" s="10"/>
      <c r="K23" s="7"/>
    </row>
    <row r="24" spans="1:11" x14ac:dyDescent="0.25">
      <c r="A24" s="39">
        <v>2400651</v>
      </c>
      <c r="B24" s="7" t="s">
        <v>143</v>
      </c>
      <c r="C24" s="9">
        <v>45322</v>
      </c>
      <c r="D24" s="9">
        <v>45346</v>
      </c>
      <c r="E24" s="7"/>
      <c r="F24" s="7" t="s">
        <v>391</v>
      </c>
      <c r="G24" s="7" t="s">
        <v>723</v>
      </c>
      <c r="H24" s="10"/>
      <c r="I24" s="10"/>
      <c r="J24" s="10"/>
      <c r="K24" s="7"/>
    </row>
    <row r="25" spans="1:11" x14ac:dyDescent="0.25">
      <c r="A25" s="39">
        <v>2400655</v>
      </c>
      <c r="B25" s="7" t="s">
        <v>143</v>
      </c>
      <c r="C25" s="9">
        <v>45344</v>
      </c>
      <c r="D25" s="9">
        <v>45346</v>
      </c>
      <c r="E25" s="9">
        <v>45401</v>
      </c>
      <c r="F25" s="7" t="s">
        <v>77</v>
      </c>
      <c r="G25" s="7" t="s">
        <v>724</v>
      </c>
      <c r="H25" s="10">
        <v>0</v>
      </c>
      <c r="I25" s="10">
        <v>0</v>
      </c>
      <c r="J25" s="10">
        <v>0</v>
      </c>
      <c r="K25" s="7" t="s">
        <v>15</v>
      </c>
    </row>
    <row r="26" spans="1:11" x14ac:dyDescent="0.25">
      <c r="A26" s="39">
        <v>2400659</v>
      </c>
      <c r="B26" s="7" t="s">
        <v>143</v>
      </c>
      <c r="C26" s="9">
        <v>45346</v>
      </c>
      <c r="D26" s="9">
        <v>45346</v>
      </c>
      <c r="E26" s="9">
        <v>45680</v>
      </c>
      <c r="F26" s="7" t="s">
        <v>25</v>
      </c>
      <c r="G26" s="7" t="s">
        <v>17</v>
      </c>
      <c r="H26" s="10">
        <v>1590</v>
      </c>
      <c r="I26" s="10">
        <v>0</v>
      </c>
      <c r="J26" s="10">
        <f>SUM(H26:I26)</f>
        <v>1590</v>
      </c>
      <c r="K26" s="7" t="s">
        <v>15</v>
      </c>
    </row>
    <row r="27" spans="1:11" x14ac:dyDescent="0.25">
      <c r="A27" s="7">
        <v>2400662</v>
      </c>
      <c r="B27" s="7" t="s">
        <v>143</v>
      </c>
      <c r="C27" s="9">
        <v>45316</v>
      </c>
      <c r="D27" s="9">
        <v>45348</v>
      </c>
      <c r="E27" s="9">
        <v>45572</v>
      </c>
      <c r="F27" s="7" t="s">
        <v>209</v>
      </c>
      <c r="G27" s="7" t="s">
        <v>17</v>
      </c>
      <c r="H27" s="10">
        <v>0</v>
      </c>
      <c r="I27" s="10">
        <v>0</v>
      </c>
      <c r="J27" s="10">
        <v>0</v>
      </c>
      <c r="K27" s="7" t="s">
        <v>15</v>
      </c>
    </row>
    <row r="28" spans="1:11" x14ac:dyDescent="0.25">
      <c r="A28" s="7">
        <v>2400830</v>
      </c>
      <c r="B28" s="7" t="s">
        <v>143</v>
      </c>
      <c r="C28" s="9">
        <v>45352</v>
      </c>
      <c r="D28" s="9">
        <v>45356</v>
      </c>
      <c r="E28" s="9">
        <v>45434</v>
      </c>
      <c r="F28" s="7" t="s">
        <v>66</v>
      </c>
      <c r="G28" s="7" t="s">
        <v>17</v>
      </c>
      <c r="H28" s="10">
        <v>2025</v>
      </c>
      <c r="I28" s="10">
        <v>169.4</v>
      </c>
      <c r="J28" s="10">
        <f>SUM(H28:I28)</f>
        <v>2194.4</v>
      </c>
      <c r="K28" s="7" t="s">
        <v>15</v>
      </c>
    </row>
    <row r="29" spans="1:11" x14ac:dyDescent="0.25">
      <c r="A29" s="7">
        <v>2400834</v>
      </c>
      <c r="B29" s="7" t="s">
        <v>154</v>
      </c>
      <c r="C29" s="9">
        <v>45304</v>
      </c>
      <c r="D29" s="9">
        <v>45357</v>
      </c>
      <c r="E29" s="7"/>
      <c r="F29" s="7" t="s">
        <v>19</v>
      </c>
      <c r="G29" s="7" t="s">
        <v>40</v>
      </c>
      <c r="H29" s="10"/>
      <c r="I29" s="10"/>
      <c r="J29" s="10"/>
      <c r="K29" s="7"/>
    </row>
    <row r="30" spans="1:11" x14ac:dyDescent="0.25">
      <c r="A30" s="7">
        <v>2400847</v>
      </c>
      <c r="B30" s="7" t="s">
        <v>143</v>
      </c>
      <c r="C30" s="9">
        <v>45350</v>
      </c>
      <c r="D30" s="9">
        <v>45358</v>
      </c>
      <c r="E30" s="9">
        <v>45449</v>
      </c>
      <c r="F30" s="7" t="s">
        <v>136</v>
      </c>
      <c r="G30" s="7" t="s">
        <v>725</v>
      </c>
      <c r="H30" s="10">
        <f>1313.3+2800</f>
        <v>4113.3</v>
      </c>
      <c r="I30" s="10">
        <v>0</v>
      </c>
      <c r="J30" s="10">
        <f>SUM(H30:I30)</f>
        <v>4113.3</v>
      </c>
      <c r="K30" s="7" t="s">
        <v>15</v>
      </c>
    </row>
    <row r="31" spans="1:11" x14ac:dyDescent="0.25">
      <c r="A31" s="39">
        <v>2400851</v>
      </c>
      <c r="B31" s="7" t="s">
        <v>143</v>
      </c>
      <c r="C31" s="9">
        <v>45358</v>
      </c>
      <c r="D31" s="9">
        <v>45361</v>
      </c>
      <c r="E31" s="9">
        <v>45729</v>
      </c>
      <c r="F31" s="7" t="s">
        <v>289</v>
      </c>
      <c r="G31" s="7" t="s">
        <v>726</v>
      </c>
      <c r="H31" s="10">
        <v>1213</v>
      </c>
      <c r="I31" s="10">
        <v>0</v>
      </c>
      <c r="J31" s="10">
        <f>SUM(H31:I31)</f>
        <v>1213</v>
      </c>
      <c r="K31" s="7" t="s">
        <v>15</v>
      </c>
    </row>
    <row r="32" spans="1:11" x14ac:dyDescent="0.25">
      <c r="A32" s="39">
        <v>2400895</v>
      </c>
      <c r="B32" s="7" t="s">
        <v>143</v>
      </c>
      <c r="C32" s="9">
        <v>45359</v>
      </c>
      <c r="D32" s="9">
        <v>45362</v>
      </c>
      <c r="E32" s="7"/>
      <c r="F32" s="7" t="s">
        <v>50</v>
      </c>
      <c r="G32" s="7" t="s">
        <v>17</v>
      </c>
      <c r="H32" s="10"/>
      <c r="I32" s="10"/>
      <c r="J32" s="10"/>
      <c r="K32" s="7"/>
    </row>
    <row r="33" spans="1:11" x14ac:dyDescent="0.25">
      <c r="A33" s="39">
        <v>2400897</v>
      </c>
      <c r="B33" s="7" t="s">
        <v>143</v>
      </c>
      <c r="C33" s="9">
        <v>45355</v>
      </c>
      <c r="D33" s="9">
        <v>45362</v>
      </c>
      <c r="E33" s="9">
        <v>45455</v>
      </c>
      <c r="F33" s="7" t="s">
        <v>94</v>
      </c>
      <c r="G33" s="7" t="s">
        <v>727</v>
      </c>
      <c r="H33" s="10">
        <v>810</v>
      </c>
      <c r="I33" s="10">
        <v>169.4</v>
      </c>
      <c r="J33" s="10">
        <f>SUM(H33:I33)</f>
        <v>979.4</v>
      </c>
      <c r="K33" s="7" t="s">
        <v>15</v>
      </c>
    </row>
    <row r="34" spans="1:11" x14ac:dyDescent="0.25">
      <c r="A34" s="39">
        <v>2400902</v>
      </c>
      <c r="B34" s="7" t="s">
        <v>143</v>
      </c>
      <c r="C34" s="9">
        <v>45352</v>
      </c>
      <c r="D34" s="9">
        <v>45364</v>
      </c>
      <c r="E34" s="7"/>
      <c r="F34" s="7" t="s">
        <v>728</v>
      </c>
      <c r="G34" s="7" t="s">
        <v>122</v>
      </c>
      <c r="H34" s="10">
        <v>288.04000000000002</v>
      </c>
      <c r="I34" s="10">
        <v>0</v>
      </c>
      <c r="J34" s="10">
        <f>SUM(H34:I34)</f>
        <v>288.04000000000002</v>
      </c>
      <c r="K34" s="7" t="s">
        <v>15</v>
      </c>
    </row>
    <row r="35" spans="1:11" x14ac:dyDescent="0.25">
      <c r="A35" s="39">
        <v>2400950</v>
      </c>
      <c r="B35" s="7" t="s">
        <v>143</v>
      </c>
      <c r="C35" s="9">
        <v>45359</v>
      </c>
      <c r="D35" s="9">
        <v>45366</v>
      </c>
      <c r="E35" s="9">
        <v>45378</v>
      </c>
      <c r="F35" s="7" t="s">
        <v>90</v>
      </c>
      <c r="G35" s="7" t="s">
        <v>729</v>
      </c>
      <c r="H35" s="10">
        <v>297.56</v>
      </c>
      <c r="I35" s="10">
        <v>0</v>
      </c>
      <c r="J35" s="10">
        <f>SUM(H35:I35)</f>
        <v>297.56</v>
      </c>
      <c r="K35" s="7" t="s">
        <v>15</v>
      </c>
    </row>
    <row r="36" spans="1:11" x14ac:dyDescent="0.25">
      <c r="A36" s="39">
        <v>2401022</v>
      </c>
      <c r="B36" s="7" t="s">
        <v>143</v>
      </c>
      <c r="C36" s="9">
        <v>45371</v>
      </c>
      <c r="D36" s="9">
        <v>45371</v>
      </c>
      <c r="E36" s="9">
        <v>45490</v>
      </c>
      <c r="F36" s="7" t="s">
        <v>26</v>
      </c>
      <c r="G36" s="7" t="s">
        <v>730</v>
      </c>
      <c r="H36" s="10">
        <f>268.37+356.25</f>
        <v>624.62</v>
      </c>
      <c r="I36" s="10">
        <v>0</v>
      </c>
      <c r="J36" s="10">
        <f>SUM(H36:I36)</f>
        <v>624.62</v>
      </c>
      <c r="K36" s="7" t="s">
        <v>15</v>
      </c>
    </row>
    <row r="37" spans="1:11" x14ac:dyDescent="0.25">
      <c r="A37" s="39">
        <v>2401033</v>
      </c>
      <c r="B37" s="7" t="s">
        <v>143</v>
      </c>
      <c r="C37" s="9">
        <v>45344</v>
      </c>
      <c r="D37" s="9">
        <v>45372</v>
      </c>
      <c r="E37" s="7"/>
      <c r="F37" s="7" t="s">
        <v>483</v>
      </c>
      <c r="G37" s="7" t="s">
        <v>58</v>
      </c>
      <c r="H37" s="10"/>
      <c r="I37" s="10"/>
      <c r="J37" s="10"/>
      <c r="K37" s="7"/>
    </row>
    <row r="38" spans="1:11" x14ac:dyDescent="0.25">
      <c r="A38" s="39">
        <v>2401048</v>
      </c>
      <c r="B38" s="7" t="s">
        <v>143</v>
      </c>
      <c r="C38" s="9">
        <v>45367</v>
      </c>
      <c r="D38" s="9">
        <v>45373</v>
      </c>
      <c r="E38" s="9">
        <v>45397</v>
      </c>
      <c r="F38" s="7" t="s">
        <v>29</v>
      </c>
      <c r="G38" s="7" t="s">
        <v>731</v>
      </c>
      <c r="H38" s="10">
        <v>0</v>
      </c>
      <c r="I38" s="10">
        <v>0</v>
      </c>
      <c r="J38" s="10">
        <v>0</v>
      </c>
      <c r="K38" s="7" t="s">
        <v>15</v>
      </c>
    </row>
    <row r="39" spans="1:11" x14ac:dyDescent="0.25">
      <c r="A39" s="39">
        <v>2401059</v>
      </c>
      <c r="B39" s="7" t="s">
        <v>732</v>
      </c>
      <c r="C39" s="9">
        <v>45365</v>
      </c>
      <c r="D39" s="9">
        <v>45376</v>
      </c>
      <c r="E39" s="9">
        <v>45399</v>
      </c>
      <c r="F39" s="7" t="s">
        <v>733</v>
      </c>
      <c r="G39" s="7" t="s">
        <v>40</v>
      </c>
      <c r="H39" s="10">
        <v>250</v>
      </c>
      <c r="I39" s="10">
        <v>0</v>
      </c>
      <c r="J39" s="10">
        <f>SUM(H39:I39)</f>
        <v>250</v>
      </c>
      <c r="K39" s="7" t="s">
        <v>15</v>
      </c>
    </row>
    <row r="40" spans="1:11" x14ac:dyDescent="0.25">
      <c r="A40" s="39">
        <v>2401064</v>
      </c>
      <c r="B40" s="7" t="s">
        <v>143</v>
      </c>
      <c r="C40" s="9">
        <v>45337</v>
      </c>
      <c r="D40" s="9">
        <v>45376</v>
      </c>
      <c r="E40" s="9">
        <v>45441</v>
      </c>
      <c r="F40" s="7" t="s">
        <v>96</v>
      </c>
      <c r="G40" s="7" t="s">
        <v>111</v>
      </c>
      <c r="H40" s="10">
        <v>2448.87</v>
      </c>
      <c r="I40" s="10">
        <v>0</v>
      </c>
      <c r="J40" s="10">
        <f>SUM(H40:I40)</f>
        <v>2448.87</v>
      </c>
      <c r="K40" s="7" t="s">
        <v>15</v>
      </c>
    </row>
    <row r="41" spans="1:11" x14ac:dyDescent="0.25">
      <c r="A41" s="39">
        <v>2401095</v>
      </c>
      <c r="B41" s="7" t="s">
        <v>143</v>
      </c>
      <c r="C41" s="9">
        <v>45359</v>
      </c>
      <c r="D41" s="9">
        <v>45376</v>
      </c>
      <c r="E41" s="9">
        <v>45406</v>
      </c>
      <c r="F41" s="7" t="s">
        <v>715</v>
      </c>
      <c r="G41" s="7" t="s">
        <v>734</v>
      </c>
      <c r="H41" s="10">
        <v>1546.59</v>
      </c>
      <c r="I41" s="10">
        <v>141.87</v>
      </c>
      <c r="J41" s="10">
        <f>SUM(H41:I41)</f>
        <v>1688.46</v>
      </c>
      <c r="K41" s="7" t="s">
        <v>15</v>
      </c>
    </row>
    <row r="42" spans="1:11" x14ac:dyDescent="0.25">
      <c r="A42" s="39">
        <v>2401117</v>
      </c>
      <c r="B42" s="7" t="s">
        <v>143</v>
      </c>
      <c r="C42" s="9">
        <v>45368</v>
      </c>
      <c r="D42" s="9">
        <v>45378</v>
      </c>
      <c r="E42" s="7"/>
      <c r="F42" s="7" t="s">
        <v>68</v>
      </c>
      <c r="G42" s="7" t="s">
        <v>122</v>
      </c>
      <c r="H42" s="10"/>
      <c r="I42" s="10"/>
      <c r="J42" s="10"/>
      <c r="K42" s="7"/>
    </row>
    <row r="43" spans="1:11" x14ac:dyDescent="0.25">
      <c r="A43" s="7">
        <v>2401123</v>
      </c>
      <c r="B43" s="7" t="s">
        <v>143</v>
      </c>
      <c r="C43" s="9">
        <v>45370</v>
      </c>
      <c r="D43" s="9">
        <v>45379</v>
      </c>
      <c r="E43" s="9">
        <v>45411</v>
      </c>
      <c r="F43" s="7" t="s">
        <v>715</v>
      </c>
      <c r="G43" s="7" t="s">
        <v>122</v>
      </c>
      <c r="H43" s="10">
        <v>2175</v>
      </c>
      <c r="I43" s="10">
        <v>169.4</v>
      </c>
      <c r="J43" s="10">
        <f>SUM(H43:I43)</f>
        <v>2344.4</v>
      </c>
      <c r="K43" s="7" t="s">
        <v>15</v>
      </c>
    </row>
    <row r="44" spans="1:11" x14ac:dyDescent="0.25">
      <c r="A44" s="7">
        <v>2401126</v>
      </c>
      <c r="B44" s="7" t="s">
        <v>143</v>
      </c>
      <c r="C44" s="9">
        <v>45376</v>
      </c>
      <c r="D44" s="9">
        <v>45379</v>
      </c>
      <c r="E44" s="9">
        <v>45427</v>
      </c>
      <c r="F44" s="7" t="s">
        <v>68</v>
      </c>
      <c r="G44" s="7" t="s">
        <v>58</v>
      </c>
      <c r="H44" s="10">
        <v>1294.3699999999999</v>
      </c>
      <c r="I44" s="10">
        <v>141.87</v>
      </c>
      <c r="J44" s="10">
        <f>SUM(H44:I44)</f>
        <v>1436.2399999999998</v>
      </c>
      <c r="K44" s="7" t="s">
        <v>15</v>
      </c>
    </row>
    <row r="45" spans="1:11" x14ac:dyDescent="0.25">
      <c r="A45" s="7">
        <v>2401131</v>
      </c>
      <c r="B45" s="7" t="s">
        <v>143</v>
      </c>
      <c r="C45" s="9">
        <v>45362</v>
      </c>
      <c r="D45" s="9">
        <v>45379</v>
      </c>
      <c r="E45" s="7"/>
      <c r="F45" s="7" t="s">
        <v>209</v>
      </c>
      <c r="G45" s="7" t="s">
        <v>735</v>
      </c>
      <c r="H45" s="10">
        <v>0</v>
      </c>
      <c r="I45" s="10">
        <v>0</v>
      </c>
      <c r="J45" s="10">
        <v>0</v>
      </c>
      <c r="K45" s="7" t="s">
        <v>15</v>
      </c>
    </row>
    <row r="46" spans="1:11" x14ac:dyDescent="0.25">
      <c r="A46" s="7">
        <v>2401134</v>
      </c>
      <c r="B46" s="7" t="s">
        <v>143</v>
      </c>
      <c r="C46" s="9">
        <v>45367</v>
      </c>
      <c r="D46" s="9">
        <v>45379</v>
      </c>
      <c r="E46" s="7"/>
      <c r="F46" s="7" t="s">
        <v>29</v>
      </c>
      <c r="G46" s="7" t="s">
        <v>736</v>
      </c>
      <c r="H46" s="10">
        <v>0</v>
      </c>
      <c r="I46" s="10">
        <v>0</v>
      </c>
      <c r="J46" s="10">
        <v>0</v>
      </c>
      <c r="K46" s="7" t="s">
        <v>15</v>
      </c>
    </row>
    <row r="47" spans="1:11" x14ac:dyDescent="0.25">
      <c r="A47" s="7">
        <v>2401181</v>
      </c>
      <c r="B47" s="7" t="s">
        <v>143</v>
      </c>
      <c r="C47" s="9">
        <v>45376</v>
      </c>
      <c r="D47" s="9">
        <v>45383</v>
      </c>
      <c r="E47" s="9">
        <v>45441</v>
      </c>
      <c r="F47" s="7" t="s">
        <v>670</v>
      </c>
      <c r="G47" s="7" t="s">
        <v>197</v>
      </c>
      <c r="H47" s="10">
        <f>5306.29+1221.86</f>
        <v>6528.15</v>
      </c>
      <c r="I47" s="10">
        <f>141.87+141.87</f>
        <v>283.74</v>
      </c>
      <c r="J47" s="10">
        <f>SUM(H47:I47)</f>
        <v>6811.8899999999994</v>
      </c>
      <c r="K47" s="7" t="s">
        <v>15</v>
      </c>
    </row>
    <row r="48" spans="1:11" x14ac:dyDescent="0.25">
      <c r="A48" s="7">
        <v>2401184</v>
      </c>
      <c r="B48" s="7" t="s">
        <v>143</v>
      </c>
      <c r="C48" s="9">
        <v>45374</v>
      </c>
      <c r="D48" s="9">
        <v>45383</v>
      </c>
      <c r="E48" s="7"/>
      <c r="F48" s="7" t="s">
        <v>94</v>
      </c>
      <c r="G48" s="7" t="s">
        <v>737</v>
      </c>
      <c r="H48" s="10">
        <v>0</v>
      </c>
      <c r="I48" s="10">
        <v>0</v>
      </c>
      <c r="J48" s="10">
        <v>0</v>
      </c>
      <c r="K48" s="7" t="s">
        <v>15</v>
      </c>
    </row>
    <row r="49" spans="1:11" x14ac:dyDescent="0.25">
      <c r="A49" s="7">
        <v>2401190</v>
      </c>
      <c r="B49" s="7" t="s">
        <v>143</v>
      </c>
      <c r="C49" s="9">
        <v>45294</v>
      </c>
      <c r="D49" s="9">
        <v>45384</v>
      </c>
      <c r="E49" s="7"/>
      <c r="F49" s="7" t="s">
        <v>65</v>
      </c>
      <c r="G49" s="7" t="s">
        <v>122</v>
      </c>
      <c r="H49" s="10"/>
      <c r="I49" s="10"/>
      <c r="J49" s="10"/>
      <c r="K49" s="7"/>
    </row>
    <row r="50" spans="1:11" x14ac:dyDescent="0.25">
      <c r="A50" s="7">
        <v>2401215</v>
      </c>
      <c r="B50" s="7" t="s">
        <v>143</v>
      </c>
      <c r="C50" s="9">
        <v>45378</v>
      </c>
      <c r="D50" s="9">
        <v>45386</v>
      </c>
      <c r="E50" s="9">
        <v>45455</v>
      </c>
      <c r="F50" s="7" t="s">
        <v>77</v>
      </c>
      <c r="G50" s="7" t="s">
        <v>122</v>
      </c>
      <c r="H50" s="10">
        <v>2143.9699999999998</v>
      </c>
      <c r="I50" s="10">
        <v>0</v>
      </c>
      <c r="J50" s="10">
        <f>SUM(H50:I50)</f>
        <v>2143.9699999999998</v>
      </c>
      <c r="K50" s="7" t="s">
        <v>15</v>
      </c>
    </row>
    <row r="51" spans="1:11" x14ac:dyDescent="0.25">
      <c r="A51" s="39">
        <v>2401226</v>
      </c>
      <c r="B51" s="7" t="s">
        <v>143</v>
      </c>
      <c r="C51" s="9">
        <v>44987</v>
      </c>
      <c r="D51" s="9">
        <v>45385</v>
      </c>
      <c r="E51" s="7"/>
      <c r="F51" s="7" t="s">
        <v>55</v>
      </c>
      <c r="G51" s="7" t="s">
        <v>738</v>
      </c>
      <c r="H51" s="10">
        <v>0</v>
      </c>
      <c r="I51" s="10">
        <v>141.87</v>
      </c>
      <c r="J51" s="10">
        <v>0</v>
      </c>
      <c r="K51" s="7"/>
    </row>
    <row r="52" spans="1:11" x14ac:dyDescent="0.25">
      <c r="A52" s="39">
        <v>2401313</v>
      </c>
      <c r="B52" s="7" t="s">
        <v>143</v>
      </c>
      <c r="C52" s="9">
        <v>45349</v>
      </c>
      <c r="D52" s="9">
        <v>45385</v>
      </c>
      <c r="E52" s="9">
        <v>45399</v>
      </c>
      <c r="F52" s="7" t="s">
        <v>77</v>
      </c>
      <c r="G52" s="7" t="s">
        <v>739</v>
      </c>
      <c r="H52" s="10">
        <v>50</v>
      </c>
      <c r="I52" s="10">
        <v>0</v>
      </c>
      <c r="J52" s="10">
        <f>SUM(H52:I52)</f>
        <v>50</v>
      </c>
      <c r="K52" s="7" t="s">
        <v>15</v>
      </c>
    </row>
    <row r="53" spans="1:11" x14ac:dyDescent="0.25">
      <c r="A53" s="39">
        <v>2401314</v>
      </c>
      <c r="B53" s="7" t="s">
        <v>143</v>
      </c>
      <c r="C53" s="9">
        <v>45369</v>
      </c>
      <c r="D53" s="9">
        <v>45389</v>
      </c>
      <c r="E53" s="7"/>
      <c r="F53" s="7" t="s">
        <v>264</v>
      </c>
      <c r="G53" s="7" t="s">
        <v>122</v>
      </c>
      <c r="H53" s="10">
        <v>1689.45</v>
      </c>
      <c r="I53" s="10">
        <v>0</v>
      </c>
      <c r="J53" s="10">
        <v>1689.45</v>
      </c>
      <c r="K53" s="7" t="s">
        <v>15</v>
      </c>
    </row>
    <row r="54" spans="1:11" x14ac:dyDescent="0.25">
      <c r="A54" s="39">
        <v>2401319</v>
      </c>
      <c r="B54" s="7" t="s">
        <v>143</v>
      </c>
      <c r="C54" s="9">
        <v>45379</v>
      </c>
      <c r="D54" s="9">
        <v>45390</v>
      </c>
      <c r="E54" s="9">
        <v>45442</v>
      </c>
      <c r="F54" s="7" t="s">
        <v>23</v>
      </c>
      <c r="G54" s="7" t="s">
        <v>58</v>
      </c>
      <c r="H54" s="10">
        <v>900</v>
      </c>
      <c r="I54" s="10">
        <v>0</v>
      </c>
      <c r="J54" s="10">
        <f>SUM(H54:I54)</f>
        <v>900</v>
      </c>
      <c r="K54" s="7" t="s">
        <v>15</v>
      </c>
    </row>
    <row r="55" spans="1:11" x14ac:dyDescent="0.25">
      <c r="A55" s="39">
        <v>2401342</v>
      </c>
      <c r="B55" s="7" t="s">
        <v>143</v>
      </c>
      <c r="C55" s="9">
        <v>45388</v>
      </c>
      <c r="D55" s="9">
        <v>45393</v>
      </c>
      <c r="E55" s="7"/>
      <c r="F55" s="7" t="s">
        <v>507</v>
      </c>
      <c r="G55" s="7" t="s">
        <v>122</v>
      </c>
      <c r="H55" s="10"/>
      <c r="I55" s="10"/>
      <c r="J55" s="10"/>
      <c r="K55" s="7"/>
    </row>
    <row r="56" spans="1:11" x14ac:dyDescent="0.25">
      <c r="A56" s="39">
        <v>2401370</v>
      </c>
      <c r="B56" s="7" t="s">
        <v>143</v>
      </c>
      <c r="C56" s="9">
        <v>45393</v>
      </c>
      <c r="D56" s="9">
        <v>45393</v>
      </c>
      <c r="E56" s="7"/>
      <c r="F56" s="7" t="s">
        <v>102</v>
      </c>
      <c r="G56" s="7" t="s">
        <v>17</v>
      </c>
      <c r="H56" s="10"/>
      <c r="I56" s="10"/>
      <c r="J56" s="10"/>
      <c r="K56" s="7"/>
    </row>
    <row r="57" spans="1:11" x14ac:dyDescent="0.25">
      <c r="A57" s="39">
        <v>2401376</v>
      </c>
      <c r="B57" s="7" t="s">
        <v>143</v>
      </c>
      <c r="C57" s="9">
        <v>45605</v>
      </c>
      <c r="D57" s="9">
        <v>45395</v>
      </c>
      <c r="E57" s="7"/>
      <c r="F57" s="7" t="s">
        <v>23</v>
      </c>
      <c r="G57" s="7" t="s">
        <v>422</v>
      </c>
      <c r="H57" s="10"/>
      <c r="I57" s="10"/>
      <c r="J57" s="10"/>
      <c r="K57" s="7"/>
    </row>
    <row r="58" spans="1:11" x14ac:dyDescent="0.25">
      <c r="A58" s="39">
        <v>2401381</v>
      </c>
      <c r="B58" s="7" t="s">
        <v>143</v>
      </c>
      <c r="C58" s="9">
        <v>45378</v>
      </c>
      <c r="D58" s="9">
        <v>45397</v>
      </c>
      <c r="E58" s="7"/>
      <c r="F58" s="7" t="s">
        <v>94</v>
      </c>
      <c r="G58" s="7" t="s">
        <v>17</v>
      </c>
      <c r="H58" s="10"/>
      <c r="I58" s="10"/>
      <c r="J58" s="10"/>
      <c r="K58" s="7"/>
    </row>
    <row r="59" spans="1:11" x14ac:dyDescent="0.25">
      <c r="A59" s="39">
        <v>2401392</v>
      </c>
      <c r="B59" s="7" t="s">
        <v>143</v>
      </c>
      <c r="C59" s="9">
        <v>45372</v>
      </c>
      <c r="D59" s="9">
        <v>45397</v>
      </c>
      <c r="E59" s="7"/>
      <c r="F59" s="7" t="s">
        <v>92</v>
      </c>
      <c r="G59" s="7" t="s">
        <v>17</v>
      </c>
      <c r="H59" s="10"/>
      <c r="I59" s="10"/>
      <c r="J59" s="10"/>
      <c r="K59" s="7"/>
    </row>
    <row r="60" spans="1:11" x14ac:dyDescent="0.25">
      <c r="A60" s="39">
        <v>2401419</v>
      </c>
      <c r="B60" s="7" t="s">
        <v>143</v>
      </c>
      <c r="C60" s="9">
        <v>45337</v>
      </c>
      <c r="D60" s="9">
        <v>45392</v>
      </c>
      <c r="E60" s="9">
        <v>45667</v>
      </c>
      <c r="F60" s="7" t="s">
        <v>61</v>
      </c>
      <c r="G60" s="7" t="s">
        <v>740</v>
      </c>
      <c r="H60" s="10">
        <v>0</v>
      </c>
      <c r="I60" s="10">
        <v>0</v>
      </c>
      <c r="J60" s="10">
        <v>0</v>
      </c>
      <c r="K60" s="7" t="s">
        <v>15</v>
      </c>
    </row>
    <row r="61" spans="1:11" x14ac:dyDescent="0.25">
      <c r="A61" s="39">
        <v>2401420</v>
      </c>
      <c r="B61" s="7" t="s">
        <v>154</v>
      </c>
      <c r="C61" s="9">
        <v>45370</v>
      </c>
      <c r="D61" s="9">
        <v>45390</v>
      </c>
      <c r="E61" s="9">
        <v>45667</v>
      </c>
      <c r="F61" s="7" t="s">
        <v>741</v>
      </c>
      <c r="G61" s="7" t="s">
        <v>742</v>
      </c>
      <c r="H61" s="10">
        <v>0</v>
      </c>
      <c r="I61" s="10">
        <v>0</v>
      </c>
      <c r="J61" s="10">
        <v>0</v>
      </c>
      <c r="K61" s="7" t="s">
        <v>15</v>
      </c>
    </row>
    <row r="62" spans="1:11" x14ac:dyDescent="0.25">
      <c r="A62" s="39">
        <v>2401452</v>
      </c>
      <c r="B62" s="7" t="s">
        <v>143</v>
      </c>
      <c r="C62" s="9">
        <v>45390</v>
      </c>
      <c r="D62" s="9">
        <v>45399</v>
      </c>
      <c r="E62" s="7"/>
      <c r="F62" s="7" t="s">
        <v>146</v>
      </c>
      <c r="G62" s="7" t="s">
        <v>743</v>
      </c>
      <c r="H62" s="10">
        <v>0</v>
      </c>
      <c r="I62" s="10">
        <v>0</v>
      </c>
      <c r="J62" s="10">
        <v>0</v>
      </c>
      <c r="K62" s="7" t="s">
        <v>15</v>
      </c>
    </row>
    <row r="63" spans="1:11" x14ac:dyDescent="0.25">
      <c r="A63" s="39">
        <v>2401522</v>
      </c>
      <c r="B63" s="7" t="s">
        <v>143</v>
      </c>
      <c r="C63" s="9">
        <v>45394</v>
      </c>
      <c r="D63" s="9">
        <v>45404</v>
      </c>
      <c r="E63" s="7"/>
      <c r="F63" s="7" t="s">
        <v>59</v>
      </c>
      <c r="G63" s="7" t="s">
        <v>17</v>
      </c>
      <c r="H63" s="10"/>
      <c r="I63" s="10"/>
      <c r="J63" s="10"/>
      <c r="K63" s="7"/>
    </row>
    <row r="64" spans="1:11" x14ac:dyDescent="0.25">
      <c r="A64" s="39">
        <v>2401572</v>
      </c>
      <c r="B64" s="7" t="s">
        <v>143</v>
      </c>
      <c r="C64" s="9">
        <v>45384</v>
      </c>
      <c r="D64" s="9">
        <v>45404</v>
      </c>
      <c r="E64" s="7"/>
      <c r="F64" s="7" t="s">
        <v>487</v>
      </c>
      <c r="G64" s="7" t="s">
        <v>58</v>
      </c>
      <c r="H64" s="10"/>
      <c r="I64" s="10"/>
      <c r="J64" s="10"/>
      <c r="K64" s="7"/>
    </row>
    <row r="65" spans="1:11" x14ac:dyDescent="0.25">
      <c r="A65" s="39">
        <v>2401595</v>
      </c>
      <c r="B65" s="7" t="s">
        <v>143</v>
      </c>
      <c r="C65" s="9">
        <v>45401</v>
      </c>
      <c r="D65" s="9">
        <v>45404</v>
      </c>
      <c r="E65" s="9">
        <v>45490</v>
      </c>
      <c r="F65" s="7" t="s">
        <v>94</v>
      </c>
      <c r="G65" s="7" t="s">
        <v>17</v>
      </c>
      <c r="H65" s="10">
        <v>728.87</v>
      </c>
      <c r="I65" s="10">
        <v>141.87</v>
      </c>
      <c r="J65" s="10">
        <f>SUM(H65:I65)</f>
        <v>870.74</v>
      </c>
      <c r="K65" s="7" t="s">
        <v>15</v>
      </c>
    </row>
    <row r="66" spans="1:11" x14ac:dyDescent="0.25">
      <c r="A66" s="39">
        <v>2401599</v>
      </c>
      <c r="B66" s="7" t="s">
        <v>143</v>
      </c>
      <c r="C66" s="9">
        <v>45379</v>
      </c>
      <c r="D66" s="9">
        <v>45405</v>
      </c>
      <c r="E66" s="9">
        <v>45602</v>
      </c>
      <c r="F66" s="7" t="s">
        <v>733</v>
      </c>
      <c r="G66" s="7" t="s">
        <v>58</v>
      </c>
      <c r="H66" s="10">
        <v>2492.6</v>
      </c>
      <c r="I66" s="10">
        <v>141.87</v>
      </c>
      <c r="J66" s="10">
        <f>SUM(H66:I66)</f>
        <v>2634.47</v>
      </c>
      <c r="K66" s="7" t="s">
        <v>15</v>
      </c>
    </row>
    <row r="67" spans="1:11" x14ac:dyDescent="0.25">
      <c r="A67" s="39">
        <v>2401602</v>
      </c>
      <c r="B67" s="7" t="s">
        <v>143</v>
      </c>
      <c r="C67" s="9">
        <v>45404</v>
      </c>
      <c r="D67" s="9">
        <v>45405</v>
      </c>
      <c r="E67" s="7"/>
      <c r="F67" s="7" t="s">
        <v>50</v>
      </c>
      <c r="G67" s="7" t="s">
        <v>17</v>
      </c>
      <c r="H67" s="10"/>
      <c r="I67" s="10"/>
      <c r="J67" s="10"/>
      <c r="K67" s="7"/>
    </row>
    <row r="68" spans="1:11" x14ac:dyDescent="0.25">
      <c r="A68" s="39">
        <v>2401608</v>
      </c>
      <c r="B68" s="7" t="s">
        <v>143</v>
      </c>
      <c r="C68" s="9">
        <v>45401</v>
      </c>
      <c r="D68" s="9">
        <v>45406</v>
      </c>
      <c r="E68" s="9">
        <v>45491</v>
      </c>
      <c r="F68" s="7" t="s">
        <v>507</v>
      </c>
      <c r="G68" s="7" t="s">
        <v>58</v>
      </c>
      <c r="H68" s="10">
        <v>2278.9899999999998</v>
      </c>
      <c r="I68" s="10">
        <v>141.87</v>
      </c>
      <c r="J68" s="10">
        <f>SUM(H68:I68)</f>
        <v>2420.8599999999997</v>
      </c>
      <c r="K68" s="7" t="s">
        <v>15</v>
      </c>
    </row>
    <row r="69" spans="1:11" x14ac:dyDescent="0.25">
      <c r="A69" s="39">
        <v>2401609</v>
      </c>
      <c r="B69" s="7" t="s">
        <v>143</v>
      </c>
      <c r="C69" s="9">
        <v>45395</v>
      </c>
      <c r="D69" s="9">
        <v>45406</v>
      </c>
      <c r="E69" s="9">
        <v>45434</v>
      </c>
      <c r="F69" s="7" t="s">
        <v>90</v>
      </c>
      <c r="G69" s="7" t="s">
        <v>744</v>
      </c>
      <c r="H69" s="10">
        <v>584.47</v>
      </c>
      <c r="I69" s="10">
        <v>0</v>
      </c>
      <c r="J69" s="10">
        <v>0</v>
      </c>
      <c r="K69" s="7" t="s">
        <v>15</v>
      </c>
    </row>
    <row r="70" spans="1:11" x14ac:dyDescent="0.25">
      <c r="A70" s="39">
        <v>2401611</v>
      </c>
      <c r="B70" s="7" t="s">
        <v>143</v>
      </c>
      <c r="C70" s="9">
        <v>45396</v>
      </c>
      <c r="D70" s="9">
        <v>45406</v>
      </c>
      <c r="E70" s="9">
        <v>45512</v>
      </c>
      <c r="F70" s="7" t="s">
        <v>571</v>
      </c>
      <c r="G70" s="7" t="s">
        <v>745</v>
      </c>
      <c r="H70" s="10">
        <v>827.06</v>
      </c>
      <c r="I70" s="10">
        <v>0</v>
      </c>
      <c r="J70" s="10">
        <f>SUM(H70:I70)</f>
        <v>827.06</v>
      </c>
      <c r="K70" s="7" t="s">
        <v>15</v>
      </c>
    </row>
    <row r="71" spans="1:11" x14ac:dyDescent="0.25">
      <c r="A71" s="39">
        <v>2401673</v>
      </c>
      <c r="B71" s="7" t="s">
        <v>143</v>
      </c>
      <c r="C71" s="9">
        <v>45412</v>
      </c>
      <c r="D71" s="9">
        <v>45412</v>
      </c>
      <c r="E71" s="7"/>
      <c r="F71" s="7" t="s">
        <v>746</v>
      </c>
      <c r="G71" s="7" t="s">
        <v>747</v>
      </c>
      <c r="H71" s="10">
        <v>0</v>
      </c>
      <c r="I71" s="10">
        <v>0</v>
      </c>
      <c r="J71" s="10">
        <v>0</v>
      </c>
      <c r="K71" s="7" t="s">
        <v>15</v>
      </c>
    </row>
    <row r="72" spans="1:11" x14ac:dyDescent="0.25">
      <c r="A72" s="39">
        <v>2401675</v>
      </c>
      <c r="B72" s="7" t="s">
        <v>143</v>
      </c>
      <c r="C72" s="9">
        <v>45410</v>
      </c>
      <c r="D72" s="9">
        <v>45412</v>
      </c>
      <c r="E72" s="9">
        <v>45462</v>
      </c>
      <c r="F72" s="7" t="s">
        <v>106</v>
      </c>
      <c r="G72" s="7" t="s">
        <v>748</v>
      </c>
      <c r="H72" s="10">
        <v>1109.69</v>
      </c>
      <c r="I72" s="10">
        <v>0</v>
      </c>
      <c r="J72" s="10">
        <f>SUM(H72:I72)</f>
        <v>1109.69</v>
      </c>
      <c r="K72" s="7" t="s">
        <v>15</v>
      </c>
    </row>
    <row r="73" spans="1:11" x14ac:dyDescent="0.25">
      <c r="A73" s="39">
        <v>2401679</v>
      </c>
      <c r="B73" s="7" t="s">
        <v>143</v>
      </c>
      <c r="C73" s="9">
        <v>45392</v>
      </c>
      <c r="D73" s="9">
        <v>45398</v>
      </c>
      <c r="E73" s="7"/>
      <c r="F73" s="7" t="s">
        <v>733</v>
      </c>
      <c r="G73" s="7" t="s">
        <v>749</v>
      </c>
      <c r="H73" s="10">
        <v>2038.04</v>
      </c>
      <c r="I73" s="10">
        <v>0</v>
      </c>
      <c r="J73" s="10">
        <f>SUM(H73:I73)</f>
        <v>2038.04</v>
      </c>
      <c r="K73" s="7" t="s">
        <v>15</v>
      </c>
    </row>
    <row r="74" spans="1:11" x14ac:dyDescent="0.25">
      <c r="A74" s="39">
        <v>2401731</v>
      </c>
      <c r="B74" s="7" t="s">
        <v>143</v>
      </c>
      <c r="C74" s="9">
        <v>45412</v>
      </c>
      <c r="D74" s="9">
        <v>45413</v>
      </c>
      <c r="E74" s="9">
        <v>45506</v>
      </c>
      <c r="F74" s="7" t="s">
        <v>68</v>
      </c>
      <c r="G74" s="7" t="s">
        <v>105</v>
      </c>
      <c r="H74" s="10">
        <v>128.94999999999999</v>
      </c>
      <c r="I74" s="10">
        <v>0</v>
      </c>
      <c r="J74" s="10">
        <f>SUM(H74:I74)</f>
        <v>128.94999999999999</v>
      </c>
      <c r="K74" s="7" t="s">
        <v>15</v>
      </c>
    </row>
    <row r="75" spans="1:11" x14ac:dyDescent="0.25">
      <c r="A75" s="39">
        <v>2401736</v>
      </c>
      <c r="B75" s="7" t="s">
        <v>143</v>
      </c>
      <c r="C75" s="9">
        <v>45388</v>
      </c>
      <c r="D75" s="9">
        <v>45415</v>
      </c>
      <c r="E75" s="9">
        <v>45462</v>
      </c>
      <c r="F75" s="7" t="s">
        <v>85</v>
      </c>
      <c r="G75" s="7" t="s">
        <v>126</v>
      </c>
      <c r="H75" s="10">
        <v>95.83</v>
      </c>
      <c r="I75" s="10">
        <v>0</v>
      </c>
      <c r="J75" s="10">
        <f>SUM(H75:I75)</f>
        <v>95.83</v>
      </c>
      <c r="K75" s="7" t="s">
        <v>15</v>
      </c>
    </row>
    <row r="76" spans="1:11" x14ac:dyDescent="0.25">
      <c r="A76" s="39">
        <v>2401781</v>
      </c>
      <c r="B76" s="7" t="s">
        <v>143</v>
      </c>
      <c r="C76" s="9">
        <v>45415</v>
      </c>
      <c r="D76" s="9">
        <v>45418</v>
      </c>
      <c r="E76" s="9">
        <v>45498</v>
      </c>
      <c r="F76" s="7" t="s">
        <v>116</v>
      </c>
      <c r="G76" s="7" t="s">
        <v>58</v>
      </c>
      <c r="H76" s="10">
        <v>1347.73</v>
      </c>
      <c r="I76" s="10">
        <v>0</v>
      </c>
      <c r="J76" s="10">
        <f>SUM(H76:I76)</f>
        <v>1347.73</v>
      </c>
      <c r="K76" s="7" t="s">
        <v>15</v>
      </c>
    </row>
    <row r="77" spans="1:11" x14ac:dyDescent="0.25">
      <c r="A77" s="39">
        <v>2401783</v>
      </c>
      <c r="B77" s="7" t="s">
        <v>143</v>
      </c>
      <c r="C77" s="9">
        <v>45357</v>
      </c>
      <c r="D77" s="9">
        <v>45419</v>
      </c>
      <c r="E77" s="7"/>
      <c r="F77" s="7" t="s">
        <v>750</v>
      </c>
      <c r="G77" s="7" t="s">
        <v>58</v>
      </c>
      <c r="H77" s="10"/>
      <c r="I77" s="10"/>
      <c r="J77" s="10"/>
      <c r="K77" s="7"/>
    </row>
    <row r="78" spans="1:11" x14ac:dyDescent="0.25">
      <c r="A78" s="39">
        <v>2401785</v>
      </c>
      <c r="B78" s="7" t="s">
        <v>143</v>
      </c>
      <c r="C78" s="9">
        <v>45355</v>
      </c>
      <c r="D78" s="9">
        <v>45419</v>
      </c>
      <c r="E78" s="9">
        <v>45441</v>
      </c>
      <c r="F78" s="7" t="s">
        <v>439</v>
      </c>
      <c r="G78" s="7" t="s">
        <v>58</v>
      </c>
      <c r="H78" s="10">
        <v>2477.09</v>
      </c>
      <c r="I78" s="10">
        <v>141.87</v>
      </c>
      <c r="J78" s="10">
        <f>SUM(H78:I78)</f>
        <v>2618.96</v>
      </c>
      <c r="K78" s="7" t="s">
        <v>15</v>
      </c>
    </row>
    <row r="79" spans="1:11" x14ac:dyDescent="0.25">
      <c r="A79" s="39">
        <v>2401786</v>
      </c>
      <c r="B79" s="7" t="s">
        <v>143</v>
      </c>
      <c r="C79" s="9">
        <v>45406</v>
      </c>
      <c r="D79" s="9">
        <v>45420</v>
      </c>
      <c r="E79" s="7"/>
      <c r="F79" s="7" t="s">
        <v>751</v>
      </c>
      <c r="G79" s="7" t="s">
        <v>752</v>
      </c>
      <c r="H79" s="10"/>
      <c r="I79" s="10"/>
      <c r="J79" s="10"/>
      <c r="K79" s="7"/>
    </row>
    <row r="80" spans="1:11" x14ac:dyDescent="0.25">
      <c r="A80" s="39">
        <v>2401788</v>
      </c>
      <c r="B80" s="7" t="s">
        <v>143</v>
      </c>
      <c r="C80" s="9">
        <v>45401</v>
      </c>
      <c r="D80" s="9">
        <v>45414</v>
      </c>
      <c r="E80" s="7"/>
      <c r="F80" s="7" t="s">
        <v>39</v>
      </c>
      <c r="G80" s="7" t="s">
        <v>753</v>
      </c>
      <c r="H80" s="10">
        <v>0</v>
      </c>
      <c r="I80" s="10">
        <v>0</v>
      </c>
      <c r="J80" s="10">
        <v>0</v>
      </c>
      <c r="K80" s="7" t="s">
        <v>15</v>
      </c>
    </row>
    <row r="81" spans="1:11" x14ac:dyDescent="0.25">
      <c r="A81" s="39">
        <v>2401807</v>
      </c>
      <c r="B81" s="7" t="s">
        <v>143</v>
      </c>
      <c r="C81" s="9">
        <v>45401</v>
      </c>
      <c r="D81" s="9">
        <v>45420</v>
      </c>
      <c r="E81" s="7"/>
      <c r="F81" s="7" t="s">
        <v>295</v>
      </c>
      <c r="G81" s="7" t="s">
        <v>17</v>
      </c>
      <c r="H81" s="10"/>
      <c r="I81" s="10"/>
      <c r="J81" s="10"/>
      <c r="K81" s="7"/>
    </row>
    <row r="82" spans="1:11" x14ac:dyDescent="0.25">
      <c r="A82" s="39">
        <v>2401812</v>
      </c>
      <c r="B82" s="7" t="s">
        <v>143</v>
      </c>
      <c r="C82" s="9">
        <v>45406</v>
      </c>
      <c r="D82" s="9">
        <v>45420</v>
      </c>
      <c r="E82" s="9">
        <v>45645</v>
      </c>
      <c r="F82" s="7" t="s">
        <v>230</v>
      </c>
      <c r="G82" s="7" t="s">
        <v>17</v>
      </c>
      <c r="H82" s="10">
        <v>647.96</v>
      </c>
      <c r="I82" s="10">
        <v>0</v>
      </c>
      <c r="J82" s="10">
        <f>SUM(H82:I82)</f>
        <v>647.96</v>
      </c>
      <c r="K82" s="7" t="s">
        <v>15</v>
      </c>
    </row>
    <row r="83" spans="1:11" x14ac:dyDescent="0.25">
      <c r="A83" s="39">
        <v>2401817</v>
      </c>
      <c r="B83" s="7" t="s">
        <v>143</v>
      </c>
      <c r="C83" s="9">
        <v>45403</v>
      </c>
      <c r="D83" s="9">
        <v>45422</v>
      </c>
      <c r="E83" s="7"/>
      <c r="F83" s="7" t="s">
        <v>52</v>
      </c>
      <c r="G83" s="7" t="s">
        <v>17</v>
      </c>
      <c r="H83" s="10"/>
      <c r="I83" s="10"/>
      <c r="J83" s="10"/>
      <c r="K83" s="7"/>
    </row>
    <row r="84" spans="1:11" x14ac:dyDescent="0.25">
      <c r="A84" s="39">
        <v>2401828</v>
      </c>
      <c r="B84" s="7" t="s">
        <v>143</v>
      </c>
      <c r="C84" s="9">
        <v>45397</v>
      </c>
      <c r="D84" s="9">
        <v>45400</v>
      </c>
      <c r="E84" s="9">
        <v>45448</v>
      </c>
      <c r="F84" s="7" t="s">
        <v>19</v>
      </c>
      <c r="G84" s="7" t="s">
        <v>17</v>
      </c>
      <c r="H84" s="10">
        <v>375</v>
      </c>
      <c r="I84" s="10">
        <v>0</v>
      </c>
      <c r="J84" s="10">
        <f>SUM(H84:I84)</f>
        <v>375</v>
      </c>
      <c r="K84" s="7" t="s">
        <v>15</v>
      </c>
    </row>
    <row r="85" spans="1:11" x14ac:dyDescent="0.25">
      <c r="A85" s="35">
        <v>2401850</v>
      </c>
      <c r="B85" s="7" t="s">
        <v>143</v>
      </c>
      <c r="C85" s="9">
        <v>45404</v>
      </c>
      <c r="D85" s="9">
        <v>45426</v>
      </c>
      <c r="E85" s="9">
        <v>45566</v>
      </c>
      <c r="F85" s="7" t="s">
        <v>754</v>
      </c>
      <c r="G85" s="7" t="s">
        <v>755</v>
      </c>
      <c r="H85" s="10">
        <v>1159.1199999999999</v>
      </c>
      <c r="I85" s="10"/>
      <c r="J85" s="10">
        <v>1159.1199999999999</v>
      </c>
      <c r="K85" s="7" t="s">
        <v>15</v>
      </c>
    </row>
    <row r="86" spans="1:11" x14ac:dyDescent="0.25">
      <c r="A86" s="39">
        <v>2401862</v>
      </c>
      <c r="B86" s="7" t="s">
        <v>143</v>
      </c>
      <c r="C86" s="9" t="s">
        <v>756</v>
      </c>
      <c r="D86" s="9">
        <v>45420</v>
      </c>
      <c r="E86" s="9">
        <v>45524</v>
      </c>
      <c r="F86" s="7" t="s">
        <v>507</v>
      </c>
      <c r="G86" s="7" t="s">
        <v>757</v>
      </c>
      <c r="H86" s="10">
        <v>128.55000000000001</v>
      </c>
      <c r="I86" s="10">
        <v>0</v>
      </c>
      <c r="J86" s="10">
        <v>128.55000000000001</v>
      </c>
      <c r="K86" s="7" t="s">
        <v>15</v>
      </c>
    </row>
    <row r="87" spans="1:11" x14ac:dyDescent="0.25">
      <c r="A87" s="39">
        <v>2401868</v>
      </c>
      <c r="B87" s="7" t="s">
        <v>143</v>
      </c>
      <c r="C87" s="9">
        <v>45418</v>
      </c>
      <c r="D87" s="9">
        <v>45425</v>
      </c>
      <c r="E87" s="34"/>
      <c r="F87" s="7" t="s">
        <v>758</v>
      </c>
      <c r="G87" s="7" t="s">
        <v>759</v>
      </c>
      <c r="H87" s="33"/>
      <c r="I87" s="33"/>
      <c r="J87" s="33"/>
      <c r="K87" s="34"/>
    </row>
    <row r="88" spans="1:11" x14ac:dyDescent="0.25">
      <c r="A88" s="39">
        <v>2401882</v>
      </c>
      <c r="B88" s="7" t="s">
        <v>143</v>
      </c>
      <c r="C88" s="9">
        <v>45425</v>
      </c>
      <c r="D88" s="9">
        <v>45426</v>
      </c>
      <c r="E88" s="9">
        <v>45504</v>
      </c>
      <c r="F88" s="7" t="s">
        <v>372</v>
      </c>
      <c r="G88" s="7" t="s">
        <v>58</v>
      </c>
      <c r="H88" s="10">
        <v>1591.39</v>
      </c>
      <c r="I88" s="10">
        <v>141.87</v>
      </c>
      <c r="J88" s="10">
        <f>SUM(H88:I88)</f>
        <v>1733.2600000000002</v>
      </c>
      <c r="K88" s="7" t="s">
        <v>15</v>
      </c>
    </row>
    <row r="89" spans="1:11" x14ac:dyDescent="0.25">
      <c r="A89" s="39">
        <v>2401903</v>
      </c>
      <c r="B89" s="7" t="s">
        <v>143</v>
      </c>
      <c r="C89" s="9">
        <v>45404</v>
      </c>
      <c r="D89" s="9">
        <v>45427</v>
      </c>
      <c r="E89" s="9">
        <v>45680</v>
      </c>
      <c r="F89" s="7" t="s">
        <v>230</v>
      </c>
      <c r="G89" s="7" t="s">
        <v>197</v>
      </c>
      <c r="H89" s="10">
        <v>0</v>
      </c>
      <c r="I89" s="10">
        <v>141.87</v>
      </c>
      <c r="J89" s="10">
        <f>SUM(H89:I89)</f>
        <v>141.87</v>
      </c>
      <c r="K89" s="7" t="s">
        <v>15</v>
      </c>
    </row>
    <row r="90" spans="1:11" x14ac:dyDescent="0.25">
      <c r="A90" s="39">
        <v>2401911</v>
      </c>
      <c r="B90" s="7" t="s">
        <v>143</v>
      </c>
      <c r="C90" s="9">
        <v>45415</v>
      </c>
      <c r="D90" s="9">
        <v>45428</v>
      </c>
      <c r="E90" s="9">
        <v>45457</v>
      </c>
      <c r="F90" s="7" t="s">
        <v>750</v>
      </c>
      <c r="G90" s="7" t="s">
        <v>760</v>
      </c>
      <c r="H90" s="10">
        <v>0</v>
      </c>
      <c r="I90" s="10">
        <v>0</v>
      </c>
      <c r="J90" s="10">
        <v>0</v>
      </c>
      <c r="K90" s="7" t="s">
        <v>15</v>
      </c>
    </row>
    <row r="91" spans="1:11" x14ac:dyDescent="0.25">
      <c r="A91" s="39">
        <v>2401912</v>
      </c>
      <c r="B91" s="7" t="s">
        <v>143</v>
      </c>
      <c r="C91" s="9">
        <v>45392</v>
      </c>
      <c r="D91" s="9">
        <v>45426</v>
      </c>
      <c r="E91" s="9">
        <v>45433</v>
      </c>
      <c r="F91" s="7" t="s">
        <v>353</v>
      </c>
      <c r="G91" s="7" t="s">
        <v>761</v>
      </c>
      <c r="H91" s="10">
        <v>37.49</v>
      </c>
      <c r="I91" s="10">
        <v>0</v>
      </c>
      <c r="J91" s="10">
        <v>37.49</v>
      </c>
      <c r="K91" s="7" t="s">
        <v>15</v>
      </c>
    </row>
    <row r="92" spans="1:11" x14ac:dyDescent="0.25">
      <c r="A92" s="39">
        <v>2401935</v>
      </c>
      <c r="B92" s="7" t="s">
        <v>143</v>
      </c>
      <c r="C92" s="9">
        <v>45404</v>
      </c>
      <c r="D92" s="9">
        <v>45429</v>
      </c>
      <c r="E92" s="9">
        <v>45506</v>
      </c>
      <c r="F92" s="7" t="s">
        <v>230</v>
      </c>
      <c r="G92" s="7" t="s">
        <v>197</v>
      </c>
      <c r="H92" s="10">
        <v>308.01</v>
      </c>
      <c r="I92" s="10">
        <v>0</v>
      </c>
      <c r="J92" s="10">
        <f>SUM(H92:I92)</f>
        <v>308.01</v>
      </c>
      <c r="K92" s="7" t="s">
        <v>15</v>
      </c>
    </row>
    <row r="93" spans="1:11" x14ac:dyDescent="0.25">
      <c r="A93" s="35">
        <v>2401950</v>
      </c>
      <c r="B93" s="7" t="s">
        <v>143</v>
      </c>
      <c r="C93" s="9">
        <v>45426</v>
      </c>
      <c r="D93" s="9">
        <v>45433</v>
      </c>
      <c r="E93" s="7"/>
      <c r="F93" s="7" t="s">
        <v>33</v>
      </c>
      <c r="G93" s="7" t="s">
        <v>762</v>
      </c>
      <c r="H93" s="10"/>
      <c r="I93" s="10"/>
      <c r="J93" s="10"/>
      <c r="K93" s="7"/>
    </row>
    <row r="94" spans="1:11" x14ac:dyDescent="0.25">
      <c r="A94" s="35">
        <v>2401952</v>
      </c>
      <c r="B94" s="7" t="s">
        <v>143</v>
      </c>
      <c r="C94" s="9">
        <v>45426</v>
      </c>
      <c r="D94" s="9">
        <v>45433</v>
      </c>
      <c r="E94" s="9">
        <v>45555</v>
      </c>
      <c r="F94" s="7" t="s">
        <v>26</v>
      </c>
      <c r="G94" s="7" t="s">
        <v>762</v>
      </c>
      <c r="H94" s="10">
        <v>841.04</v>
      </c>
      <c r="I94" s="10">
        <v>0</v>
      </c>
      <c r="J94" s="10">
        <f>SUM(H94:I94)</f>
        <v>841.04</v>
      </c>
      <c r="K94" s="7" t="s">
        <v>15</v>
      </c>
    </row>
    <row r="95" spans="1:11" x14ac:dyDescent="0.25">
      <c r="A95" s="39">
        <v>2401976</v>
      </c>
      <c r="B95" s="7" t="s">
        <v>143</v>
      </c>
      <c r="C95" s="9">
        <v>45378</v>
      </c>
      <c r="D95" s="9">
        <v>45428</v>
      </c>
      <c r="E95" s="7"/>
      <c r="F95" s="7" t="s">
        <v>85</v>
      </c>
      <c r="G95" s="7" t="s">
        <v>17</v>
      </c>
      <c r="H95" s="10"/>
      <c r="I95" s="10"/>
      <c r="J95" s="10"/>
      <c r="K95" s="7"/>
    </row>
    <row r="96" spans="1:11" x14ac:dyDescent="0.25">
      <c r="A96" s="39">
        <v>2401979</v>
      </c>
      <c r="B96" s="7" t="s">
        <v>143</v>
      </c>
      <c r="C96" s="9">
        <v>45338</v>
      </c>
      <c r="D96" s="9">
        <v>45429</v>
      </c>
      <c r="E96" s="9">
        <v>45714</v>
      </c>
      <c r="F96" s="7" t="s">
        <v>487</v>
      </c>
      <c r="G96" s="7" t="s">
        <v>17</v>
      </c>
      <c r="H96" s="10">
        <v>740.53</v>
      </c>
      <c r="I96" s="10">
        <v>0</v>
      </c>
      <c r="J96" s="10">
        <f>SUM(H96:I96)</f>
        <v>740.53</v>
      </c>
      <c r="K96" s="7" t="s">
        <v>15</v>
      </c>
    </row>
    <row r="97" spans="1:11" x14ac:dyDescent="0.25">
      <c r="A97" s="39">
        <v>2401985</v>
      </c>
      <c r="B97" s="7" t="s">
        <v>143</v>
      </c>
      <c r="C97" s="9">
        <v>45424</v>
      </c>
      <c r="D97" s="9">
        <v>45429</v>
      </c>
      <c r="E97" s="7"/>
      <c r="F97" s="7" t="s">
        <v>94</v>
      </c>
      <c r="G97" s="7" t="s">
        <v>196</v>
      </c>
      <c r="H97" s="10">
        <v>2990.42</v>
      </c>
      <c r="I97" s="10">
        <v>0</v>
      </c>
      <c r="J97" s="10">
        <v>2990.42</v>
      </c>
      <c r="K97" s="7" t="s">
        <v>15</v>
      </c>
    </row>
    <row r="98" spans="1:11" x14ac:dyDescent="0.25">
      <c r="A98" s="39">
        <v>2401986</v>
      </c>
      <c r="B98" s="7" t="s">
        <v>143</v>
      </c>
      <c r="C98" s="9">
        <v>45413</v>
      </c>
      <c r="D98" s="9">
        <v>45429</v>
      </c>
      <c r="E98" s="9">
        <v>45526</v>
      </c>
      <c r="F98" s="7" t="s">
        <v>763</v>
      </c>
      <c r="G98" s="7" t="s">
        <v>764</v>
      </c>
      <c r="H98" s="10">
        <v>1368.04</v>
      </c>
      <c r="I98" s="10">
        <v>141.87</v>
      </c>
      <c r="J98" s="10">
        <f>SUM(H98:I98)</f>
        <v>1509.9099999999999</v>
      </c>
      <c r="K98" s="7" t="s">
        <v>15</v>
      </c>
    </row>
    <row r="99" spans="1:11" x14ac:dyDescent="0.25">
      <c r="A99" s="39">
        <v>2401992</v>
      </c>
      <c r="B99" s="7" t="s">
        <v>143</v>
      </c>
      <c r="C99" s="9">
        <v>45401</v>
      </c>
      <c r="D99" s="9">
        <v>45431</v>
      </c>
      <c r="E99" s="7"/>
      <c r="F99" s="7" t="s">
        <v>230</v>
      </c>
      <c r="G99" s="7" t="s">
        <v>765</v>
      </c>
      <c r="H99" s="10"/>
      <c r="I99" s="10"/>
      <c r="J99" s="10"/>
      <c r="K99" s="7"/>
    </row>
    <row r="100" spans="1:11" x14ac:dyDescent="0.25">
      <c r="A100" s="39">
        <v>2401994</v>
      </c>
      <c r="B100" s="7" t="s">
        <v>143</v>
      </c>
      <c r="C100" s="9">
        <v>45413</v>
      </c>
      <c r="D100" s="9">
        <v>45433</v>
      </c>
      <c r="E100" s="7"/>
      <c r="F100" s="7" t="s">
        <v>209</v>
      </c>
      <c r="G100" s="7" t="s">
        <v>766</v>
      </c>
      <c r="H100" s="10"/>
      <c r="I100" s="10"/>
      <c r="J100" s="10"/>
      <c r="K100" s="7"/>
    </row>
    <row r="101" spans="1:11" x14ac:dyDescent="0.25">
      <c r="A101" s="39">
        <v>2402000</v>
      </c>
      <c r="B101" s="7" t="s">
        <v>143</v>
      </c>
      <c r="C101" s="9">
        <v>45296</v>
      </c>
      <c r="D101" s="9">
        <v>45433</v>
      </c>
      <c r="E101" s="9">
        <v>45672</v>
      </c>
      <c r="F101" s="7" t="s">
        <v>85</v>
      </c>
      <c r="G101" s="7" t="s">
        <v>17</v>
      </c>
      <c r="H101" s="10">
        <v>895.7</v>
      </c>
      <c r="I101" s="10">
        <v>0</v>
      </c>
      <c r="J101" s="10">
        <f>SUM(H101:I101)</f>
        <v>895.7</v>
      </c>
      <c r="K101" s="7" t="s">
        <v>15</v>
      </c>
    </row>
    <row r="102" spans="1:11" x14ac:dyDescent="0.25">
      <c r="A102" s="39">
        <v>2402003</v>
      </c>
      <c r="B102" s="7" t="s">
        <v>143</v>
      </c>
      <c r="C102" s="9">
        <v>45432</v>
      </c>
      <c r="D102" s="9">
        <v>45435</v>
      </c>
      <c r="E102" s="7"/>
      <c r="F102" s="7" t="s">
        <v>767</v>
      </c>
      <c r="G102" s="7" t="s">
        <v>722</v>
      </c>
      <c r="H102" s="10"/>
      <c r="I102" s="10"/>
      <c r="J102" s="10"/>
      <c r="K102" s="7"/>
    </row>
    <row r="103" spans="1:11" x14ac:dyDescent="0.25">
      <c r="A103" s="39">
        <v>2402006</v>
      </c>
      <c r="B103" s="7" t="s">
        <v>143</v>
      </c>
      <c r="C103" s="9">
        <v>45429</v>
      </c>
      <c r="D103" s="9">
        <v>45434</v>
      </c>
      <c r="E103" s="9">
        <v>45506</v>
      </c>
      <c r="F103" s="7" t="s">
        <v>39</v>
      </c>
      <c r="G103" s="7" t="s">
        <v>422</v>
      </c>
      <c r="H103" s="10">
        <v>1984.47</v>
      </c>
      <c r="I103" s="10">
        <v>0</v>
      </c>
      <c r="J103" s="10">
        <f>SUM(H103:I103)</f>
        <v>1984.47</v>
      </c>
      <c r="K103" s="7" t="s">
        <v>15</v>
      </c>
    </row>
    <row r="104" spans="1:11" x14ac:dyDescent="0.25">
      <c r="A104" s="39">
        <v>2402023</v>
      </c>
      <c r="B104" s="7" t="s">
        <v>143</v>
      </c>
      <c r="C104" s="9">
        <v>45336</v>
      </c>
      <c r="D104" s="9">
        <v>45435</v>
      </c>
      <c r="E104" s="7"/>
      <c r="F104" s="7" t="s">
        <v>85</v>
      </c>
      <c r="G104" s="7" t="s">
        <v>17</v>
      </c>
      <c r="H104" s="10"/>
      <c r="I104" s="10"/>
      <c r="J104" s="10"/>
      <c r="K104" s="7"/>
    </row>
    <row r="105" spans="1:11" x14ac:dyDescent="0.25">
      <c r="A105" s="39">
        <v>2402026</v>
      </c>
      <c r="B105" s="7" t="s">
        <v>143</v>
      </c>
      <c r="C105" s="9">
        <v>45425</v>
      </c>
      <c r="D105" s="9">
        <v>45435</v>
      </c>
      <c r="E105" s="9">
        <v>45567</v>
      </c>
      <c r="F105" s="7" t="s">
        <v>715</v>
      </c>
      <c r="G105" s="7" t="s">
        <v>17</v>
      </c>
      <c r="H105" s="10">
        <v>200</v>
      </c>
      <c r="I105" s="10">
        <v>0</v>
      </c>
      <c r="J105" s="10">
        <f>SUM(H105:I105)</f>
        <v>200</v>
      </c>
      <c r="K105" s="7" t="s">
        <v>15</v>
      </c>
    </row>
    <row r="106" spans="1:11" x14ac:dyDescent="0.25">
      <c r="A106" s="39">
        <v>2402057</v>
      </c>
      <c r="B106" s="7" t="s">
        <v>143</v>
      </c>
      <c r="C106" s="9">
        <v>45427</v>
      </c>
      <c r="D106" s="9">
        <v>45436</v>
      </c>
      <c r="E106" s="7"/>
      <c r="F106" s="7" t="s">
        <v>306</v>
      </c>
      <c r="G106" s="7" t="s">
        <v>768</v>
      </c>
      <c r="H106" s="10">
        <v>0</v>
      </c>
      <c r="I106" s="10">
        <v>0</v>
      </c>
      <c r="J106" s="10">
        <v>0</v>
      </c>
      <c r="K106" s="7" t="s">
        <v>15</v>
      </c>
    </row>
    <row r="107" spans="1:11" x14ac:dyDescent="0.25">
      <c r="A107" s="39">
        <v>2402063</v>
      </c>
      <c r="B107" s="7" t="s">
        <v>143</v>
      </c>
      <c r="C107" s="9">
        <v>45434</v>
      </c>
      <c r="D107" s="9">
        <v>45436</v>
      </c>
      <c r="E107" s="9">
        <v>45504</v>
      </c>
      <c r="F107" s="7" t="s">
        <v>33</v>
      </c>
      <c r="G107" s="7" t="s">
        <v>17</v>
      </c>
      <c r="H107" s="10">
        <v>1392.98</v>
      </c>
      <c r="I107" s="10">
        <v>141.87</v>
      </c>
      <c r="J107" s="10">
        <f>SUM(H107:I107)</f>
        <v>1534.85</v>
      </c>
      <c r="K107" s="7" t="s">
        <v>15</v>
      </c>
    </row>
    <row r="108" spans="1:11" x14ac:dyDescent="0.25">
      <c r="A108" s="39">
        <v>2402067</v>
      </c>
      <c r="B108" s="7" t="s">
        <v>143</v>
      </c>
      <c r="C108" s="9">
        <v>45404</v>
      </c>
      <c r="D108" s="9">
        <v>45436</v>
      </c>
      <c r="E108" s="7"/>
      <c r="F108" s="7" t="s">
        <v>769</v>
      </c>
      <c r="G108" s="7" t="s">
        <v>770</v>
      </c>
      <c r="H108" s="10"/>
      <c r="I108" s="10"/>
      <c r="J108" s="10"/>
      <c r="K108" s="7"/>
    </row>
    <row r="109" spans="1:11" x14ac:dyDescent="0.25">
      <c r="A109" s="39">
        <v>2402069</v>
      </c>
      <c r="B109" s="7" t="s">
        <v>143</v>
      </c>
      <c r="C109" s="9">
        <v>45423</v>
      </c>
      <c r="D109" s="9">
        <v>45439</v>
      </c>
      <c r="E109" s="9">
        <v>45546</v>
      </c>
      <c r="F109" s="7" t="s">
        <v>391</v>
      </c>
      <c r="G109" s="7" t="s">
        <v>196</v>
      </c>
      <c r="H109" s="10">
        <v>844.28</v>
      </c>
      <c r="I109" s="10">
        <v>0</v>
      </c>
      <c r="J109" s="10">
        <f>SUM(H109:I109)</f>
        <v>844.28</v>
      </c>
      <c r="K109" s="7" t="s">
        <v>15</v>
      </c>
    </row>
    <row r="110" spans="1:11" x14ac:dyDescent="0.25">
      <c r="A110" s="35">
        <v>2402097</v>
      </c>
      <c r="B110" s="7" t="s">
        <v>143</v>
      </c>
      <c r="C110" s="9">
        <v>45437</v>
      </c>
      <c r="D110" s="9">
        <v>45440</v>
      </c>
      <c r="E110" s="7"/>
      <c r="F110" s="7" t="s">
        <v>515</v>
      </c>
      <c r="G110" s="7" t="s">
        <v>771</v>
      </c>
      <c r="H110" s="10"/>
      <c r="I110" s="10"/>
      <c r="J110" s="10"/>
      <c r="K110" s="7"/>
    </row>
    <row r="111" spans="1:11" x14ac:dyDescent="0.25">
      <c r="A111" s="39">
        <v>2402117</v>
      </c>
      <c r="B111" s="7" t="s">
        <v>143</v>
      </c>
      <c r="C111" s="9">
        <v>45437</v>
      </c>
      <c r="D111" s="9">
        <v>45439</v>
      </c>
      <c r="E111" s="7"/>
      <c r="F111" s="7" t="s">
        <v>116</v>
      </c>
      <c r="G111" s="7" t="s">
        <v>772</v>
      </c>
      <c r="H111" s="10"/>
      <c r="I111" s="10"/>
      <c r="J111" s="10"/>
      <c r="K111" s="7"/>
    </row>
    <row r="112" spans="1:11" x14ac:dyDescent="0.25">
      <c r="A112" s="39">
        <v>2402141</v>
      </c>
      <c r="B112" s="7" t="s">
        <v>143</v>
      </c>
      <c r="C112" s="9">
        <v>45436</v>
      </c>
      <c r="D112" s="9">
        <v>45440</v>
      </c>
      <c r="E112" s="9">
        <v>45526</v>
      </c>
      <c r="F112" s="7" t="s">
        <v>372</v>
      </c>
      <c r="G112" s="7" t="s">
        <v>17</v>
      </c>
      <c r="H112" s="10">
        <v>1722.07</v>
      </c>
      <c r="I112" s="10">
        <v>0</v>
      </c>
      <c r="J112" s="10">
        <f>SUM(H112:I112)</f>
        <v>1722.07</v>
      </c>
      <c r="K112" s="7" t="s">
        <v>15</v>
      </c>
    </row>
    <row r="113" spans="1:11" x14ac:dyDescent="0.25">
      <c r="A113" s="35">
        <v>2402117</v>
      </c>
      <c r="B113" s="35" t="s">
        <v>143</v>
      </c>
      <c r="C113" s="40">
        <v>45437</v>
      </c>
      <c r="D113" s="40">
        <v>45440</v>
      </c>
      <c r="E113" s="35"/>
      <c r="F113" s="35" t="s">
        <v>116</v>
      </c>
      <c r="G113" s="35" t="s">
        <v>773</v>
      </c>
      <c r="H113" s="41"/>
      <c r="I113" s="41"/>
      <c r="J113" s="41"/>
      <c r="K113" s="35"/>
    </row>
    <row r="114" spans="1:11" x14ac:dyDescent="0.25">
      <c r="A114" s="35">
        <v>2402217</v>
      </c>
      <c r="B114" s="35" t="s">
        <v>143</v>
      </c>
      <c r="C114" s="40">
        <v>45435</v>
      </c>
      <c r="D114" s="40">
        <v>45443</v>
      </c>
      <c r="E114" s="35"/>
      <c r="F114" s="35" t="s">
        <v>774</v>
      </c>
      <c r="G114" s="35" t="s">
        <v>775</v>
      </c>
      <c r="H114" s="41"/>
      <c r="I114" s="41"/>
      <c r="J114" s="41"/>
      <c r="K114" s="35"/>
    </row>
    <row r="115" spans="1:11" x14ac:dyDescent="0.25">
      <c r="A115" s="39">
        <v>2402222</v>
      </c>
      <c r="B115" s="7" t="s">
        <v>143</v>
      </c>
      <c r="C115" s="9">
        <v>45404</v>
      </c>
      <c r="D115" s="9">
        <v>45442</v>
      </c>
      <c r="E115" s="9">
        <v>45546</v>
      </c>
      <c r="F115" s="7" t="s">
        <v>230</v>
      </c>
      <c r="G115" s="7" t="s">
        <v>197</v>
      </c>
      <c r="H115" s="10">
        <v>2573.65</v>
      </c>
      <c r="I115" s="10">
        <v>141.87</v>
      </c>
      <c r="J115" s="10">
        <f>SUM(H115:I115)</f>
        <v>2715.52</v>
      </c>
      <c r="K115" s="7" t="s">
        <v>776</v>
      </c>
    </row>
    <row r="116" spans="1:11" x14ac:dyDescent="0.25">
      <c r="A116" s="39">
        <v>2402230</v>
      </c>
      <c r="B116" s="7" t="s">
        <v>143</v>
      </c>
      <c r="C116" s="9">
        <v>45434</v>
      </c>
      <c r="D116" s="9">
        <v>45442</v>
      </c>
      <c r="E116" s="7"/>
      <c r="F116" s="7" t="s">
        <v>92</v>
      </c>
      <c r="G116" s="7" t="s">
        <v>777</v>
      </c>
      <c r="H116" s="10"/>
      <c r="I116" s="10"/>
      <c r="J116" s="10"/>
      <c r="K116" s="7"/>
    </row>
    <row r="117" spans="1:11" x14ac:dyDescent="0.25">
      <c r="A117" s="39">
        <v>2402231</v>
      </c>
      <c r="B117" s="7" t="s">
        <v>143</v>
      </c>
      <c r="C117" s="9">
        <v>45406</v>
      </c>
      <c r="D117" s="9">
        <v>45442</v>
      </c>
      <c r="E117" s="7"/>
      <c r="F117" s="7" t="s">
        <v>778</v>
      </c>
      <c r="G117" s="7" t="s">
        <v>779</v>
      </c>
      <c r="H117" s="10">
        <v>1560</v>
      </c>
      <c r="I117" s="10">
        <v>169.4</v>
      </c>
      <c r="J117" s="10">
        <f>SUM(H117:I117)</f>
        <v>1729.4</v>
      </c>
      <c r="K117" s="7" t="s">
        <v>15</v>
      </c>
    </row>
    <row r="118" spans="1:11" x14ac:dyDescent="0.25">
      <c r="A118" s="39">
        <v>2402251</v>
      </c>
      <c r="B118" s="7" t="s">
        <v>143</v>
      </c>
      <c r="C118" s="9">
        <v>45433</v>
      </c>
      <c r="D118" s="9">
        <v>45444</v>
      </c>
      <c r="E118" s="7"/>
      <c r="F118" s="7" t="s">
        <v>102</v>
      </c>
      <c r="G118" s="7" t="s">
        <v>105</v>
      </c>
      <c r="H118" s="10"/>
      <c r="I118" s="10"/>
      <c r="J118" s="10"/>
      <c r="K118" s="7"/>
    </row>
    <row r="119" spans="1:11" x14ac:dyDescent="0.25">
      <c r="A119" s="39">
        <v>2402254</v>
      </c>
      <c r="B119" s="7" t="s">
        <v>143</v>
      </c>
      <c r="C119" s="9">
        <v>45427</v>
      </c>
      <c r="D119" s="9">
        <v>45445</v>
      </c>
      <c r="E119" s="7"/>
      <c r="F119" s="7" t="s">
        <v>620</v>
      </c>
      <c r="G119" s="7" t="s">
        <v>780</v>
      </c>
      <c r="H119" s="10">
        <v>1754.07</v>
      </c>
      <c r="I119" s="10">
        <v>169.4</v>
      </c>
      <c r="J119" s="10">
        <f>SUM(H119:I119)</f>
        <v>1923.47</v>
      </c>
      <c r="K119" s="7" t="s">
        <v>15</v>
      </c>
    </row>
    <row r="120" spans="1:11" x14ac:dyDescent="0.25">
      <c r="A120" s="39">
        <v>2402279</v>
      </c>
      <c r="B120" s="7" t="s">
        <v>143</v>
      </c>
      <c r="C120" s="9">
        <v>45370</v>
      </c>
      <c r="D120" s="9">
        <v>45447</v>
      </c>
      <c r="E120" s="7"/>
      <c r="F120" s="7" t="s">
        <v>55</v>
      </c>
      <c r="G120" s="7" t="s">
        <v>781</v>
      </c>
      <c r="H120" s="10"/>
      <c r="I120" s="10"/>
      <c r="J120" s="10"/>
      <c r="K120" s="7"/>
    </row>
    <row r="121" spans="1:11" x14ac:dyDescent="0.25">
      <c r="A121" s="39">
        <v>2402281</v>
      </c>
      <c r="B121" s="7" t="s">
        <v>143</v>
      </c>
      <c r="C121" s="9">
        <v>45444</v>
      </c>
      <c r="D121" s="9">
        <v>45446</v>
      </c>
      <c r="E121" s="7"/>
      <c r="F121" s="7" t="s">
        <v>577</v>
      </c>
      <c r="G121" s="7" t="s">
        <v>782</v>
      </c>
      <c r="H121" s="10"/>
      <c r="I121" s="10"/>
      <c r="J121" s="10"/>
      <c r="K121" s="7"/>
    </row>
    <row r="122" spans="1:11" x14ac:dyDescent="0.25">
      <c r="A122" s="39">
        <v>2402304</v>
      </c>
      <c r="B122" s="7" t="s">
        <v>143</v>
      </c>
      <c r="C122" s="9">
        <v>45379</v>
      </c>
      <c r="D122" s="9">
        <v>45446</v>
      </c>
      <c r="E122" s="9">
        <v>45449</v>
      </c>
      <c r="F122" s="7" t="s">
        <v>93</v>
      </c>
      <c r="G122" s="7" t="s">
        <v>40</v>
      </c>
      <c r="H122" s="10">
        <v>116.85</v>
      </c>
      <c r="I122" s="10">
        <v>0</v>
      </c>
      <c r="J122" s="10">
        <f>SUM(H122:I122)</f>
        <v>116.85</v>
      </c>
      <c r="K122" s="7" t="s">
        <v>15</v>
      </c>
    </row>
    <row r="123" spans="1:11" x14ac:dyDescent="0.25">
      <c r="A123" s="39">
        <v>2402309</v>
      </c>
      <c r="B123" s="7" t="s">
        <v>143</v>
      </c>
      <c r="C123" s="9">
        <v>45401</v>
      </c>
      <c r="D123" s="9">
        <v>45446</v>
      </c>
      <c r="E123" s="9">
        <v>45674</v>
      </c>
      <c r="F123" s="7" t="s">
        <v>230</v>
      </c>
      <c r="G123" s="7" t="s">
        <v>197</v>
      </c>
      <c r="H123" s="10">
        <v>548.13</v>
      </c>
      <c r="I123" s="10">
        <v>141.87</v>
      </c>
      <c r="J123" s="10">
        <f>SUM(H123:I123)</f>
        <v>690</v>
      </c>
      <c r="K123" s="7" t="s">
        <v>15</v>
      </c>
    </row>
    <row r="124" spans="1:11" x14ac:dyDescent="0.25">
      <c r="A124" s="39">
        <v>2402310</v>
      </c>
      <c r="B124" s="7" t="s">
        <v>143</v>
      </c>
      <c r="C124" s="9">
        <v>45440</v>
      </c>
      <c r="D124" s="9">
        <v>45447</v>
      </c>
      <c r="E124" s="9">
        <v>45462</v>
      </c>
      <c r="F124" s="7" t="s">
        <v>295</v>
      </c>
      <c r="G124" s="7" t="s">
        <v>495</v>
      </c>
      <c r="H124" s="10">
        <v>1334</v>
      </c>
      <c r="I124" s="10">
        <v>169.4</v>
      </c>
      <c r="J124" s="10">
        <f>SUM(H124:I124)</f>
        <v>1503.4</v>
      </c>
      <c r="K124" s="7" t="s">
        <v>15</v>
      </c>
    </row>
    <row r="125" spans="1:11" x14ac:dyDescent="0.25">
      <c r="A125" s="39">
        <v>2402313</v>
      </c>
      <c r="B125" s="7" t="s">
        <v>143</v>
      </c>
      <c r="C125" s="9">
        <v>45424</v>
      </c>
      <c r="D125" s="9">
        <v>45447</v>
      </c>
      <c r="E125" s="9">
        <v>45581</v>
      </c>
      <c r="F125" s="7" t="s">
        <v>67</v>
      </c>
      <c r="G125" s="7" t="s">
        <v>783</v>
      </c>
      <c r="H125" s="10">
        <f>5351.02+465.25+983.1</f>
        <v>6799.3700000000008</v>
      </c>
      <c r="I125" s="10">
        <f>141.87+141.87</f>
        <v>283.74</v>
      </c>
      <c r="J125" s="10">
        <f>SUM(H125:I125)</f>
        <v>7083.1100000000006</v>
      </c>
      <c r="K125" s="7" t="s">
        <v>15</v>
      </c>
    </row>
    <row r="126" spans="1:11" x14ac:dyDescent="0.25">
      <c r="A126" s="39">
        <v>2402348</v>
      </c>
      <c r="B126" s="7" t="s">
        <v>154</v>
      </c>
      <c r="C126" s="9">
        <v>45446</v>
      </c>
      <c r="D126" s="9">
        <v>45449</v>
      </c>
      <c r="E126" s="7"/>
      <c r="F126" s="7" t="s">
        <v>784</v>
      </c>
      <c r="G126" s="7" t="s">
        <v>20</v>
      </c>
      <c r="H126" s="10"/>
      <c r="I126" s="10"/>
      <c r="J126" s="10"/>
      <c r="K126" s="7"/>
    </row>
    <row r="127" spans="1:11" x14ac:dyDescent="0.25">
      <c r="A127" s="39">
        <v>2402374</v>
      </c>
      <c r="B127" s="7" t="s">
        <v>785</v>
      </c>
      <c r="C127" s="9">
        <v>45392</v>
      </c>
      <c r="D127" s="9">
        <v>45442</v>
      </c>
      <c r="E127" s="7"/>
      <c r="F127" s="7" t="s">
        <v>571</v>
      </c>
      <c r="G127" s="7" t="s">
        <v>642</v>
      </c>
      <c r="H127" s="10"/>
      <c r="I127" s="10"/>
      <c r="J127" s="10"/>
      <c r="K127" s="7"/>
    </row>
    <row r="128" spans="1:11" x14ac:dyDescent="0.25">
      <c r="A128" s="39">
        <v>2402377</v>
      </c>
      <c r="B128" s="7" t="s">
        <v>143</v>
      </c>
      <c r="C128" s="9">
        <v>45296</v>
      </c>
      <c r="D128" s="9">
        <v>45451</v>
      </c>
      <c r="E128" s="7"/>
      <c r="F128" s="7" t="s">
        <v>620</v>
      </c>
      <c r="G128" s="7" t="s">
        <v>17</v>
      </c>
      <c r="H128" s="10"/>
      <c r="I128" s="10"/>
      <c r="J128" s="10"/>
      <c r="K128" s="7"/>
    </row>
    <row r="129" spans="1:11" x14ac:dyDescent="0.25">
      <c r="A129" s="39">
        <v>2402383</v>
      </c>
      <c r="B129" s="7" t="s">
        <v>143</v>
      </c>
      <c r="C129" s="9">
        <v>45449</v>
      </c>
      <c r="D129" s="9">
        <v>45452</v>
      </c>
      <c r="E129" s="7"/>
      <c r="F129" s="7" t="s">
        <v>19</v>
      </c>
      <c r="G129" s="7" t="s">
        <v>786</v>
      </c>
      <c r="H129" s="10"/>
      <c r="I129" s="10"/>
      <c r="J129" s="10"/>
      <c r="K129" s="7"/>
    </row>
    <row r="130" spans="1:11" x14ac:dyDescent="0.25">
      <c r="A130" s="39">
        <v>2402385</v>
      </c>
      <c r="B130" s="7" t="s">
        <v>268</v>
      </c>
      <c r="C130" s="9">
        <v>45434</v>
      </c>
      <c r="D130" s="9">
        <v>45453</v>
      </c>
      <c r="E130" s="9">
        <v>45554</v>
      </c>
      <c r="F130" s="7" t="s">
        <v>391</v>
      </c>
      <c r="G130" s="7" t="s">
        <v>20</v>
      </c>
      <c r="H130" s="10">
        <v>773.03</v>
      </c>
      <c r="I130" s="10">
        <v>0</v>
      </c>
      <c r="J130" s="10">
        <f>SUM(H130:I130)</f>
        <v>773.03</v>
      </c>
      <c r="K130" s="7" t="s">
        <v>15</v>
      </c>
    </row>
    <row r="131" spans="1:11" x14ac:dyDescent="0.25">
      <c r="A131" s="39">
        <v>2402392</v>
      </c>
      <c r="B131" s="7" t="s">
        <v>143</v>
      </c>
      <c r="C131" s="9">
        <v>45417</v>
      </c>
      <c r="D131" s="9">
        <v>45453</v>
      </c>
      <c r="E131" s="7"/>
      <c r="F131" s="7" t="s">
        <v>787</v>
      </c>
      <c r="G131" s="7" t="s">
        <v>196</v>
      </c>
      <c r="H131" s="10"/>
      <c r="I131" s="10"/>
      <c r="J131" s="10"/>
      <c r="K131" s="7"/>
    </row>
    <row r="132" spans="1:11" x14ac:dyDescent="0.25">
      <c r="A132" s="39">
        <v>2402397</v>
      </c>
      <c r="B132" s="7" t="s">
        <v>143</v>
      </c>
      <c r="C132" s="9">
        <v>45409</v>
      </c>
      <c r="D132" s="9">
        <v>45453</v>
      </c>
      <c r="E132" s="9">
        <v>45490</v>
      </c>
      <c r="F132" s="7" t="s">
        <v>23</v>
      </c>
      <c r="G132" s="7" t="s">
        <v>196</v>
      </c>
      <c r="H132" s="10">
        <v>3188.35</v>
      </c>
      <c r="I132" s="10">
        <v>141.87</v>
      </c>
      <c r="J132" s="10">
        <f>SUM(H132:I132)</f>
        <v>3330.22</v>
      </c>
      <c r="K132" s="7" t="s">
        <v>15</v>
      </c>
    </row>
    <row r="133" spans="1:11" x14ac:dyDescent="0.25">
      <c r="A133" s="39">
        <v>2402474</v>
      </c>
      <c r="B133" s="7" t="s">
        <v>143</v>
      </c>
      <c r="C133" s="9">
        <v>45443</v>
      </c>
      <c r="D133" s="9">
        <v>45453</v>
      </c>
      <c r="E133" s="9">
        <v>45524</v>
      </c>
      <c r="F133" s="7" t="s">
        <v>19</v>
      </c>
      <c r="G133" s="7" t="s">
        <v>788</v>
      </c>
      <c r="H133" s="10">
        <v>427.85</v>
      </c>
      <c r="I133" s="10">
        <v>0</v>
      </c>
      <c r="J133" s="10">
        <v>427.85</v>
      </c>
      <c r="K133" s="7" t="s">
        <v>15</v>
      </c>
    </row>
    <row r="134" spans="1:11" x14ac:dyDescent="0.25">
      <c r="A134" s="39">
        <v>2402481</v>
      </c>
      <c r="B134" s="7" t="s">
        <v>154</v>
      </c>
      <c r="C134" s="9">
        <v>45446</v>
      </c>
      <c r="D134" s="9">
        <v>45453</v>
      </c>
      <c r="E134" s="9">
        <v>45733</v>
      </c>
      <c r="F134" s="7" t="s">
        <v>102</v>
      </c>
      <c r="G134" s="7" t="s">
        <v>722</v>
      </c>
      <c r="H134" s="10">
        <v>1000</v>
      </c>
      <c r="I134" s="10">
        <v>692.5</v>
      </c>
      <c r="J134" s="10">
        <f>SUM(H134:I134)</f>
        <v>1692.5</v>
      </c>
      <c r="K134" s="7" t="s">
        <v>15</v>
      </c>
    </row>
    <row r="135" spans="1:11" x14ac:dyDescent="0.25">
      <c r="A135" s="39">
        <v>2402483</v>
      </c>
      <c r="B135" s="7"/>
      <c r="C135" s="9">
        <v>45448</v>
      </c>
      <c r="D135" s="9">
        <v>45455</v>
      </c>
      <c r="E135" s="9">
        <v>45636</v>
      </c>
      <c r="F135" s="7" t="s">
        <v>750</v>
      </c>
      <c r="G135" s="7" t="s">
        <v>789</v>
      </c>
      <c r="H135" s="10">
        <v>295.45</v>
      </c>
      <c r="I135" s="10">
        <v>71.69</v>
      </c>
      <c r="J135" s="10">
        <v>367.14</v>
      </c>
      <c r="K135" s="7" t="s">
        <v>15</v>
      </c>
    </row>
    <row r="136" spans="1:11" x14ac:dyDescent="0.25">
      <c r="A136" s="39">
        <v>2402496</v>
      </c>
      <c r="B136" s="7" t="s">
        <v>143</v>
      </c>
      <c r="C136" s="9">
        <v>45434</v>
      </c>
      <c r="D136" s="9">
        <v>45455</v>
      </c>
      <c r="E136" s="9">
        <v>45457</v>
      </c>
      <c r="F136" s="7" t="s">
        <v>90</v>
      </c>
      <c r="G136" s="7" t="s">
        <v>17</v>
      </c>
      <c r="H136" s="10">
        <v>0</v>
      </c>
      <c r="I136" s="10">
        <v>0</v>
      </c>
      <c r="J136" s="10">
        <v>0</v>
      </c>
      <c r="K136" s="7" t="s">
        <v>15</v>
      </c>
    </row>
    <row r="137" spans="1:11" x14ac:dyDescent="0.25">
      <c r="A137" s="39">
        <v>2402497</v>
      </c>
      <c r="B137" s="7" t="s">
        <v>154</v>
      </c>
      <c r="C137" s="9">
        <v>45405</v>
      </c>
      <c r="D137" s="9">
        <v>45455</v>
      </c>
      <c r="E137" s="9">
        <v>45624</v>
      </c>
      <c r="F137" s="7" t="s">
        <v>33</v>
      </c>
      <c r="G137" s="7" t="s">
        <v>790</v>
      </c>
      <c r="H137" s="10">
        <f xml:space="preserve"> 5000 + 1216.76</f>
        <v>6216.76</v>
      </c>
      <c r="I137" s="10">
        <v>0</v>
      </c>
      <c r="J137" s="10">
        <f>SUM(H137:I137)</f>
        <v>6216.76</v>
      </c>
      <c r="K137" s="7" t="s">
        <v>15</v>
      </c>
    </row>
    <row r="138" spans="1:11" x14ac:dyDescent="0.25">
      <c r="A138" s="39">
        <v>2402500</v>
      </c>
      <c r="B138" s="7" t="s">
        <v>143</v>
      </c>
      <c r="C138" s="9">
        <v>45454</v>
      </c>
      <c r="D138" s="9">
        <v>45456</v>
      </c>
      <c r="E138" s="7"/>
      <c r="F138" s="7" t="s">
        <v>391</v>
      </c>
      <c r="G138" s="7" t="s">
        <v>17</v>
      </c>
      <c r="H138" s="10"/>
      <c r="I138" s="10"/>
      <c r="J138" s="10"/>
      <c r="K138" s="7"/>
    </row>
    <row r="139" spans="1:11" x14ac:dyDescent="0.25">
      <c r="A139" s="39">
        <v>2402509</v>
      </c>
      <c r="B139" s="7" t="s">
        <v>143</v>
      </c>
      <c r="C139" s="9">
        <v>45451</v>
      </c>
      <c r="D139" s="9">
        <v>45456</v>
      </c>
      <c r="E139" s="7"/>
      <c r="F139" s="7" t="s">
        <v>784</v>
      </c>
      <c r="G139" s="7" t="s">
        <v>17</v>
      </c>
      <c r="H139" s="10"/>
      <c r="I139" s="10"/>
      <c r="J139" s="10"/>
      <c r="K139" s="7"/>
    </row>
    <row r="140" spans="1:11" x14ac:dyDescent="0.25">
      <c r="A140" s="39">
        <v>2402511</v>
      </c>
      <c r="B140" s="7" t="s">
        <v>143</v>
      </c>
      <c r="C140" s="9">
        <v>45401</v>
      </c>
      <c r="D140" s="9">
        <v>45457</v>
      </c>
      <c r="E140" s="9">
        <v>45498</v>
      </c>
      <c r="F140" s="7" t="s">
        <v>230</v>
      </c>
      <c r="G140" s="7" t="s">
        <v>765</v>
      </c>
      <c r="H140" s="10">
        <v>850</v>
      </c>
      <c r="I140" s="10">
        <v>0</v>
      </c>
      <c r="J140" s="10">
        <f>SUM(H140:I140)</f>
        <v>850</v>
      </c>
      <c r="K140" s="7" t="s">
        <v>15</v>
      </c>
    </row>
    <row r="141" spans="1:11" x14ac:dyDescent="0.25">
      <c r="A141" s="39">
        <v>240251</v>
      </c>
      <c r="B141" s="7" t="s">
        <v>143</v>
      </c>
      <c r="C141" s="9">
        <v>45450</v>
      </c>
      <c r="D141" s="9">
        <v>45457</v>
      </c>
      <c r="E141" s="9">
        <v>45539</v>
      </c>
      <c r="F141" s="7" t="s">
        <v>13</v>
      </c>
      <c r="G141" s="7" t="s">
        <v>17</v>
      </c>
      <c r="H141" s="10">
        <v>660.62</v>
      </c>
      <c r="I141" s="10">
        <v>0</v>
      </c>
      <c r="J141" s="10">
        <f>SUM(H141:I141)</f>
        <v>660.62</v>
      </c>
      <c r="K141" s="7" t="s">
        <v>15</v>
      </c>
    </row>
    <row r="142" spans="1:11" x14ac:dyDescent="0.25">
      <c r="A142" s="39">
        <v>2402515</v>
      </c>
      <c r="B142" s="7" t="s">
        <v>143</v>
      </c>
      <c r="C142" s="9">
        <v>45447</v>
      </c>
      <c r="D142" s="9">
        <v>45457</v>
      </c>
      <c r="E142" s="7"/>
      <c r="F142" s="7" t="s">
        <v>405</v>
      </c>
      <c r="G142" s="7" t="s">
        <v>791</v>
      </c>
      <c r="H142" s="10"/>
      <c r="I142" s="10"/>
      <c r="J142" s="10"/>
      <c r="K142" s="7"/>
    </row>
    <row r="143" spans="1:11" x14ac:dyDescent="0.25">
      <c r="A143" s="39">
        <v>2402526</v>
      </c>
      <c r="B143" s="7" t="s">
        <v>143</v>
      </c>
      <c r="C143" s="9">
        <v>45455</v>
      </c>
      <c r="D143" s="9">
        <v>45460</v>
      </c>
      <c r="E143" s="7"/>
      <c r="F143" s="7" t="s">
        <v>29</v>
      </c>
      <c r="G143" s="7" t="s">
        <v>17</v>
      </c>
      <c r="H143" s="10"/>
      <c r="I143" s="10"/>
      <c r="J143" s="10"/>
      <c r="K143" s="7"/>
    </row>
    <row r="144" spans="1:11" x14ac:dyDescent="0.25">
      <c r="A144" s="7">
        <v>2402650</v>
      </c>
      <c r="B144" s="7" t="s">
        <v>143</v>
      </c>
      <c r="C144" s="9">
        <v>45404</v>
      </c>
      <c r="D144" s="9">
        <v>45462</v>
      </c>
      <c r="E144" s="9">
        <v>45593</v>
      </c>
      <c r="F144" s="7" t="s">
        <v>230</v>
      </c>
      <c r="G144" s="7" t="s">
        <v>765</v>
      </c>
      <c r="H144" s="10">
        <v>3103.28</v>
      </c>
      <c r="I144" s="10">
        <v>0</v>
      </c>
      <c r="J144" s="10">
        <v>3103.28</v>
      </c>
      <c r="K144" s="7" t="s">
        <v>15</v>
      </c>
    </row>
    <row r="145" spans="1:11" x14ac:dyDescent="0.25">
      <c r="A145" s="7">
        <v>2402653</v>
      </c>
      <c r="B145" s="7" t="s">
        <v>143</v>
      </c>
      <c r="C145" s="9">
        <v>45462</v>
      </c>
      <c r="D145" s="9">
        <v>45460</v>
      </c>
      <c r="E145" s="9">
        <v>45607</v>
      </c>
      <c r="F145" s="7" t="s">
        <v>398</v>
      </c>
      <c r="G145" s="7" t="s">
        <v>17</v>
      </c>
      <c r="H145" s="10">
        <v>1085.8900000000001</v>
      </c>
      <c r="I145" s="10">
        <v>0</v>
      </c>
      <c r="J145" s="10">
        <v>1085.8900000000001</v>
      </c>
      <c r="K145" s="7" t="s">
        <v>15</v>
      </c>
    </row>
    <row r="146" spans="1:11" x14ac:dyDescent="0.25">
      <c r="A146" s="7">
        <v>2402655</v>
      </c>
      <c r="B146" s="7" t="s">
        <v>143</v>
      </c>
      <c r="C146" s="9">
        <v>45463</v>
      </c>
      <c r="D146" s="9">
        <v>45464</v>
      </c>
      <c r="E146" s="7"/>
      <c r="F146" s="7" t="s">
        <v>792</v>
      </c>
      <c r="G146" s="7" t="s">
        <v>38</v>
      </c>
      <c r="H146" s="10"/>
      <c r="I146" s="10"/>
      <c r="J146" s="10"/>
      <c r="K146" s="7"/>
    </row>
    <row r="147" spans="1:11" x14ac:dyDescent="0.25">
      <c r="A147" s="35">
        <v>2402656</v>
      </c>
      <c r="B147" s="7" t="s">
        <v>143</v>
      </c>
      <c r="C147" s="9">
        <v>45453</v>
      </c>
      <c r="D147" s="9">
        <v>45464</v>
      </c>
      <c r="E147" s="7"/>
      <c r="F147" s="7" t="s">
        <v>793</v>
      </c>
      <c r="G147" s="7" t="s">
        <v>794</v>
      </c>
      <c r="H147" s="10">
        <v>1600.33</v>
      </c>
      <c r="I147" s="10"/>
      <c r="J147" s="10">
        <v>1600.33</v>
      </c>
      <c r="K147" s="7" t="s">
        <v>15</v>
      </c>
    </row>
    <row r="148" spans="1:11" x14ac:dyDescent="0.25">
      <c r="A148" s="35">
        <v>2402680</v>
      </c>
      <c r="B148" s="7" t="s">
        <v>143</v>
      </c>
      <c r="C148" s="9">
        <v>45462</v>
      </c>
      <c r="D148" s="9">
        <v>45467</v>
      </c>
      <c r="E148" s="7"/>
      <c r="F148" s="7" t="s">
        <v>795</v>
      </c>
      <c r="G148" s="7" t="s">
        <v>796</v>
      </c>
      <c r="H148" s="10"/>
      <c r="I148" s="10"/>
      <c r="J148" s="10"/>
      <c r="K148" s="7"/>
    </row>
    <row r="149" spans="1:11" x14ac:dyDescent="0.25">
      <c r="A149" s="7">
        <v>2402705</v>
      </c>
      <c r="B149" s="7" t="s">
        <v>143</v>
      </c>
      <c r="C149" s="9">
        <v>45461</v>
      </c>
      <c r="D149" s="9">
        <v>45465</v>
      </c>
      <c r="E149" s="9">
        <v>45723</v>
      </c>
      <c r="F149" s="7" t="s">
        <v>23</v>
      </c>
      <c r="G149" s="7" t="s">
        <v>17</v>
      </c>
      <c r="H149" s="10">
        <v>1357.9</v>
      </c>
      <c r="I149" s="10">
        <v>0</v>
      </c>
      <c r="J149" s="10">
        <v>1357.9</v>
      </c>
      <c r="K149" s="7" t="s">
        <v>15</v>
      </c>
    </row>
    <row r="150" spans="1:11" x14ac:dyDescent="0.25">
      <c r="A150" s="7">
        <v>2402708</v>
      </c>
      <c r="B150" s="7" t="s">
        <v>143</v>
      </c>
      <c r="C150" s="9">
        <v>45441</v>
      </c>
      <c r="D150" s="9">
        <v>45468</v>
      </c>
      <c r="E150" s="9">
        <v>45491</v>
      </c>
      <c r="F150" s="7" t="s">
        <v>90</v>
      </c>
      <c r="G150" s="7" t="s">
        <v>797</v>
      </c>
      <c r="H150" s="10">
        <v>135.41</v>
      </c>
      <c r="I150" s="10">
        <v>0</v>
      </c>
      <c r="J150" s="10">
        <v>135.41</v>
      </c>
      <c r="K150" s="7" t="s">
        <v>15</v>
      </c>
    </row>
    <row r="151" spans="1:11" x14ac:dyDescent="0.25">
      <c r="A151" s="7">
        <v>2402710</v>
      </c>
      <c r="B151" s="7" t="s">
        <v>143</v>
      </c>
      <c r="C151" s="9">
        <v>45417</v>
      </c>
      <c r="D151" s="9">
        <v>45468</v>
      </c>
      <c r="E151" s="7"/>
      <c r="F151" s="7" t="s">
        <v>61</v>
      </c>
      <c r="G151" s="7" t="s">
        <v>798</v>
      </c>
      <c r="H151" s="10"/>
      <c r="I151" s="10"/>
      <c r="J151" s="10"/>
      <c r="K151" s="7"/>
    </row>
    <row r="152" spans="1:11" x14ac:dyDescent="0.25">
      <c r="A152" s="7">
        <v>2402743</v>
      </c>
      <c r="B152" s="7" t="s">
        <v>154</v>
      </c>
      <c r="C152" s="9">
        <v>45453</v>
      </c>
      <c r="D152" s="9">
        <v>45469</v>
      </c>
      <c r="E152" s="7"/>
      <c r="F152" s="7" t="s">
        <v>59</v>
      </c>
      <c r="G152" s="7" t="s">
        <v>799</v>
      </c>
      <c r="H152" s="10"/>
      <c r="I152" s="10"/>
      <c r="J152" s="10"/>
      <c r="K152" s="7"/>
    </row>
    <row r="153" spans="1:11" x14ac:dyDescent="0.25">
      <c r="A153" s="7">
        <v>2402780</v>
      </c>
      <c r="B153" s="7" t="s">
        <v>711</v>
      </c>
      <c r="C153" s="9">
        <v>45460</v>
      </c>
      <c r="D153" s="9">
        <v>45468</v>
      </c>
      <c r="E153" s="7"/>
      <c r="F153" s="7" t="s">
        <v>715</v>
      </c>
      <c r="G153" s="7" t="s">
        <v>800</v>
      </c>
      <c r="H153" s="10"/>
      <c r="I153" s="10"/>
      <c r="J153" s="10"/>
      <c r="K153" s="7"/>
    </row>
    <row r="154" spans="1:11" x14ac:dyDescent="0.25">
      <c r="A154" s="7">
        <v>2402805</v>
      </c>
      <c r="B154" s="7" t="s">
        <v>143</v>
      </c>
      <c r="C154" s="9">
        <v>45439</v>
      </c>
      <c r="D154" s="9">
        <v>45470</v>
      </c>
      <c r="E154" s="9">
        <v>45540</v>
      </c>
      <c r="F154" s="7" t="s">
        <v>66</v>
      </c>
      <c r="G154" s="7" t="s">
        <v>801</v>
      </c>
      <c r="H154" s="10">
        <v>1500.55</v>
      </c>
      <c r="I154" s="10">
        <v>141.87</v>
      </c>
      <c r="J154" s="10">
        <f>+H154+I154</f>
        <v>1642.42</v>
      </c>
      <c r="K154" s="7" t="s">
        <v>15</v>
      </c>
    </row>
    <row r="155" spans="1:11" x14ac:dyDescent="0.25">
      <c r="A155" s="35">
        <v>2402811</v>
      </c>
      <c r="B155" s="7" t="s">
        <v>143</v>
      </c>
      <c r="C155" s="9">
        <v>45552</v>
      </c>
      <c r="D155" s="9">
        <v>45475</v>
      </c>
      <c r="E155" s="7"/>
      <c r="F155" s="7" t="s">
        <v>102</v>
      </c>
      <c r="G155" s="7" t="s">
        <v>802</v>
      </c>
      <c r="H155" s="10">
        <v>438.63</v>
      </c>
      <c r="I155" s="10"/>
      <c r="J155" s="10">
        <v>438.63</v>
      </c>
      <c r="K155" s="7" t="s">
        <v>15</v>
      </c>
    </row>
    <row r="156" spans="1:11" x14ac:dyDescent="0.25">
      <c r="A156" s="7">
        <v>2402872</v>
      </c>
      <c r="B156" s="7" t="s">
        <v>143</v>
      </c>
      <c r="C156" s="9">
        <v>45445</v>
      </c>
      <c r="D156" s="9">
        <v>45476</v>
      </c>
      <c r="E156" s="9">
        <v>45596</v>
      </c>
      <c r="F156" s="7" t="s">
        <v>803</v>
      </c>
      <c r="G156" s="7" t="s">
        <v>804</v>
      </c>
      <c r="H156" s="10">
        <v>177.8</v>
      </c>
      <c r="I156" s="10">
        <v>0</v>
      </c>
      <c r="J156" s="10">
        <f>SUM(H156:I156)</f>
        <v>177.8</v>
      </c>
      <c r="K156" s="7" t="s">
        <v>15</v>
      </c>
    </row>
    <row r="157" spans="1:11" x14ac:dyDescent="0.25">
      <c r="A157" s="7">
        <v>2402893</v>
      </c>
      <c r="B157" s="7" t="s">
        <v>143</v>
      </c>
      <c r="C157" s="9">
        <v>45449</v>
      </c>
      <c r="D157" s="9">
        <v>45469</v>
      </c>
      <c r="E157" s="9">
        <v>45498</v>
      </c>
      <c r="F157" s="7" t="s">
        <v>805</v>
      </c>
      <c r="G157" s="7" t="s">
        <v>806</v>
      </c>
      <c r="H157" s="10">
        <v>1752.08</v>
      </c>
      <c r="I157" s="10">
        <v>0</v>
      </c>
      <c r="J157" s="10">
        <f>SUM(H157:I157)</f>
        <v>1752.08</v>
      </c>
      <c r="K157" s="7" t="s">
        <v>15</v>
      </c>
    </row>
    <row r="158" spans="1:11" x14ac:dyDescent="0.25">
      <c r="A158" s="7">
        <v>2402929</v>
      </c>
      <c r="B158" s="7" t="s">
        <v>143</v>
      </c>
      <c r="C158" s="9">
        <v>45323</v>
      </c>
      <c r="D158" s="9">
        <v>45481</v>
      </c>
      <c r="E158" s="9">
        <v>45491</v>
      </c>
      <c r="F158" s="7" t="s">
        <v>55</v>
      </c>
      <c r="G158" s="7" t="s">
        <v>807</v>
      </c>
      <c r="H158" s="10">
        <v>599.47</v>
      </c>
      <c r="I158" s="10">
        <v>0</v>
      </c>
      <c r="J158" s="10">
        <v>599.47</v>
      </c>
      <c r="K158" s="7" t="s">
        <v>15</v>
      </c>
    </row>
    <row r="159" spans="1:11" x14ac:dyDescent="0.25">
      <c r="A159" s="7">
        <v>2402959</v>
      </c>
      <c r="B159" s="7" t="s">
        <v>143</v>
      </c>
      <c r="C159" s="9">
        <v>45398</v>
      </c>
      <c r="D159" s="9">
        <v>45442</v>
      </c>
      <c r="E159" s="9">
        <v>45667</v>
      </c>
      <c r="F159" s="7" t="s">
        <v>39</v>
      </c>
      <c r="G159" s="7" t="s">
        <v>808</v>
      </c>
      <c r="H159" s="10">
        <v>130</v>
      </c>
      <c r="I159" s="10">
        <v>0</v>
      </c>
      <c r="J159" s="10">
        <v>130</v>
      </c>
      <c r="K159" s="7" t="s">
        <v>15</v>
      </c>
    </row>
    <row r="160" spans="1:11" x14ac:dyDescent="0.25">
      <c r="A160" s="7">
        <v>2402968</v>
      </c>
      <c r="B160" s="7" t="s">
        <v>143</v>
      </c>
      <c r="C160" s="9">
        <v>45479</v>
      </c>
      <c r="D160" s="9">
        <v>45482</v>
      </c>
      <c r="E160" s="9">
        <v>45560</v>
      </c>
      <c r="F160" s="7" t="s">
        <v>16</v>
      </c>
      <c r="G160" s="7" t="s">
        <v>809</v>
      </c>
      <c r="H160" s="10">
        <v>803.02</v>
      </c>
      <c r="I160" s="10">
        <v>0</v>
      </c>
      <c r="J160" s="10">
        <f>SUM(H160:I160)</f>
        <v>803.02</v>
      </c>
      <c r="K160" s="7" t="s">
        <v>15</v>
      </c>
    </row>
    <row r="161" spans="1:11" x14ac:dyDescent="0.25">
      <c r="A161" s="7">
        <v>2402981</v>
      </c>
      <c r="B161" s="7" t="s">
        <v>143</v>
      </c>
      <c r="C161" s="9">
        <v>45477</v>
      </c>
      <c r="D161" s="9">
        <v>45481</v>
      </c>
      <c r="E161" s="7"/>
      <c r="F161" s="7" t="s">
        <v>810</v>
      </c>
      <c r="G161" s="7" t="s">
        <v>811</v>
      </c>
      <c r="H161" s="10"/>
      <c r="I161" s="10"/>
      <c r="J161" s="10"/>
      <c r="K161" s="7"/>
    </row>
    <row r="162" spans="1:11" x14ac:dyDescent="0.25">
      <c r="A162" s="35">
        <v>2403007</v>
      </c>
      <c r="B162" s="7" t="s">
        <v>143</v>
      </c>
      <c r="C162" s="9">
        <v>45457</v>
      </c>
      <c r="D162" s="9">
        <v>45483</v>
      </c>
      <c r="E162" s="9">
        <v>45685</v>
      </c>
      <c r="F162" s="7" t="s">
        <v>33</v>
      </c>
      <c r="G162" s="7" t="s">
        <v>812</v>
      </c>
      <c r="H162" s="10">
        <v>0</v>
      </c>
      <c r="I162" s="10">
        <v>0</v>
      </c>
      <c r="J162" s="10">
        <v>0</v>
      </c>
      <c r="K162" s="7" t="s">
        <v>15</v>
      </c>
    </row>
    <row r="163" spans="1:11" x14ac:dyDescent="0.25">
      <c r="A163" s="35">
        <v>2403049</v>
      </c>
      <c r="B163" s="7" t="s">
        <v>143</v>
      </c>
      <c r="C163" s="9">
        <v>45458</v>
      </c>
      <c r="D163" s="9">
        <v>45485</v>
      </c>
      <c r="E163" s="9">
        <v>45524</v>
      </c>
      <c r="F163" s="7" t="s">
        <v>26</v>
      </c>
      <c r="G163" s="7" t="s">
        <v>813</v>
      </c>
      <c r="H163" s="10">
        <v>587.21</v>
      </c>
      <c r="I163" s="10">
        <v>0</v>
      </c>
      <c r="J163" s="10">
        <v>587.21</v>
      </c>
      <c r="K163" s="7" t="s">
        <v>15</v>
      </c>
    </row>
    <row r="164" spans="1:11" x14ac:dyDescent="0.25">
      <c r="A164" s="35">
        <v>2403053</v>
      </c>
      <c r="B164" s="7" t="s">
        <v>143</v>
      </c>
      <c r="C164" s="9">
        <v>45433</v>
      </c>
      <c r="D164" s="9">
        <v>45485</v>
      </c>
      <c r="E164" s="7"/>
      <c r="F164" s="7" t="s">
        <v>670</v>
      </c>
      <c r="G164" s="7" t="s">
        <v>814</v>
      </c>
      <c r="H164" s="10"/>
      <c r="I164" s="10"/>
      <c r="J164" s="10"/>
      <c r="K164" s="7"/>
    </row>
    <row r="165" spans="1:11" x14ac:dyDescent="0.25">
      <c r="A165" s="35">
        <v>2403054</v>
      </c>
      <c r="B165" s="7" t="s">
        <v>143</v>
      </c>
      <c r="C165" s="9">
        <v>45478</v>
      </c>
      <c r="D165" s="9">
        <v>45485</v>
      </c>
      <c r="E165" s="7"/>
      <c r="F165" s="7" t="s">
        <v>815</v>
      </c>
      <c r="G165" s="7" t="s">
        <v>816</v>
      </c>
      <c r="H165" s="10"/>
      <c r="I165" s="10"/>
      <c r="J165" s="10"/>
      <c r="K165" s="7"/>
    </row>
    <row r="166" spans="1:11" x14ac:dyDescent="0.25">
      <c r="A166" s="7">
        <v>2403163</v>
      </c>
      <c r="B166" s="7" t="s">
        <v>143</v>
      </c>
      <c r="C166" s="9">
        <v>45482</v>
      </c>
      <c r="D166" s="9">
        <v>45482</v>
      </c>
      <c r="E166" s="7"/>
      <c r="F166" s="7" t="s">
        <v>23</v>
      </c>
      <c r="G166" s="7" t="s">
        <v>40</v>
      </c>
      <c r="H166" s="10"/>
      <c r="I166" s="10"/>
      <c r="J166" s="10"/>
      <c r="K166" s="7"/>
    </row>
    <row r="167" spans="1:11" x14ac:dyDescent="0.25">
      <c r="A167" s="7">
        <v>2403164</v>
      </c>
      <c r="B167" s="7" t="s">
        <v>143</v>
      </c>
      <c r="C167" s="9">
        <v>45484</v>
      </c>
      <c r="D167" s="9">
        <v>45489</v>
      </c>
      <c r="E167" s="9">
        <v>45547</v>
      </c>
      <c r="F167" s="7" t="s">
        <v>810</v>
      </c>
      <c r="G167" s="7" t="s">
        <v>111</v>
      </c>
      <c r="H167" s="10">
        <v>3773.28</v>
      </c>
      <c r="I167" s="10">
        <v>141.87</v>
      </c>
      <c r="J167" s="10">
        <f>SUM(H167:I167)</f>
        <v>3915.15</v>
      </c>
      <c r="K167" s="7" t="s">
        <v>15</v>
      </c>
    </row>
    <row r="168" spans="1:11" x14ac:dyDescent="0.25">
      <c r="A168" s="7">
        <v>2403167</v>
      </c>
      <c r="B168" s="7" t="s">
        <v>143</v>
      </c>
      <c r="C168" s="9">
        <v>45465</v>
      </c>
      <c r="D168" s="9">
        <v>45485</v>
      </c>
      <c r="E168" s="9">
        <v>45526</v>
      </c>
      <c r="F168" s="7" t="s">
        <v>817</v>
      </c>
      <c r="G168" s="7" t="s">
        <v>818</v>
      </c>
      <c r="H168" s="10">
        <v>1724.38</v>
      </c>
      <c r="I168" s="10">
        <v>141.87</v>
      </c>
      <c r="J168" s="10">
        <f>SUM(H168:I168)</f>
        <v>1866.25</v>
      </c>
      <c r="K168" s="7" t="s">
        <v>15</v>
      </c>
    </row>
    <row r="169" spans="1:11" x14ac:dyDescent="0.25">
      <c r="A169" s="7">
        <v>2403171</v>
      </c>
      <c r="B169" s="7" t="s">
        <v>143</v>
      </c>
      <c r="C169" s="9">
        <v>45483</v>
      </c>
      <c r="D169" s="9">
        <v>45485</v>
      </c>
      <c r="E169" s="9">
        <v>45526</v>
      </c>
      <c r="F169" s="7" t="s">
        <v>819</v>
      </c>
      <c r="G169" s="7" t="s">
        <v>196</v>
      </c>
      <c r="H169" s="10">
        <v>1228.43</v>
      </c>
      <c r="I169" s="10">
        <v>0</v>
      </c>
      <c r="J169" s="10">
        <f>SUM(H169:I169)</f>
        <v>1228.43</v>
      </c>
      <c r="K169" s="7" t="s">
        <v>15</v>
      </c>
    </row>
    <row r="170" spans="1:11" x14ac:dyDescent="0.25">
      <c r="A170" s="7">
        <v>2403180</v>
      </c>
      <c r="B170" s="7" t="s">
        <v>143</v>
      </c>
      <c r="C170" s="9">
        <v>45471</v>
      </c>
      <c r="D170" s="9">
        <v>45488</v>
      </c>
      <c r="E170" s="9">
        <v>45499</v>
      </c>
      <c r="F170" s="7" t="s">
        <v>820</v>
      </c>
      <c r="G170" s="7" t="s">
        <v>821</v>
      </c>
      <c r="H170" s="10">
        <v>592.26</v>
      </c>
      <c r="I170" s="10">
        <v>0</v>
      </c>
      <c r="J170" s="10">
        <f>SUM(H170:I170)</f>
        <v>592.26</v>
      </c>
      <c r="K170" s="7" t="s">
        <v>15</v>
      </c>
    </row>
    <row r="171" spans="1:11" x14ac:dyDescent="0.25">
      <c r="A171" s="7">
        <v>2403197</v>
      </c>
      <c r="B171" s="7" t="s">
        <v>143</v>
      </c>
      <c r="C171" s="9">
        <v>45480</v>
      </c>
      <c r="D171" s="9">
        <v>45489</v>
      </c>
      <c r="E171" s="9">
        <v>45560</v>
      </c>
      <c r="F171" s="7" t="s">
        <v>33</v>
      </c>
      <c r="G171" s="7" t="s">
        <v>822</v>
      </c>
      <c r="H171" s="10">
        <v>550</v>
      </c>
      <c r="I171" s="10">
        <v>0</v>
      </c>
      <c r="J171" s="10">
        <f>SUM(H171:I171)</f>
        <v>550</v>
      </c>
      <c r="K171" s="7" t="s">
        <v>15</v>
      </c>
    </row>
    <row r="172" spans="1:11" x14ac:dyDescent="0.25">
      <c r="A172" s="7">
        <v>2403216</v>
      </c>
      <c r="B172" s="7" t="s">
        <v>154</v>
      </c>
      <c r="C172" s="9">
        <v>45409</v>
      </c>
      <c r="D172" s="9">
        <v>45492</v>
      </c>
      <c r="E172" s="7"/>
      <c r="F172" s="7" t="s">
        <v>517</v>
      </c>
      <c r="G172" s="7" t="s">
        <v>105</v>
      </c>
      <c r="H172" s="10"/>
      <c r="I172" s="10"/>
      <c r="J172" s="10"/>
      <c r="K172" s="7"/>
    </row>
    <row r="173" spans="1:11" x14ac:dyDescent="0.25">
      <c r="A173" s="7">
        <v>2403221</v>
      </c>
      <c r="B173" s="7" t="s">
        <v>143</v>
      </c>
      <c r="C173" s="9">
        <v>45404</v>
      </c>
      <c r="D173" s="9">
        <v>45493</v>
      </c>
      <c r="E173" s="9">
        <v>45533</v>
      </c>
      <c r="F173" s="7" t="s">
        <v>230</v>
      </c>
      <c r="G173" s="7" t="s">
        <v>197</v>
      </c>
      <c r="H173" s="10">
        <v>2297.2800000000002</v>
      </c>
      <c r="I173" s="10">
        <v>141.87</v>
      </c>
      <c r="J173" s="10">
        <f>SUM(H173:I173)</f>
        <v>2439.15</v>
      </c>
      <c r="K173" s="7" t="s">
        <v>15</v>
      </c>
    </row>
    <row r="174" spans="1:11" x14ac:dyDescent="0.25">
      <c r="A174" s="7">
        <v>2403278</v>
      </c>
      <c r="B174" s="7" t="s">
        <v>143</v>
      </c>
      <c r="C174" s="9">
        <v>45487</v>
      </c>
      <c r="D174" s="9">
        <v>45496</v>
      </c>
      <c r="E174" s="7"/>
      <c r="F174" s="7" t="s">
        <v>823</v>
      </c>
      <c r="G174" s="7" t="s">
        <v>824</v>
      </c>
      <c r="H174" s="10"/>
      <c r="I174" s="10"/>
      <c r="J174" s="10"/>
      <c r="K174" s="7"/>
    </row>
    <row r="175" spans="1:11" x14ac:dyDescent="0.25">
      <c r="A175" s="7">
        <v>2403297</v>
      </c>
      <c r="B175" s="7" t="s">
        <v>143</v>
      </c>
      <c r="C175" s="9">
        <v>45489</v>
      </c>
      <c r="D175" s="9">
        <v>45495</v>
      </c>
      <c r="E175" s="9">
        <v>45540</v>
      </c>
      <c r="F175" s="7" t="s">
        <v>209</v>
      </c>
      <c r="G175" s="7" t="s">
        <v>17</v>
      </c>
      <c r="H175" s="10">
        <v>1482.87</v>
      </c>
      <c r="I175" s="10">
        <v>141.87</v>
      </c>
      <c r="J175" s="10">
        <f>SUM(H175:I175)</f>
        <v>1624.7399999999998</v>
      </c>
      <c r="K175" s="7" t="s">
        <v>15</v>
      </c>
    </row>
    <row r="176" spans="1:11" x14ac:dyDescent="0.25">
      <c r="A176" s="7">
        <v>2403298</v>
      </c>
      <c r="B176" s="7" t="s">
        <v>143</v>
      </c>
      <c r="C176" s="9">
        <v>45493</v>
      </c>
      <c r="D176" s="9">
        <v>45497</v>
      </c>
      <c r="E176" s="9">
        <v>45547</v>
      </c>
      <c r="F176" s="7" t="s">
        <v>102</v>
      </c>
      <c r="G176" s="7" t="s">
        <v>17</v>
      </c>
      <c r="H176" s="10">
        <v>887.62</v>
      </c>
      <c r="I176" s="10">
        <v>141.87</v>
      </c>
      <c r="J176" s="10">
        <f>SUM(H176:I176)</f>
        <v>1029.49</v>
      </c>
      <c r="K176" s="7" t="s">
        <v>15</v>
      </c>
    </row>
    <row r="177" spans="1:11" x14ac:dyDescent="0.25">
      <c r="A177" s="7">
        <v>2403300</v>
      </c>
      <c r="B177" s="7" t="s">
        <v>143</v>
      </c>
      <c r="C177" s="9">
        <v>45412</v>
      </c>
      <c r="D177" s="9">
        <v>45496</v>
      </c>
      <c r="E177" s="9">
        <v>45596</v>
      </c>
      <c r="F177" s="7" t="s">
        <v>439</v>
      </c>
      <c r="G177" s="7" t="s">
        <v>20</v>
      </c>
      <c r="H177" s="10">
        <v>1080.8</v>
      </c>
      <c r="I177" s="10">
        <v>0</v>
      </c>
      <c r="J177" s="10">
        <f>SUM(H177:I177)</f>
        <v>1080.8</v>
      </c>
      <c r="K177" s="7" t="s">
        <v>15</v>
      </c>
    </row>
    <row r="178" spans="1:11" x14ac:dyDescent="0.25">
      <c r="A178" s="7">
        <v>2403321</v>
      </c>
      <c r="B178" s="7" t="s">
        <v>143</v>
      </c>
      <c r="C178" s="9">
        <v>45461</v>
      </c>
      <c r="D178" s="9">
        <v>45497</v>
      </c>
      <c r="E178" s="9">
        <v>45526</v>
      </c>
      <c r="F178" s="7" t="s">
        <v>23</v>
      </c>
      <c r="G178" s="7" t="s">
        <v>58</v>
      </c>
      <c r="H178" s="10">
        <v>500</v>
      </c>
      <c r="I178" s="10">
        <v>169.4</v>
      </c>
      <c r="J178" s="10">
        <f>SUM(H178:I178)</f>
        <v>669.4</v>
      </c>
      <c r="K178" s="7" t="s">
        <v>15</v>
      </c>
    </row>
    <row r="179" spans="1:11" x14ac:dyDescent="0.25">
      <c r="A179" s="39">
        <v>2403324</v>
      </c>
      <c r="B179" s="7" t="s">
        <v>143</v>
      </c>
      <c r="C179" s="9">
        <v>45404</v>
      </c>
      <c r="D179" s="9">
        <v>45497</v>
      </c>
      <c r="E179" s="7"/>
      <c r="F179" s="7" t="s">
        <v>230</v>
      </c>
      <c r="G179" s="7" t="s">
        <v>197</v>
      </c>
      <c r="H179" s="10"/>
      <c r="I179" s="10"/>
      <c r="J179" s="10"/>
      <c r="K179" s="7"/>
    </row>
    <row r="180" spans="1:11" x14ac:dyDescent="0.25">
      <c r="A180" s="7">
        <v>2403325</v>
      </c>
      <c r="B180" s="7" t="s">
        <v>143</v>
      </c>
      <c r="C180" s="9">
        <v>45481</v>
      </c>
      <c r="D180" s="9">
        <v>45489</v>
      </c>
      <c r="E180" s="7"/>
      <c r="F180" s="7" t="s">
        <v>825</v>
      </c>
      <c r="G180" s="7" t="s">
        <v>826</v>
      </c>
      <c r="H180" s="10"/>
      <c r="I180" s="10"/>
      <c r="J180" s="10"/>
      <c r="K180" s="7"/>
    </row>
    <row r="181" spans="1:11" x14ac:dyDescent="0.25">
      <c r="A181" s="7">
        <v>2403355</v>
      </c>
      <c r="B181" s="7" t="s">
        <v>143</v>
      </c>
      <c r="C181" s="9">
        <v>45449</v>
      </c>
      <c r="D181" s="9">
        <v>45495</v>
      </c>
      <c r="E181" s="9">
        <v>45574</v>
      </c>
      <c r="F181" s="7" t="s">
        <v>827</v>
      </c>
      <c r="G181" s="7" t="s">
        <v>570</v>
      </c>
      <c r="H181" s="10">
        <v>396.59</v>
      </c>
      <c r="I181" s="10">
        <v>0</v>
      </c>
      <c r="J181" s="10">
        <f>SUM(H181:I181)</f>
        <v>396.59</v>
      </c>
      <c r="K181" s="7" t="s">
        <v>15</v>
      </c>
    </row>
    <row r="182" spans="1:11" x14ac:dyDescent="0.25">
      <c r="A182" s="7">
        <v>2403357</v>
      </c>
      <c r="B182" s="7" t="s">
        <v>143</v>
      </c>
      <c r="C182" s="9">
        <v>45496</v>
      </c>
      <c r="D182" s="9">
        <v>45496</v>
      </c>
      <c r="E182" s="7"/>
      <c r="F182" s="7" t="s">
        <v>805</v>
      </c>
      <c r="G182" s="7" t="s">
        <v>828</v>
      </c>
      <c r="H182" s="10"/>
      <c r="I182" s="10"/>
      <c r="J182" s="10"/>
      <c r="K182" s="7"/>
    </row>
    <row r="183" spans="1:11" x14ac:dyDescent="0.25">
      <c r="A183" s="7">
        <v>2403359</v>
      </c>
      <c r="B183" s="7" t="s">
        <v>143</v>
      </c>
      <c r="C183" s="9">
        <v>45492</v>
      </c>
      <c r="D183" s="9">
        <v>45496</v>
      </c>
      <c r="E183" s="7"/>
      <c r="F183" s="7" t="s">
        <v>372</v>
      </c>
      <c r="G183" s="7" t="s">
        <v>829</v>
      </c>
      <c r="H183" s="10"/>
      <c r="I183" s="10"/>
      <c r="J183" s="10"/>
      <c r="K183" s="7"/>
    </row>
    <row r="184" spans="1:11" x14ac:dyDescent="0.25">
      <c r="A184" s="7">
        <v>2403368</v>
      </c>
      <c r="B184" s="7" t="s">
        <v>143</v>
      </c>
      <c r="C184" s="9">
        <v>45476</v>
      </c>
      <c r="D184" s="9">
        <v>45500</v>
      </c>
      <c r="E184" s="9">
        <v>45505</v>
      </c>
      <c r="F184" s="7" t="s">
        <v>23</v>
      </c>
      <c r="G184" s="7" t="s">
        <v>327</v>
      </c>
      <c r="H184" s="10">
        <v>605</v>
      </c>
      <c r="I184" s="10">
        <v>0</v>
      </c>
      <c r="J184" s="10">
        <f>SUM(H184:I184)</f>
        <v>605</v>
      </c>
      <c r="K184" s="7" t="s">
        <v>15</v>
      </c>
    </row>
    <row r="185" spans="1:11" x14ac:dyDescent="0.25">
      <c r="A185" s="7">
        <v>2403397</v>
      </c>
      <c r="B185" s="7" t="s">
        <v>143</v>
      </c>
      <c r="C185" s="9">
        <v>45503</v>
      </c>
      <c r="D185" s="9">
        <v>45503</v>
      </c>
      <c r="E185" s="7"/>
      <c r="F185" s="7" t="s">
        <v>611</v>
      </c>
      <c r="G185" s="7" t="s">
        <v>17</v>
      </c>
      <c r="H185" s="10"/>
      <c r="I185" s="10"/>
      <c r="J185" s="10"/>
      <c r="K185" s="7"/>
    </row>
    <row r="186" spans="1:11" x14ac:dyDescent="0.25">
      <c r="A186" s="7">
        <v>2403431</v>
      </c>
      <c r="B186" s="7" t="s">
        <v>143</v>
      </c>
      <c r="C186" s="9">
        <v>45490</v>
      </c>
      <c r="D186" s="9">
        <v>45505</v>
      </c>
      <c r="E186" s="7"/>
      <c r="F186" s="7" t="s">
        <v>264</v>
      </c>
      <c r="G186" s="7" t="s">
        <v>327</v>
      </c>
      <c r="H186" s="10"/>
      <c r="I186" s="10"/>
      <c r="J186" s="10"/>
      <c r="K186" s="7"/>
    </row>
    <row r="187" spans="1:11" x14ac:dyDescent="0.25">
      <c r="A187" s="7">
        <v>2403434</v>
      </c>
      <c r="B187" s="7" t="s">
        <v>154</v>
      </c>
      <c r="C187" s="9">
        <v>45422</v>
      </c>
      <c r="D187" s="9">
        <v>45505</v>
      </c>
      <c r="E187" s="9">
        <v>45539</v>
      </c>
      <c r="F187" s="7" t="s">
        <v>29</v>
      </c>
      <c r="G187" s="7" t="s">
        <v>830</v>
      </c>
      <c r="H187" s="10">
        <v>0</v>
      </c>
      <c r="I187" s="10">
        <v>0</v>
      </c>
      <c r="J187" s="10">
        <v>0</v>
      </c>
      <c r="K187" s="7" t="s">
        <v>15</v>
      </c>
    </row>
    <row r="188" spans="1:11" x14ac:dyDescent="0.25">
      <c r="A188" s="7">
        <v>2403449</v>
      </c>
      <c r="B188" s="7" t="s">
        <v>143</v>
      </c>
      <c r="C188" s="9">
        <v>45504</v>
      </c>
      <c r="D188" s="9">
        <v>45505</v>
      </c>
      <c r="E188" s="9">
        <v>45546</v>
      </c>
      <c r="F188" s="7" t="s">
        <v>59</v>
      </c>
      <c r="G188" s="7" t="s">
        <v>831</v>
      </c>
      <c r="H188" s="10">
        <v>179</v>
      </c>
      <c r="I188" s="10">
        <v>0</v>
      </c>
      <c r="J188" s="10">
        <f>SUM(H188:I188)</f>
        <v>179</v>
      </c>
      <c r="K188" s="7" t="s">
        <v>15</v>
      </c>
    </row>
    <row r="189" spans="1:11" x14ac:dyDescent="0.25">
      <c r="A189" s="7">
        <v>2403450</v>
      </c>
      <c r="B189" s="7" t="s">
        <v>143</v>
      </c>
      <c r="C189" s="9">
        <v>45449</v>
      </c>
      <c r="D189" s="9">
        <v>45506</v>
      </c>
      <c r="E189" s="7"/>
      <c r="F189" s="7" t="s">
        <v>33</v>
      </c>
      <c r="G189" s="7" t="s">
        <v>832</v>
      </c>
      <c r="H189" s="10"/>
      <c r="I189" s="10"/>
      <c r="J189" s="10"/>
      <c r="K189" s="7"/>
    </row>
    <row r="190" spans="1:11" x14ac:dyDescent="0.25">
      <c r="A190" s="7">
        <v>2403517</v>
      </c>
      <c r="B190" s="7" t="s">
        <v>143</v>
      </c>
      <c r="C190" s="9">
        <v>45481</v>
      </c>
      <c r="D190" s="9">
        <v>45510</v>
      </c>
      <c r="E190" s="7"/>
      <c r="F190" s="7" t="s">
        <v>68</v>
      </c>
      <c r="G190" s="7" t="s">
        <v>833</v>
      </c>
      <c r="H190" s="10"/>
      <c r="I190" s="10"/>
      <c r="J190" s="10"/>
      <c r="K190" s="7"/>
    </row>
    <row r="191" spans="1:11" x14ac:dyDescent="0.25">
      <c r="A191" s="7">
        <v>2403542</v>
      </c>
      <c r="B191" s="7" t="s">
        <v>143</v>
      </c>
      <c r="C191" s="9">
        <v>45511</v>
      </c>
      <c r="D191" s="9">
        <v>45511</v>
      </c>
      <c r="E191" s="9">
        <v>45581</v>
      </c>
      <c r="F191" s="7" t="s">
        <v>57</v>
      </c>
      <c r="G191" s="7" t="s">
        <v>17</v>
      </c>
      <c r="H191" s="10">
        <v>675.33</v>
      </c>
      <c r="I191" s="10">
        <v>141.87</v>
      </c>
      <c r="J191" s="10">
        <f>SUM(H191:I191)</f>
        <v>817.2</v>
      </c>
      <c r="K191" s="7" t="s">
        <v>15</v>
      </c>
    </row>
    <row r="192" spans="1:11" x14ac:dyDescent="0.25">
      <c r="A192" s="7">
        <v>2403576</v>
      </c>
      <c r="B192" s="7" t="s">
        <v>143</v>
      </c>
      <c r="C192" s="9">
        <v>45503</v>
      </c>
      <c r="D192" s="9">
        <v>45513</v>
      </c>
      <c r="E192" s="9">
        <v>45596</v>
      </c>
      <c r="F192" s="7" t="s">
        <v>530</v>
      </c>
      <c r="G192" s="7" t="s">
        <v>327</v>
      </c>
      <c r="H192" s="10">
        <v>875.23</v>
      </c>
      <c r="I192" s="10">
        <v>0</v>
      </c>
      <c r="J192" s="10">
        <f>SUM(H192:I192)</f>
        <v>875.23</v>
      </c>
      <c r="K192" s="7" t="s">
        <v>15</v>
      </c>
    </row>
    <row r="193" spans="1:11" x14ac:dyDescent="0.25">
      <c r="A193" s="7">
        <v>2403593</v>
      </c>
      <c r="B193" s="7" t="s">
        <v>143</v>
      </c>
      <c r="C193" s="9">
        <v>45492</v>
      </c>
      <c r="D193" s="9">
        <v>45513</v>
      </c>
      <c r="E193" s="9">
        <v>45527</v>
      </c>
      <c r="F193" s="7" t="s">
        <v>50</v>
      </c>
      <c r="G193" s="7" t="s">
        <v>327</v>
      </c>
      <c r="H193" s="10">
        <v>602.96</v>
      </c>
      <c r="I193" s="10">
        <v>0</v>
      </c>
      <c r="J193" s="10">
        <f>SUM(H193:I193)</f>
        <v>602.96</v>
      </c>
      <c r="K193" s="7" t="s">
        <v>15</v>
      </c>
    </row>
    <row r="194" spans="1:11" x14ac:dyDescent="0.25">
      <c r="A194" s="7">
        <v>2403594</v>
      </c>
      <c r="B194" s="7" t="s">
        <v>143</v>
      </c>
      <c r="C194" s="9">
        <v>45496</v>
      </c>
      <c r="D194" s="9">
        <v>45513</v>
      </c>
      <c r="E194" s="7"/>
      <c r="F194" s="7" t="s">
        <v>517</v>
      </c>
      <c r="G194" s="7" t="s">
        <v>17</v>
      </c>
      <c r="H194" s="10"/>
      <c r="I194" s="10"/>
      <c r="J194" s="10"/>
      <c r="K194" s="7"/>
    </row>
    <row r="195" spans="1:11" x14ac:dyDescent="0.25">
      <c r="A195" s="35">
        <v>2403638</v>
      </c>
      <c r="B195" s="7" t="s">
        <v>143</v>
      </c>
      <c r="C195" s="9">
        <v>45512</v>
      </c>
      <c r="D195" s="9">
        <v>45518</v>
      </c>
      <c r="E195" s="7"/>
      <c r="F195" s="7" t="s">
        <v>85</v>
      </c>
      <c r="G195" s="7" t="s">
        <v>17</v>
      </c>
      <c r="H195" s="10"/>
      <c r="I195" s="10"/>
      <c r="J195" s="10"/>
      <c r="K195" s="7"/>
    </row>
    <row r="196" spans="1:11" x14ac:dyDescent="0.25">
      <c r="A196" s="7">
        <v>2403641</v>
      </c>
      <c r="B196" s="7" t="s">
        <v>143</v>
      </c>
      <c r="C196" s="9">
        <v>45477</v>
      </c>
      <c r="D196" s="9">
        <v>45514</v>
      </c>
      <c r="E196" s="7"/>
      <c r="F196" s="7" t="s">
        <v>817</v>
      </c>
      <c r="G196" s="7" t="s">
        <v>834</v>
      </c>
      <c r="H196" s="10"/>
      <c r="I196" s="10"/>
      <c r="J196" s="10"/>
      <c r="K196" s="7"/>
    </row>
    <row r="197" spans="1:11" x14ac:dyDescent="0.25">
      <c r="A197" s="35">
        <v>2403660</v>
      </c>
      <c r="B197" s="7" t="s">
        <v>143</v>
      </c>
      <c r="C197" s="9">
        <v>45511</v>
      </c>
      <c r="D197" s="9">
        <v>45516</v>
      </c>
      <c r="E197" s="7"/>
      <c r="F197" s="7" t="s">
        <v>533</v>
      </c>
      <c r="G197" s="7" t="s">
        <v>327</v>
      </c>
      <c r="H197" s="10">
        <v>1471.89</v>
      </c>
      <c r="I197" s="10">
        <v>141.87</v>
      </c>
      <c r="J197" s="10">
        <f>SUM(H197:I197)</f>
        <v>1613.7600000000002</v>
      </c>
      <c r="K197" s="7" t="s">
        <v>15</v>
      </c>
    </row>
    <row r="198" spans="1:11" x14ac:dyDescent="0.25">
      <c r="A198" s="7">
        <v>2403661</v>
      </c>
      <c r="B198" s="7" t="s">
        <v>143</v>
      </c>
      <c r="C198" s="9">
        <v>45413</v>
      </c>
      <c r="D198" s="9">
        <v>45517</v>
      </c>
      <c r="E198" s="9">
        <v>45520</v>
      </c>
      <c r="F198" s="7" t="s">
        <v>23</v>
      </c>
      <c r="G198" s="7" t="s">
        <v>835</v>
      </c>
      <c r="H198" s="10">
        <v>0</v>
      </c>
      <c r="I198" s="10">
        <v>0</v>
      </c>
      <c r="J198" s="10">
        <v>0</v>
      </c>
      <c r="K198" s="7" t="s">
        <v>15</v>
      </c>
    </row>
    <row r="199" spans="1:11" x14ac:dyDescent="0.25">
      <c r="A199" s="7">
        <v>2403679</v>
      </c>
      <c r="B199" s="7" t="s">
        <v>143</v>
      </c>
      <c r="C199" s="9">
        <v>45517</v>
      </c>
      <c r="D199" s="9">
        <v>45518</v>
      </c>
      <c r="E199" s="7"/>
      <c r="F199" s="7" t="s">
        <v>57</v>
      </c>
      <c r="G199" s="7" t="s">
        <v>17</v>
      </c>
      <c r="H199" s="10"/>
      <c r="I199" s="10"/>
      <c r="J199" s="10"/>
      <c r="K199" s="7"/>
    </row>
    <row r="200" spans="1:11" x14ac:dyDescent="0.25">
      <c r="A200" s="7">
        <v>2403696</v>
      </c>
      <c r="B200" s="7" t="s">
        <v>143</v>
      </c>
      <c r="C200" s="9">
        <v>45519</v>
      </c>
      <c r="D200" s="9">
        <v>45519</v>
      </c>
      <c r="E200" s="7"/>
      <c r="F200" s="7" t="s">
        <v>57</v>
      </c>
      <c r="G200" s="7" t="s">
        <v>20</v>
      </c>
      <c r="H200" s="10"/>
      <c r="I200" s="10"/>
      <c r="J200" s="10"/>
      <c r="K200" s="7"/>
    </row>
    <row r="201" spans="1:11" x14ac:dyDescent="0.25">
      <c r="A201" s="7">
        <v>2403748</v>
      </c>
      <c r="B201" s="7" t="s">
        <v>143</v>
      </c>
      <c r="C201" s="9">
        <v>45518</v>
      </c>
      <c r="D201" s="9">
        <v>45520</v>
      </c>
      <c r="E201" s="9">
        <v>45638</v>
      </c>
      <c r="F201" s="7" t="s">
        <v>836</v>
      </c>
      <c r="G201" s="7" t="s">
        <v>17</v>
      </c>
      <c r="H201" s="10">
        <v>1162.8</v>
      </c>
      <c r="I201" s="10">
        <v>0</v>
      </c>
      <c r="J201" s="10">
        <f>SUM(H201:I201)</f>
        <v>1162.8</v>
      </c>
      <c r="K201" s="7" t="s">
        <v>15</v>
      </c>
    </row>
    <row r="202" spans="1:11" x14ac:dyDescent="0.25">
      <c r="A202" s="7">
        <v>2403751</v>
      </c>
      <c r="B202" s="7" t="s">
        <v>143</v>
      </c>
      <c r="C202" s="9">
        <v>45519</v>
      </c>
      <c r="D202" s="9">
        <v>45523</v>
      </c>
      <c r="E202" s="7"/>
      <c r="F202" s="7" t="s">
        <v>84</v>
      </c>
      <c r="G202" s="7" t="s">
        <v>34</v>
      </c>
      <c r="H202" s="10"/>
      <c r="I202" s="10"/>
      <c r="J202" s="10"/>
      <c r="K202" s="7"/>
    </row>
    <row r="203" spans="1:11" ht="23.25" x14ac:dyDescent="0.25">
      <c r="A203" s="7">
        <v>2403755</v>
      </c>
      <c r="B203" s="7" t="s">
        <v>143</v>
      </c>
      <c r="C203" s="9">
        <v>45439</v>
      </c>
      <c r="D203" s="9">
        <v>45525</v>
      </c>
      <c r="E203" s="9">
        <v>45574</v>
      </c>
      <c r="F203" s="7" t="s">
        <v>66</v>
      </c>
      <c r="G203" s="26" t="s">
        <v>837</v>
      </c>
      <c r="H203" s="10">
        <v>474.93</v>
      </c>
      <c r="I203" s="10">
        <v>0</v>
      </c>
      <c r="J203" s="10">
        <f>SUM(H203:I203)</f>
        <v>474.93</v>
      </c>
      <c r="K203" s="7" t="s">
        <v>15</v>
      </c>
    </row>
    <row r="204" spans="1:11" x14ac:dyDescent="0.25">
      <c r="A204" s="7">
        <v>2403807</v>
      </c>
      <c r="B204" s="7" t="s">
        <v>143</v>
      </c>
      <c r="C204" s="9">
        <v>45483</v>
      </c>
      <c r="D204" s="9">
        <v>45527</v>
      </c>
      <c r="E204" s="9">
        <v>45567</v>
      </c>
      <c r="F204" s="7" t="s">
        <v>838</v>
      </c>
      <c r="G204" s="7" t="s">
        <v>839</v>
      </c>
      <c r="H204" s="10">
        <v>2487.4499999999998</v>
      </c>
      <c r="I204" s="10">
        <v>0</v>
      </c>
      <c r="J204" s="10">
        <f>SUM(H204:I204)</f>
        <v>2487.4499999999998</v>
      </c>
      <c r="K204" s="7" t="s">
        <v>15</v>
      </c>
    </row>
    <row r="205" spans="1:11" x14ac:dyDescent="0.25">
      <c r="A205" s="7">
        <v>2403914</v>
      </c>
      <c r="B205" s="7" t="s">
        <v>143</v>
      </c>
      <c r="C205" s="9">
        <v>45528</v>
      </c>
      <c r="D205" s="9">
        <v>45530</v>
      </c>
      <c r="E205" s="9">
        <v>45534</v>
      </c>
      <c r="F205" s="7" t="s">
        <v>102</v>
      </c>
      <c r="G205" s="7" t="s">
        <v>17</v>
      </c>
      <c r="H205" s="10">
        <v>0</v>
      </c>
      <c r="I205" s="10">
        <v>0</v>
      </c>
      <c r="J205" s="10">
        <v>0</v>
      </c>
      <c r="K205" s="7" t="s">
        <v>15</v>
      </c>
    </row>
    <row r="206" spans="1:11" x14ac:dyDescent="0.25">
      <c r="A206" s="7">
        <v>2403923</v>
      </c>
      <c r="B206" s="7" t="s">
        <v>154</v>
      </c>
      <c r="C206" s="9">
        <v>45461</v>
      </c>
      <c r="D206" s="9">
        <v>45530</v>
      </c>
      <c r="E206" s="7"/>
      <c r="F206" s="7" t="s">
        <v>820</v>
      </c>
      <c r="G206" s="7" t="s">
        <v>105</v>
      </c>
      <c r="H206" s="10"/>
      <c r="I206" s="10"/>
      <c r="J206" s="10"/>
      <c r="K206" s="7"/>
    </row>
    <row r="207" spans="1:11" x14ac:dyDescent="0.25">
      <c r="A207" s="7">
        <v>2403933</v>
      </c>
      <c r="B207" s="7" t="s">
        <v>143</v>
      </c>
      <c r="C207" s="9">
        <v>45516</v>
      </c>
      <c r="D207" s="9">
        <v>45531</v>
      </c>
      <c r="E207" s="9">
        <v>45554</v>
      </c>
      <c r="F207" s="7" t="s">
        <v>540</v>
      </c>
      <c r="G207" s="7" t="s">
        <v>58</v>
      </c>
      <c r="H207" s="10">
        <v>1423.53</v>
      </c>
      <c r="I207" s="10">
        <v>0</v>
      </c>
      <c r="J207" s="10">
        <f>SUM(H207:I207)</f>
        <v>1423.53</v>
      </c>
      <c r="K207" s="7" t="s">
        <v>15</v>
      </c>
    </row>
    <row r="208" spans="1:11" x14ac:dyDescent="0.25">
      <c r="A208" s="7">
        <v>2403938</v>
      </c>
      <c r="B208" s="7" t="s">
        <v>143</v>
      </c>
      <c r="C208" s="9">
        <v>45519</v>
      </c>
      <c r="D208" s="9">
        <v>45532</v>
      </c>
      <c r="E208" s="7"/>
      <c r="F208" s="7" t="s">
        <v>92</v>
      </c>
      <c r="G208" s="7" t="s">
        <v>840</v>
      </c>
      <c r="H208" s="10">
        <v>0</v>
      </c>
      <c r="I208" s="10">
        <v>0</v>
      </c>
      <c r="J208" s="10">
        <v>0</v>
      </c>
      <c r="K208" s="7" t="s">
        <v>15</v>
      </c>
    </row>
    <row r="209" spans="1:11" x14ac:dyDescent="0.25">
      <c r="A209" s="7">
        <v>2403941</v>
      </c>
      <c r="B209" s="7" t="s">
        <v>143</v>
      </c>
      <c r="C209" s="9">
        <v>45532</v>
      </c>
      <c r="D209" s="9">
        <v>45533</v>
      </c>
      <c r="E209" s="7"/>
      <c r="F209" s="7" t="s">
        <v>102</v>
      </c>
      <c r="G209" s="7" t="s">
        <v>17</v>
      </c>
      <c r="H209" s="10"/>
      <c r="I209" s="10"/>
      <c r="J209" s="10"/>
      <c r="K209" s="7"/>
    </row>
    <row r="210" spans="1:11" x14ac:dyDescent="0.25">
      <c r="A210" s="7">
        <v>2403947</v>
      </c>
      <c r="B210" s="7" t="s">
        <v>143</v>
      </c>
      <c r="C210" s="9">
        <v>45481</v>
      </c>
      <c r="D210" s="9">
        <v>45534</v>
      </c>
      <c r="E210" s="9">
        <v>45680</v>
      </c>
      <c r="F210" s="7" t="s">
        <v>93</v>
      </c>
      <c r="G210" s="7" t="s">
        <v>58</v>
      </c>
      <c r="H210" s="10">
        <v>700</v>
      </c>
      <c r="I210" s="10">
        <v>0</v>
      </c>
      <c r="J210" s="10">
        <f>SUM(H210:I210)</f>
        <v>700</v>
      </c>
      <c r="K210" s="7" t="s">
        <v>15</v>
      </c>
    </row>
    <row r="211" spans="1:11" x14ac:dyDescent="0.25">
      <c r="A211" s="7">
        <v>2403950</v>
      </c>
      <c r="B211" s="7" t="s">
        <v>143</v>
      </c>
      <c r="C211" s="9">
        <v>45531</v>
      </c>
      <c r="D211" s="9">
        <v>45531</v>
      </c>
      <c r="E211" s="9">
        <v>45562</v>
      </c>
      <c r="F211" s="7" t="s">
        <v>372</v>
      </c>
      <c r="G211" s="7" t="s">
        <v>137</v>
      </c>
      <c r="H211" s="10">
        <v>0</v>
      </c>
      <c r="I211" s="10">
        <v>0</v>
      </c>
      <c r="J211" s="10">
        <v>0</v>
      </c>
      <c r="K211" s="7" t="s">
        <v>15</v>
      </c>
    </row>
    <row r="212" spans="1:11" x14ac:dyDescent="0.25">
      <c r="A212" s="7">
        <v>2403955</v>
      </c>
      <c r="B212" s="7" t="s">
        <v>143</v>
      </c>
      <c r="C212" s="9">
        <v>45410</v>
      </c>
      <c r="D212" s="9">
        <v>45537</v>
      </c>
      <c r="E212" s="9">
        <v>45553</v>
      </c>
      <c r="F212" s="7" t="s">
        <v>792</v>
      </c>
      <c r="G212" s="7" t="s">
        <v>841</v>
      </c>
      <c r="H212" s="10">
        <v>508.2</v>
      </c>
      <c r="I212" s="10">
        <v>141.87</v>
      </c>
      <c r="J212" s="10">
        <f>SUM(H212:I212)</f>
        <v>650.06999999999994</v>
      </c>
      <c r="K212" s="7" t="s">
        <v>15</v>
      </c>
    </row>
    <row r="213" spans="1:11" x14ac:dyDescent="0.25">
      <c r="A213" s="7">
        <v>2403962</v>
      </c>
      <c r="B213" s="7" t="s">
        <v>143</v>
      </c>
      <c r="C213" s="9">
        <v>45358</v>
      </c>
      <c r="D213" s="9">
        <v>45537</v>
      </c>
      <c r="E213" s="7"/>
      <c r="F213" s="7" t="s">
        <v>93</v>
      </c>
      <c r="G213" s="7" t="s">
        <v>17</v>
      </c>
      <c r="H213" s="10"/>
      <c r="I213" s="10"/>
      <c r="J213" s="10"/>
      <c r="K213" s="7"/>
    </row>
    <row r="214" spans="1:11" x14ac:dyDescent="0.25">
      <c r="A214" s="7">
        <v>2404006</v>
      </c>
      <c r="B214" s="7" t="s">
        <v>143</v>
      </c>
      <c r="C214" s="9">
        <v>45526</v>
      </c>
      <c r="D214" s="9">
        <v>45533</v>
      </c>
      <c r="E214" s="7"/>
      <c r="F214" s="7" t="s">
        <v>803</v>
      </c>
      <c r="G214" s="7" t="s">
        <v>842</v>
      </c>
      <c r="H214" s="10"/>
      <c r="I214" s="10"/>
      <c r="J214" s="10"/>
      <c r="K214" s="7"/>
    </row>
    <row r="215" spans="1:11" x14ac:dyDescent="0.25">
      <c r="A215" s="7">
        <v>2404013</v>
      </c>
      <c r="B215" s="7" t="s">
        <v>143</v>
      </c>
      <c r="C215" s="9">
        <v>45531</v>
      </c>
      <c r="D215" s="9">
        <v>45539</v>
      </c>
      <c r="E215" s="9">
        <v>45596</v>
      </c>
      <c r="F215" s="7" t="s">
        <v>843</v>
      </c>
      <c r="G215" s="7" t="s">
        <v>58</v>
      </c>
      <c r="H215" s="10">
        <v>1915.59</v>
      </c>
      <c r="I215" s="10">
        <v>0</v>
      </c>
      <c r="J215" s="10">
        <f>SUM(H215:I215)</f>
        <v>1915.59</v>
      </c>
      <c r="K215" s="7" t="s">
        <v>15</v>
      </c>
    </row>
    <row r="216" spans="1:11" x14ac:dyDescent="0.25">
      <c r="A216" s="7">
        <v>2404028</v>
      </c>
      <c r="B216" s="7" t="s">
        <v>143</v>
      </c>
      <c r="C216" s="9">
        <v>45539</v>
      </c>
      <c r="D216" s="9">
        <v>45539</v>
      </c>
      <c r="E216" s="9">
        <v>45540</v>
      </c>
      <c r="F216" s="7" t="s">
        <v>620</v>
      </c>
      <c r="G216" s="7" t="s">
        <v>17</v>
      </c>
      <c r="H216" s="10">
        <v>0</v>
      </c>
      <c r="I216" s="10">
        <v>0</v>
      </c>
      <c r="J216" s="10">
        <v>0</v>
      </c>
      <c r="K216" s="7" t="s">
        <v>15</v>
      </c>
    </row>
    <row r="217" spans="1:11" x14ac:dyDescent="0.25">
      <c r="A217" s="7">
        <v>2404152</v>
      </c>
      <c r="B217" s="7" t="s">
        <v>143</v>
      </c>
      <c r="C217" s="9">
        <v>45544</v>
      </c>
      <c r="D217" s="9">
        <v>45544</v>
      </c>
      <c r="E217" s="9">
        <v>45672</v>
      </c>
      <c r="F217" s="7" t="s">
        <v>381</v>
      </c>
      <c r="G217" s="7" t="s">
        <v>844</v>
      </c>
      <c r="H217" s="10">
        <v>1276.46</v>
      </c>
      <c r="I217" s="10">
        <v>0</v>
      </c>
      <c r="J217" s="10">
        <f>SUM(H217:I217)</f>
        <v>1276.46</v>
      </c>
      <c r="K217" s="7" t="s">
        <v>15</v>
      </c>
    </row>
    <row r="218" spans="1:11" x14ac:dyDescent="0.25">
      <c r="A218" s="7">
        <v>2404153</v>
      </c>
      <c r="B218" s="7" t="s">
        <v>143</v>
      </c>
      <c r="C218" s="9">
        <v>45544</v>
      </c>
      <c r="D218" s="9">
        <v>45544</v>
      </c>
      <c r="E218" s="9">
        <v>45701</v>
      </c>
      <c r="F218" s="7" t="s">
        <v>507</v>
      </c>
      <c r="G218" s="7" t="s">
        <v>17</v>
      </c>
      <c r="H218" s="10">
        <v>898.58</v>
      </c>
      <c r="I218" s="10">
        <v>0</v>
      </c>
      <c r="J218" s="10">
        <f>SUM(H218:I218)</f>
        <v>898.58</v>
      </c>
      <c r="K218" s="7" t="s">
        <v>15</v>
      </c>
    </row>
    <row r="219" spans="1:11" x14ac:dyDescent="0.25">
      <c r="A219" s="7">
        <v>2404154</v>
      </c>
      <c r="B219" s="7" t="s">
        <v>143</v>
      </c>
      <c r="C219" s="9">
        <v>45468</v>
      </c>
      <c r="D219" s="9">
        <v>45545</v>
      </c>
      <c r="E219" s="7"/>
      <c r="F219" s="7" t="s">
        <v>23</v>
      </c>
      <c r="G219" s="7" t="s">
        <v>58</v>
      </c>
      <c r="H219" s="10"/>
      <c r="I219" s="10"/>
      <c r="J219" s="10"/>
      <c r="K219" s="7"/>
    </row>
    <row r="220" spans="1:11" x14ac:dyDescent="0.25">
      <c r="A220" s="7">
        <v>2404163</v>
      </c>
      <c r="B220" s="7" t="s">
        <v>143</v>
      </c>
      <c r="C220" s="9">
        <v>45523</v>
      </c>
      <c r="D220" s="9">
        <v>45546</v>
      </c>
      <c r="E220" s="7"/>
      <c r="F220" s="7" t="s">
        <v>533</v>
      </c>
      <c r="G220" s="7" t="s">
        <v>17</v>
      </c>
      <c r="H220" s="10"/>
      <c r="I220" s="10"/>
      <c r="J220" s="10"/>
      <c r="K220" s="7"/>
    </row>
    <row r="221" spans="1:11" x14ac:dyDescent="0.25">
      <c r="A221" s="7">
        <v>2404166</v>
      </c>
      <c r="B221" s="7" t="s">
        <v>143</v>
      </c>
      <c r="C221" s="9">
        <v>45540</v>
      </c>
      <c r="D221" s="9">
        <v>45546</v>
      </c>
      <c r="E221" s="7"/>
      <c r="F221" s="7" t="s">
        <v>106</v>
      </c>
      <c r="G221" s="7" t="s">
        <v>845</v>
      </c>
      <c r="H221" s="10"/>
      <c r="I221" s="10"/>
      <c r="J221" s="10"/>
      <c r="K221" s="7"/>
    </row>
    <row r="222" spans="1:11" x14ac:dyDescent="0.25">
      <c r="A222" s="7">
        <v>2404169</v>
      </c>
      <c r="B222" s="7" t="s">
        <v>143</v>
      </c>
      <c r="C222" s="9">
        <v>45544</v>
      </c>
      <c r="D222" s="9">
        <v>45546</v>
      </c>
      <c r="E222" s="9">
        <v>45637</v>
      </c>
      <c r="F222" s="7" t="s">
        <v>487</v>
      </c>
      <c r="G222" s="7" t="s">
        <v>17</v>
      </c>
      <c r="H222" s="10">
        <v>949.85</v>
      </c>
      <c r="I222" s="10">
        <v>45.98</v>
      </c>
      <c r="J222" s="10">
        <f>SUM(H222:I222)</f>
        <v>995.83</v>
      </c>
      <c r="K222" s="7" t="s">
        <v>15</v>
      </c>
    </row>
    <row r="223" spans="1:11" x14ac:dyDescent="0.25">
      <c r="A223" s="7">
        <v>2404171</v>
      </c>
      <c r="B223" s="7" t="s">
        <v>143</v>
      </c>
      <c r="C223" s="9">
        <v>45470</v>
      </c>
      <c r="D223" s="9">
        <v>45546</v>
      </c>
      <c r="E223" s="7"/>
      <c r="F223" s="7" t="s">
        <v>71</v>
      </c>
      <c r="G223" s="7" t="s">
        <v>846</v>
      </c>
      <c r="H223" s="10"/>
      <c r="I223" s="10"/>
      <c r="J223" s="10"/>
      <c r="K223" s="7"/>
    </row>
    <row r="224" spans="1:11" x14ac:dyDescent="0.25">
      <c r="A224" s="7">
        <v>2404193</v>
      </c>
      <c r="B224" s="7" t="s">
        <v>143</v>
      </c>
      <c r="C224" s="9">
        <v>45515</v>
      </c>
      <c r="D224" s="9">
        <v>45515</v>
      </c>
      <c r="E224" s="7"/>
      <c r="F224" s="7" t="s">
        <v>63</v>
      </c>
      <c r="G224" s="7" t="s">
        <v>847</v>
      </c>
      <c r="H224" s="10"/>
      <c r="I224" s="10"/>
      <c r="J224" s="10"/>
      <c r="K224" s="7"/>
    </row>
    <row r="225" spans="1:11" x14ac:dyDescent="0.25">
      <c r="A225" s="7">
        <v>2404210</v>
      </c>
      <c r="B225" s="7" t="s">
        <v>143</v>
      </c>
      <c r="C225" s="9">
        <v>45538</v>
      </c>
      <c r="D225" s="9">
        <v>45547</v>
      </c>
      <c r="E225" s="9">
        <v>45667</v>
      </c>
      <c r="F225" s="7" t="s">
        <v>25</v>
      </c>
      <c r="G225" s="7" t="s">
        <v>848</v>
      </c>
      <c r="H225" s="10">
        <v>0</v>
      </c>
      <c r="I225" s="10">
        <v>0</v>
      </c>
      <c r="J225" s="10">
        <v>0</v>
      </c>
      <c r="K225" s="7" t="s">
        <v>15</v>
      </c>
    </row>
    <row r="226" spans="1:11" x14ac:dyDescent="0.25">
      <c r="A226" s="7">
        <v>2404211</v>
      </c>
      <c r="B226" s="7" t="s">
        <v>143</v>
      </c>
      <c r="C226" s="9">
        <v>45403</v>
      </c>
      <c r="D226" s="9">
        <v>45551</v>
      </c>
      <c r="E226" s="7"/>
      <c r="F226" s="7" t="s">
        <v>763</v>
      </c>
      <c r="G226" s="7" t="s">
        <v>849</v>
      </c>
      <c r="H226" s="10">
        <v>0</v>
      </c>
      <c r="I226" s="10">
        <v>0</v>
      </c>
      <c r="J226" s="10">
        <v>0</v>
      </c>
      <c r="K226" s="7" t="s">
        <v>15</v>
      </c>
    </row>
    <row r="227" spans="1:11" x14ac:dyDescent="0.25">
      <c r="A227" s="7">
        <v>2404255</v>
      </c>
      <c r="B227" s="7" t="s">
        <v>154</v>
      </c>
      <c r="C227" s="9">
        <v>45506</v>
      </c>
      <c r="D227" s="9">
        <v>45549</v>
      </c>
      <c r="E227" s="9">
        <v>45622</v>
      </c>
      <c r="F227" s="7" t="s">
        <v>850</v>
      </c>
      <c r="G227" s="7" t="s">
        <v>642</v>
      </c>
      <c r="H227" s="10">
        <v>1200</v>
      </c>
      <c r="I227" s="10">
        <v>0</v>
      </c>
      <c r="J227" s="10">
        <v>1200</v>
      </c>
      <c r="K227" s="7" t="s">
        <v>15</v>
      </c>
    </row>
    <row r="228" spans="1:11" x14ac:dyDescent="0.25">
      <c r="A228" s="7">
        <v>2404322</v>
      </c>
      <c r="B228" s="7" t="s">
        <v>143</v>
      </c>
      <c r="C228" s="9">
        <v>45534</v>
      </c>
      <c r="D228" s="9">
        <v>45552</v>
      </c>
      <c r="E228" s="9">
        <v>45787</v>
      </c>
      <c r="F228" s="7" t="s">
        <v>611</v>
      </c>
      <c r="G228" s="7" t="s">
        <v>105</v>
      </c>
      <c r="H228" s="10">
        <f>1189.04+930.96</f>
        <v>2120</v>
      </c>
      <c r="I228" s="10">
        <v>141.87</v>
      </c>
      <c r="J228" s="10">
        <f>SUM(H228:I228)</f>
        <v>2261.87</v>
      </c>
      <c r="K228" s="7" t="s">
        <v>15</v>
      </c>
    </row>
    <row r="229" spans="1:11" x14ac:dyDescent="0.25">
      <c r="A229" s="7">
        <v>2404325</v>
      </c>
      <c r="B229" s="7" t="s">
        <v>143</v>
      </c>
      <c r="C229" s="9">
        <v>45537</v>
      </c>
      <c r="D229" s="9">
        <v>45553</v>
      </c>
      <c r="E229" s="7"/>
      <c r="F229" s="7" t="s">
        <v>669</v>
      </c>
      <c r="G229" s="7" t="s">
        <v>851</v>
      </c>
      <c r="H229" s="10"/>
      <c r="I229" s="10"/>
      <c r="J229" s="10"/>
      <c r="K229" s="7"/>
    </row>
    <row r="230" spans="1:11" x14ac:dyDescent="0.25">
      <c r="A230" s="7">
        <v>2404327</v>
      </c>
      <c r="B230" s="7" t="s">
        <v>143</v>
      </c>
      <c r="C230" s="9">
        <v>45540</v>
      </c>
      <c r="D230" s="9">
        <v>45554</v>
      </c>
      <c r="E230" s="7"/>
      <c r="F230" s="7" t="s">
        <v>620</v>
      </c>
      <c r="G230" s="7" t="s">
        <v>852</v>
      </c>
      <c r="H230" s="10">
        <v>0</v>
      </c>
      <c r="I230" s="10">
        <v>0</v>
      </c>
      <c r="J230" s="10">
        <v>0</v>
      </c>
      <c r="K230" s="7" t="s">
        <v>15</v>
      </c>
    </row>
    <row r="231" spans="1:11" x14ac:dyDescent="0.25">
      <c r="A231" s="7">
        <v>2404331</v>
      </c>
      <c r="B231" s="7" t="s">
        <v>143</v>
      </c>
      <c r="C231" s="9">
        <v>45437</v>
      </c>
      <c r="D231" s="9">
        <v>45554</v>
      </c>
      <c r="E231" s="7"/>
      <c r="F231" s="7" t="s">
        <v>284</v>
      </c>
      <c r="G231" s="7" t="s">
        <v>122</v>
      </c>
      <c r="H231" s="10"/>
      <c r="I231" s="10"/>
      <c r="J231" s="10"/>
      <c r="K231" s="7"/>
    </row>
    <row r="232" spans="1:11" x14ac:dyDescent="0.25">
      <c r="A232" s="7">
        <v>2404344</v>
      </c>
      <c r="B232" s="7" t="s">
        <v>143</v>
      </c>
      <c r="C232" s="9">
        <v>45478</v>
      </c>
      <c r="D232" s="9">
        <v>45558</v>
      </c>
      <c r="E232" s="9">
        <v>45672</v>
      </c>
      <c r="F232" s="7" t="s">
        <v>820</v>
      </c>
      <c r="G232" s="7" t="s">
        <v>853</v>
      </c>
      <c r="H232" s="10">
        <v>99</v>
      </c>
      <c r="I232" s="10">
        <v>0</v>
      </c>
      <c r="J232" s="10">
        <f>SUM(H232:I232)</f>
        <v>99</v>
      </c>
      <c r="K232" s="7" t="s">
        <v>15</v>
      </c>
    </row>
    <row r="233" spans="1:11" x14ac:dyDescent="0.25">
      <c r="A233" s="7">
        <v>2404346</v>
      </c>
      <c r="B233" s="7" t="s">
        <v>143</v>
      </c>
      <c r="C233" s="9">
        <v>45495</v>
      </c>
      <c r="D233" s="9">
        <v>45554</v>
      </c>
      <c r="E233" s="7"/>
      <c r="F233" s="7" t="s">
        <v>508</v>
      </c>
      <c r="G233" s="7" t="s">
        <v>308</v>
      </c>
      <c r="H233" s="10"/>
      <c r="I233" s="10"/>
      <c r="J233" s="10"/>
      <c r="K233" s="7"/>
    </row>
    <row r="234" spans="1:11" x14ac:dyDescent="0.25">
      <c r="A234" s="7">
        <v>2404348</v>
      </c>
      <c r="B234" s="7" t="s">
        <v>143</v>
      </c>
      <c r="C234" s="9">
        <v>45513</v>
      </c>
      <c r="D234" s="9">
        <v>45555</v>
      </c>
      <c r="E234" s="7"/>
      <c r="F234" s="7" t="s">
        <v>402</v>
      </c>
      <c r="G234" s="7" t="s">
        <v>58</v>
      </c>
      <c r="H234" s="10"/>
      <c r="I234" s="10"/>
      <c r="J234" s="10"/>
      <c r="K234" s="7"/>
    </row>
    <row r="235" spans="1:11" x14ac:dyDescent="0.25">
      <c r="A235" s="7">
        <v>2404349</v>
      </c>
      <c r="B235" s="7" t="s">
        <v>143</v>
      </c>
      <c r="C235" s="9">
        <v>45538</v>
      </c>
      <c r="D235" s="9">
        <v>45557</v>
      </c>
      <c r="E235" s="9">
        <v>45596</v>
      </c>
      <c r="F235" s="7" t="s">
        <v>65</v>
      </c>
      <c r="G235" s="7" t="s">
        <v>17</v>
      </c>
      <c r="H235" s="10">
        <v>1325.14</v>
      </c>
      <c r="I235" s="10">
        <v>0</v>
      </c>
      <c r="J235" s="10">
        <f>SUM(H235:I235)</f>
        <v>1325.14</v>
      </c>
      <c r="K235" s="7" t="s">
        <v>15</v>
      </c>
    </row>
    <row r="236" spans="1:11" x14ac:dyDescent="0.25">
      <c r="A236" s="35">
        <v>2404378</v>
      </c>
      <c r="B236" s="7" t="s">
        <v>143</v>
      </c>
      <c r="C236" s="9">
        <v>45545</v>
      </c>
      <c r="D236" s="9">
        <v>45559</v>
      </c>
      <c r="E236" s="7"/>
      <c r="F236" s="7" t="s">
        <v>94</v>
      </c>
      <c r="G236" s="7" t="s">
        <v>854</v>
      </c>
      <c r="H236" s="10"/>
      <c r="I236" s="10"/>
      <c r="J236" s="10"/>
      <c r="K236" s="7"/>
    </row>
    <row r="237" spans="1:11" x14ac:dyDescent="0.25">
      <c r="A237" s="35">
        <v>2404380</v>
      </c>
      <c r="B237" s="7" t="s">
        <v>143</v>
      </c>
      <c r="C237" s="9">
        <v>45544</v>
      </c>
      <c r="D237" s="9">
        <v>45559</v>
      </c>
      <c r="E237" s="7"/>
      <c r="F237" s="7" t="s">
        <v>715</v>
      </c>
      <c r="G237" s="7" t="s">
        <v>855</v>
      </c>
      <c r="H237" s="10"/>
      <c r="I237" s="10"/>
      <c r="J237" s="10"/>
      <c r="K237" s="7"/>
    </row>
    <row r="238" spans="1:11" x14ac:dyDescent="0.25">
      <c r="A238" s="35">
        <v>2404385</v>
      </c>
      <c r="B238" s="7" t="s">
        <v>143</v>
      </c>
      <c r="C238" s="9">
        <v>45526</v>
      </c>
      <c r="D238" s="9">
        <v>45559</v>
      </c>
      <c r="E238" s="7"/>
      <c r="F238" s="7" t="s">
        <v>26</v>
      </c>
      <c r="G238" s="7" t="s">
        <v>856</v>
      </c>
      <c r="H238" s="10"/>
      <c r="I238" s="10"/>
      <c r="J238" s="10"/>
      <c r="K238" s="7"/>
    </row>
    <row r="239" spans="1:11" x14ac:dyDescent="0.25">
      <c r="A239" s="7">
        <v>2404447</v>
      </c>
      <c r="B239" s="7" t="s">
        <v>143</v>
      </c>
      <c r="C239" s="9">
        <v>45558</v>
      </c>
      <c r="D239" s="9">
        <v>45558</v>
      </c>
      <c r="E239" s="7"/>
      <c r="F239" s="7" t="s">
        <v>314</v>
      </c>
      <c r="G239" s="7" t="s">
        <v>17</v>
      </c>
      <c r="H239" s="10"/>
      <c r="I239" s="10"/>
      <c r="J239" s="10"/>
      <c r="K239" s="7"/>
    </row>
    <row r="240" spans="1:11" x14ac:dyDescent="0.25">
      <c r="A240" s="7">
        <v>2404455</v>
      </c>
      <c r="B240" s="7" t="s">
        <v>143</v>
      </c>
      <c r="C240" s="9">
        <v>45559</v>
      </c>
      <c r="D240" s="9">
        <v>45561</v>
      </c>
      <c r="E240" s="7"/>
      <c r="F240" s="7" t="s">
        <v>857</v>
      </c>
      <c r="G240" s="7" t="s">
        <v>20</v>
      </c>
      <c r="H240" s="10"/>
      <c r="I240" s="10"/>
      <c r="J240" s="10"/>
      <c r="K240" s="7"/>
    </row>
    <row r="241" spans="1:11" x14ac:dyDescent="0.25">
      <c r="A241" s="7">
        <v>2404474</v>
      </c>
      <c r="B241" s="7" t="s">
        <v>143</v>
      </c>
      <c r="C241" s="9">
        <v>45541</v>
      </c>
      <c r="D241" s="9">
        <v>45558</v>
      </c>
      <c r="E241" s="7"/>
      <c r="F241" s="7" t="s">
        <v>858</v>
      </c>
      <c r="G241" s="7" t="s">
        <v>17</v>
      </c>
      <c r="H241" s="10"/>
      <c r="I241" s="10"/>
      <c r="J241" s="10"/>
      <c r="K241" s="7"/>
    </row>
    <row r="242" spans="1:11" x14ac:dyDescent="0.25">
      <c r="A242" s="35">
        <v>2404491</v>
      </c>
      <c r="B242" s="7" t="s">
        <v>143</v>
      </c>
      <c r="C242" s="9">
        <v>45551</v>
      </c>
      <c r="D242" s="9">
        <v>45562</v>
      </c>
      <c r="E242" s="7"/>
      <c r="F242" s="7" t="s">
        <v>84</v>
      </c>
      <c r="G242" s="7" t="s">
        <v>859</v>
      </c>
      <c r="H242" s="10"/>
      <c r="I242" s="10"/>
      <c r="J242" s="10"/>
      <c r="K242" s="7"/>
    </row>
    <row r="243" spans="1:11" x14ac:dyDescent="0.25">
      <c r="A243" s="7">
        <v>2404568</v>
      </c>
      <c r="B243" s="7" t="s">
        <v>143</v>
      </c>
      <c r="C243" s="9">
        <v>45316</v>
      </c>
      <c r="D243" s="9">
        <v>45566</v>
      </c>
      <c r="E243" s="7"/>
      <c r="F243" s="7" t="s">
        <v>61</v>
      </c>
      <c r="G243" s="7" t="s">
        <v>860</v>
      </c>
      <c r="H243" s="10"/>
      <c r="I243" s="10"/>
      <c r="J243" s="10"/>
      <c r="K243" s="7"/>
    </row>
    <row r="244" spans="1:11" x14ac:dyDescent="0.25">
      <c r="A244" s="7">
        <v>2404574</v>
      </c>
      <c r="B244" s="7" t="s">
        <v>143</v>
      </c>
      <c r="C244" s="9">
        <v>45479</v>
      </c>
      <c r="D244" s="9">
        <v>45567</v>
      </c>
      <c r="E244" s="9">
        <v>45575</v>
      </c>
      <c r="F244" s="7" t="s">
        <v>861</v>
      </c>
      <c r="G244" s="7" t="s">
        <v>862</v>
      </c>
      <c r="H244" s="10">
        <v>3111.49</v>
      </c>
      <c r="I244" s="10">
        <v>0</v>
      </c>
      <c r="J244" s="10">
        <f>SUM(H244:I244)</f>
        <v>3111.49</v>
      </c>
      <c r="K244" s="7" t="s">
        <v>15</v>
      </c>
    </row>
    <row r="245" spans="1:11" x14ac:dyDescent="0.25">
      <c r="A245" s="7">
        <v>2404579</v>
      </c>
      <c r="B245" s="7" t="s">
        <v>143</v>
      </c>
      <c r="C245" s="9">
        <v>45538</v>
      </c>
      <c r="D245" s="9">
        <v>45567</v>
      </c>
      <c r="E245" s="9">
        <v>45728</v>
      </c>
      <c r="F245" s="7" t="s">
        <v>861</v>
      </c>
      <c r="G245" s="7" t="s">
        <v>863</v>
      </c>
      <c r="H245" s="10">
        <v>423.5</v>
      </c>
      <c r="I245" s="10">
        <v>151.25</v>
      </c>
      <c r="J245" s="10">
        <f>SUM(H245:I245)</f>
        <v>574.75</v>
      </c>
      <c r="K245" s="7" t="s">
        <v>15</v>
      </c>
    </row>
    <row r="246" spans="1:11" x14ac:dyDescent="0.25">
      <c r="A246" s="7">
        <v>2404609</v>
      </c>
      <c r="B246" s="7" t="s">
        <v>143</v>
      </c>
      <c r="C246" s="9">
        <v>45426</v>
      </c>
      <c r="D246" s="9">
        <v>45566</v>
      </c>
      <c r="E246" s="9">
        <v>45677</v>
      </c>
      <c r="F246" s="7" t="s">
        <v>864</v>
      </c>
      <c r="G246" s="7" t="s">
        <v>865</v>
      </c>
      <c r="H246" s="10">
        <v>0</v>
      </c>
      <c r="I246" s="10">
        <v>0</v>
      </c>
      <c r="J246" s="10">
        <v>0</v>
      </c>
      <c r="K246" s="7" t="s">
        <v>15</v>
      </c>
    </row>
    <row r="247" spans="1:11" x14ac:dyDescent="0.25">
      <c r="A247" s="7">
        <v>2404637</v>
      </c>
      <c r="B247" s="7" t="s">
        <v>143</v>
      </c>
      <c r="C247" s="9">
        <v>45560</v>
      </c>
      <c r="D247" s="9">
        <v>45568</v>
      </c>
      <c r="E247" s="9">
        <v>45637</v>
      </c>
      <c r="F247" s="7" t="s">
        <v>136</v>
      </c>
      <c r="G247" s="7" t="s">
        <v>17</v>
      </c>
      <c r="H247" s="10">
        <v>2613.0700000000002</v>
      </c>
      <c r="I247" s="10">
        <v>0</v>
      </c>
      <c r="J247" s="10">
        <f>SUM(H247:I247)</f>
        <v>2613.0700000000002</v>
      </c>
      <c r="K247" s="7" t="s">
        <v>15</v>
      </c>
    </row>
    <row r="248" spans="1:11" x14ac:dyDescent="0.25">
      <c r="A248" s="7">
        <v>2404640</v>
      </c>
      <c r="B248" s="7" t="s">
        <v>143</v>
      </c>
      <c r="C248" s="9">
        <v>45566</v>
      </c>
      <c r="D248" s="9">
        <v>45568</v>
      </c>
      <c r="E248" s="9">
        <v>45569</v>
      </c>
      <c r="F248" s="7" t="s">
        <v>63</v>
      </c>
      <c r="G248" s="7" t="s">
        <v>866</v>
      </c>
      <c r="H248" s="10">
        <v>0</v>
      </c>
      <c r="I248" s="10">
        <v>0</v>
      </c>
      <c r="J248" s="10">
        <v>0</v>
      </c>
      <c r="K248" s="7" t="s">
        <v>15</v>
      </c>
    </row>
    <row r="249" spans="1:11" x14ac:dyDescent="0.25">
      <c r="A249" s="39">
        <v>2404643</v>
      </c>
      <c r="B249" s="7" t="s">
        <v>143</v>
      </c>
      <c r="C249" s="9">
        <v>52507</v>
      </c>
      <c r="D249" s="9">
        <v>45568</v>
      </c>
      <c r="E249" s="9">
        <v>45637</v>
      </c>
      <c r="F249" s="7" t="s">
        <v>372</v>
      </c>
      <c r="G249" s="7" t="s">
        <v>17</v>
      </c>
      <c r="H249" s="10">
        <f>1239.67+204.8</f>
        <v>1444.47</v>
      </c>
      <c r="I249" s="10">
        <v>0</v>
      </c>
      <c r="J249" s="10">
        <f>SUM(H249:I249)</f>
        <v>1444.47</v>
      </c>
      <c r="K249" s="7" t="s">
        <v>15</v>
      </c>
    </row>
    <row r="250" spans="1:11" x14ac:dyDescent="0.25">
      <c r="A250" s="7">
        <v>2404680</v>
      </c>
      <c r="B250" s="7" t="s">
        <v>143</v>
      </c>
      <c r="C250" s="9">
        <v>45567</v>
      </c>
      <c r="D250" s="9">
        <v>45569</v>
      </c>
      <c r="E250" s="9">
        <v>45638</v>
      </c>
      <c r="F250" s="7" t="s">
        <v>25</v>
      </c>
      <c r="G250" s="7" t="s">
        <v>867</v>
      </c>
      <c r="H250" s="10">
        <f>1531.8+477.5</f>
        <v>2009.3</v>
      </c>
      <c r="I250" s="10">
        <v>0</v>
      </c>
      <c r="J250" s="10">
        <f>SUM(H250:I250)</f>
        <v>2009.3</v>
      </c>
      <c r="K250" s="7" t="s">
        <v>15</v>
      </c>
    </row>
    <row r="251" spans="1:11" x14ac:dyDescent="0.25">
      <c r="A251" s="7">
        <v>2404681</v>
      </c>
      <c r="B251" s="7" t="s">
        <v>143</v>
      </c>
      <c r="C251" s="9">
        <v>45397</v>
      </c>
      <c r="D251" s="9">
        <v>45572</v>
      </c>
      <c r="E251" s="7"/>
      <c r="F251" s="7"/>
      <c r="G251" s="7" t="s">
        <v>868</v>
      </c>
      <c r="H251" s="10">
        <f>1481.37+1208.67</f>
        <v>2690.04</v>
      </c>
      <c r="I251" s="10">
        <v>0</v>
      </c>
      <c r="J251" s="10">
        <f>+H251+I251</f>
        <v>2690.04</v>
      </c>
      <c r="K251" s="7"/>
    </row>
    <row r="252" spans="1:11" x14ac:dyDescent="0.25">
      <c r="A252" s="7">
        <v>2404686</v>
      </c>
      <c r="B252" s="7" t="s">
        <v>143</v>
      </c>
      <c r="C252" s="7" t="s">
        <v>869</v>
      </c>
      <c r="D252" s="9">
        <v>45572</v>
      </c>
      <c r="E252" s="9">
        <v>45667</v>
      </c>
      <c r="F252" s="7" t="s">
        <v>18</v>
      </c>
      <c r="G252" s="7" t="s">
        <v>870</v>
      </c>
      <c r="H252" s="10">
        <v>0</v>
      </c>
      <c r="I252" s="10"/>
      <c r="J252" s="10">
        <v>0</v>
      </c>
      <c r="K252" s="7" t="s">
        <v>15</v>
      </c>
    </row>
    <row r="253" spans="1:11" x14ac:dyDescent="0.25">
      <c r="A253" s="7">
        <v>2404723</v>
      </c>
      <c r="B253" s="7" t="s">
        <v>143</v>
      </c>
      <c r="C253" s="9">
        <v>45508</v>
      </c>
      <c r="D253" s="9">
        <v>45569</v>
      </c>
      <c r="E253" s="7"/>
      <c r="F253" s="7" t="s">
        <v>340</v>
      </c>
      <c r="G253" s="7" t="s">
        <v>871</v>
      </c>
      <c r="H253" s="10"/>
      <c r="I253" s="10"/>
      <c r="J253" s="10"/>
      <c r="K253" s="7"/>
    </row>
    <row r="254" spans="1:11" x14ac:dyDescent="0.25">
      <c r="A254" s="7">
        <v>2404739</v>
      </c>
      <c r="B254" s="7" t="s">
        <v>143</v>
      </c>
      <c r="C254" s="9">
        <v>45570</v>
      </c>
      <c r="D254" s="9">
        <v>45573</v>
      </c>
      <c r="E254" s="9">
        <v>45602</v>
      </c>
      <c r="F254" s="7" t="s">
        <v>39</v>
      </c>
      <c r="G254" s="7" t="s">
        <v>872</v>
      </c>
      <c r="H254" s="10">
        <v>1168.5899999999999</v>
      </c>
      <c r="I254" s="10">
        <v>141.87</v>
      </c>
      <c r="J254" s="10">
        <f>SUM(H254:I254)</f>
        <v>1310.46</v>
      </c>
      <c r="K254" s="7" t="s">
        <v>15</v>
      </c>
    </row>
    <row r="255" spans="1:11" x14ac:dyDescent="0.25">
      <c r="A255" s="7">
        <v>2404745</v>
      </c>
      <c r="B255" s="7" t="s">
        <v>143</v>
      </c>
      <c r="C255" s="9">
        <v>45574</v>
      </c>
      <c r="D255" s="9">
        <v>45544</v>
      </c>
      <c r="E255" s="7"/>
      <c r="F255" s="7" t="s">
        <v>803</v>
      </c>
      <c r="G255" s="7" t="s">
        <v>17</v>
      </c>
      <c r="H255" s="10"/>
      <c r="I255" s="10"/>
      <c r="J255" s="10"/>
      <c r="K255" s="7"/>
    </row>
    <row r="256" spans="1:11" x14ac:dyDescent="0.25">
      <c r="A256" s="7">
        <v>2404771</v>
      </c>
      <c r="B256" s="7" t="s">
        <v>143</v>
      </c>
      <c r="C256" s="9">
        <v>45565</v>
      </c>
      <c r="D256" s="9">
        <v>45574</v>
      </c>
      <c r="E256" s="9">
        <v>45680</v>
      </c>
      <c r="F256" s="7" t="s">
        <v>31</v>
      </c>
      <c r="G256" s="7" t="s">
        <v>873</v>
      </c>
      <c r="H256" s="10">
        <f>962.54+2036.79+39.85</f>
        <v>3039.18</v>
      </c>
      <c r="I256" s="10"/>
      <c r="J256" s="10">
        <f>SUM(H256:I256)</f>
        <v>3039.18</v>
      </c>
      <c r="K256" s="7" t="s">
        <v>874</v>
      </c>
    </row>
    <row r="257" spans="1:11" x14ac:dyDescent="0.25">
      <c r="A257" s="7">
        <v>2404787</v>
      </c>
      <c r="B257" s="7" t="s">
        <v>143</v>
      </c>
      <c r="C257" s="9">
        <v>45369</v>
      </c>
      <c r="D257" s="9">
        <v>45575</v>
      </c>
      <c r="E257" s="7"/>
      <c r="F257" s="7" t="s">
        <v>733</v>
      </c>
      <c r="G257" s="7" t="s">
        <v>105</v>
      </c>
      <c r="H257" s="10"/>
      <c r="I257" s="10"/>
      <c r="J257" s="10"/>
      <c r="K257" s="7"/>
    </row>
    <row r="258" spans="1:11" x14ac:dyDescent="0.25">
      <c r="A258" s="7">
        <v>2404789</v>
      </c>
      <c r="B258" s="7" t="s">
        <v>143</v>
      </c>
      <c r="C258" s="9">
        <v>45561</v>
      </c>
      <c r="D258" s="9">
        <v>45575</v>
      </c>
      <c r="E258" s="7"/>
      <c r="F258" s="7" t="s">
        <v>820</v>
      </c>
      <c r="G258" s="7" t="s">
        <v>17</v>
      </c>
      <c r="H258" s="10"/>
      <c r="I258" s="10"/>
      <c r="J258" s="10"/>
      <c r="K258" s="7"/>
    </row>
    <row r="259" spans="1:11" x14ac:dyDescent="0.25">
      <c r="A259" s="7">
        <v>2404792</v>
      </c>
      <c r="B259" s="7" t="s">
        <v>143</v>
      </c>
      <c r="C259" s="9">
        <v>45561</v>
      </c>
      <c r="D259" s="9">
        <v>45575</v>
      </c>
      <c r="E259" s="9">
        <v>45666</v>
      </c>
      <c r="F259" s="7" t="s">
        <v>33</v>
      </c>
      <c r="G259" s="7" t="s">
        <v>105</v>
      </c>
      <c r="H259" s="10">
        <v>962</v>
      </c>
      <c r="I259" s="10">
        <v>0</v>
      </c>
      <c r="J259" s="10">
        <f>SUM(H259:I259)</f>
        <v>962</v>
      </c>
      <c r="K259" s="7" t="s">
        <v>15</v>
      </c>
    </row>
    <row r="260" spans="1:11" x14ac:dyDescent="0.25">
      <c r="A260" s="7">
        <v>2404807</v>
      </c>
      <c r="B260" s="7" t="s">
        <v>143</v>
      </c>
      <c r="C260" s="9">
        <v>45553</v>
      </c>
      <c r="D260" s="9">
        <v>45576</v>
      </c>
      <c r="E260" s="7"/>
      <c r="F260" s="7" t="s">
        <v>402</v>
      </c>
      <c r="G260" s="7" t="s">
        <v>875</v>
      </c>
      <c r="H260" s="10">
        <v>0</v>
      </c>
      <c r="I260" s="10">
        <v>0</v>
      </c>
      <c r="J260" s="10">
        <v>0</v>
      </c>
      <c r="K260" s="7" t="s">
        <v>15</v>
      </c>
    </row>
    <row r="261" spans="1:11" x14ac:dyDescent="0.25">
      <c r="A261" s="7">
        <v>2404828</v>
      </c>
      <c r="B261" s="7" t="s">
        <v>143</v>
      </c>
      <c r="C261" s="9">
        <v>45525</v>
      </c>
      <c r="D261" s="9">
        <v>45576</v>
      </c>
      <c r="E261" s="9">
        <v>45588</v>
      </c>
      <c r="F261" s="7" t="s">
        <v>763</v>
      </c>
      <c r="G261" s="7" t="s">
        <v>867</v>
      </c>
      <c r="H261" s="10">
        <v>116.89</v>
      </c>
      <c r="I261" s="10">
        <v>0</v>
      </c>
      <c r="J261" s="10">
        <f>SUM(H261:I261)</f>
        <v>116.89</v>
      </c>
      <c r="K261" s="7" t="s">
        <v>15</v>
      </c>
    </row>
    <row r="262" spans="1:11" x14ac:dyDescent="0.25">
      <c r="A262" s="7">
        <v>2404840</v>
      </c>
      <c r="B262" s="7" t="s">
        <v>143</v>
      </c>
      <c r="C262" s="9">
        <v>45568</v>
      </c>
      <c r="D262" s="9">
        <v>45574</v>
      </c>
      <c r="E262" s="9"/>
      <c r="F262" s="7" t="s">
        <v>102</v>
      </c>
      <c r="G262" s="7" t="s">
        <v>876</v>
      </c>
      <c r="H262" s="10">
        <v>557.95000000000005</v>
      </c>
      <c r="I262" s="10">
        <v>0</v>
      </c>
      <c r="J262" s="10">
        <v>557.95000000000005</v>
      </c>
      <c r="K262" s="7"/>
    </row>
    <row r="263" spans="1:11" x14ac:dyDescent="0.25">
      <c r="A263" s="7">
        <v>2404869</v>
      </c>
      <c r="B263" s="7" t="s">
        <v>143</v>
      </c>
      <c r="C263" s="9">
        <v>45552</v>
      </c>
      <c r="D263" s="9">
        <v>45561</v>
      </c>
      <c r="E263" s="7"/>
      <c r="F263" s="7" t="s">
        <v>648</v>
      </c>
      <c r="G263" s="7" t="s">
        <v>877</v>
      </c>
      <c r="H263" s="10"/>
      <c r="I263" s="10"/>
      <c r="J263" s="10"/>
      <c r="K263" s="7"/>
    </row>
    <row r="264" spans="1:11" x14ac:dyDescent="0.25">
      <c r="A264" s="7">
        <v>2404912</v>
      </c>
      <c r="B264" s="7" t="s">
        <v>143</v>
      </c>
      <c r="C264" s="9">
        <v>45576</v>
      </c>
      <c r="D264" s="9">
        <v>45581</v>
      </c>
      <c r="E264" s="9">
        <v>45736</v>
      </c>
      <c r="F264" s="7" t="s">
        <v>90</v>
      </c>
      <c r="G264" s="7" t="s">
        <v>17</v>
      </c>
      <c r="H264" s="10">
        <v>870</v>
      </c>
      <c r="I264" s="10">
        <v>0</v>
      </c>
      <c r="J264" s="10">
        <f>SUM(H264:I264)</f>
        <v>870</v>
      </c>
      <c r="K264" s="7" t="s">
        <v>15</v>
      </c>
    </row>
    <row r="265" spans="1:11" x14ac:dyDescent="0.25">
      <c r="A265" s="7">
        <v>2404922</v>
      </c>
      <c r="B265" s="7" t="s">
        <v>143</v>
      </c>
      <c r="C265" s="9">
        <v>45576</v>
      </c>
      <c r="D265" s="9">
        <v>45581</v>
      </c>
      <c r="E265" s="9">
        <v>45638</v>
      </c>
      <c r="F265" s="7" t="s">
        <v>306</v>
      </c>
      <c r="G265" s="7" t="s">
        <v>58</v>
      </c>
      <c r="H265" s="10">
        <v>1103.44</v>
      </c>
      <c r="I265" s="10">
        <v>0</v>
      </c>
      <c r="J265" s="10">
        <f>SUM(H265:I265)</f>
        <v>1103.44</v>
      </c>
      <c r="K265" s="7" t="s">
        <v>15</v>
      </c>
    </row>
    <row r="266" spans="1:11" x14ac:dyDescent="0.25">
      <c r="A266" s="7">
        <v>2404923</v>
      </c>
      <c r="B266" s="7" t="s">
        <v>143</v>
      </c>
      <c r="C266" s="9">
        <v>45569</v>
      </c>
      <c r="D266" s="9">
        <v>45582</v>
      </c>
      <c r="E266" s="9">
        <v>45687</v>
      </c>
      <c r="F266" s="7" t="s">
        <v>857</v>
      </c>
      <c r="G266" s="7" t="s">
        <v>17</v>
      </c>
      <c r="H266" s="10">
        <v>929.03</v>
      </c>
      <c r="I266" s="10">
        <v>0</v>
      </c>
      <c r="J266" s="10">
        <f>SUM(H266:I266)</f>
        <v>929.03</v>
      </c>
      <c r="K266" s="7" t="s">
        <v>15</v>
      </c>
    </row>
    <row r="267" spans="1:11" x14ac:dyDescent="0.25">
      <c r="A267" s="7">
        <v>2404931</v>
      </c>
      <c r="B267" s="7" t="s">
        <v>143</v>
      </c>
      <c r="C267" s="9">
        <v>45582</v>
      </c>
      <c r="D267" s="9">
        <v>45582</v>
      </c>
      <c r="E267" s="9">
        <v>45728</v>
      </c>
      <c r="F267" s="7" t="s">
        <v>878</v>
      </c>
      <c r="G267" s="7" t="s">
        <v>111</v>
      </c>
      <c r="H267" s="10">
        <v>1897.21</v>
      </c>
      <c r="I267" s="10"/>
      <c r="J267" s="10">
        <f>SUM(H267:I267)</f>
        <v>1897.21</v>
      </c>
      <c r="K267" s="7" t="s">
        <v>15</v>
      </c>
    </row>
    <row r="268" spans="1:11" x14ac:dyDescent="0.25">
      <c r="A268" s="7">
        <v>2404938</v>
      </c>
      <c r="B268" s="7" t="s">
        <v>143</v>
      </c>
      <c r="C268" s="9">
        <v>45582</v>
      </c>
      <c r="D268" s="9">
        <v>45583</v>
      </c>
      <c r="E268" s="7"/>
      <c r="F268" s="7" t="s">
        <v>879</v>
      </c>
      <c r="G268" s="7" t="s">
        <v>111</v>
      </c>
      <c r="H268" s="10"/>
      <c r="I268" s="10"/>
      <c r="J268" s="10"/>
      <c r="K268" s="7"/>
    </row>
    <row r="269" spans="1:11" x14ac:dyDescent="0.25">
      <c r="A269" s="7">
        <v>2404971</v>
      </c>
      <c r="B269" s="7" t="s">
        <v>143</v>
      </c>
      <c r="C269" s="9">
        <v>45580</v>
      </c>
      <c r="D269" s="9">
        <v>45585</v>
      </c>
      <c r="E269" s="7"/>
      <c r="F269" s="7" t="s">
        <v>620</v>
      </c>
      <c r="G269" s="7" t="s">
        <v>17</v>
      </c>
      <c r="H269" s="10"/>
      <c r="I269" s="10"/>
      <c r="J269" s="10"/>
      <c r="K269" s="7"/>
    </row>
    <row r="270" spans="1:11" x14ac:dyDescent="0.25">
      <c r="A270" s="7">
        <v>2404980</v>
      </c>
      <c r="B270" s="7" t="s">
        <v>143</v>
      </c>
      <c r="C270" s="9">
        <v>45580</v>
      </c>
      <c r="D270" s="9">
        <v>45585</v>
      </c>
      <c r="E270" s="9">
        <v>45586</v>
      </c>
      <c r="F270" s="7" t="s">
        <v>533</v>
      </c>
      <c r="G270" s="7" t="s">
        <v>310</v>
      </c>
      <c r="H270" s="10">
        <v>0</v>
      </c>
      <c r="I270" s="10">
        <v>0</v>
      </c>
      <c r="J270" s="10">
        <v>0</v>
      </c>
      <c r="K270" s="7" t="s">
        <v>15</v>
      </c>
    </row>
    <row r="271" spans="1:11" x14ac:dyDescent="0.25">
      <c r="A271" s="7">
        <v>2405046</v>
      </c>
      <c r="B271" s="7" t="s">
        <v>143</v>
      </c>
      <c r="C271" s="9">
        <v>45530</v>
      </c>
      <c r="D271" s="9">
        <v>45586</v>
      </c>
      <c r="E271" s="9"/>
      <c r="F271" s="7" t="s">
        <v>364</v>
      </c>
      <c r="G271" s="7" t="s">
        <v>880</v>
      </c>
      <c r="H271" s="10"/>
      <c r="I271" s="10"/>
      <c r="J271" s="10"/>
      <c r="K271" s="7"/>
    </row>
    <row r="272" spans="1:11" x14ac:dyDescent="0.25">
      <c r="A272" s="7">
        <v>2405052</v>
      </c>
      <c r="B272" s="7" t="s">
        <v>143</v>
      </c>
      <c r="C272" s="9">
        <v>45544</v>
      </c>
      <c r="D272" s="9">
        <v>45554</v>
      </c>
      <c r="E272" s="9">
        <v>45729</v>
      </c>
      <c r="F272" s="7" t="s">
        <v>33</v>
      </c>
      <c r="G272" s="7" t="s">
        <v>482</v>
      </c>
      <c r="H272" s="10">
        <v>1615.22</v>
      </c>
      <c r="I272" s="10">
        <f>53.24+151.25</f>
        <v>204.49</v>
      </c>
      <c r="J272" s="10">
        <f>SUM(H272:I272)</f>
        <v>1819.71</v>
      </c>
      <c r="K272" s="7" t="s">
        <v>15</v>
      </c>
    </row>
    <row r="273" spans="1:11" x14ac:dyDescent="0.25">
      <c r="A273" s="7">
        <v>2405084</v>
      </c>
      <c r="B273" s="7" t="s">
        <v>143</v>
      </c>
      <c r="C273" s="9">
        <v>45586</v>
      </c>
      <c r="D273" s="9">
        <v>45586</v>
      </c>
      <c r="E273" s="9"/>
      <c r="F273" s="7" t="s">
        <v>881</v>
      </c>
      <c r="G273" s="7" t="s">
        <v>882</v>
      </c>
      <c r="H273" s="10"/>
      <c r="I273" s="10"/>
      <c r="J273" s="10"/>
      <c r="K273" s="7"/>
    </row>
    <row r="274" spans="1:11" x14ac:dyDescent="0.25">
      <c r="A274" s="7">
        <v>2405087</v>
      </c>
      <c r="B274" s="7" t="s">
        <v>143</v>
      </c>
      <c r="C274" s="9">
        <v>45567</v>
      </c>
      <c r="D274" s="9">
        <v>45587</v>
      </c>
      <c r="E274" s="9">
        <v>45643</v>
      </c>
      <c r="F274" s="7" t="s">
        <v>670</v>
      </c>
      <c r="G274" s="7" t="s">
        <v>883</v>
      </c>
      <c r="H274" s="10">
        <v>858.98</v>
      </c>
      <c r="I274" s="10">
        <v>141.87</v>
      </c>
      <c r="J274" s="10">
        <v>1000.85</v>
      </c>
      <c r="K274" s="7" t="s">
        <v>15</v>
      </c>
    </row>
    <row r="275" spans="1:11" x14ac:dyDescent="0.25">
      <c r="A275" s="7">
        <v>2405172</v>
      </c>
      <c r="B275" s="7" t="s">
        <v>143</v>
      </c>
      <c r="C275" s="9">
        <v>45481</v>
      </c>
      <c r="D275" s="9">
        <v>45594</v>
      </c>
      <c r="E275" s="9">
        <v>45728</v>
      </c>
      <c r="F275" s="7" t="s">
        <v>820</v>
      </c>
      <c r="G275" s="7" t="s">
        <v>884</v>
      </c>
      <c r="H275" s="10">
        <v>1458.98</v>
      </c>
      <c r="I275" s="10">
        <v>0</v>
      </c>
      <c r="J275" s="10">
        <f>SUM(H275:I275)</f>
        <v>1458.98</v>
      </c>
      <c r="K275" s="7" t="s">
        <v>15</v>
      </c>
    </row>
    <row r="276" spans="1:11" x14ac:dyDescent="0.25">
      <c r="A276" s="7">
        <v>2405198</v>
      </c>
      <c r="B276" s="7" t="s">
        <v>143</v>
      </c>
      <c r="C276" s="9">
        <v>45585</v>
      </c>
      <c r="D276" s="9">
        <v>45594</v>
      </c>
      <c r="E276" s="7"/>
      <c r="F276" s="7" t="s">
        <v>487</v>
      </c>
      <c r="G276" s="7" t="s">
        <v>885</v>
      </c>
      <c r="H276" s="10">
        <v>0</v>
      </c>
      <c r="I276" s="10">
        <v>0</v>
      </c>
      <c r="J276" s="10">
        <v>0</v>
      </c>
      <c r="K276" s="7" t="s">
        <v>15</v>
      </c>
    </row>
    <row r="277" spans="1:11" x14ac:dyDescent="0.25">
      <c r="A277" s="7">
        <v>2405230</v>
      </c>
      <c r="B277" s="7" t="s">
        <v>143</v>
      </c>
      <c r="C277" s="9">
        <v>45586</v>
      </c>
      <c r="D277" s="9">
        <v>45595</v>
      </c>
      <c r="E277" s="9">
        <v>45687</v>
      </c>
      <c r="F277" s="7" t="s">
        <v>886</v>
      </c>
      <c r="G277" s="7" t="s">
        <v>887</v>
      </c>
      <c r="H277" s="10">
        <v>2420.38</v>
      </c>
      <c r="I277" s="10">
        <v>0</v>
      </c>
      <c r="J277" s="10">
        <f>SUM(H277:I277)</f>
        <v>2420.38</v>
      </c>
      <c r="K277" s="7" t="s">
        <v>15</v>
      </c>
    </row>
    <row r="278" spans="1:11" x14ac:dyDescent="0.25">
      <c r="A278" s="7">
        <v>2405234</v>
      </c>
      <c r="B278" s="7" t="s">
        <v>143</v>
      </c>
      <c r="C278" s="9">
        <v>45549</v>
      </c>
      <c r="D278" s="9">
        <v>45594</v>
      </c>
      <c r="E278" s="9">
        <v>45623</v>
      </c>
      <c r="F278" s="7" t="s">
        <v>23</v>
      </c>
      <c r="G278" s="7" t="s">
        <v>58</v>
      </c>
      <c r="H278" s="10">
        <v>2533.44</v>
      </c>
      <c r="I278" s="10">
        <v>141.87</v>
      </c>
      <c r="J278" s="10"/>
      <c r="K278" s="7" t="s">
        <v>15</v>
      </c>
    </row>
    <row r="279" spans="1:11" x14ac:dyDescent="0.25">
      <c r="A279" s="7">
        <v>2405250</v>
      </c>
      <c r="B279" s="7" t="s">
        <v>143</v>
      </c>
      <c r="C279" s="9">
        <v>45595</v>
      </c>
      <c r="D279" s="9">
        <v>45595</v>
      </c>
      <c r="E279" s="9">
        <v>45672</v>
      </c>
      <c r="F279" s="7" t="s">
        <v>817</v>
      </c>
      <c r="G279" s="7" t="s">
        <v>58</v>
      </c>
      <c r="H279" s="10">
        <v>630.82000000000005</v>
      </c>
      <c r="I279" s="10">
        <v>0</v>
      </c>
      <c r="J279" s="10">
        <f>SUM(H279:I279)</f>
        <v>630.82000000000005</v>
      </c>
      <c r="K279" s="7" t="s">
        <v>15</v>
      </c>
    </row>
    <row r="280" spans="1:11" x14ac:dyDescent="0.25">
      <c r="A280" s="7">
        <v>2405256</v>
      </c>
      <c r="B280" s="7" t="s">
        <v>154</v>
      </c>
      <c r="C280" s="9">
        <v>45557</v>
      </c>
      <c r="D280" s="9">
        <v>45596</v>
      </c>
      <c r="E280" s="7"/>
      <c r="F280" s="7" t="s">
        <v>669</v>
      </c>
      <c r="G280" s="7" t="s">
        <v>105</v>
      </c>
      <c r="H280" s="10"/>
      <c r="I280" s="10"/>
      <c r="J280" s="10"/>
      <c r="K280" s="7"/>
    </row>
    <row r="281" spans="1:11" x14ac:dyDescent="0.25">
      <c r="A281" s="7">
        <v>2405268</v>
      </c>
      <c r="B281" s="7" t="s">
        <v>143</v>
      </c>
      <c r="C281" s="9">
        <v>45586</v>
      </c>
      <c r="D281" s="9">
        <v>45596</v>
      </c>
      <c r="E281" s="9">
        <v>45637</v>
      </c>
      <c r="F281" s="7" t="s">
        <v>106</v>
      </c>
      <c r="G281" s="7" t="s">
        <v>58</v>
      </c>
      <c r="H281" s="10">
        <f>318.02+141.79</f>
        <v>459.80999999999995</v>
      </c>
      <c r="I281" s="10">
        <v>141.87</v>
      </c>
      <c r="J281" s="10">
        <f>SUM(H281:I281)</f>
        <v>601.67999999999995</v>
      </c>
      <c r="K281" s="7" t="s">
        <v>15</v>
      </c>
    </row>
    <row r="282" spans="1:11" x14ac:dyDescent="0.25">
      <c r="A282" s="7">
        <v>2405269</v>
      </c>
      <c r="B282" s="7" t="s">
        <v>143</v>
      </c>
      <c r="C282" s="9">
        <v>45518</v>
      </c>
      <c r="D282" s="9">
        <v>45596</v>
      </c>
      <c r="E282" s="7"/>
      <c r="F282" s="7" t="s">
        <v>59</v>
      </c>
      <c r="G282" s="7" t="s">
        <v>888</v>
      </c>
      <c r="H282" s="10">
        <v>0</v>
      </c>
      <c r="I282" s="10">
        <v>0</v>
      </c>
      <c r="J282" s="10">
        <v>0</v>
      </c>
      <c r="K282" s="7" t="s">
        <v>15</v>
      </c>
    </row>
    <row r="283" spans="1:11" x14ac:dyDescent="0.25">
      <c r="A283" s="7">
        <v>2405271</v>
      </c>
      <c r="B283" s="7" t="s">
        <v>143</v>
      </c>
      <c r="C283" s="9">
        <v>45595</v>
      </c>
      <c r="D283" s="9">
        <v>45597</v>
      </c>
      <c r="E283" s="9">
        <v>45600</v>
      </c>
      <c r="F283" s="7" t="s">
        <v>889</v>
      </c>
      <c r="G283" s="7" t="s">
        <v>17</v>
      </c>
      <c r="H283" s="10">
        <v>0</v>
      </c>
      <c r="I283" s="10">
        <v>0</v>
      </c>
      <c r="J283" s="10">
        <v>0</v>
      </c>
      <c r="K283" s="7" t="s">
        <v>15</v>
      </c>
    </row>
    <row r="284" spans="1:11" x14ac:dyDescent="0.25">
      <c r="A284" s="7">
        <v>2405279</v>
      </c>
      <c r="B284" s="7" t="s">
        <v>143</v>
      </c>
      <c r="C284" s="9">
        <v>45568</v>
      </c>
      <c r="D284" s="9">
        <v>45599</v>
      </c>
      <c r="E284" s="9">
        <v>45645</v>
      </c>
      <c r="F284" s="7" t="s">
        <v>577</v>
      </c>
      <c r="G284" s="7" t="s">
        <v>40</v>
      </c>
      <c r="H284" s="10">
        <v>135</v>
      </c>
      <c r="I284" s="10">
        <v>0</v>
      </c>
      <c r="J284" s="10">
        <f>SUM(H284:I284)</f>
        <v>135</v>
      </c>
      <c r="K284" s="7" t="s">
        <v>890</v>
      </c>
    </row>
    <row r="285" spans="1:11" x14ac:dyDescent="0.25">
      <c r="A285" s="7">
        <v>2405287</v>
      </c>
      <c r="B285" s="7" t="s">
        <v>143</v>
      </c>
      <c r="C285" s="9">
        <v>45422</v>
      </c>
      <c r="D285" s="9">
        <v>45596</v>
      </c>
      <c r="E285" s="7"/>
      <c r="F285" s="7" t="s">
        <v>85</v>
      </c>
      <c r="G285" s="7" t="s">
        <v>891</v>
      </c>
      <c r="H285" s="10"/>
      <c r="I285" s="10"/>
      <c r="J285" s="10"/>
      <c r="K285" s="7"/>
    </row>
    <row r="286" spans="1:11" x14ac:dyDescent="0.25">
      <c r="A286" s="7">
        <v>2405290</v>
      </c>
      <c r="B286" s="7" t="s">
        <v>143</v>
      </c>
      <c r="C286" s="9">
        <v>45581</v>
      </c>
      <c r="D286" s="9">
        <v>45595</v>
      </c>
      <c r="E286" s="7"/>
      <c r="F286" s="7" t="s">
        <v>372</v>
      </c>
      <c r="G286" s="7" t="s">
        <v>892</v>
      </c>
      <c r="H286" s="10"/>
      <c r="I286" s="10"/>
      <c r="J286" s="10"/>
      <c r="K286" s="7"/>
    </row>
    <row r="287" spans="1:11" x14ac:dyDescent="0.25">
      <c r="A287" s="7">
        <v>2405308</v>
      </c>
      <c r="B287" s="7" t="s">
        <v>143</v>
      </c>
      <c r="C287" s="9">
        <v>45560</v>
      </c>
      <c r="D287" s="9">
        <v>45601</v>
      </c>
      <c r="E287" s="9">
        <v>45623</v>
      </c>
      <c r="F287" s="7" t="s">
        <v>21</v>
      </c>
      <c r="G287" s="7" t="s">
        <v>893</v>
      </c>
      <c r="H287" s="10">
        <v>94.95</v>
      </c>
      <c r="I287" s="10">
        <v>0</v>
      </c>
      <c r="J287" s="10">
        <v>94.95</v>
      </c>
      <c r="K287" s="7" t="s">
        <v>15</v>
      </c>
    </row>
    <row r="288" spans="1:11" x14ac:dyDescent="0.25">
      <c r="A288" s="7">
        <v>2405354</v>
      </c>
      <c r="B288" s="7" t="s">
        <v>143</v>
      </c>
      <c r="C288" s="9">
        <v>45371</v>
      </c>
      <c r="D288" s="9">
        <v>45602</v>
      </c>
      <c r="E288" s="9">
        <v>45708</v>
      </c>
      <c r="F288" s="7" t="s">
        <v>571</v>
      </c>
      <c r="G288" s="7" t="s">
        <v>17</v>
      </c>
      <c r="H288" s="10">
        <v>1029.25</v>
      </c>
      <c r="I288" s="10">
        <v>0</v>
      </c>
      <c r="J288" s="10">
        <f>SUM(H288:I288)</f>
        <v>1029.25</v>
      </c>
      <c r="K288" s="7" t="s">
        <v>15</v>
      </c>
    </row>
    <row r="289" spans="1:11" x14ac:dyDescent="0.25">
      <c r="A289" s="7">
        <v>2405382</v>
      </c>
      <c r="B289" s="7" t="s">
        <v>143</v>
      </c>
      <c r="C289" s="9">
        <v>45593</v>
      </c>
      <c r="D289" s="9">
        <v>45603</v>
      </c>
      <c r="E289" s="9">
        <v>45643</v>
      </c>
      <c r="F289" s="7" t="s">
        <v>894</v>
      </c>
      <c r="G289" s="7" t="s">
        <v>895</v>
      </c>
      <c r="H289" s="10">
        <v>143.37</v>
      </c>
      <c r="I289" s="10">
        <v>0</v>
      </c>
      <c r="J289" s="10">
        <v>143.37</v>
      </c>
      <c r="K289" s="7" t="s">
        <v>15</v>
      </c>
    </row>
    <row r="290" spans="1:11" x14ac:dyDescent="0.25">
      <c r="A290" s="7">
        <v>2405392</v>
      </c>
      <c r="B290" s="7" t="s">
        <v>143</v>
      </c>
      <c r="C290" s="7" t="s">
        <v>896</v>
      </c>
      <c r="D290" s="9">
        <v>45598</v>
      </c>
      <c r="E290" s="9">
        <v>45667</v>
      </c>
      <c r="F290" s="7" t="s">
        <v>897</v>
      </c>
      <c r="G290" s="7" t="s">
        <v>898</v>
      </c>
      <c r="H290" s="10">
        <v>0</v>
      </c>
      <c r="I290" s="10">
        <v>0</v>
      </c>
      <c r="J290" s="10">
        <v>0</v>
      </c>
      <c r="K290" s="7" t="s">
        <v>15</v>
      </c>
    </row>
    <row r="291" spans="1:11" x14ac:dyDescent="0.25">
      <c r="A291" s="7">
        <v>2405393</v>
      </c>
      <c r="B291" s="7" t="s">
        <v>899</v>
      </c>
      <c r="C291" s="9">
        <v>45601</v>
      </c>
      <c r="D291" s="9">
        <v>45603</v>
      </c>
      <c r="E291" s="9">
        <v>45714</v>
      </c>
      <c r="F291" s="7" t="s">
        <v>900</v>
      </c>
      <c r="G291" s="7" t="s">
        <v>40</v>
      </c>
      <c r="H291" s="10">
        <f>300+433.33</f>
        <v>733.32999999999993</v>
      </c>
      <c r="I291" s="10">
        <v>0</v>
      </c>
      <c r="J291" s="10">
        <f>SUM(H291:I291)</f>
        <v>733.32999999999993</v>
      </c>
      <c r="K291" s="7" t="s">
        <v>15</v>
      </c>
    </row>
    <row r="292" spans="1:11" x14ac:dyDescent="0.25">
      <c r="A292" s="7">
        <v>2405404</v>
      </c>
      <c r="B292" s="7" t="s">
        <v>143</v>
      </c>
      <c r="C292" s="9">
        <v>45600</v>
      </c>
      <c r="D292" s="9">
        <v>45603</v>
      </c>
      <c r="E292" s="7"/>
      <c r="F292" s="7" t="s">
        <v>428</v>
      </c>
      <c r="G292" s="7" t="s">
        <v>17</v>
      </c>
      <c r="H292" s="10"/>
      <c r="I292" s="10"/>
      <c r="J292" s="10"/>
      <c r="K292" s="7"/>
    </row>
    <row r="293" spans="1:11" x14ac:dyDescent="0.25">
      <c r="A293" s="7">
        <v>2405406</v>
      </c>
      <c r="B293" s="7" t="s">
        <v>143</v>
      </c>
      <c r="C293" s="9">
        <v>45587</v>
      </c>
      <c r="D293" s="9">
        <v>45605</v>
      </c>
      <c r="E293" s="9">
        <v>45707</v>
      </c>
      <c r="F293" s="7" t="s">
        <v>674</v>
      </c>
      <c r="G293" s="7" t="s">
        <v>17</v>
      </c>
      <c r="H293" s="10">
        <v>0</v>
      </c>
      <c r="I293" s="10">
        <v>0</v>
      </c>
      <c r="J293" s="10">
        <v>0</v>
      </c>
      <c r="K293" s="7" t="s">
        <v>15</v>
      </c>
    </row>
    <row r="294" spans="1:11" x14ac:dyDescent="0.25">
      <c r="A294" s="7">
        <v>2405469</v>
      </c>
      <c r="B294" s="7" t="s">
        <v>143</v>
      </c>
      <c r="C294" s="9">
        <v>45607</v>
      </c>
      <c r="D294" s="9">
        <v>45607</v>
      </c>
      <c r="E294" s="7"/>
      <c r="F294" s="7" t="s">
        <v>620</v>
      </c>
      <c r="G294" s="7" t="s">
        <v>901</v>
      </c>
      <c r="H294" s="10"/>
      <c r="I294" s="10"/>
      <c r="J294" s="10"/>
      <c r="K294" s="7"/>
    </row>
    <row r="295" spans="1:11" x14ac:dyDescent="0.25">
      <c r="A295" s="7">
        <v>2405488</v>
      </c>
      <c r="B295" s="7" t="s">
        <v>143</v>
      </c>
      <c r="C295" s="9">
        <v>45609</v>
      </c>
      <c r="D295" s="9">
        <v>45610</v>
      </c>
      <c r="E295" s="7"/>
      <c r="F295" s="7" t="s">
        <v>94</v>
      </c>
      <c r="G295" s="7" t="s">
        <v>105</v>
      </c>
      <c r="H295" s="10"/>
      <c r="I295" s="10"/>
      <c r="J295" s="10"/>
      <c r="K295" s="7"/>
    </row>
    <row r="296" spans="1:11" x14ac:dyDescent="0.25">
      <c r="A296" s="7">
        <v>2405490</v>
      </c>
      <c r="B296" s="7" t="s">
        <v>143</v>
      </c>
      <c r="C296" s="9">
        <v>45610</v>
      </c>
      <c r="D296" s="9">
        <v>45610</v>
      </c>
      <c r="E296" s="7"/>
      <c r="F296" s="7" t="s">
        <v>85</v>
      </c>
      <c r="G296" s="7" t="s">
        <v>17</v>
      </c>
      <c r="H296" s="10"/>
      <c r="I296" s="10"/>
      <c r="J296" s="10"/>
      <c r="K296" s="7"/>
    </row>
    <row r="297" spans="1:11" x14ac:dyDescent="0.25">
      <c r="A297" s="7">
        <v>2405538</v>
      </c>
      <c r="B297" s="7" t="s">
        <v>143</v>
      </c>
      <c r="C297" s="9">
        <v>45601</v>
      </c>
      <c r="D297" s="9">
        <v>45611</v>
      </c>
      <c r="E297" s="9">
        <v>45624</v>
      </c>
      <c r="F297" s="7" t="s">
        <v>102</v>
      </c>
      <c r="G297" s="7" t="s">
        <v>902</v>
      </c>
      <c r="H297" s="10">
        <v>885.59</v>
      </c>
      <c r="I297" s="10">
        <v>0</v>
      </c>
      <c r="J297" s="10">
        <f>SUM(H297:I297)</f>
        <v>885.59</v>
      </c>
      <c r="K297" s="7" t="s">
        <v>15</v>
      </c>
    </row>
    <row r="298" spans="1:11" x14ac:dyDescent="0.25">
      <c r="A298" s="7">
        <v>2405543</v>
      </c>
      <c r="B298" s="7" t="s">
        <v>143</v>
      </c>
      <c r="C298" s="9">
        <v>45541</v>
      </c>
      <c r="D298" s="9">
        <v>45614</v>
      </c>
      <c r="E298" s="9">
        <v>45656</v>
      </c>
      <c r="F298" s="7" t="s">
        <v>57</v>
      </c>
      <c r="G298" s="7" t="s">
        <v>122</v>
      </c>
      <c r="H298" s="10">
        <v>0</v>
      </c>
      <c r="I298" s="10">
        <v>0</v>
      </c>
      <c r="J298" s="10">
        <v>0</v>
      </c>
      <c r="K298" s="7" t="s">
        <v>15</v>
      </c>
    </row>
    <row r="299" spans="1:11" x14ac:dyDescent="0.25">
      <c r="A299" s="7">
        <v>2405559</v>
      </c>
      <c r="B299" s="7" t="s">
        <v>143</v>
      </c>
      <c r="C299" s="9">
        <v>45586</v>
      </c>
      <c r="D299" s="9">
        <v>45608</v>
      </c>
      <c r="E299" s="7"/>
      <c r="F299" s="7" t="s">
        <v>16</v>
      </c>
      <c r="G299" s="7" t="s">
        <v>844</v>
      </c>
      <c r="H299" s="10"/>
      <c r="I299" s="10"/>
      <c r="J299" s="10"/>
      <c r="K299" s="7"/>
    </row>
    <row r="300" spans="1:11" x14ac:dyDescent="0.25">
      <c r="A300" s="7">
        <v>2405605</v>
      </c>
      <c r="B300" s="7" t="s">
        <v>154</v>
      </c>
      <c r="C300" s="9">
        <v>45547</v>
      </c>
      <c r="D300" s="9">
        <v>45614</v>
      </c>
      <c r="E300" s="9">
        <v>45728</v>
      </c>
      <c r="F300" s="7" t="s">
        <v>903</v>
      </c>
      <c r="G300" s="7" t="s">
        <v>844</v>
      </c>
      <c r="H300" s="10">
        <v>1454.36</v>
      </c>
      <c r="I300" s="10"/>
      <c r="J300" s="10">
        <f>SUM(H300:I300)</f>
        <v>1454.36</v>
      </c>
      <c r="K300" s="7" t="s">
        <v>15</v>
      </c>
    </row>
    <row r="301" spans="1:11" x14ac:dyDescent="0.25">
      <c r="A301" s="7">
        <v>2405645</v>
      </c>
      <c r="B301" s="7" t="s">
        <v>143</v>
      </c>
      <c r="C301" s="9">
        <v>45599</v>
      </c>
      <c r="D301" s="9">
        <v>45618</v>
      </c>
      <c r="E301" s="9">
        <v>45667</v>
      </c>
      <c r="F301" s="7" t="s">
        <v>904</v>
      </c>
      <c r="G301" s="7" t="s">
        <v>844</v>
      </c>
      <c r="H301" s="10">
        <v>0</v>
      </c>
      <c r="I301" s="10">
        <v>0</v>
      </c>
      <c r="J301" s="10">
        <v>0</v>
      </c>
      <c r="K301" s="7" t="s">
        <v>15</v>
      </c>
    </row>
    <row r="302" spans="1:11" x14ac:dyDescent="0.25">
      <c r="A302" s="7">
        <v>2405649</v>
      </c>
      <c r="B302" s="7" t="s">
        <v>143</v>
      </c>
      <c r="C302" s="9">
        <v>45606</v>
      </c>
      <c r="D302" s="9">
        <v>45614</v>
      </c>
      <c r="E302" s="7"/>
      <c r="F302" s="7" t="s">
        <v>850</v>
      </c>
      <c r="G302" s="7" t="s">
        <v>905</v>
      </c>
      <c r="H302" s="10"/>
      <c r="I302" s="10"/>
      <c r="J302" s="10"/>
      <c r="K302" s="7"/>
    </row>
    <row r="303" spans="1:11" x14ac:dyDescent="0.25">
      <c r="A303" s="7">
        <v>2405670</v>
      </c>
      <c r="B303" s="7" t="s">
        <v>143</v>
      </c>
      <c r="C303" s="9">
        <v>45618</v>
      </c>
      <c r="D303" s="9">
        <v>45620</v>
      </c>
      <c r="E303" s="7"/>
      <c r="F303" s="7" t="s">
        <v>33</v>
      </c>
      <c r="G303" s="7" t="s">
        <v>17</v>
      </c>
      <c r="H303" s="10"/>
      <c r="I303" s="10"/>
      <c r="J303" s="10"/>
      <c r="K303" s="7"/>
    </row>
    <row r="304" spans="1:11" x14ac:dyDescent="0.25">
      <c r="A304" s="7">
        <v>2405722</v>
      </c>
      <c r="B304" s="7" t="s">
        <v>143</v>
      </c>
      <c r="C304" s="9">
        <v>45576</v>
      </c>
      <c r="D304" s="9">
        <v>45622</v>
      </c>
      <c r="E304" s="9">
        <v>45734</v>
      </c>
      <c r="F304" s="7" t="s">
        <v>84</v>
      </c>
      <c r="G304" s="7" t="s">
        <v>906</v>
      </c>
      <c r="H304" s="10">
        <v>350</v>
      </c>
      <c r="I304" s="10">
        <v>0</v>
      </c>
      <c r="J304" s="10">
        <v>350</v>
      </c>
      <c r="K304" s="7" t="s">
        <v>15</v>
      </c>
    </row>
    <row r="305" spans="1:11" x14ac:dyDescent="0.25">
      <c r="A305" s="7">
        <v>2405732</v>
      </c>
      <c r="B305" s="7" t="s">
        <v>143</v>
      </c>
      <c r="C305" s="9">
        <v>45504</v>
      </c>
      <c r="D305" s="9">
        <v>45622</v>
      </c>
      <c r="E305" s="7"/>
      <c r="F305" s="7" t="s">
        <v>907</v>
      </c>
      <c r="G305" s="7" t="s">
        <v>17</v>
      </c>
      <c r="H305" s="10"/>
      <c r="I305" s="10"/>
      <c r="J305" s="10"/>
      <c r="K305" s="7"/>
    </row>
    <row r="306" spans="1:11" x14ac:dyDescent="0.25">
      <c r="A306" s="7">
        <v>2405810</v>
      </c>
      <c r="B306" s="7" t="s">
        <v>143</v>
      </c>
      <c r="C306" s="9">
        <v>45586</v>
      </c>
      <c r="D306" s="9">
        <v>45623</v>
      </c>
      <c r="E306" s="7"/>
      <c r="F306" s="7" t="s">
        <v>908</v>
      </c>
      <c r="G306" s="7" t="s">
        <v>576</v>
      </c>
      <c r="H306" s="10"/>
      <c r="I306" s="10"/>
      <c r="J306" s="10"/>
      <c r="K306" s="7"/>
    </row>
    <row r="307" spans="1:11" x14ac:dyDescent="0.25">
      <c r="A307" s="7">
        <v>2405952</v>
      </c>
      <c r="B307" s="7" t="s">
        <v>143</v>
      </c>
      <c r="C307" s="9">
        <v>45610</v>
      </c>
      <c r="D307" s="9">
        <v>45635</v>
      </c>
      <c r="E307" s="7"/>
      <c r="F307" s="7" t="s">
        <v>909</v>
      </c>
      <c r="G307" s="7" t="s">
        <v>17</v>
      </c>
      <c r="H307" s="10"/>
      <c r="I307" s="10"/>
      <c r="J307" s="10"/>
      <c r="K307" s="7"/>
    </row>
    <row r="308" spans="1:11" x14ac:dyDescent="0.25">
      <c r="A308" s="7">
        <v>2406006</v>
      </c>
      <c r="B308" s="7" t="s">
        <v>143</v>
      </c>
      <c r="C308" s="9">
        <v>45577</v>
      </c>
      <c r="D308" s="9">
        <v>45630</v>
      </c>
      <c r="E308" s="7"/>
      <c r="F308" s="7" t="s">
        <v>538</v>
      </c>
      <c r="G308" s="7" t="s">
        <v>910</v>
      </c>
      <c r="H308" s="10"/>
      <c r="I308" s="10"/>
      <c r="J308" s="10"/>
      <c r="K308" s="7"/>
    </row>
    <row r="309" spans="1:11" x14ac:dyDescent="0.25">
      <c r="A309" s="7">
        <v>2406022</v>
      </c>
      <c r="B309" s="7" t="s">
        <v>143</v>
      </c>
      <c r="C309" s="9">
        <v>45633</v>
      </c>
      <c r="D309" s="9">
        <v>45636</v>
      </c>
      <c r="E309" s="9">
        <v>45693</v>
      </c>
      <c r="F309" s="7" t="s">
        <v>16</v>
      </c>
      <c r="G309" s="7" t="s">
        <v>17</v>
      </c>
      <c r="H309" s="10">
        <v>1344.69</v>
      </c>
      <c r="I309" s="10">
        <v>0</v>
      </c>
      <c r="J309" s="10">
        <f>SUM(H309:I309)</f>
        <v>1344.69</v>
      </c>
      <c r="K309" s="7" t="s">
        <v>15</v>
      </c>
    </row>
    <row r="310" spans="1:11" x14ac:dyDescent="0.25">
      <c r="A310" s="7">
        <v>2406035</v>
      </c>
      <c r="B310" s="7" t="s">
        <v>143</v>
      </c>
      <c r="C310" s="9">
        <v>45628</v>
      </c>
      <c r="D310" s="9">
        <v>45637</v>
      </c>
      <c r="E310" s="7"/>
      <c r="F310" s="7" t="s">
        <v>857</v>
      </c>
      <c r="G310" s="7" t="s">
        <v>20</v>
      </c>
      <c r="H310" s="10"/>
      <c r="I310" s="10"/>
      <c r="J310" s="10"/>
      <c r="K310" s="7"/>
    </row>
    <row r="311" spans="1:11" x14ac:dyDescent="0.25">
      <c r="A311" s="7">
        <v>2406044</v>
      </c>
      <c r="B311" s="7" t="s">
        <v>143</v>
      </c>
      <c r="C311" s="9">
        <v>45635</v>
      </c>
      <c r="D311" s="9">
        <v>45636</v>
      </c>
      <c r="E311" s="7"/>
      <c r="F311" s="7" t="s">
        <v>84</v>
      </c>
      <c r="G311" s="7" t="s">
        <v>911</v>
      </c>
      <c r="H311" s="10"/>
      <c r="I311" s="10"/>
      <c r="J311" s="10"/>
      <c r="K311" s="7"/>
    </row>
    <row r="312" spans="1:11" x14ac:dyDescent="0.25">
      <c r="A312" s="7">
        <v>2406050</v>
      </c>
      <c r="B312" s="7" t="s">
        <v>143</v>
      </c>
      <c r="C312" s="9">
        <v>45632</v>
      </c>
      <c r="D312" s="9">
        <v>45637</v>
      </c>
      <c r="E312" s="7"/>
      <c r="F312" s="7" t="s">
        <v>39</v>
      </c>
      <c r="G312" s="7" t="s">
        <v>912</v>
      </c>
      <c r="H312" s="10"/>
      <c r="I312" s="10"/>
      <c r="J312" s="10"/>
      <c r="K312" s="7"/>
    </row>
    <row r="313" spans="1:11" x14ac:dyDescent="0.25">
      <c r="A313" s="7">
        <v>2406057</v>
      </c>
      <c r="B313" s="7" t="s">
        <v>143</v>
      </c>
      <c r="C313" s="9">
        <v>45629</v>
      </c>
      <c r="D313" s="9">
        <v>45638</v>
      </c>
      <c r="E313" s="7"/>
      <c r="F313" s="7" t="s">
        <v>13</v>
      </c>
      <c r="G313" s="7" t="s">
        <v>20</v>
      </c>
      <c r="H313" s="10"/>
      <c r="I313" s="10"/>
      <c r="J313" s="10"/>
      <c r="K313" s="7"/>
    </row>
    <row r="314" spans="1:11" x14ac:dyDescent="0.25">
      <c r="A314" s="7">
        <v>2406117</v>
      </c>
      <c r="B314" s="7" t="s">
        <v>143</v>
      </c>
      <c r="C314" s="9">
        <v>45605</v>
      </c>
      <c r="D314" s="9">
        <v>45630</v>
      </c>
      <c r="E314" s="9">
        <v>45702</v>
      </c>
      <c r="F314" s="7" t="s">
        <v>913</v>
      </c>
      <c r="G314" s="7" t="s">
        <v>914</v>
      </c>
      <c r="H314" s="10">
        <v>709.56</v>
      </c>
      <c r="I314" s="10">
        <v>0</v>
      </c>
      <c r="J314" s="10">
        <v>709.56</v>
      </c>
      <c r="K314" s="7" t="s">
        <v>15</v>
      </c>
    </row>
    <row r="315" spans="1:11" x14ac:dyDescent="0.25">
      <c r="A315" s="7">
        <v>2406145</v>
      </c>
      <c r="B315" s="7" t="s">
        <v>268</v>
      </c>
      <c r="C315" s="9">
        <v>45639</v>
      </c>
      <c r="D315" s="9">
        <v>45639</v>
      </c>
      <c r="E315" s="7"/>
      <c r="F315" s="7" t="s">
        <v>778</v>
      </c>
      <c r="G315" s="7" t="s">
        <v>20</v>
      </c>
      <c r="H315" s="10"/>
      <c r="I315" s="10"/>
      <c r="J315" s="10"/>
      <c r="K315" s="7"/>
    </row>
    <row r="316" spans="1:11" x14ac:dyDescent="0.25">
      <c r="A316" s="7">
        <v>2406151</v>
      </c>
      <c r="B316" s="7" t="s">
        <v>143</v>
      </c>
      <c r="C316" s="9">
        <v>45609</v>
      </c>
      <c r="D316" s="9">
        <v>45641</v>
      </c>
      <c r="E316" s="9">
        <v>45708</v>
      </c>
      <c r="F316" s="7" t="s">
        <v>915</v>
      </c>
      <c r="G316" s="7" t="s">
        <v>58</v>
      </c>
      <c r="H316" s="10">
        <v>1249.23</v>
      </c>
      <c r="I316" s="10">
        <v>151.25</v>
      </c>
      <c r="J316" s="10">
        <f>SUM(H316:I316)</f>
        <v>1400.48</v>
      </c>
      <c r="K316" s="7" t="s">
        <v>15</v>
      </c>
    </row>
    <row r="317" spans="1:11" x14ac:dyDescent="0.25">
      <c r="A317" s="7">
        <v>2406164</v>
      </c>
      <c r="B317" s="9" t="s">
        <v>143</v>
      </c>
      <c r="C317" s="9">
        <v>45638</v>
      </c>
      <c r="D317" s="9">
        <v>45643</v>
      </c>
      <c r="E317" s="7"/>
      <c r="F317" s="7" t="s">
        <v>84</v>
      </c>
      <c r="G317" s="7" t="s">
        <v>916</v>
      </c>
      <c r="H317" s="10"/>
      <c r="I317" s="10"/>
      <c r="J317" s="10"/>
      <c r="K317" s="7"/>
    </row>
    <row r="318" spans="1:11" x14ac:dyDescent="0.25">
      <c r="A318" s="7">
        <v>2406173</v>
      </c>
      <c r="B318" s="7" t="s">
        <v>143</v>
      </c>
      <c r="C318" s="9">
        <v>45642</v>
      </c>
      <c r="D318" s="9">
        <v>45643</v>
      </c>
      <c r="E318" s="9">
        <v>45736</v>
      </c>
      <c r="F318" s="7" t="s">
        <v>42</v>
      </c>
      <c r="G318" s="7" t="s">
        <v>917</v>
      </c>
      <c r="H318" s="10">
        <v>3199.63</v>
      </c>
      <c r="I318" s="10">
        <v>0</v>
      </c>
      <c r="J318" s="10">
        <f>SUM(H318:I318)</f>
        <v>3199.63</v>
      </c>
      <c r="K318" s="7" t="s">
        <v>15</v>
      </c>
    </row>
    <row r="319" spans="1:11" x14ac:dyDescent="0.25">
      <c r="A319" s="7">
        <v>2406175</v>
      </c>
      <c r="B319" s="7" t="s">
        <v>143</v>
      </c>
      <c r="C319" s="9">
        <v>45643</v>
      </c>
      <c r="D319" s="9">
        <v>45643</v>
      </c>
      <c r="E319" s="7"/>
      <c r="F319" s="7" t="s">
        <v>59</v>
      </c>
      <c r="G319" s="7" t="s">
        <v>20</v>
      </c>
      <c r="H319" s="10">
        <v>36.869999999999997</v>
      </c>
      <c r="I319" s="10"/>
      <c r="J319" s="10">
        <v>36.869999999999997</v>
      </c>
      <c r="K319" s="7" t="s">
        <v>15</v>
      </c>
    </row>
    <row r="320" spans="1:11" x14ac:dyDescent="0.25">
      <c r="A320" s="7">
        <v>2406234</v>
      </c>
      <c r="B320" s="7" t="s">
        <v>143</v>
      </c>
      <c r="C320" s="9">
        <v>45609</v>
      </c>
      <c r="D320" s="9">
        <v>45643</v>
      </c>
      <c r="E320" s="9">
        <v>45730</v>
      </c>
      <c r="F320" s="7" t="s">
        <v>439</v>
      </c>
      <c r="G320" s="7" t="s">
        <v>918</v>
      </c>
      <c r="H320" s="10">
        <v>0</v>
      </c>
      <c r="I320" s="10">
        <v>0</v>
      </c>
      <c r="J320" s="10">
        <f>SUM(H320:I320)</f>
        <v>0</v>
      </c>
      <c r="K320" s="7" t="s">
        <v>15</v>
      </c>
    </row>
    <row r="321" spans="1:11" x14ac:dyDescent="0.25">
      <c r="A321" s="7">
        <v>2406236</v>
      </c>
      <c r="B321" s="7" t="s">
        <v>143</v>
      </c>
      <c r="C321" s="9">
        <v>45631</v>
      </c>
      <c r="D321" s="9">
        <v>45645</v>
      </c>
      <c r="E321" s="9">
        <v>45666</v>
      </c>
      <c r="F321" s="7" t="s">
        <v>76</v>
      </c>
      <c r="G321" s="7" t="s">
        <v>919</v>
      </c>
      <c r="H321" s="10">
        <v>190</v>
      </c>
      <c r="I321" s="10">
        <v>0</v>
      </c>
      <c r="J321" s="10">
        <f>SUM(H321:I321)</f>
        <v>190</v>
      </c>
      <c r="K321" s="7" t="s">
        <v>15</v>
      </c>
    </row>
    <row r="322" spans="1:11" x14ac:dyDescent="0.25">
      <c r="A322" s="7">
        <v>2406245</v>
      </c>
      <c r="B322" s="7" t="s">
        <v>143</v>
      </c>
      <c r="C322" s="9">
        <v>45610</v>
      </c>
      <c r="D322" s="9">
        <v>45649</v>
      </c>
      <c r="E322" s="9">
        <v>45730</v>
      </c>
      <c r="F322" s="7" t="s">
        <v>805</v>
      </c>
      <c r="G322" s="7" t="s">
        <v>920</v>
      </c>
      <c r="H322" s="10">
        <v>0</v>
      </c>
      <c r="I322" s="10">
        <v>0</v>
      </c>
      <c r="J322" s="10">
        <v>0</v>
      </c>
      <c r="K322" s="7" t="s">
        <v>15</v>
      </c>
    </row>
    <row r="323" spans="1:11" x14ac:dyDescent="0.25">
      <c r="A323" s="7">
        <v>2406248</v>
      </c>
      <c r="B323" s="7" t="s">
        <v>143</v>
      </c>
      <c r="C323" s="9">
        <v>45631</v>
      </c>
      <c r="D323" s="9">
        <v>45645</v>
      </c>
      <c r="E323" s="7"/>
      <c r="F323" s="7" t="s">
        <v>35</v>
      </c>
      <c r="G323" s="7" t="s">
        <v>921</v>
      </c>
      <c r="H323" s="10"/>
      <c r="I323" s="10"/>
      <c r="J323" s="10"/>
      <c r="K323" s="7"/>
    </row>
    <row r="324" spans="1:11" x14ac:dyDescent="0.25">
      <c r="A324" s="7">
        <v>2406250</v>
      </c>
      <c r="B324" s="7" t="s">
        <v>143</v>
      </c>
      <c r="C324" s="9">
        <v>45621</v>
      </c>
      <c r="D324" s="9">
        <v>45649</v>
      </c>
      <c r="E324" s="7"/>
      <c r="F324" s="7" t="s">
        <v>922</v>
      </c>
      <c r="G324" s="7" t="s">
        <v>921</v>
      </c>
      <c r="H324" s="10"/>
      <c r="I324" s="10"/>
      <c r="J324" s="10"/>
      <c r="K324" s="7"/>
    </row>
    <row r="325" spans="1:11" x14ac:dyDescent="0.25">
      <c r="A325" s="7">
        <v>2406274</v>
      </c>
      <c r="B325" s="7" t="s">
        <v>143</v>
      </c>
      <c r="C325" s="9">
        <v>45587</v>
      </c>
      <c r="D325" s="9">
        <v>45629</v>
      </c>
      <c r="E325" s="7"/>
      <c r="F325" s="7" t="s">
        <v>923</v>
      </c>
      <c r="G325" s="7" t="s">
        <v>924</v>
      </c>
      <c r="H325" s="10"/>
      <c r="I325" s="10"/>
      <c r="J325" s="10"/>
      <c r="K325" s="7"/>
    </row>
    <row r="326" spans="1:11" x14ac:dyDescent="0.25">
      <c r="A326" s="7">
        <v>2406277</v>
      </c>
      <c r="B326" s="7" t="s">
        <v>143</v>
      </c>
      <c r="C326" s="9">
        <v>45337</v>
      </c>
      <c r="D326" s="9">
        <v>45650</v>
      </c>
      <c r="E326" s="7"/>
      <c r="F326" s="7" t="s">
        <v>31</v>
      </c>
      <c r="G326" s="7" t="s">
        <v>58</v>
      </c>
      <c r="H326" s="10"/>
      <c r="I326" s="10"/>
      <c r="J326" s="10"/>
      <c r="K326" s="7"/>
    </row>
    <row r="327" spans="1:11" x14ac:dyDescent="0.25">
      <c r="A327" s="7">
        <v>2406281</v>
      </c>
      <c r="B327" s="7" t="s">
        <v>143</v>
      </c>
      <c r="C327" s="9">
        <v>45638</v>
      </c>
      <c r="D327" s="9">
        <v>45650</v>
      </c>
      <c r="E327" s="7"/>
      <c r="F327" s="7" t="s">
        <v>507</v>
      </c>
      <c r="G327" s="7" t="s">
        <v>17</v>
      </c>
      <c r="H327" s="10"/>
      <c r="I327" s="10"/>
      <c r="J327" s="10"/>
      <c r="K327" s="7"/>
    </row>
    <row r="328" spans="1:11" x14ac:dyDescent="0.25">
      <c r="A328" s="7">
        <v>2406282</v>
      </c>
      <c r="B328" s="7" t="s">
        <v>143</v>
      </c>
      <c r="C328" s="9">
        <v>45647</v>
      </c>
      <c r="D328" s="9">
        <v>45653</v>
      </c>
      <c r="E328" s="7"/>
      <c r="F328" s="7" t="s">
        <v>209</v>
      </c>
      <c r="G328" s="7" t="s">
        <v>925</v>
      </c>
      <c r="H328" s="10"/>
      <c r="I328" s="10"/>
      <c r="J328" s="10"/>
      <c r="K328" s="7"/>
    </row>
    <row r="329" spans="1:11" x14ac:dyDescent="0.25">
      <c r="A329" s="7">
        <v>2406286</v>
      </c>
      <c r="B329" s="7" t="s">
        <v>143</v>
      </c>
      <c r="C329" s="9">
        <v>45558</v>
      </c>
      <c r="D329" s="9">
        <v>45656</v>
      </c>
      <c r="E329" s="7"/>
      <c r="F329" s="7" t="s">
        <v>353</v>
      </c>
      <c r="G329" s="7" t="s">
        <v>926</v>
      </c>
      <c r="H329" s="10">
        <v>0</v>
      </c>
      <c r="I329" s="10">
        <v>0</v>
      </c>
      <c r="J329" s="10">
        <v>0</v>
      </c>
      <c r="K329" s="7" t="s">
        <v>15</v>
      </c>
    </row>
    <row r="330" spans="1:11" x14ac:dyDescent="0.25">
      <c r="A330" s="7">
        <v>2406306</v>
      </c>
      <c r="B330" s="7" t="s">
        <v>143</v>
      </c>
      <c r="C330" s="9">
        <v>45643</v>
      </c>
      <c r="D330" s="9">
        <v>45661</v>
      </c>
      <c r="E330" s="9">
        <v>45687</v>
      </c>
      <c r="F330" s="7" t="s">
        <v>136</v>
      </c>
      <c r="G330" s="7" t="s">
        <v>927</v>
      </c>
      <c r="H330" s="10">
        <v>1741.27</v>
      </c>
      <c r="I330" s="10">
        <v>151.25</v>
      </c>
      <c r="J330" s="10">
        <f>SUM(H330:I330)</f>
        <v>1892.52</v>
      </c>
      <c r="K330" s="7" t="s">
        <v>15</v>
      </c>
    </row>
    <row r="331" spans="1:11" x14ac:dyDescent="0.25">
      <c r="A331" s="7">
        <v>2406380</v>
      </c>
      <c r="B331" s="7" t="s">
        <v>143</v>
      </c>
      <c r="C331" s="9">
        <v>45447</v>
      </c>
      <c r="D331" s="9">
        <v>45667</v>
      </c>
      <c r="E331" s="9">
        <v>45737</v>
      </c>
      <c r="F331" s="7" t="s">
        <v>35</v>
      </c>
      <c r="G331" s="7" t="s">
        <v>928</v>
      </c>
      <c r="H331" s="10">
        <v>0</v>
      </c>
      <c r="I331" s="10">
        <v>0</v>
      </c>
      <c r="J331" s="10">
        <v>0</v>
      </c>
      <c r="K331" s="7" t="s">
        <v>15</v>
      </c>
    </row>
    <row r="332" spans="1:11" x14ac:dyDescent="0.25">
      <c r="A332" s="7">
        <v>2406384</v>
      </c>
      <c r="B332" s="7" t="s">
        <v>143</v>
      </c>
      <c r="C332" s="9">
        <v>45559</v>
      </c>
      <c r="D332" s="9">
        <v>45667</v>
      </c>
      <c r="E332" s="7"/>
      <c r="F332" s="7" t="s">
        <v>481</v>
      </c>
      <c r="G332" s="7" t="s">
        <v>250</v>
      </c>
      <c r="H332" s="10"/>
      <c r="I332" s="10"/>
      <c r="J332" s="10"/>
      <c r="K332" s="7"/>
    </row>
    <row r="333" spans="1:11" x14ac:dyDescent="0.25">
      <c r="A333" s="7">
        <v>2406393</v>
      </c>
      <c r="B333" s="7" t="s">
        <v>143</v>
      </c>
      <c r="C333" s="9">
        <v>45479</v>
      </c>
      <c r="D333" s="9">
        <v>45670</v>
      </c>
      <c r="E333" s="9">
        <v>45708</v>
      </c>
      <c r="F333" s="7" t="s">
        <v>763</v>
      </c>
      <c r="G333" s="7" t="s">
        <v>929</v>
      </c>
      <c r="H333" s="10">
        <v>1728.32</v>
      </c>
      <c r="I333" s="10">
        <v>151.25</v>
      </c>
      <c r="J333" s="10">
        <f>SUM(H333:I333)</f>
        <v>1879.57</v>
      </c>
      <c r="K333" s="7" t="s">
        <v>15</v>
      </c>
    </row>
    <row r="334" spans="1:11" x14ac:dyDescent="0.25">
      <c r="A334" s="7">
        <v>2406424</v>
      </c>
      <c r="B334" s="7" t="s">
        <v>154</v>
      </c>
      <c r="C334" s="9">
        <v>45642</v>
      </c>
      <c r="D334" s="9">
        <v>45306</v>
      </c>
      <c r="E334" s="7"/>
      <c r="F334" s="7" t="s">
        <v>33</v>
      </c>
      <c r="G334" s="7" t="s">
        <v>930</v>
      </c>
      <c r="H334" s="10"/>
      <c r="I334" s="10"/>
      <c r="J334" s="10"/>
      <c r="K334" s="7"/>
    </row>
    <row r="335" spans="1:11" x14ac:dyDescent="0.25">
      <c r="A335" s="7">
        <v>2406445</v>
      </c>
      <c r="B335" s="7" t="s">
        <v>143</v>
      </c>
      <c r="C335" s="9">
        <v>45525</v>
      </c>
      <c r="D335" s="9">
        <v>45673</v>
      </c>
      <c r="E335" s="9">
        <v>45728</v>
      </c>
      <c r="F335" s="7" t="s">
        <v>112</v>
      </c>
      <c r="G335" s="7" t="s">
        <v>105</v>
      </c>
      <c r="H335" s="10">
        <v>600</v>
      </c>
      <c r="I335" s="10"/>
      <c r="J335" s="10">
        <f>SUM(H335:I335)</f>
        <v>600</v>
      </c>
      <c r="K335" s="7" t="s">
        <v>15</v>
      </c>
    </row>
    <row r="336" spans="1:11" x14ac:dyDescent="0.25">
      <c r="A336" s="7">
        <v>2406512</v>
      </c>
      <c r="B336" s="7" t="s">
        <v>143</v>
      </c>
      <c r="C336" s="9">
        <v>45611</v>
      </c>
      <c r="D336" s="9">
        <v>45684</v>
      </c>
      <c r="E336" s="7"/>
      <c r="F336" s="7" t="s">
        <v>931</v>
      </c>
      <c r="G336" s="7" t="s">
        <v>932</v>
      </c>
      <c r="H336" s="10"/>
      <c r="I336" s="10"/>
      <c r="J336" s="10"/>
      <c r="K336" s="7"/>
    </row>
    <row r="337" spans="1:11" x14ac:dyDescent="0.25">
      <c r="A337" s="7">
        <v>2406525</v>
      </c>
      <c r="B337" s="7" t="s">
        <v>143</v>
      </c>
      <c r="C337" s="9">
        <v>45422</v>
      </c>
      <c r="D337" s="9">
        <v>45685</v>
      </c>
      <c r="E337" s="7"/>
      <c r="F337" s="7" t="s">
        <v>353</v>
      </c>
      <c r="G337" s="7" t="s">
        <v>17</v>
      </c>
      <c r="H337" s="10"/>
      <c r="I337" s="10"/>
      <c r="J337" s="10"/>
      <c r="K337" s="7"/>
    </row>
    <row r="338" spans="1:11" x14ac:dyDescent="0.25">
      <c r="A338" s="7">
        <v>2406537</v>
      </c>
      <c r="B338" s="7" t="s">
        <v>143</v>
      </c>
      <c r="C338" s="9">
        <v>45641</v>
      </c>
      <c r="D338" s="9">
        <v>45686</v>
      </c>
      <c r="E338" s="7"/>
      <c r="F338" s="7" t="s">
        <v>35</v>
      </c>
      <c r="G338" s="7" t="s">
        <v>933</v>
      </c>
      <c r="H338" s="10">
        <v>0</v>
      </c>
      <c r="I338" s="10">
        <v>0</v>
      </c>
      <c r="J338" s="10">
        <v>0</v>
      </c>
      <c r="K338" s="7" t="s">
        <v>15</v>
      </c>
    </row>
    <row r="339" spans="1:11" x14ac:dyDescent="0.25">
      <c r="A339" s="7">
        <v>2406581</v>
      </c>
      <c r="B339" s="7" t="s">
        <v>143</v>
      </c>
      <c r="C339" s="9">
        <v>45624</v>
      </c>
      <c r="D339" s="9">
        <v>45688</v>
      </c>
      <c r="E339" s="9">
        <v>45729</v>
      </c>
      <c r="F339" s="7" t="s">
        <v>47</v>
      </c>
      <c r="G339" s="7" t="s">
        <v>105</v>
      </c>
      <c r="H339" s="10">
        <v>210.7</v>
      </c>
      <c r="I339" s="10">
        <v>0</v>
      </c>
      <c r="J339" s="10">
        <v>210.7</v>
      </c>
      <c r="K339" s="7" t="s">
        <v>15</v>
      </c>
    </row>
    <row r="340" spans="1:11" x14ac:dyDescent="0.25">
      <c r="A340" s="7">
        <v>2406583</v>
      </c>
      <c r="B340" s="7" t="s">
        <v>143</v>
      </c>
      <c r="C340" s="9">
        <v>45460</v>
      </c>
      <c r="D340" s="9">
        <v>45698</v>
      </c>
      <c r="E340" s="9">
        <v>45736</v>
      </c>
      <c r="F340" s="7" t="s">
        <v>391</v>
      </c>
      <c r="G340" s="7" t="s">
        <v>934</v>
      </c>
      <c r="H340" s="10">
        <v>590.09</v>
      </c>
      <c r="I340" s="10">
        <v>0</v>
      </c>
      <c r="J340" s="10">
        <f>SUM(H340:I340)</f>
        <v>590.09</v>
      </c>
      <c r="K340" s="7" t="s">
        <v>15</v>
      </c>
    </row>
    <row r="341" spans="1:11" x14ac:dyDescent="0.25">
      <c r="A341" s="7">
        <v>2406593</v>
      </c>
      <c r="B341" s="7" t="s">
        <v>143</v>
      </c>
      <c r="C341" s="9">
        <v>45427</v>
      </c>
      <c r="D341" s="9">
        <v>45698</v>
      </c>
      <c r="E341" s="7"/>
      <c r="F341" s="7" t="s">
        <v>55</v>
      </c>
      <c r="G341" s="7" t="s">
        <v>935</v>
      </c>
      <c r="H341" s="10"/>
      <c r="I341" s="10"/>
      <c r="J341" s="10"/>
      <c r="K341" s="7"/>
    </row>
    <row r="342" spans="1:11" x14ac:dyDescent="0.25">
      <c r="A342" s="7">
        <v>2406606</v>
      </c>
      <c r="B342" s="7" t="s">
        <v>154</v>
      </c>
      <c r="C342" s="9">
        <v>45654</v>
      </c>
      <c r="D342" s="9">
        <v>45334</v>
      </c>
      <c r="E342" s="7"/>
      <c r="F342" s="7" t="s">
        <v>936</v>
      </c>
      <c r="G342" s="7" t="s">
        <v>937</v>
      </c>
      <c r="H342" s="10"/>
      <c r="I342" s="10"/>
      <c r="J342" s="10"/>
      <c r="K342" s="7"/>
    </row>
    <row r="343" spans="1:11" x14ac:dyDescent="0.25">
      <c r="A343" s="7">
        <v>2406612</v>
      </c>
      <c r="B343" s="7" t="s">
        <v>143</v>
      </c>
      <c r="C343" s="9">
        <v>45543</v>
      </c>
      <c r="D343" s="9">
        <v>45701</v>
      </c>
      <c r="E343" s="9">
        <v>45708</v>
      </c>
      <c r="F343" s="7" t="s">
        <v>106</v>
      </c>
      <c r="G343" s="7" t="s">
        <v>58</v>
      </c>
      <c r="H343" s="10">
        <v>847.75</v>
      </c>
      <c r="I343" s="10">
        <v>0</v>
      </c>
      <c r="J343" s="10">
        <f>SUM(H343:I343)</f>
        <v>847.75</v>
      </c>
      <c r="K343" s="7" t="s">
        <v>15</v>
      </c>
    </row>
    <row r="344" spans="1:11" x14ac:dyDescent="0.25">
      <c r="A344" s="7">
        <v>2406644</v>
      </c>
      <c r="B344" s="7" t="s">
        <v>143</v>
      </c>
      <c r="C344" s="9">
        <v>45620</v>
      </c>
      <c r="D344" s="9">
        <v>45712</v>
      </c>
      <c r="E344" s="9">
        <v>45712</v>
      </c>
      <c r="F344" s="7" t="s">
        <v>938</v>
      </c>
      <c r="G344" s="7" t="s">
        <v>939</v>
      </c>
      <c r="H344" s="10">
        <v>0</v>
      </c>
      <c r="I344" s="10">
        <v>0</v>
      </c>
      <c r="J344" s="10">
        <v>0</v>
      </c>
      <c r="K344" s="7" t="s">
        <v>15</v>
      </c>
    </row>
    <row r="345" spans="1:11" x14ac:dyDescent="0.25">
      <c r="A345" s="7">
        <v>2406645</v>
      </c>
      <c r="B345" s="7" t="s">
        <v>143</v>
      </c>
      <c r="C345" s="9">
        <v>45925</v>
      </c>
      <c r="D345" s="9">
        <v>45709</v>
      </c>
      <c r="E345" s="9">
        <v>45729</v>
      </c>
      <c r="F345" s="7" t="s">
        <v>940</v>
      </c>
      <c r="G345" s="7" t="s">
        <v>941</v>
      </c>
      <c r="H345" s="10">
        <v>1411.33</v>
      </c>
      <c r="I345" s="10">
        <v>0</v>
      </c>
      <c r="J345" s="10">
        <f>SUM(H345:I345)</f>
        <v>1411.33</v>
      </c>
      <c r="K345" s="7" t="s">
        <v>15</v>
      </c>
    </row>
    <row r="346" spans="1:11" x14ac:dyDescent="0.25">
      <c r="A346" s="7">
        <v>2406649</v>
      </c>
      <c r="B346" s="7" t="s">
        <v>154</v>
      </c>
      <c r="C346" s="9">
        <v>45587</v>
      </c>
      <c r="D346" s="9">
        <v>45712</v>
      </c>
      <c r="E346" s="7"/>
      <c r="F346" s="7" t="s">
        <v>942</v>
      </c>
      <c r="G346" s="7" t="s">
        <v>40</v>
      </c>
      <c r="H346" s="10"/>
      <c r="I346" s="10"/>
      <c r="J346" s="10"/>
      <c r="K346" s="7"/>
    </row>
    <row r="347" spans="1:11" x14ac:dyDescent="0.25">
      <c r="A347" s="7">
        <v>2406672</v>
      </c>
      <c r="B347" s="7" t="s">
        <v>143</v>
      </c>
      <c r="C347" s="9">
        <v>45600</v>
      </c>
      <c r="D347" s="9">
        <v>45713</v>
      </c>
      <c r="E347" s="7"/>
      <c r="F347" s="7" t="s">
        <v>278</v>
      </c>
      <c r="G347" s="7" t="s">
        <v>308</v>
      </c>
      <c r="H347" s="10"/>
      <c r="I347" s="10"/>
      <c r="J347" s="10"/>
      <c r="K347" s="7"/>
    </row>
    <row r="348" spans="1:11" x14ac:dyDescent="0.25">
      <c r="A348" s="7">
        <v>2406677</v>
      </c>
      <c r="B348" s="7" t="s">
        <v>143</v>
      </c>
      <c r="C348" s="9">
        <v>45532</v>
      </c>
      <c r="D348" s="9">
        <v>45722</v>
      </c>
      <c r="E348" s="7"/>
      <c r="F348" s="7" t="s">
        <v>943</v>
      </c>
      <c r="G348" s="7" t="s">
        <v>308</v>
      </c>
      <c r="H348" s="10"/>
      <c r="I348" s="10"/>
      <c r="J348" s="10"/>
      <c r="K348" s="7"/>
    </row>
    <row r="349" spans="1:11" x14ac:dyDescent="0.25">
      <c r="A349" s="7">
        <v>2406678</v>
      </c>
      <c r="B349" s="7" t="s">
        <v>143</v>
      </c>
      <c r="C349" s="9">
        <v>45642</v>
      </c>
      <c r="D349" s="9">
        <v>45723</v>
      </c>
      <c r="E349" s="9">
        <v>45736</v>
      </c>
      <c r="F349" s="7" t="s">
        <v>18</v>
      </c>
      <c r="G349" s="7" t="s">
        <v>58</v>
      </c>
      <c r="H349" s="10">
        <v>2587.63</v>
      </c>
      <c r="I349" s="10">
        <v>0</v>
      </c>
      <c r="J349" s="10">
        <f>SUM(H349:I349)</f>
        <v>2587.63</v>
      </c>
      <c r="K349" s="7" t="s">
        <v>15</v>
      </c>
    </row>
    <row r="350" spans="1:11" x14ac:dyDescent="0.25">
      <c r="A350" s="7">
        <v>2406701</v>
      </c>
      <c r="B350" s="7" t="s">
        <v>154</v>
      </c>
      <c r="C350" s="9">
        <v>45638</v>
      </c>
      <c r="D350" s="9">
        <v>45734</v>
      </c>
      <c r="E350" s="7"/>
      <c r="F350" s="7" t="s">
        <v>944</v>
      </c>
      <c r="G350" s="7" t="s">
        <v>945</v>
      </c>
      <c r="H350" s="10"/>
      <c r="I350" s="10"/>
      <c r="J350" s="10"/>
      <c r="K350" s="7"/>
    </row>
    <row r="351" spans="1:11" x14ac:dyDescent="0.25">
      <c r="A351" s="7">
        <v>2406724</v>
      </c>
      <c r="B351" s="7" t="s">
        <v>143</v>
      </c>
      <c r="C351" s="9">
        <v>45562</v>
      </c>
      <c r="D351" s="9">
        <v>45739</v>
      </c>
      <c r="E351" s="7"/>
      <c r="F351" s="7" t="s">
        <v>33</v>
      </c>
      <c r="G351" s="7" t="s">
        <v>946</v>
      </c>
      <c r="H351" s="10"/>
      <c r="I351" s="10"/>
      <c r="J351" s="10"/>
      <c r="K351" s="7"/>
    </row>
    <row r="352" spans="1:11" x14ac:dyDescent="0.25">
      <c r="A352" s="7">
        <v>2403696</v>
      </c>
      <c r="B352" s="7" t="s">
        <v>143</v>
      </c>
      <c r="C352" s="9">
        <v>45519</v>
      </c>
      <c r="D352" s="9">
        <v>45523</v>
      </c>
      <c r="E352" s="9">
        <v>45719</v>
      </c>
      <c r="F352" s="7" t="s">
        <v>57</v>
      </c>
      <c r="G352" s="7" t="s">
        <v>947</v>
      </c>
      <c r="H352" s="10"/>
      <c r="I352" s="10"/>
      <c r="J352" s="10"/>
      <c r="K352" s="7"/>
    </row>
    <row r="353" spans="1:11" x14ac:dyDescent="0.25">
      <c r="A353" s="7">
        <v>2404829</v>
      </c>
      <c r="B353" s="7" t="s">
        <v>143</v>
      </c>
      <c r="C353" s="9">
        <v>45515</v>
      </c>
      <c r="D353" s="9">
        <v>45579</v>
      </c>
      <c r="E353" s="7"/>
      <c r="F353" s="7" t="s">
        <v>540</v>
      </c>
      <c r="G353" s="7" t="s">
        <v>948</v>
      </c>
      <c r="H353" s="10"/>
      <c r="I353" s="10"/>
      <c r="J353" s="10"/>
      <c r="K353" s="7"/>
    </row>
    <row r="354" spans="1:11" x14ac:dyDescent="0.25">
      <c r="A354" s="7">
        <v>2404993</v>
      </c>
      <c r="B354" s="7" t="s">
        <v>154</v>
      </c>
      <c r="C354" s="9">
        <v>45546</v>
      </c>
      <c r="D354" s="9">
        <v>45586</v>
      </c>
      <c r="E354" s="7"/>
      <c r="F354" s="7" t="s">
        <v>168</v>
      </c>
      <c r="G354" s="7" t="s">
        <v>949</v>
      </c>
      <c r="H354" s="10"/>
      <c r="I354" s="10"/>
      <c r="J354" s="10"/>
      <c r="K354" s="7"/>
    </row>
    <row r="355" spans="1:11" x14ac:dyDescent="0.25">
      <c r="A355" s="7">
        <v>2405392</v>
      </c>
      <c r="B355" s="7" t="s">
        <v>143</v>
      </c>
      <c r="C355" s="9">
        <v>45604</v>
      </c>
      <c r="D355" s="9">
        <v>45581</v>
      </c>
      <c r="E355" s="9">
        <v>45667</v>
      </c>
      <c r="F355" s="7" t="s">
        <v>950</v>
      </c>
      <c r="G355" s="7" t="s">
        <v>951</v>
      </c>
      <c r="H355" s="10"/>
      <c r="I355" s="10"/>
      <c r="J355" s="10"/>
      <c r="K355" s="7"/>
    </row>
    <row r="356" spans="1:11" x14ac:dyDescent="0.25">
      <c r="A356" s="7">
        <v>2405523</v>
      </c>
      <c r="B356" s="7" t="s">
        <v>143</v>
      </c>
      <c r="C356" s="9">
        <v>45540</v>
      </c>
      <c r="D356" s="9">
        <v>45611</v>
      </c>
      <c r="E356" s="7"/>
      <c r="F356" s="7" t="s">
        <v>21</v>
      </c>
      <c r="G356" s="7" t="s">
        <v>952</v>
      </c>
      <c r="H356" s="10"/>
      <c r="I356" s="10"/>
      <c r="J356" s="10"/>
      <c r="K356" s="7"/>
    </row>
    <row r="357" spans="1:11" x14ac:dyDescent="0.25">
      <c r="A357" s="7">
        <v>2405442</v>
      </c>
      <c r="B357" s="7" t="s">
        <v>143</v>
      </c>
      <c r="C357" s="9">
        <v>45594</v>
      </c>
      <c r="D357" s="9">
        <v>45608</v>
      </c>
      <c r="E357" s="9">
        <v>45665</v>
      </c>
      <c r="F357" s="7" t="s">
        <v>487</v>
      </c>
      <c r="G357" s="7" t="s">
        <v>953</v>
      </c>
      <c r="H357" s="10"/>
      <c r="I357" s="10"/>
      <c r="J357" s="10"/>
      <c r="K357" s="7"/>
    </row>
    <row r="358" spans="1:11" x14ac:dyDescent="0.25">
      <c r="A358" s="7">
        <v>2405770</v>
      </c>
      <c r="B358" s="7" t="s">
        <v>143</v>
      </c>
      <c r="C358" s="9">
        <v>45549</v>
      </c>
      <c r="D358" s="9">
        <v>45624</v>
      </c>
      <c r="E358" s="7"/>
      <c r="F358" s="7" t="s">
        <v>793</v>
      </c>
      <c r="G358" s="7" t="s">
        <v>954</v>
      </c>
      <c r="H358" s="10"/>
      <c r="I358" s="10"/>
      <c r="J358" s="10"/>
      <c r="K358" s="7"/>
    </row>
    <row r="359" spans="1:11" x14ac:dyDescent="0.25">
      <c r="A359" s="7">
        <v>2405711</v>
      </c>
      <c r="B359" s="7" t="s">
        <v>143</v>
      </c>
      <c r="C359" s="9">
        <v>45601</v>
      </c>
      <c r="D359" s="9">
        <v>45622</v>
      </c>
      <c r="E359" s="7"/>
      <c r="F359" s="7" t="s">
        <v>955</v>
      </c>
      <c r="G359" s="7" t="s">
        <v>956</v>
      </c>
      <c r="H359" s="10"/>
      <c r="I359" s="10"/>
      <c r="J359" s="10"/>
      <c r="K359" s="7"/>
    </row>
    <row r="360" spans="1:11" x14ac:dyDescent="0.25">
      <c r="A360" s="7">
        <v>2405777</v>
      </c>
      <c r="B360" s="7" t="s">
        <v>143</v>
      </c>
      <c r="C360" s="9">
        <v>45612</v>
      </c>
      <c r="D360" s="9">
        <v>45625</v>
      </c>
      <c r="E360" s="9">
        <v>45630</v>
      </c>
      <c r="F360" s="7" t="s">
        <v>286</v>
      </c>
      <c r="G360" s="7" t="s">
        <v>957</v>
      </c>
      <c r="H360" s="10"/>
      <c r="I360" s="10"/>
      <c r="J360" s="10"/>
      <c r="K360" s="7"/>
    </row>
    <row r="361" spans="1:11" x14ac:dyDescent="0.25">
      <c r="A361" s="7">
        <v>2405811</v>
      </c>
      <c r="B361" s="7" t="s">
        <v>143</v>
      </c>
      <c r="C361" s="9">
        <v>45619</v>
      </c>
      <c r="D361" s="9">
        <v>45628</v>
      </c>
      <c r="E361" s="9">
        <v>45628</v>
      </c>
      <c r="F361" s="7" t="s">
        <v>950</v>
      </c>
      <c r="G361" s="7" t="s">
        <v>958</v>
      </c>
      <c r="H361" s="10"/>
      <c r="I361" s="10"/>
      <c r="J361" s="10"/>
      <c r="K361" s="7"/>
    </row>
    <row r="362" spans="1:11" x14ac:dyDescent="0.25">
      <c r="A362" s="7">
        <v>2406008</v>
      </c>
      <c r="B362" s="7" t="s">
        <v>143</v>
      </c>
      <c r="C362" s="9">
        <v>45630</v>
      </c>
      <c r="D362" s="9">
        <v>45638</v>
      </c>
      <c r="E362" s="7"/>
      <c r="F362" s="7" t="s">
        <v>94</v>
      </c>
      <c r="G362" s="7" t="s">
        <v>959</v>
      </c>
      <c r="H362" s="10"/>
      <c r="I362" s="10"/>
      <c r="J362" s="10"/>
      <c r="K362" s="7"/>
    </row>
    <row r="363" spans="1:11" x14ac:dyDescent="0.25">
      <c r="A363" s="7">
        <v>2406249</v>
      </c>
      <c r="B363" s="7" t="s">
        <v>143</v>
      </c>
      <c r="C363" s="9">
        <v>45638</v>
      </c>
      <c r="D363" s="9">
        <v>45656</v>
      </c>
      <c r="E363" s="9">
        <v>45667</v>
      </c>
      <c r="F363" s="7" t="s">
        <v>92</v>
      </c>
      <c r="G363" s="7" t="s">
        <v>960</v>
      </c>
      <c r="H363" s="10">
        <v>99</v>
      </c>
      <c r="I363" s="10"/>
      <c r="J363" s="10">
        <v>99</v>
      </c>
      <c r="K363" s="7" t="s">
        <v>15</v>
      </c>
    </row>
    <row r="364" spans="1:11" x14ac:dyDescent="0.25">
      <c r="A364" s="7">
        <v>2406263</v>
      </c>
      <c r="B364" s="7" t="s">
        <v>143</v>
      </c>
      <c r="C364" s="9">
        <v>45645</v>
      </c>
      <c r="D364" s="9">
        <v>45657</v>
      </c>
      <c r="E364" s="9">
        <v>45723</v>
      </c>
      <c r="F364" s="7" t="s">
        <v>353</v>
      </c>
      <c r="G364" s="7" t="s">
        <v>961</v>
      </c>
      <c r="H364" s="10"/>
      <c r="I364" s="10"/>
      <c r="J364" s="10"/>
      <c r="K364" s="7"/>
    </row>
    <row r="365" spans="1:11" x14ac:dyDescent="0.25">
      <c r="A365" s="7">
        <v>2406274</v>
      </c>
      <c r="B365" s="7" t="s">
        <v>143</v>
      </c>
      <c r="C365" s="9">
        <v>45587</v>
      </c>
      <c r="D365" s="9">
        <v>45659</v>
      </c>
      <c r="E365" s="7"/>
      <c r="F365" s="7" t="s">
        <v>923</v>
      </c>
      <c r="G365" s="7" t="s">
        <v>959</v>
      </c>
      <c r="H365" s="10"/>
      <c r="I365" s="10"/>
      <c r="J365" s="10"/>
      <c r="K365" s="7"/>
    </row>
    <row r="366" spans="1:11" x14ac:dyDescent="0.25">
      <c r="A366" s="7">
        <v>2406460</v>
      </c>
      <c r="B366" s="7" t="s">
        <v>143</v>
      </c>
      <c r="C366" s="9">
        <v>45637</v>
      </c>
      <c r="D366" s="9">
        <v>45678</v>
      </c>
      <c r="E366" s="7"/>
      <c r="F366" s="7" t="s">
        <v>209</v>
      </c>
      <c r="G366" s="7" t="s">
        <v>962</v>
      </c>
      <c r="H366" s="10"/>
      <c r="I366" s="10"/>
      <c r="J366" s="10"/>
      <c r="K366" s="7"/>
    </row>
    <row r="367" spans="1:11" x14ac:dyDescent="0.25">
      <c r="A367" s="7">
        <v>2406461</v>
      </c>
      <c r="B367" s="7" t="s">
        <v>143</v>
      </c>
      <c r="C367" s="9">
        <v>45653</v>
      </c>
      <c r="D367" s="9">
        <v>45678</v>
      </c>
      <c r="E367" s="7"/>
      <c r="F367" s="7" t="s">
        <v>52</v>
      </c>
      <c r="G367" s="7" t="s">
        <v>963</v>
      </c>
      <c r="H367" s="10"/>
      <c r="I367" s="10"/>
      <c r="J367" s="10"/>
      <c r="K367" s="7"/>
    </row>
    <row r="368" spans="1:11" x14ac:dyDescent="0.25">
      <c r="A368" s="7">
        <v>2406462</v>
      </c>
      <c r="B368" s="7" t="s">
        <v>143</v>
      </c>
      <c r="C368" s="9">
        <v>45524</v>
      </c>
      <c r="D368" s="9">
        <v>45678</v>
      </c>
      <c r="E368" s="7"/>
      <c r="F368" s="7" t="s">
        <v>112</v>
      </c>
      <c r="G368" s="7" t="s">
        <v>964</v>
      </c>
      <c r="H368" s="10"/>
      <c r="I368" s="10"/>
      <c r="J368" s="10"/>
      <c r="K368" s="7"/>
    </row>
    <row r="369" spans="1:11" x14ac:dyDescent="0.25">
      <c r="A369" s="7"/>
      <c r="B369" s="7"/>
      <c r="C369" s="7"/>
      <c r="D369" s="7"/>
      <c r="E369" s="7"/>
      <c r="F369" s="7"/>
      <c r="G369" s="7"/>
      <c r="H369" s="10"/>
      <c r="I369" s="10"/>
      <c r="J369" s="10"/>
      <c r="K36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CE89C91FD94A114BA0D7241E45BE9BBF" ma:contentTypeVersion="14" ma:contentTypeDescription="Root document" ma:contentTypeScope="" ma:versionID="4c7171ad93d6e5c572d8087f68a6915c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68162f5-5292-4b4e-a453-381c9ebc3801">CDR-1193790</_dlc_DocId>
    <_dlc_DocIdUrl xmlns="c68162f5-5292-4b4e-a453-381c9ebc3801">
      <Url>https://plein-dms.coa.local/processen/LP00000012/marktconsultatie-avp-verzekering/_layouts/15/DocIdRedir.aspx?ID=CDR-1193790</Url>
      <Description>CDR-1193790</Description>
    </_dlc_DocIdUrl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/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/>
    <ARX_LastSignerName xmlns="c68162f5-5292-4b4e-a453-381c9ebc3801">Unknown</ARX_LastSignerName>
  </documentManagement>
</p:properties>
</file>

<file path=customXml/itemProps1.xml><?xml version="1.0" encoding="utf-8"?>
<ds:datastoreItem xmlns:ds="http://schemas.openxmlformats.org/officeDocument/2006/customXml" ds:itemID="{D4142626-A127-4739-A22E-0C56A8C6ADA0}"/>
</file>

<file path=customXml/itemProps2.xml><?xml version="1.0" encoding="utf-8"?>
<ds:datastoreItem xmlns:ds="http://schemas.openxmlformats.org/officeDocument/2006/customXml" ds:itemID="{41932C0B-FBF0-42A9-BB9E-E55FF1E7FE3C}"/>
</file>

<file path=customXml/itemProps3.xml><?xml version="1.0" encoding="utf-8"?>
<ds:datastoreItem xmlns:ds="http://schemas.openxmlformats.org/officeDocument/2006/customXml" ds:itemID="{92C6B250-648D-4465-907C-CF1A2E60B0F8}"/>
</file>

<file path=customXml/itemProps4.xml><?xml version="1.0" encoding="utf-8"?>
<ds:datastoreItem xmlns:ds="http://schemas.openxmlformats.org/officeDocument/2006/customXml" ds:itemID="{A1846EBB-4E58-4981-A982-9395247CF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Attie van der Wal</cp:lastModifiedBy>
  <dcterms:created xsi:type="dcterms:W3CDTF">2025-03-27T13:10:40Z</dcterms:created>
  <dcterms:modified xsi:type="dcterms:W3CDTF">2025-03-31T08:15:25Z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N0000093">
    <vt:lpwstr/>
  </property>
  <property fmtid="{D5CDD505-2E9C-101B-9397-08002B2CF9AE}" pid="3" name="VN00000115">
    <vt:lpwstr>Ja</vt:lpwstr>
  </property>
  <property fmtid="{D5CDD505-2E9C-101B-9397-08002B2CF9AE}" pid="4" name="SCN0000123">
    <vt:lpwstr>Lokaal</vt:lpwstr>
  </property>
  <property fmtid="{D5CDD505-2E9C-101B-9397-08002B2CF9AE}" pid="5" name="SCNE000052">
    <vt:lpwstr>Werkdag</vt:lpwstr>
  </property>
  <property fmtid="{D5CDD505-2E9C-101B-9397-08002B2CF9AE}" pid="6" name="SCN0000102">
    <vt:lpwstr/>
  </property>
  <property fmtid="{D5CDD505-2E9C-101B-9397-08002B2CF9AE}" pid="7" name="SCNE000527">
    <vt:lpwstr>Werkdag</vt:lpwstr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VN00000017">
    <vt:lpwstr>Bericht</vt:lpwstr>
  </property>
  <property fmtid="{D5CDD505-2E9C-101B-9397-08002B2CF9AE}" pid="12" name="COADocumenttype">
    <vt:lpwstr>Root document</vt:lpwstr>
  </property>
  <property fmtid="{D5CDD505-2E9C-101B-9397-08002B2CF9AE}" pid="13" name="SCN0000062">
    <vt:lpwstr>Nee</vt:lpwstr>
  </property>
  <property fmtid="{D5CDD505-2E9C-101B-9397-08002B2CF9AE}" pid="14" name="SCN0000041">
    <vt:lpwstr>Nee</vt:lpwstr>
  </property>
  <property fmtid="{D5CDD505-2E9C-101B-9397-08002B2CF9AE}" pid="15" name="SCN0000516">
    <vt:lpwstr>Verslag</vt:lpwstr>
  </property>
  <property fmtid="{D5CDD505-2E9C-101B-9397-08002B2CF9AE}" pid="16" name="SCN0000113">
    <vt:lpwstr/>
  </property>
  <property fmtid="{D5CDD505-2E9C-101B-9397-08002B2CF9AE}" pid="17" name="SCN0000083">
    <vt:lpwstr/>
  </property>
  <property fmtid="{D5CDD505-2E9C-101B-9397-08002B2CF9AE}" pid="19" name="SCN0000537">
    <vt:lpwstr>Nee</vt:lpwstr>
  </property>
  <property fmtid="{D5CDD505-2E9C-101B-9397-08002B2CF9AE}" pid="20" name="SCN0000532">
    <vt:lpwstr>Nee</vt:lpwstr>
  </property>
  <property fmtid="{D5CDD505-2E9C-101B-9397-08002B2CF9AE}" pid="21" name="VN00000121">
    <vt:lpwstr>Scanner - code; Scan - datum; Medewerker naam -  Registreren</vt:lpwstr>
  </property>
  <property fmtid="{D5CDD505-2E9C-101B-9397-08002B2CF9AE}" pid="22" name="SGC0001018">
    <vt:lpwstr>Ja</vt:lpwstr>
  </property>
  <property fmtid="{D5CDD505-2E9C-101B-9397-08002B2CF9AE}" pid="23" name="SCN0000057">
    <vt:lpwstr>Ja</vt:lpwstr>
  </property>
  <property fmtid="{D5CDD505-2E9C-101B-9397-08002B2CF9AE}" pid="24" name="SCN0000099">
    <vt:lpwstr/>
  </property>
  <property fmtid="{D5CDD505-2E9C-101B-9397-08002B2CF9AE}" pid="25" name="SCN0000031">
    <vt:lpwstr>1</vt:lpwstr>
  </property>
  <property fmtid="{D5CDD505-2E9C-101B-9397-08002B2CF9AE}" pid="26" name="SCN0000108">
    <vt:lpwstr/>
  </property>
  <property fmtid="{D5CDD505-2E9C-101B-9397-08002B2CF9AE}" pid="27" name="SCNE000053">
    <vt:lpwstr>Werkdag</vt:lpwstr>
  </property>
  <property fmtid="{D5CDD505-2E9C-101B-9397-08002B2CF9AE}" pid="28" name="SCN0000094">
    <vt:lpwstr/>
  </property>
  <property fmtid="{D5CDD505-2E9C-101B-9397-08002B2CF9AE}" pid="29" name="SCN0000129">
    <vt:filetime>2020-01-31T09:56:04Z</vt:filetime>
  </property>
  <property fmtid="{D5CDD505-2E9C-101B-9397-08002B2CF9AE}" pid="30" name="ContentTypeId">
    <vt:lpwstr>0x0101007A6E4A62A1A34FCBB5DB597108C1AEB000CE89C91FD94A114BA0D7241E45BE9BBF</vt:lpwstr>
  </property>
  <property fmtid="{D5CDD505-2E9C-101B-9397-08002B2CF9AE}" pid="31" name="SCN0000522">
    <vt:lpwstr>Generiek documenttype</vt:lpwstr>
  </property>
  <property fmtid="{D5CDD505-2E9C-101B-9397-08002B2CF9AE}" pid="32" name="SCN0000026">
    <vt:lpwstr>Aanbesteding</vt:lpwstr>
  </property>
  <property fmtid="{D5CDD505-2E9C-101B-9397-08002B2CF9AE}" pid="33" name="SCN0000084">
    <vt:lpwstr/>
  </property>
  <property fmtid="{D5CDD505-2E9C-101B-9397-08002B2CF9AE}" pid="35" name="SCN0000063">
    <vt:lpwstr>Nee</vt:lpwstr>
  </property>
  <property fmtid="{D5CDD505-2E9C-101B-9397-08002B2CF9AE}" pid="36" name="VN00000076">
    <vt:lpwstr>Nee</vt:lpwstr>
  </property>
  <property fmtid="{D5CDD505-2E9C-101B-9397-08002B2CF9AE}" pid="38" name="Typeaanbesteding">
    <vt:lpwstr>Overig</vt:lpwstr>
  </property>
  <property fmtid="{D5CDD505-2E9C-101B-9397-08002B2CF9AE}" pid="39" name="VN00000122">
    <vt:lpwstr>Unitmanager A&amp;I</vt:lpwstr>
  </property>
  <property fmtid="{D5CDD505-2E9C-101B-9397-08002B2CF9AE}" pid="40" name="SCN0000058">
    <vt:lpwstr>Nee</vt:lpwstr>
  </property>
  <property fmtid="{D5CDD505-2E9C-101B-9397-08002B2CF9AE}" pid="41" name="SCN0000079">
    <vt:lpwstr/>
  </property>
  <property fmtid="{D5CDD505-2E9C-101B-9397-08002B2CF9AE}" pid="42" name="SCNT000076">
    <vt:lpwstr>Selectielijst COA 2013- , handeling 37; BSD COA 1994- (2010) 2012 (geactualiseerd), handeling 54;</vt:lpwstr>
  </property>
  <property fmtid="{D5CDD505-2E9C-101B-9397-08002B2CF9AE}" pid="43" name="SCN0000109">
    <vt:lpwstr/>
  </property>
  <property fmtid="{D5CDD505-2E9C-101B-9397-08002B2CF9AE}" pid="44" name="SCN0000095">
    <vt:lpwstr/>
  </property>
  <property fmtid="{D5CDD505-2E9C-101B-9397-08002B2CF9AE}" pid="45" name="SCN0000104">
    <vt:lpwstr/>
  </property>
  <property fmtid="{D5CDD505-2E9C-101B-9397-08002B2CF9AE}" pid="46" name="SCN0000528">
    <vt:lpwstr>Na afhandeling</vt:lpwstr>
  </property>
  <property fmtid="{D5CDD505-2E9C-101B-9397-08002B2CF9AE}" pid="47" name="COAIsDocumentArchived">
    <vt:bool>false</vt:bool>
  </property>
  <property fmtid="{D5CDD505-2E9C-101B-9397-08002B2CF9AE}" pid="48" name="SCNE000054">
    <vt:lpwstr>Werkdag</vt:lpwstr>
  </property>
  <property fmtid="{D5CDD505-2E9C-101B-9397-08002B2CF9AE}" pid="50" name="SCN0000035">
    <vt:lpwstr>Dit werkproces wordt intern getriggerd</vt:lpwstr>
  </property>
  <property fmtid="{D5CDD505-2E9C-101B-9397-08002B2CF9AE}" pid="51" name="SharedCaseName">
    <vt:lpwstr>Marktconsultatie AVP-verzekering</vt:lpwstr>
  </property>
  <property fmtid="{D5CDD505-2E9C-101B-9397-08002B2CF9AE}" pid="52" name="SCN0000064">
    <vt:lpwstr>Ja</vt:lpwstr>
  </property>
  <property fmtid="{D5CDD505-2E9C-101B-9397-08002B2CF9AE}" pid="53" name="SCN0000107">
    <vt:lpwstr/>
  </property>
  <property fmtid="{D5CDD505-2E9C-101B-9397-08002B2CF9AE}" pid="55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6" name="SCN0000539">
    <vt:filetime>2016-10-31T15:50:59Z</vt:filetime>
  </property>
  <property fmtid="{D5CDD505-2E9C-101B-9397-08002B2CF9AE}" pid="57" name="SCN0000526">
    <vt:lpwstr>Bewaren</vt:lpwstr>
  </property>
  <property fmtid="{D5CDD505-2E9C-101B-9397-08002B2CF9AE}" pid="58" name="SCN0000080">
    <vt:lpwstr>Vernietigen</vt:lpwstr>
  </property>
  <property fmtid="{D5CDD505-2E9C-101B-9397-08002B2CF9AE}" pid="59" name="VN00000123">
    <vt:lpwstr>Creatie - datum; Zaak - code</vt:lpwstr>
  </property>
  <property fmtid="{D5CDD505-2E9C-101B-9397-08002B2CF9AE}" pid="60" name="SCNE000081">
    <vt:lpwstr>Jaar</vt:lpwstr>
  </property>
  <property fmtid="{D5CDD505-2E9C-101B-9397-08002B2CF9AE}" pid="61" name="SCN0000096">
    <vt:lpwstr/>
  </property>
  <property fmtid="{D5CDD505-2E9C-101B-9397-08002B2CF9AE}" pid="62" name="SCN0000059">
    <vt:lpwstr>Nee</vt:lpwstr>
  </property>
  <property fmtid="{D5CDD505-2E9C-101B-9397-08002B2CF9AE}" pid="63" name="CaseOwner">
    <vt:lpwstr>1560</vt:lpwstr>
  </property>
  <property fmtid="{D5CDD505-2E9C-101B-9397-08002B2CF9AE}" pid="64" name="SCNE000055">
    <vt:lpwstr>Werkdag</vt:lpwstr>
  </property>
  <property fmtid="{D5CDD505-2E9C-101B-9397-08002B2CF9AE}" pid="65" name="SCN0000070">
    <vt:lpwstr>Trigger Intern (TI)</vt:lpwstr>
  </property>
  <property fmtid="{D5CDD505-2E9C-101B-9397-08002B2CF9AE}" pid="66" name="SCN0000091">
    <vt:lpwstr/>
  </property>
  <property fmtid="{D5CDD505-2E9C-101B-9397-08002B2CF9AE}" pid="67" name="SCN0000105">
    <vt:lpwstr/>
  </property>
  <property fmtid="{D5CDD505-2E9C-101B-9397-08002B2CF9AE}" pid="68" name="SCN0000100">
    <vt:lpwstr/>
  </property>
  <property fmtid="{D5CDD505-2E9C-101B-9397-08002B2CF9AE}" pid="69" name="SCN0000524">
    <vt:lpwstr>Intern</vt:lpwstr>
  </property>
  <property fmtid="{D5CDD505-2E9C-101B-9397-08002B2CF9AE}" pid="70" name="SCN0000028">
    <vt:lpwstr>Het uitvoeren van een aanbesteding</vt:lpwstr>
  </property>
  <property fmtid="{D5CDD505-2E9C-101B-9397-08002B2CF9AE}" pid="71" name="SCN0000065">
    <vt:lpwstr>Nee</vt:lpwstr>
  </property>
  <property fmtid="{D5CDD505-2E9C-101B-9397-08002B2CF9AE}" pid="73" name="VN00000015">
    <vt:lpwstr>Nee</vt:lpwstr>
  </property>
  <property fmtid="{D5CDD505-2E9C-101B-9397-08002B2CF9AE}" pid="74" name="SCN0000060">
    <vt:lpwstr>Nee</vt:lpwstr>
  </property>
  <property fmtid="{D5CDD505-2E9C-101B-9397-08002B2CF9AE}" pid="75" name="SCN0000111">
    <vt:lpwstr/>
  </property>
  <property fmtid="{D5CDD505-2E9C-101B-9397-08002B2CF9AE}" pid="76" name="CaseStartDate">
    <vt:filetime>2025-01-27T23:00:00Z</vt:filetime>
  </property>
  <property fmtid="{D5CDD505-2E9C-101B-9397-08002B2CF9AE}" pid="77" name="TaxCatchAll">
    <vt:lpwstr>1;#Aanbesteding|{44172a01-e50d-4a3b-a9ca-fffd25644391}</vt:lpwstr>
  </property>
  <property fmtid="{D5CDD505-2E9C-101B-9397-08002B2CF9AE}" pid="78" name="HoofdPerceel">
    <vt:lpwstr>Hoofd</vt:lpwstr>
  </property>
  <property fmtid="{D5CDD505-2E9C-101B-9397-08002B2CF9AE}" pid="79" name="SCN0000034">
    <vt:lpwstr/>
  </property>
  <property fmtid="{D5CDD505-2E9C-101B-9397-08002B2CF9AE}" pid="80" name="SCN0000106">
    <vt:lpwstr/>
  </property>
  <property fmtid="{D5CDD505-2E9C-101B-9397-08002B2CF9AE}" pid="81" name="SCN0000092">
    <vt:lpwstr/>
  </property>
  <property fmtid="{D5CDD505-2E9C-101B-9397-08002B2CF9AE}" pid="82" name="SCNE000056">
    <vt:lpwstr>Werkdag</vt:lpwstr>
  </property>
  <property fmtid="{D5CDD505-2E9C-101B-9397-08002B2CF9AE}" pid="83" name="SCN0000071">
    <vt:lpwstr>Ondersteunen/Inkopen en contracteren</vt:lpwstr>
  </property>
  <property fmtid="{D5CDD505-2E9C-101B-9397-08002B2CF9AE}" pid="84" name="SCN0000097">
    <vt:lpwstr/>
  </property>
  <property fmtid="{D5CDD505-2E9C-101B-9397-08002B2CF9AE}" pid="85" name="SCN0000546">
    <vt:lpwstr>Lokaal</vt:lpwstr>
  </property>
  <property fmtid="{D5CDD505-2E9C-101B-9397-08002B2CF9AE}" pid="86" name="SCN0000525">
    <vt:lpwstr>Nee</vt:lpwstr>
  </property>
  <property fmtid="{D5CDD505-2E9C-101B-9397-08002B2CF9AE}" pid="87" name="ProcessNameTaxHTField0">
    <vt:lpwstr>Aanbesteding|{44172a01-e50d-4a3b-a9ca-fffd25644391}</vt:lpwstr>
  </property>
  <property fmtid="{D5CDD505-2E9C-101B-9397-08002B2CF9AE}" pid="88" name="SCNT000047">
    <vt:lpwstr>Aanbestedingswet 2012; Aanbestedingsbesluit;</vt:lpwstr>
  </property>
  <property fmtid="{D5CDD505-2E9C-101B-9397-08002B2CF9AE}" pid="89" name="SCN0000101">
    <vt:lpwstr/>
  </property>
  <property fmtid="{D5CDD505-2E9C-101B-9397-08002B2CF9AE}" pid="90" name="SCNW000081">
    <vt:r8>10</vt:r8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029">
    <vt:lpwstr/>
  </property>
  <property fmtid="{D5CDD505-2E9C-101B-9397-08002B2CF9AE}" pid="93" name="_dlc_DocIdItemGuid">
    <vt:lpwstr>e8d7a526-a71b-4b5a-b989-7b3a6c02e6f9</vt:lpwstr>
  </property>
  <property fmtid="{D5CDD505-2E9C-101B-9397-08002B2CF9AE}" pid="94" name="SCN0000066">
    <vt:lpwstr/>
  </property>
  <property fmtid="{D5CDD505-2E9C-101B-9397-08002B2CF9AE}" pid="95" name="SCN0000040">
    <vt:lpwstr>Specifiek werkproces</vt:lpwstr>
  </property>
  <property fmtid="{D5CDD505-2E9C-101B-9397-08002B2CF9AE}" pid="96" name="SCN0000082">
    <vt:lpwstr>Na afloop contract</vt:lpwstr>
  </property>
  <property fmtid="{D5CDD505-2E9C-101B-9397-08002B2CF9AE}" pid="97" name="SCN0000117">
    <vt:filetime>2016-03-22T13:37:12Z</vt:filetime>
  </property>
  <property fmtid="{D5CDD505-2E9C-101B-9397-08002B2CF9AE}" pid="98" name="SCN0000061">
    <vt:lpwstr>Nee</vt:lpwstr>
  </property>
  <property fmtid="{D5CDD505-2E9C-101B-9397-08002B2CF9AE}" pid="99" name="CaseManager">
    <vt:lpwstr>1350</vt:lpwstr>
  </property>
  <property fmtid="{D5CDD505-2E9C-101B-9397-08002B2CF9AE}" pid="100" name="SCN0000112">
    <vt:lpwstr/>
  </property>
  <property fmtid="{D5CDD505-2E9C-101B-9397-08002B2CF9AE}" pid="101" name="SCN0000531">
    <vt:lpwstr>Nee</vt:lpwstr>
  </property>
  <property fmtid="{D5CDD505-2E9C-101B-9397-08002B2CF9AE}" pid="102" name="SCN0000552">
    <vt:filetime>2017-04-21T08:45:43Z</vt:filetime>
  </property>
</Properties>
</file>