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2"/>
  <workbookPr defaultThemeVersion="166925"/>
  <mc:AlternateContent xmlns:mc="http://schemas.openxmlformats.org/markup-compatibility/2006">
    <mc:Choice Requires="x15">
      <x15ac:absPath xmlns:x15ac="http://schemas.microsoft.com/office/spreadsheetml/2010/11/ac" url="T:\MARAK\Lopende opdrachten\2024_0231 Testmanager ATO Betuweroute\Producten\Uitvraag testorganisatie\"/>
    </mc:Choice>
  </mc:AlternateContent>
  <xr:revisionPtr revIDLastSave="3" documentId="13_ncr:1_{6032E735-6789-46F4-B30A-C5CEFB0ADAA7}" xr6:coauthVersionLast="47" xr6:coauthVersionMax="47" xr10:uidLastSave="{7AE4D770-8EAC-4D07-9C6A-085BC5C9088E}"/>
  <bookViews>
    <workbookView xWindow="-83" yWindow="0" windowWidth="14566" windowHeight="17363" tabRatio="812" xr2:uid="{1A87A2FF-D461-4992-861F-98A73AE07EB6}"/>
  </bookViews>
  <sheets>
    <sheet name="toelichting" sheetId="71" r:id="rId1"/>
    <sheet name="Totaal perceel 1" sheetId="68" r:id="rId2"/>
    <sheet name="Totaal perceel 2" sheetId="69" r:id="rId3"/>
    <sheet name="Totaal perceel 3" sheetId="1" r:id="rId4"/>
    <sheet name="WP11A" sheetId="2" r:id="rId5"/>
    <sheet name="WP11B" sheetId="49" r:id="rId6"/>
    <sheet name="WP11C" sheetId="50" r:id="rId7"/>
    <sheet name="WP11D" sheetId="51" r:id="rId8"/>
    <sheet name="WP1A" sheetId="52" r:id="rId9"/>
    <sheet name="WP1B" sheetId="53" r:id="rId10"/>
    <sheet name="WP1C" sheetId="54" r:id="rId11"/>
    <sheet name="WP1D" sheetId="55" r:id="rId12"/>
    <sheet name="WP12A" sheetId="56" r:id="rId13"/>
    <sheet name="WP12B" sheetId="57" r:id="rId14"/>
    <sheet name="WP12C" sheetId="58" r:id="rId15"/>
    <sheet name="WP2A" sheetId="59" r:id="rId16"/>
    <sheet name="WP2B" sheetId="60" r:id="rId17"/>
    <sheet name="WP2C" sheetId="61" r:id="rId18"/>
    <sheet name="WP3A" sheetId="62" r:id="rId19"/>
    <sheet name="WP3B" sheetId="63" r:id="rId20"/>
    <sheet name="WP3C" sheetId="64" r:id="rId21"/>
    <sheet name="WP3D" sheetId="65" r:id="rId22"/>
    <sheet name="WP3E" sheetId="66" r:id="rId23"/>
  </sheets>
  <externalReferences>
    <externalReference r:id="rId24"/>
  </externalReferences>
  <definedNames>
    <definedName name="_1_op_1">#REF!</definedName>
    <definedName name="_xlnm.Print_Area" localSheetId="1">'Totaal perceel 1'!$A$1:$S$36</definedName>
    <definedName name="gebied_Midden">#REF!</definedName>
    <definedName name="gebied_Noord">#REF!</definedName>
    <definedName name="gebied_Noord_West">#REF!</definedName>
    <definedName name="gebied_Oost">#REF!</definedName>
    <definedName name="gebied_Zee_Zevenaar">#REF!</definedName>
    <definedName name="gebied_ZHN">#REF!</definedName>
    <definedName name="gebied_ZHZ">#REF!</definedName>
    <definedName name="gebied_Zuid_Oost">#REF!</definedName>
    <definedName name="gebied_Zuid_West">#REF!</definedName>
    <definedName name="jaar">#REF!</definedName>
    <definedName name="Keuze_IB_gebied">#REF!</definedName>
    <definedName name="Keuze_tarieven_typewerk">#REF!</definedName>
    <definedName name="Lijst_van_gebieden__ROK_TB__1_op_1">#REF!</definedName>
    <definedName name="PBBT_Intern_Calc_ExchangeRate" hidden="1">[1]PBBT_Intern!$A$16</definedName>
    <definedName name="PBBT_Intern_Calc_Unit" hidden="1">[1]PBBT_Intern!$A$15</definedName>
    <definedName name="PBBT_Intern_Cust_Unit" hidden="1">[1]PBBT_Intern!$A$18</definedName>
    <definedName name="Prijspeil" localSheetId="1">'Totaal perceel 1'!#REF!</definedName>
    <definedName name="Prijspeil" localSheetId="2">'Totaal perceel 2'!#REF!</definedName>
    <definedName name="Prijspeil">'Totaal perceel 3'!#REF!</definedName>
    <definedName name="ROK_T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68" l="1"/>
  <c r="K13" i="68"/>
  <c r="K14" i="68"/>
  <c r="K15" i="68"/>
  <c r="K16" i="68"/>
  <c r="B24" i="68"/>
  <c r="B8" i="58"/>
  <c r="B8" i="59"/>
  <c r="B8" i="60"/>
  <c r="B8" i="61"/>
  <c r="B8" i="57"/>
  <c r="S6" i="58"/>
  <c r="K6" i="58"/>
  <c r="B6" i="58"/>
  <c r="S5" i="58"/>
  <c r="L5" i="58"/>
  <c r="K5" i="58"/>
  <c r="B5" i="58"/>
  <c r="S6" i="59"/>
  <c r="K6" i="59"/>
  <c r="B6" i="59"/>
  <c r="S5" i="59"/>
  <c r="L5" i="59"/>
  <c r="K5" i="59"/>
  <c r="B5" i="59"/>
  <c r="S6" i="60"/>
  <c r="K6" i="60"/>
  <c r="B6" i="60"/>
  <c r="S5" i="60"/>
  <c r="L5" i="60"/>
  <c r="K5" i="60"/>
  <c r="B5" i="60"/>
  <c r="S6" i="61"/>
  <c r="K6" i="61"/>
  <c r="B6" i="61"/>
  <c r="S5" i="61"/>
  <c r="L5" i="61"/>
  <c r="K5" i="61"/>
  <c r="B5" i="61"/>
  <c r="S6" i="57"/>
  <c r="K6" i="57"/>
  <c r="B6" i="57"/>
  <c r="S5" i="57"/>
  <c r="L5" i="57"/>
  <c r="K5" i="57"/>
  <c r="B5" i="57"/>
  <c r="S6" i="56"/>
  <c r="S5" i="56"/>
  <c r="B8" i="56"/>
  <c r="B6" i="56"/>
  <c r="B5" i="56"/>
  <c r="B8" i="50"/>
  <c r="B8" i="51"/>
  <c r="B8" i="52"/>
  <c r="B8" i="53"/>
  <c r="B8" i="54"/>
  <c r="B8" i="55"/>
  <c r="B8" i="49"/>
  <c r="T6" i="50"/>
  <c r="K6" i="50"/>
  <c r="B6" i="50"/>
  <c r="T5" i="50"/>
  <c r="L5" i="50"/>
  <c r="K5" i="50"/>
  <c r="B5" i="50"/>
  <c r="T6" i="51"/>
  <c r="K6" i="51"/>
  <c r="B6" i="51"/>
  <c r="T5" i="51"/>
  <c r="L5" i="51"/>
  <c r="K5" i="51"/>
  <c r="B5" i="51"/>
  <c r="T6" i="52"/>
  <c r="K6" i="52"/>
  <c r="B6" i="52"/>
  <c r="T5" i="52"/>
  <c r="L5" i="52"/>
  <c r="K5" i="52"/>
  <c r="B5" i="52"/>
  <c r="T6" i="53"/>
  <c r="K6" i="53"/>
  <c r="B6" i="53"/>
  <c r="T5" i="53"/>
  <c r="L5" i="53"/>
  <c r="K5" i="53"/>
  <c r="B5" i="53"/>
  <c r="T6" i="54"/>
  <c r="K6" i="54"/>
  <c r="B6" i="54"/>
  <c r="T5" i="54"/>
  <c r="L5" i="54"/>
  <c r="K5" i="54"/>
  <c r="B5" i="54"/>
  <c r="T6" i="55"/>
  <c r="K6" i="55"/>
  <c r="B6" i="55"/>
  <c r="T5" i="55"/>
  <c r="L5" i="55"/>
  <c r="K5" i="55"/>
  <c r="B5" i="55"/>
  <c r="T6" i="49"/>
  <c r="K6" i="49"/>
  <c r="B6" i="49"/>
  <c r="T5" i="49"/>
  <c r="L5" i="49"/>
  <c r="K5" i="49"/>
  <c r="B5" i="49"/>
  <c r="T6" i="2"/>
  <c r="T5" i="2"/>
  <c r="B8" i="2"/>
  <c r="B6" i="2"/>
  <c r="B5" i="2"/>
  <c r="O12" i="68"/>
  <c r="O28" i="68" s="1"/>
  <c r="O13" i="68"/>
  <c r="O14" i="68"/>
  <c r="O15" i="68"/>
  <c r="O16" i="68"/>
  <c r="O18" i="68"/>
  <c r="O20" i="68"/>
  <c r="O21" i="68"/>
  <c r="O22" i="68"/>
  <c r="O24" i="68"/>
  <c r="O26" i="68"/>
  <c r="P16" i="55"/>
  <c r="Q16" i="55"/>
  <c r="O27" i="68" s="1"/>
  <c r="R16" i="55"/>
  <c r="P18" i="54"/>
  <c r="Q18" i="54"/>
  <c r="O25" i="68" s="1"/>
  <c r="R18" i="54"/>
  <c r="P26" i="53"/>
  <c r="Q26" i="53"/>
  <c r="O23" i="68" s="1"/>
  <c r="R26" i="53"/>
  <c r="P16" i="51"/>
  <c r="Q16" i="51"/>
  <c r="O19" i="68" s="1"/>
  <c r="R16" i="51"/>
  <c r="P16" i="2"/>
  <c r="Q16" i="2"/>
  <c r="R16" i="2"/>
  <c r="P18" i="49"/>
  <c r="Q18" i="49"/>
  <c r="R18" i="49"/>
  <c r="P18" i="50"/>
  <c r="Q18" i="50"/>
  <c r="O17" i="68" s="1"/>
  <c r="R18" i="50"/>
  <c r="R12" i="55"/>
  <c r="Q12" i="55"/>
  <c r="P12" i="55"/>
  <c r="O12" i="55"/>
  <c r="R11" i="55"/>
  <c r="Q11" i="55"/>
  <c r="P11" i="55"/>
  <c r="O11" i="55"/>
  <c r="R12" i="54"/>
  <c r="Q12" i="54"/>
  <c r="P12" i="54"/>
  <c r="R11" i="54"/>
  <c r="Q11" i="54"/>
  <c r="P11" i="54"/>
  <c r="O11" i="54"/>
  <c r="R12" i="53"/>
  <c r="Q12" i="53"/>
  <c r="P12" i="53"/>
  <c r="O12" i="53"/>
  <c r="R11" i="53"/>
  <c r="Q11" i="53"/>
  <c r="P11" i="53"/>
  <c r="O11" i="53"/>
  <c r="R12" i="52"/>
  <c r="Q12" i="52"/>
  <c r="P12" i="52"/>
  <c r="O12" i="52"/>
  <c r="R11" i="52"/>
  <c r="Q11" i="52"/>
  <c r="P11" i="52"/>
  <c r="O11" i="52"/>
  <c r="R12" i="51"/>
  <c r="Q12" i="51"/>
  <c r="P12" i="51"/>
  <c r="O12" i="51"/>
  <c r="R11" i="51"/>
  <c r="Q11" i="51"/>
  <c r="P11" i="51"/>
  <c r="O11" i="51"/>
  <c r="R12" i="50"/>
  <c r="Q12" i="50"/>
  <c r="P12" i="50"/>
  <c r="O12" i="50"/>
  <c r="R11" i="50"/>
  <c r="Q11" i="50"/>
  <c r="P11" i="50"/>
  <c r="O11" i="50"/>
  <c r="R12" i="49"/>
  <c r="Q12" i="49"/>
  <c r="P12" i="49"/>
  <c r="O12" i="49"/>
  <c r="R11" i="49"/>
  <c r="Q11" i="49"/>
  <c r="P11" i="49"/>
  <c r="O11" i="49"/>
  <c r="P12" i="2"/>
  <c r="Q12" i="2"/>
  <c r="R12" i="2"/>
  <c r="O12" i="2"/>
  <c r="P11" i="2"/>
  <c r="Q11" i="2"/>
  <c r="R11" i="2"/>
  <c r="H10" i="49"/>
  <c r="H10" i="50"/>
  <c r="H10" i="51"/>
  <c r="H10" i="52"/>
  <c r="H10" i="53"/>
  <c r="H10" i="54"/>
  <c r="H10" i="55"/>
  <c r="H10" i="2"/>
  <c r="Q11" i="66"/>
  <c r="P11" i="66"/>
  <c r="O11" i="66"/>
  <c r="M11" i="66"/>
  <c r="L11" i="66"/>
  <c r="K11" i="66"/>
  <c r="J11" i="66"/>
  <c r="I11" i="66"/>
  <c r="H11" i="66"/>
  <c r="G11" i="66"/>
  <c r="F11" i="66"/>
  <c r="O10" i="66"/>
  <c r="L10" i="66"/>
  <c r="J10" i="66"/>
  <c r="H10" i="66"/>
  <c r="F10" i="66"/>
  <c r="Q11" i="65"/>
  <c r="P11" i="65"/>
  <c r="O11" i="65"/>
  <c r="M11" i="65"/>
  <c r="L11" i="65"/>
  <c r="K11" i="65"/>
  <c r="J11" i="65"/>
  <c r="I11" i="65"/>
  <c r="H11" i="65"/>
  <c r="G11" i="65"/>
  <c r="F11" i="65"/>
  <c r="O10" i="65"/>
  <c r="L10" i="65"/>
  <c r="J10" i="65"/>
  <c r="H10" i="65"/>
  <c r="F10" i="65"/>
  <c r="Q11" i="64"/>
  <c r="P11" i="64"/>
  <c r="O11" i="64"/>
  <c r="M11" i="64"/>
  <c r="L11" i="64"/>
  <c r="K11" i="64"/>
  <c r="J11" i="64"/>
  <c r="I11" i="64"/>
  <c r="H11" i="64"/>
  <c r="G11" i="64"/>
  <c r="F11" i="64"/>
  <c r="O10" i="64"/>
  <c r="L10" i="64"/>
  <c r="J10" i="64"/>
  <c r="H10" i="64"/>
  <c r="F10" i="64"/>
  <c r="Q11" i="63"/>
  <c r="P11" i="63"/>
  <c r="O11" i="63"/>
  <c r="M11" i="63"/>
  <c r="L11" i="63"/>
  <c r="K11" i="63"/>
  <c r="J11" i="63"/>
  <c r="I11" i="63"/>
  <c r="H11" i="63"/>
  <c r="G11" i="63"/>
  <c r="F11" i="63"/>
  <c r="O10" i="63"/>
  <c r="L10" i="63"/>
  <c r="J10" i="63"/>
  <c r="H10" i="63"/>
  <c r="F10" i="63"/>
  <c r="G11" i="62"/>
  <c r="H11" i="62"/>
  <c r="I11" i="62"/>
  <c r="J11" i="62"/>
  <c r="K11" i="62"/>
  <c r="L11" i="62"/>
  <c r="M11" i="62"/>
  <c r="F11" i="62"/>
  <c r="P11" i="62"/>
  <c r="Q11" i="62"/>
  <c r="O11" i="62"/>
  <c r="O10" i="62"/>
  <c r="L10" i="62"/>
  <c r="J10" i="62"/>
  <c r="H10" i="62"/>
  <c r="F10" i="62"/>
  <c r="Q11" i="61"/>
  <c r="P11" i="61"/>
  <c r="O11" i="61"/>
  <c r="M11" i="61"/>
  <c r="L11" i="61"/>
  <c r="K11" i="61"/>
  <c r="J11" i="61"/>
  <c r="I11" i="61"/>
  <c r="H11" i="61"/>
  <c r="G11" i="61"/>
  <c r="F11" i="61"/>
  <c r="O10" i="61"/>
  <c r="L10" i="61"/>
  <c r="J10" i="61"/>
  <c r="H10" i="61"/>
  <c r="F10" i="61"/>
  <c r="Q11" i="60"/>
  <c r="P11" i="60"/>
  <c r="O11" i="60"/>
  <c r="M11" i="60"/>
  <c r="L11" i="60"/>
  <c r="K11" i="60"/>
  <c r="J11" i="60"/>
  <c r="I11" i="60"/>
  <c r="H11" i="60"/>
  <c r="G11" i="60"/>
  <c r="F11" i="60"/>
  <c r="O10" i="60"/>
  <c r="L10" i="60"/>
  <c r="J10" i="60"/>
  <c r="H10" i="60"/>
  <c r="F10" i="60"/>
  <c r="Q11" i="59"/>
  <c r="P11" i="59"/>
  <c r="O11" i="59"/>
  <c r="M11" i="59"/>
  <c r="L11" i="59"/>
  <c r="K11" i="59"/>
  <c r="J11" i="59"/>
  <c r="I11" i="59"/>
  <c r="H11" i="59"/>
  <c r="G11" i="59"/>
  <c r="F11" i="59"/>
  <c r="O10" i="59"/>
  <c r="L10" i="59"/>
  <c r="J10" i="59"/>
  <c r="H10" i="59"/>
  <c r="F10" i="59"/>
  <c r="Q11" i="58"/>
  <c r="P11" i="58"/>
  <c r="O11" i="58"/>
  <c r="M11" i="58"/>
  <c r="L11" i="58"/>
  <c r="K11" i="58"/>
  <c r="J11" i="58"/>
  <c r="I11" i="58"/>
  <c r="H11" i="58"/>
  <c r="G11" i="58"/>
  <c r="F11" i="58"/>
  <c r="O10" i="58"/>
  <c r="L10" i="58"/>
  <c r="J10" i="58"/>
  <c r="H10" i="58"/>
  <c r="F10" i="58"/>
  <c r="Q11" i="57"/>
  <c r="P11" i="57"/>
  <c r="O11" i="57"/>
  <c r="M11" i="57"/>
  <c r="L11" i="57"/>
  <c r="K11" i="57"/>
  <c r="J11" i="57"/>
  <c r="I11" i="57"/>
  <c r="H11" i="57"/>
  <c r="G11" i="57"/>
  <c r="F11" i="57"/>
  <c r="O10" i="57"/>
  <c r="L10" i="57"/>
  <c r="J10" i="57"/>
  <c r="H10" i="57"/>
  <c r="F10" i="57"/>
  <c r="Q11" i="56"/>
  <c r="P11" i="56"/>
  <c r="O11" i="56"/>
  <c r="O10" i="56"/>
  <c r="L10" i="56"/>
  <c r="J10" i="56"/>
  <c r="H10" i="56"/>
  <c r="G11" i="56"/>
  <c r="H11" i="56"/>
  <c r="I11" i="56"/>
  <c r="J11" i="56"/>
  <c r="K11" i="56"/>
  <c r="L11" i="56"/>
  <c r="M11" i="56"/>
  <c r="F11" i="56"/>
  <c r="F10" i="56"/>
  <c r="M11" i="55"/>
  <c r="L11" i="55"/>
  <c r="K11" i="55"/>
  <c r="J11" i="55"/>
  <c r="I11" i="55"/>
  <c r="H11" i="55"/>
  <c r="G11" i="55"/>
  <c r="F11" i="55"/>
  <c r="O10" i="55"/>
  <c r="L10" i="55"/>
  <c r="J10" i="55"/>
  <c r="F10" i="55"/>
  <c r="M11" i="54"/>
  <c r="L11" i="54"/>
  <c r="K11" i="54"/>
  <c r="J11" i="54"/>
  <c r="I11" i="54"/>
  <c r="H11" i="54"/>
  <c r="G11" i="54"/>
  <c r="F11" i="54"/>
  <c r="O10" i="54"/>
  <c r="L10" i="54"/>
  <c r="J10" i="54"/>
  <c r="F10" i="54"/>
  <c r="M11" i="53"/>
  <c r="L11" i="53"/>
  <c r="K11" i="53"/>
  <c r="J11" i="53"/>
  <c r="I11" i="53"/>
  <c r="H11" i="53"/>
  <c r="G11" i="53"/>
  <c r="F11" i="53"/>
  <c r="O10" i="53"/>
  <c r="L10" i="53"/>
  <c r="J10" i="53"/>
  <c r="F10" i="53"/>
  <c r="M11" i="52"/>
  <c r="L11" i="52"/>
  <c r="K11" i="52"/>
  <c r="J11" i="52"/>
  <c r="I11" i="52"/>
  <c r="H11" i="52"/>
  <c r="G11" i="52"/>
  <c r="F11" i="52"/>
  <c r="O10" i="52"/>
  <c r="L10" i="52"/>
  <c r="J10" i="52"/>
  <c r="F10" i="52"/>
  <c r="M11" i="51"/>
  <c r="L11" i="51"/>
  <c r="K11" i="51"/>
  <c r="J11" i="51"/>
  <c r="I11" i="51"/>
  <c r="H11" i="51"/>
  <c r="G11" i="51"/>
  <c r="F11" i="51"/>
  <c r="O10" i="51"/>
  <c r="L10" i="51"/>
  <c r="J10" i="51"/>
  <c r="F10" i="51"/>
  <c r="M11" i="50"/>
  <c r="L11" i="50"/>
  <c r="K11" i="50"/>
  <c r="J11" i="50"/>
  <c r="I11" i="50"/>
  <c r="H11" i="50"/>
  <c r="G11" i="50"/>
  <c r="F11" i="50"/>
  <c r="O10" i="50"/>
  <c r="L10" i="50"/>
  <c r="J10" i="50"/>
  <c r="F10" i="50"/>
  <c r="M11" i="49"/>
  <c r="L11" i="49"/>
  <c r="K11" i="49"/>
  <c r="J11" i="49"/>
  <c r="I11" i="49"/>
  <c r="H11" i="49"/>
  <c r="G11" i="49"/>
  <c r="F11" i="49"/>
  <c r="O10" i="49"/>
  <c r="L10" i="49"/>
  <c r="J10" i="49"/>
  <c r="F10" i="49"/>
  <c r="O11" i="2"/>
  <c r="O10" i="2"/>
  <c r="L10" i="2"/>
  <c r="M11" i="2"/>
  <c r="L11" i="2"/>
  <c r="K11" i="2"/>
  <c r="J11" i="2"/>
  <c r="J10" i="2"/>
  <c r="I11" i="2"/>
  <c r="H11" i="2"/>
  <c r="G11" i="2"/>
  <c r="F11" i="2"/>
  <c r="F10" i="2"/>
  <c r="O29" i="68" l="1"/>
  <c r="G12" i="61"/>
  <c r="H12" i="61"/>
  <c r="I12" i="61"/>
  <c r="J12" i="61"/>
  <c r="K12" i="61"/>
  <c r="L12" i="61"/>
  <c r="M12" i="61"/>
  <c r="F12" i="61"/>
  <c r="G12" i="60"/>
  <c r="H12" i="60"/>
  <c r="I12" i="60"/>
  <c r="J12" i="60"/>
  <c r="K12" i="60"/>
  <c r="L12" i="60"/>
  <c r="M12" i="60"/>
  <c r="F12" i="60"/>
  <c r="G12" i="59"/>
  <c r="H12" i="59"/>
  <c r="I12" i="59"/>
  <c r="J12" i="59"/>
  <c r="K12" i="59"/>
  <c r="L12" i="59"/>
  <c r="M12" i="59"/>
  <c r="F12" i="59"/>
  <c r="G12" i="58"/>
  <c r="H12" i="58"/>
  <c r="I12" i="58"/>
  <c r="J12" i="58"/>
  <c r="K12" i="58"/>
  <c r="L12" i="58"/>
  <c r="M12" i="58"/>
  <c r="F12" i="58"/>
  <c r="G12" i="57"/>
  <c r="H12" i="57"/>
  <c r="I12" i="57"/>
  <c r="J12" i="57"/>
  <c r="K12" i="57"/>
  <c r="L12" i="57"/>
  <c r="M12" i="57"/>
  <c r="F12" i="57"/>
  <c r="G12" i="56"/>
  <c r="H12" i="56"/>
  <c r="I12" i="56"/>
  <c r="J12" i="56"/>
  <c r="K12" i="56"/>
  <c r="L12" i="56"/>
  <c r="M12" i="56"/>
  <c r="F12" i="56"/>
  <c r="G12" i="55"/>
  <c r="H12" i="55"/>
  <c r="I12" i="55"/>
  <c r="J12" i="55"/>
  <c r="K12" i="55"/>
  <c r="L12" i="55"/>
  <c r="M12" i="55"/>
  <c r="F12" i="55"/>
  <c r="G12" i="54"/>
  <c r="H12" i="54"/>
  <c r="I12" i="54"/>
  <c r="J12" i="54"/>
  <c r="K12" i="54"/>
  <c r="L12" i="54"/>
  <c r="M12" i="54"/>
  <c r="F12" i="54"/>
  <c r="G12" i="53"/>
  <c r="H12" i="53"/>
  <c r="I12" i="53"/>
  <c r="J12" i="53"/>
  <c r="K12" i="53"/>
  <c r="L12" i="53"/>
  <c r="M12" i="53"/>
  <c r="F12" i="53"/>
  <c r="G12" i="52"/>
  <c r="H12" i="52"/>
  <c r="I12" i="52"/>
  <c r="J12" i="52"/>
  <c r="K12" i="52"/>
  <c r="L12" i="52"/>
  <c r="M12" i="52"/>
  <c r="F12" i="52"/>
  <c r="G12" i="51"/>
  <c r="H12" i="51"/>
  <c r="I12" i="51"/>
  <c r="J12" i="51"/>
  <c r="K12" i="51"/>
  <c r="L12" i="51"/>
  <c r="M12" i="51"/>
  <c r="G12" i="50"/>
  <c r="H12" i="50"/>
  <c r="I12" i="50"/>
  <c r="J12" i="50"/>
  <c r="K12" i="50"/>
  <c r="L12" i="50"/>
  <c r="M12" i="50"/>
  <c r="G12" i="49"/>
  <c r="H12" i="49"/>
  <c r="I12" i="49"/>
  <c r="J12" i="49"/>
  <c r="K12" i="49"/>
  <c r="L12" i="49"/>
  <c r="M12" i="49"/>
  <c r="G12" i="2"/>
  <c r="H12" i="2"/>
  <c r="I12" i="2"/>
  <c r="J12" i="2"/>
  <c r="K12" i="2"/>
  <c r="L12" i="2"/>
  <c r="M12" i="2"/>
  <c r="K15" i="51"/>
  <c r="F17" i="49"/>
  <c r="F15" i="51"/>
  <c r="G15" i="51"/>
  <c r="H15" i="51"/>
  <c r="I15" i="51"/>
  <c r="J15" i="51"/>
  <c r="L15" i="51"/>
  <c r="M15" i="51"/>
  <c r="F12" i="51"/>
  <c r="F12" i="50"/>
  <c r="F12" i="49"/>
  <c r="F12" i="2"/>
  <c r="B22" i="69"/>
  <c r="B20" i="69"/>
  <c r="B18" i="69"/>
  <c r="B16" i="69"/>
  <c r="B14" i="69"/>
  <c r="B12" i="69"/>
  <c r="B26" i="68"/>
  <c r="B22" i="68"/>
  <c r="B20" i="68"/>
  <c r="B18" i="68"/>
  <c r="B16" i="68"/>
  <c r="B14" i="68"/>
  <c r="B12" i="68"/>
  <c r="B20" i="1" l="1"/>
  <c r="B18" i="1"/>
  <c r="B16" i="1"/>
  <c r="B14" i="1"/>
  <c r="B12" i="1"/>
  <c r="S16" i="66"/>
  <c r="Q16" i="66"/>
  <c r="P16" i="66"/>
  <c r="O16" i="66"/>
  <c r="M16" i="66"/>
  <c r="L16" i="66"/>
  <c r="K16" i="66"/>
  <c r="J16" i="66"/>
  <c r="I16" i="66"/>
  <c r="H16" i="66"/>
  <c r="G16" i="66"/>
  <c r="F16" i="66"/>
  <c r="S15" i="66"/>
  <c r="Q15" i="66"/>
  <c r="P15" i="66"/>
  <c r="O15" i="66"/>
  <c r="M15" i="66"/>
  <c r="L15" i="66"/>
  <c r="K15" i="66"/>
  <c r="J15" i="66"/>
  <c r="I15" i="66"/>
  <c r="H15" i="66"/>
  <c r="G15" i="66"/>
  <c r="F15" i="66"/>
  <c r="Q12" i="66"/>
  <c r="P12" i="66"/>
  <c r="O12" i="66"/>
  <c r="M12" i="66"/>
  <c r="L12" i="66"/>
  <c r="K12" i="66"/>
  <c r="J12" i="66"/>
  <c r="I12" i="66"/>
  <c r="H12" i="66"/>
  <c r="G12" i="66"/>
  <c r="F12" i="66"/>
  <c r="B8" i="66"/>
  <c r="B7" i="66" a="1"/>
  <c r="B7" i="66" s="1"/>
  <c r="S6" i="66"/>
  <c r="K6" i="66"/>
  <c r="B6" i="66"/>
  <c r="S5" i="66"/>
  <c r="L5" i="66"/>
  <c r="K5" i="66"/>
  <c r="B5" i="66"/>
  <c r="A4" i="66"/>
  <c r="S18" i="65"/>
  <c r="Q18" i="65"/>
  <c r="P18" i="65"/>
  <c r="O18" i="65"/>
  <c r="M18" i="65"/>
  <c r="L18" i="65"/>
  <c r="K18" i="65"/>
  <c r="J18" i="65"/>
  <c r="I18" i="65"/>
  <c r="H18" i="65"/>
  <c r="G18" i="65"/>
  <c r="F18" i="65"/>
  <c r="S17" i="65"/>
  <c r="Q17" i="65"/>
  <c r="P17" i="65"/>
  <c r="O17" i="65"/>
  <c r="M17" i="65"/>
  <c r="L17" i="65"/>
  <c r="K17" i="65"/>
  <c r="J17" i="65"/>
  <c r="I17" i="65"/>
  <c r="H17" i="65"/>
  <c r="G17" i="65"/>
  <c r="F17" i="65"/>
  <c r="A15" i="65"/>
  <c r="Q12" i="65"/>
  <c r="P12" i="65"/>
  <c r="O12" i="65"/>
  <c r="M12" i="65"/>
  <c r="L12" i="65"/>
  <c r="K12" i="65"/>
  <c r="J12" i="65"/>
  <c r="I12" i="65"/>
  <c r="H12" i="65"/>
  <c r="G12" i="65"/>
  <c r="F12" i="65"/>
  <c r="B8" i="65"/>
  <c r="B7" i="65" a="1"/>
  <c r="B7" i="65" s="1"/>
  <c r="S6" i="65"/>
  <c r="K6" i="65"/>
  <c r="B6" i="65"/>
  <c r="S5" i="65"/>
  <c r="L5" i="65"/>
  <c r="K5" i="65"/>
  <c r="B5" i="65"/>
  <c r="A4" i="65"/>
  <c r="S26" i="64"/>
  <c r="Q26" i="64"/>
  <c r="P26" i="64"/>
  <c r="O26" i="64"/>
  <c r="M26" i="64"/>
  <c r="L26" i="64"/>
  <c r="K26" i="64"/>
  <c r="J26" i="64"/>
  <c r="I26" i="64"/>
  <c r="H26" i="64"/>
  <c r="G26" i="64"/>
  <c r="F26" i="64"/>
  <c r="S25" i="64"/>
  <c r="Q25" i="64"/>
  <c r="P25" i="64"/>
  <c r="O25" i="64"/>
  <c r="M25" i="64"/>
  <c r="L25" i="64"/>
  <c r="K25" i="64"/>
  <c r="J25" i="64"/>
  <c r="I25" i="64"/>
  <c r="H25" i="64"/>
  <c r="G25" i="64"/>
  <c r="F25" i="64"/>
  <c r="D16" i="1" s="1"/>
  <c r="A15" i="64"/>
  <c r="A17" i="64" s="1"/>
  <c r="A19" i="64" s="1"/>
  <c r="A21" i="64" s="1"/>
  <c r="A23" i="64" s="1"/>
  <c r="Q12" i="64"/>
  <c r="P12" i="64"/>
  <c r="O12" i="64"/>
  <c r="M12" i="64"/>
  <c r="L12" i="64"/>
  <c r="K12" i="64"/>
  <c r="J12" i="64"/>
  <c r="I12" i="64"/>
  <c r="H12" i="64"/>
  <c r="G12" i="64"/>
  <c r="F12" i="64"/>
  <c r="B8" i="64"/>
  <c r="B7" i="64" a="1"/>
  <c r="B7" i="64" s="1"/>
  <c r="S6" i="64"/>
  <c r="K6" i="64"/>
  <c r="B6" i="64"/>
  <c r="S5" i="64"/>
  <c r="L5" i="64"/>
  <c r="K5" i="64"/>
  <c r="B5" i="64"/>
  <c r="A4" i="64"/>
  <c r="S16" i="63"/>
  <c r="Q16" i="63"/>
  <c r="P16" i="63"/>
  <c r="O16" i="63"/>
  <c r="M16" i="63"/>
  <c r="L16" i="63"/>
  <c r="K16" i="63"/>
  <c r="J16" i="63"/>
  <c r="I16" i="63"/>
  <c r="H16" i="63"/>
  <c r="G16" i="63"/>
  <c r="F16" i="63"/>
  <c r="S15" i="63"/>
  <c r="Q15" i="63"/>
  <c r="P15" i="63"/>
  <c r="O15" i="63"/>
  <c r="M15" i="63"/>
  <c r="L15" i="63"/>
  <c r="K15" i="63"/>
  <c r="J15" i="63"/>
  <c r="I15" i="63"/>
  <c r="H15" i="63"/>
  <c r="G15" i="63"/>
  <c r="F15" i="63"/>
  <c r="Q12" i="63"/>
  <c r="P12" i="63"/>
  <c r="O12" i="63"/>
  <c r="M12" i="63"/>
  <c r="L12" i="63"/>
  <c r="K12" i="63"/>
  <c r="J12" i="63"/>
  <c r="I12" i="63"/>
  <c r="H12" i="63"/>
  <c r="G12" i="63"/>
  <c r="F12" i="63"/>
  <c r="B8" i="63"/>
  <c r="B7" i="63" a="1"/>
  <c r="B7" i="63" s="1"/>
  <c r="S6" i="63"/>
  <c r="K6" i="63"/>
  <c r="B6" i="63"/>
  <c r="S5" i="63"/>
  <c r="L5" i="63"/>
  <c r="K5" i="63"/>
  <c r="B5" i="63"/>
  <c r="A4" i="63"/>
  <c r="S22" i="62"/>
  <c r="Q22" i="62"/>
  <c r="P22" i="62"/>
  <c r="O22" i="62"/>
  <c r="M22" i="62"/>
  <c r="L22" i="62"/>
  <c r="K22" i="62"/>
  <c r="J22" i="62"/>
  <c r="I22" i="62"/>
  <c r="H22" i="62"/>
  <c r="G22" i="62"/>
  <c r="F22" i="62"/>
  <c r="S21" i="62"/>
  <c r="Q21" i="62"/>
  <c r="P21" i="62"/>
  <c r="O21" i="62"/>
  <c r="M21" i="62"/>
  <c r="L21" i="62"/>
  <c r="K21" i="62"/>
  <c r="J21" i="62"/>
  <c r="I21" i="62"/>
  <c r="H21" i="62"/>
  <c r="G21" i="62"/>
  <c r="F21" i="62"/>
  <c r="A15" i="62"/>
  <c r="A17" i="62" s="1"/>
  <c r="A19" i="62" s="1"/>
  <c r="Q12" i="62"/>
  <c r="P12" i="62"/>
  <c r="O12" i="62"/>
  <c r="M12" i="62"/>
  <c r="L12" i="62"/>
  <c r="K12" i="62"/>
  <c r="J12" i="62"/>
  <c r="I12" i="62"/>
  <c r="H12" i="62"/>
  <c r="G12" i="62"/>
  <c r="F12" i="62"/>
  <c r="B8" i="62"/>
  <c r="B7" i="62" a="1"/>
  <c r="B7" i="62" s="1"/>
  <c r="S6" i="62"/>
  <c r="K6" i="62"/>
  <c r="B6" i="62"/>
  <c r="S5" i="62"/>
  <c r="L5" i="62"/>
  <c r="K5" i="62"/>
  <c r="B5" i="62"/>
  <c r="A4" i="62"/>
  <c r="S16" i="61"/>
  <c r="Q16" i="61"/>
  <c r="P16" i="61"/>
  <c r="O16" i="61"/>
  <c r="M16" i="61"/>
  <c r="L16" i="61"/>
  <c r="K16" i="61"/>
  <c r="J16" i="61"/>
  <c r="I16" i="61"/>
  <c r="H16" i="61"/>
  <c r="G16" i="61"/>
  <c r="F16" i="61"/>
  <c r="S15" i="61"/>
  <c r="Q15" i="61"/>
  <c r="P15" i="61"/>
  <c r="O15" i="61"/>
  <c r="M15" i="61"/>
  <c r="L15" i="61"/>
  <c r="K15" i="61"/>
  <c r="J15" i="61"/>
  <c r="I15" i="61"/>
  <c r="H15" i="61"/>
  <c r="G15" i="61"/>
  <c r="F15" i="61"/>
  <c r="Q12" i="61"/>
  <c r="P12" i="61"/>
  <c r="O12" i="61"/>
  <c r="B7" i="61" a="1"/>
  <c r="B7" i="61" s="1"/>
  <c r="A4" i="61"/>
  <c r="S18" i="60"/>
  <c r="Q18" i="60"/>
  <c r="P18" i="60"/>
  <c r="O18" i="60"/>
  <c r="M18" i="60"/>
  <c r="L18" i="60"/>
  <c r="K18" i="60"/>
  <c r="J18" i="60"/>
  <c r="I18" i="60"/>
  <c r="H18" i="60"/>
  <c r="G18" i="60"/>
  <c r="F18" i="60"/>
  <c r="S17" i="60"/>
  <c r="Q17" i="60"/>
  <c r="P17" i="60"/>
  <c r="O17" i="60"/>
  <c r="M17" i="60"/>
  <c r="L17" i="60"/>
  <c r="K17" i="60"/>
  <c r="J17" i="60"/>
  <c r="I17" i="60"/>
  <c r="H17" i="60"/>
  <c r="G17" i="60"/>
  <c r="F17" i="60"/>
  <c r="A15" i="60"/>
  <c r="Q12" i="60"/>
  <c r="P12" i="60"/>
  <c r="O12" i="60"/>
  <c r="B7" i="60" a="1"/>
  <c r="B7" i="60" s="1"/>
  <c r="A4" i="60"/>
  <c r="S20" i="59"/>
  <c r="Q20" i="59"/>
  <c r="P20" i="59"/>
  <c r="O20" i="59"/>
  <c r="M20" i="59"/>
  <c r="L20" i="59"/>
  <c r="K20" i="59"/>
  <c r="J20" i="59"/>
  <c r="I20" i="59"/>
  <c r="H20" i="59"/>
  <c r="G20" i="59"/>
  <c r="F20" i="59"/>
  <c r="S19" i="59"/>
  <c r="Q19" i="59"/>
  <c r="P19" i="59"/>
  <c r="O19" i="59"/>
  <c r="M19" i="59"/>
  <c r="L19" i="59"/>
  <c r="K19" i="59"/>
  <c r="J19" i="59"/>
  <c r="I19" i="59"/>
  <c r="H19" i="59"/>
  <c r="G19" i="59"/>
  <c r="F19" i="59"/>
  <c r="A15" i="59"/>
  <c r="A17" i="59" s="1"/>
  <c r="Q12" i="59"/>
  <c r="P12" i="59"/>
  <c r="O12" i="59"/>
  <c r="B7" i="59" a="1"/>
  <c r="B7" i="59" s="1"/>
  <c r="A4" i="59"/>
  <c r="S16" i="58"/>
  <c r="Q16" i="58"/>
  <c r="P16" i="58"/>
  <c r="O16" i="58"/>
  <c r="M16" i="58"/>
  <c r="L16" i="58"/>
  <c r="K16" i="58"/>
  <c r="J16" i="58"/>
  <c r="I16" i="58"/>
  <c r="H16" i="58"/>
  <c r="G16" i="58"/>
  <c r="F16" i="58"/>
  <c r="S15" i="58"/>
  <c r="Q15" i="58"/>
  <c r="P15" i="58"/>
  <c r="O15" i="58"/>
  <c r="M15" i="58"/>
  <c r="L15" i="58"/>
  <c r="K15" i="58"/>
  <c r="J15" i="58"/>
  <c r="I15" i="58"/>
  <c r="H15" i="58"/>
  <c r="G15" i="58"/>
  <c r="F15" i="58"/>
  <c r="Q12" i="58"/>
  <c r="P12" i="58"/>
  <c r="O12" i="58"/>
  <c r="B7" i="58" a="1"/>
  <c r="B7" i="58" s="1"/>
  <c r="A4" i="58"/>
  <c r="B7" i="51" a="1"/>
  <c r="B7" i="51" s="1"/>
  <c r="N14" i="1" l="1"/>
  <c r="H16" i="1"/>
  <c r="F15" i="1"/>
  <c r="F19" i="1"/>
  <c r="Q20" i="1"/>
  <c r="E19" i="1"/>
  <c r="G15" i="1"/>
  <c r="D14" i="1"/>
  <c r="D18" i="1"/>
  <c r="N19" i="1"/>
  <c r="H21" i="1"/>
  <c r="E14" i="1"/>
  <c r="P14" i="1" s="1"/>
  <c r="R14" i="1" s="1"/>
  <c r="K18" i="1"/>
  <c r="O19" i="1"/>
  <c r="Q15" i="1"/>
  <c r="I17" i="1"/>
  <c r="Q19" i="1"/>
  <c r="I21" i="1"/>
  <c r="J17" i="1"/>
  <c r="F20" i="1"/>
  <c r="O14" i="1"/>
  <c r="M14" i="1"/>
  <c r="G16" i="1"/>
  <c r="M18" i="1"/>
  <c r="G20" i="1"/>
  <c r="N18" i="69"/>
  <c r="N17" i="69"/>
  <c r="Q20" i="69"/>
  <c r="F17" i="69"/>
  <c r="J12" i="1"/>
  <c r="D13" i="1"/>
  <c r="M13" i="1"/>
  <c r="N16" i="69"/>
  <c r="F18" i="69"/>
  <c r="Q18" i="69"/>
  <c r="H19" i="69"/>
  <c r="H20" i="69"/>
  <c r="T21" i="60"/>
  <c r="J21" i="69"/>
  <c r="J22" i="69"/>
  <c r="D23" i="69"/>
  <c r="M23" i="69"/>
  <c r="N13" i="1"/>
  <c r="F14" i="1"/>
  <c r="Q14" i="1"/>
  <c r="H15" i="1"/>
  <c r="I16" i="1"/>
  <c r="K17" i="1"/>
  <c r="N18" i="1"/>
  <c r="H20" i="1"/>
  <c r="J21" i="1"/>
  <c r="J23" i="69"/>
  <c r="E18" i="69"/>
  <c r="K23" i="69"/>
  <c r="T21" i="65"/>
  <c r="N23" i="69"/>
  <c r="K12" i="1"/>
  <c r="E13" i="1"/>
  <c r="O13" i="1"/>
  <c r="J16" i="1"/>
  <c r="D17" i="1"/>
  <c r="M17" i="1"/>
  <c r="E18" i="1"/>
  <c r="O18" i="1"/>
  <c r="G19" i="1"/>
  <c r="Q19" i="69"/>
  <c r="G18" i="69"/>
  <c r="I19" i="69"/>
  <c r="I20" i="69"/>
  <c r="K21" i="69"/>
  <c r="K22" i="69"/>
  <c r="E23" i="69"/>
  <c r="O23" i="69"/>
  <c r="T20" i="65"/>
  <c r="D12" i="1"/>
  <c r="M12" i="1"/>
  <c r="F13" i="1"/>
  <c r="Q13" i="1"/>
  <c r="G14" i="1"/>
  <c r="I15" i="1"/>
  <c r="N17" i="1"/>
  <c r="F18" i="1"/>
  <c r="Q18" i="1"/>
  <c r="H19" i="1"/>
  <c r="I20" i="1"/>
  <c r="K21" i="1"/>
  <c r="F20" i="69"/>
  <c r="I12" i="1"/>
  <c r="O18" i="69"/>
  <c r="T19" i="66"/>
  <c r="G17" i="69"/>
  <c r="Q16" i="69"/>
  <c r="H18" i="69"/>
  <c r="J19" i="69"/>
  <c r="J20" i="69"/>
  <c r="D21" i="69"/>
  <c r="M21" i="69"/>
  <c r="D22" i="69"/>
  <c r="M22" i="69"/>
  <c r="F23" i="69"/>
  <c r="Q23" i="69"/>
  <c r="N12" i="1"/>
  <c r="H14" i="1"/>
  <c r="J15" i="1"/>
  <c r="K16" i="1"/>
  <c r="E17" i="1"/>
  <c r="O17" i="1"/>
  <c r="J20" i="1"/>
  <c r="D21" i="1"/>
  <c r="M21" i="1"/>
  <c r="D18" i="69"/>
  <c r="K16" i="69"/>
  <c r="T18" i="61"/>
  <c r="K13" i="1"/>
  <c r="Q17" i="69"/>
  <c r="G20" i="69"/>
  <c r="H17" i="69"/>
  <c r="G16" i="69"/>
  <c r="I17" i="69"/>
  <c r="N21" i="69"/>
  <c r="N22" i="69"/>
  <c r="T29" i="64"/>
  <c r="E12" i="1"/>
  <c r="O12" i="1"/>
  <c r="G13" i="1"/>
  <c r="M16" i="1"/>
  <c r="F17" i="1"/>
  <c r="Q17" i="1"/>
  <c r="G18" i="1"/>
  <c r="I19" i="1"/>
  <c r="N21" i="1"/>
  <c r="F19" i="69"/>
  <c r="H22" i="69"/>
  <c r="O17" i="69"/>
  <c r="M16" i="69"/>
  <c r="G19" i="69"/>
  <c r="I22" i="69"/>
  <c r="E16" i="69"/>
  <c r="F16" i="69"/>
  <c r="H16" i="69"/>
  <c r="J17" i="69"/>
  <c r="I18" i="69"/>
  <c r="K19" i="69"/>
  <c r="K20" i="69"/>
  <c r="E21" i="69"/>
  <c r="O21" i="69"/>
  <c r="E22" i="69"/>
  <c r="O22" i="69"/>
  <c r="G23" i="69"/>
  <c r="T25" i="62"/>
  <c r="T18" i="66"/>
  <c r="F12" i="1"/>
  <c r="Q12" i="1"/>
  <c r="H13" i="1"/>
  <c r="I14" i="1"/>
  <c r="K15" i="1"/>
  <c r="N16" i="1"/>
  <c r="H18" i="1"/>
  <c r="J19" i="1"/>
  <c r="K20" i="1"/>
  <c r="E21" i="1"/>
  <c r="O21" i="1"/>
  <c r="M18" i="69"/>
  <c r="O16" i="69"/>
  <c r="J18" i="69"/>
  <c r="D19" i="69"/>
  <c r="M19" i="69"/>
  <c r="D20" i="69"/>
  <c r="M20" i="69"/>
  <c r="F21" i="69"/>
  <c r="Q21" i="69"/>
  <c r="F22" i="69"/>
  <c r="Q22" i="69"/>
  <c r="H23" i="69"/>
  <c r="T18" i="63"/>
  <c r="J14" i="1"/>
  <c r="D15" i="1"/>
  <c r="M15" i="1"/>
  <c r="E16" i="1"/>
  <c r="O16" i="1"/>
  <c r="G17" i="1"/>
  <c r="D20" i="1"/>
  <c r="M20" i="1"/>
  <c r="F21" i="1"/>
  <c r="Q21" i="1"/>
  <c r="H21" i="69"/>
  <c r="E17" i="69"/>
  <c r="T28" i="64"/>
  <c r="D16" i="69"/>
  <c r="I21" i="69"/>
  <c r="T20" i="60"/>
  <c r="I16" i="69"/>
  <c r="K17" i="69"/>
  <c r="N19" i="69"/>
  <c r="N20" i="69"/>
  <c r="T19" i="61"/>
  <c r="T19" i="63"/>
  <c r="G12" i="1"/>
  <c r="I13" i="1"/>
  <c r="N15" i="1"/>
  <c r="F16" i="1"/>
  <c r="Q16" i="1"/>
  <c r="H17" i="1"/>
  <c r="I18" i="1"/>
  <c r="K19" i="1"/>
  <c r="N20" i="1"/>
  <c r="J16" i="69"/>
  <c r="D17" i="69"/>
  <c r="M17" i="69"/>
  <c r="K18" i="69"/>
  <c r="E19" i="69"/>
  <c r="O19" i="69"/>
  <c r="E20" i="69"/>
  <c r="O20" i="69"/>
  <c r="G21" i="69"/>
  <c r="G22" i="69"/>
  <c r="I23" i="69"/>
  <c r="T24" i="62"/>
  <c r="H12" i="1"/>
  <c r="J13" i="1"/>
  <c r="K14" i="1"/>
  <c r="E15" i="1"/>
  <c r="O15" i="1"/>
  <c r="J18" i="1"/>
  <c r="D19" i="1"/>
  <c r="M19" i="1"/>
  <c r="E20" i="1"/>
  <c r="O20" i="1"/>
  <c r="G21" i="1"/>
  <c r="A20" i="69"/>
  <c r="A16" i="69"/>
  <c r="A18" i="69"/>
  <c r="A22" i="69"/>
  <c r="A18" i="68"/>
  <c r="A12" i="1"/>
  <c r="A20" i="1"/>
  <c r="A18" i="1"/>
  <c r="A16" i="1"/>
  <c r="A14" i="1"/>
  <c r="R14" i="65"/>
  <c r="T14" i="65" s="1"/>
  <c r="R20" i="64"/>
  <c r="T20" i="64" s="1"/>
  <c r="R16" i="59"/>
  <c r="T16" i="59" s="1"/>
  <c r="R13" i="66"/>
  <c r="R14" i="66"/>
  <c r="R14" i="62"/>
  <c r="R17" i="62"/>
  <c r="T17" i="62" s="1"/>
  <c r="R13" i="63"/>
  <c r="R22" i="64"/>
  <c r="T22" i="64" s="1"/>
  <c r="R16" i="64"/>
  <c r="T16" i="64" s="1"/>
  <c r="R19" i="64"/>
  <c r="T19" i="64" s="1"/>
  <c r="R15" i="65"/>
  <c r="T15" i="65" s="1"/>
  <c r="R18" i="62"/>
  <c r="T18" i="62" s="1"/>
  <c r="R14" i="63"/>
  <c r="R13" i="64"/>
  <c r="R15" i="62"/>
  <c r="T15" i="62" s="1"/>
  <c r="R23" i="64"/>
  <c r="T23" i="64" s="1"/>
  <c r="R16" i="65"/>
  <c r="T16" i="65" s="1"/>
  <c r="R20" i="62"/>
  <c r="T20" i="62" s="1"/>
  <c r="R14" i="64"/>
  <c r="R17" i="64"/>
  <c r="T17" i="64" s="1"/>
  <c r="R13" i="65"/>
  <c r="R15" i="64"/>
  <c r="T15" i="64" s="1"/>
  <c r="R16" i="62"/>
  <c r="T16" i="62" s="1"/>
  <c r="R19" i="62"/>
  <c r="T19" i="62" s="1"/>
  <c r="R24" i="64"/>
  <c r="T24" i="64" s="1"/>
  <c r="R13" i="62"/>
  <c r="R18" i="64"/>
  <c r="T18" i="64" s="1"/>
  <c r="R21" i="64"/>
  <c r="T21" i="64" s="1"/>
  <c r="T22" i="59"/>
  <c r="T23" i="59"/>
  <c r="R13" i="59"/>
  <c r="R16" i="60"/>
  <c r="T16" i="60" s="1"/>
  <c r="R14" i="59"/>
  <c r="R17" i="59"/>
  <c r="T17" i="59" s="1"/>
  <c r="R13" i="60"/>
  <c r="R15" i="60"/>
  <c r="T15" i="60" s="1"/>
  <c r="R18" i="59"/>
  <c r="T18" i="59" s="1"/>
  <c r="R14" i="60"/>
  <c r="R13" i="61"/>
  <c r="R15" i="59"/>
  <c r="T15" i="59" s="1"/>
  <c r="R14" i="61"/>
  <c r="T18" i="58"/>
  <c r="T19" i="58"/>
  <c r="R13" i="58"/>
  <c r="R14" i="58"/>
  <c r="M16" i="2"/>
  <c r="S16" i="57"/>
  <c r="Q16" i="57"/>
  <c r="P16" i="57"/>
  <c r="O16" i="57"/>
  <c r="M16" i="57"/>
  <c r="L16" i="57"/>
  <c r="K16" i="57"/>
  <c r="J16" i="57"/>
  <c r="I16" i="57"/>
  <c r="H16" i="57"/>
  <c r="G16" i="57"/>
  <c r="F16" i="57"/>
  <c r="S15" i="57"/>
  <c r="Q15" i="57"/>
  <c r="P15" i="57"/>
  <c r="O15" i="57"/>
  <c r="M15" i="57"/>
  <c r="L15" i="57"/>
  <c r="K15" i="57"/>
  <c r="J15" i="57"/>
  <c r="I15" i="57"/>
  <c r="H15" i="57"/>
  <c r="G15" i="57"/>
  <c r="F15" i="57"/>
  <c r="O12" i="57"/>
  <c r="B7" i="57" a="1"/>
  <c r="B7" i="57" s="1"/>
  <c r="A4" i="57"/>
  <c r="S16" i="56"/>
  <c r="Q16" i="56"/>
  <c r="P16" i="56"/>
  <c r="O16" i="56"/>
  <c r="M16" i="56"/>
  <c r="L16" i="56"/>
  <c r="K16" i="56"/>
  <c r="J16" i="56"/>
  <c r="I16" i="56"/>
  <c r="H16" i="56"/>
  <c r="G16" i="56"/>
  <c r="F16" i="56"/>
  <c r="S15" i="56"/>
  <c r="Q15" i="56"/>
  <c r="P15" i="56"/>
  <c r="O15" i="56"/>
  <c r="M15" i="56"/>
  <c r="L15" i="56"/>
  <c r="K15" i="56"/>
  <c r="J15" i="56"/>
  <c r="I15" i="56"/>
  <c r="H15" i="56"/>
  <c r="G15" i="56"/>
  <c r="F15" i="56"/>
  <c r="O12" i="56"/>
  <c r="B7" i="56" a="1"/>
  <c r="B7" i="56" s="1"/>
  <c r="K6" i="56"/>
  <c r="L5" i="56"/>
  <c r="K5" i="56"/>
  <c r="A4" i="56"/>
  <c r="T16" i="55"/>
  <c r="O16" i="55"/>
  <c r="M16" i="55"/>
  <c r="L16" i="55"/>
  <c r="K16" i="55"/>
  <c r="J16" i="55"/>
  <c r="I16" i="55"/>
  <c r="H16" i="55"/>
  <c r="G16" i="55"/>
  <c r="F16" i="55"/>
  <c r="T15" i="55"/>
  <c r="R15" i="55"/>
  <c r="P15" i="55"/>
  <c r="O15" i="55"/>
  <c r="M15" i="55"/>
  <c r="L15" i="55"/>
  <c r="K15" i="55"/>
  <c r="J15" i="55"/>
  <c r="I15" i="55"/>
  <c r="H15" i="55"/>
  <c r="G15" i="55"/>
  <c r="F15" i="55"/>
  <c r="B7" i="55" a="1"/>
  <c r="B7" i="55" s="1"/>
  <c r="A4" i="55"/>
  <c r="T18" i="54"/>
  <c r="O18" i="54"/>
  <c r="M18" i="54"/>
  <c r="L18" i="54"/>
  <c r="K18" i="54"/>
  <c r="J18" i="54"/>
  <c r="I18" i="54"/>
  <c r="H18" i="54"/>
  <c r="G18" i="54"/>
  <c r="F18" i="54"/>
  <c r="T17" i="54"/>
  <c r="R17" i="54"/>
  <c r="P17" i="54"/>
  <c r="O17" i="54"/>
  <c r="M17" i="54"/>
  <c r="L17" i="54"/>
  <c r="K17" i="54"/>
  <c r="J17" i="54"/>
  <c r="I17" i="54"/>
  <c r="H17" i="54"/>
  <c r="G17" i="54"/>
  <c r="F17" i="54"/>
  <c r="A15" i="54"/>
  <c r="B7" i="54" a="1"/>
  <c r="B7" i="54" s="1"/>
  <c r="A4" i="54"/>
  <c r="T26" i="53"/>
  <c r="O26" i="53"/>
  <c r="M26" i="53"/>
  <c r="L26" i="53"/>
  <c r="K26" i="53"/>
  <c r="J26" i="53"/>
  <c r="I26" i="53"/>
  <c r="H26" i="53"/>
  <c r="G26" i="53"/>
  <c r="F26" i="53"/>
  <c r="T25" i="53"/>
  <c r="R25" i="53"/>
  <c r="P25" i="53"/>
  <c r="O25" i="53"/>
  <c r="M25" i="53"/>
  <c r="L25" i="53"/>
  <c r="K25" i="53"/>
  <c r="J25" i="53"/>
  <c r="I25" i="53"/>
  <c r="H25" i="53"/>
  <c r="G25" i="53"/>
  <c r="F25" i="53"/>
  <c r="A15" i="53"/>
  <c r="A17" i="53" s="1"/>
  <c r="A19" i="53" s="1"/>
  <c r="A21" i="53" s="1"/>
  <c r="A23" i="53" s="1"/>
  <c r="B7" i="53" a="1"/>
  <c r="B7" i="53" s="1"/>
  <c r="A4" i="53"/>
  <c r="T22" i="52"/>
  <c r="R22" i="52"/>
  <c r="P22" i="52"/>
  <c r="O22" i="52"/>
  <c r="M22" i="52"/>
  <c r="L22" i="52"/>
  <c r="K22" i="52"/>
  <c r="J22" i="52"/>
  <c r="I22" i="52"/>
  <c r="H22" i="52"/>
  <c r="G22" i="52"/>
  <c r="F22" i="52"/>
  <c r="T21" i="52"/>
  <c r="R21" i="52"/>
  <c r="P21" i="52"/>
  <c r="O21" i="52"/>
  <c r="M21" i="52"/>
  <c r="L21" i="52"/>
  <c r="K21" i="52"/>
  <c r="J21" i="52"/>
  <c r="I21" i="52"/>
  <c r="H21" i="52"/>
  <c r="G21" i="52"/>
  <c r="F21" i="52"/>
  <c r="A15" i="52"/>
  <c r="A17" i="52" s="1"/>
  <c r="A19" i="52" s="1"/>
  <c r="B7" i="52" a="1"/>
  <c r="B7" i="52" s="1"/>
  <c r="A4" i="52"/>
  <c r="T16" i="51"/>
  <c r="O16" i="51"/>
  <c r="M16" i="51"/>
  <c r="L16" i="51"/>
  <c r="K16" i="51"/>
  <c r="J16" i="51"/>
  <c r="I16" i="51"/>
  <c r="H16" i="51"/>
  <c r="G16" i="51"/>
  <c r="F16" i="51"/>
  <c r="T15" i="51"/>
  <c r="R15" i="51"/>
  <c r="P15" i="51"/>
  <c r="O15" i="51"/>
  <c r="A4" i="51"/>
  <c r="T18" i="50"/>
  <c r="P17" i="68"/>
  <c r="O18" i="50"/>
  <c r="M18" i="50"/>
  <c r="L18" i="50"/>
  <c r="K18" i="50"/>
  <c r="J18" i="50"/>
  <c r="I18" i="50"/>
  <c r="H18" i="50"/>
  <c r="G18" i="50"/>
  <c r="F18" i="50"/>
  <c r="T17" i="50"/>
  <c r="R17" i="50"/>
  <c r="P17" i="50"/>
  <c r="O17" i="50"/>
  <c r="M17" i="50"/>
  <c r="L17" i="50"/>
  <c r="K17" i="50"/>
  <c r="J17" i="50"/>
  <c r="I17" i="50"/>
  <c r="H17" i="50"/>
  <c r="G17" i="50"/>
  <c r="F17" i="50"/>
  <c r="A15" i="50"/>
  <c r="B7" i="50" a="1"/>
  <c r="B7" i="50" s="1"/>
  <c r="A4" i="50"/>
  <c r="M18" i="49"/>
  <c r="M17" i="49"/>
  <c r="T18" i="49"/>
  <c r="O18" i="49"/>
  <c r="L18" i="49"/>
  <c r="K18" i="49"/>
  <c r="J18" i="49"/>
  <c r="I18" i="49"/>
  <c r="H18" i="49"/>
  <c r="G18" i="49"/>
  <c r="F18" i="49"/>
  <c r="T17" i="49"/>
  <c r="R17" i="49"/>
  <c r="P17" i="49"/>
  <c r="O17" i="49"/>
  <c r="L17" i="49"/>
  <c r="K17" i="49"/>
  <c r="J17" i="49"/>
  <c r="I17" i="49"/>
  <c r="H17" i="49"/>
  <c r="G17" i="49"/>
  <c r="A15" i="49"/>
  <c r="B7" i="49" a="1"/>
  <c r="B7" i="49" s="1"/>
  <c r="A4" i="49"/>
  <c r="A4" i="2"/>
  <c r="K6" i="2"/>
  <c r="L5" i="2"/>
  <c r="K5" i="2"/>
  <c r="P19" i="69" l="1"/>
  <c r="R19" i="69" s="1"/>
  <c r="P19" i="1"/>
  <c r="R19" i="1" s="1"/>
  <c r="P16" i="1"/>
  <c r="R16" i="1" s="1"/>
  <c r="P17" i="1"/>
  <c r="R17" i="1" s="1"/>
  <c r="P12" i="1"/>
  <c r="R12" i="1" s="1"/>
  <c r="P21" i="1"/>
  <c r="R21" i="1" s="1"/>
  <c r="P15" i="1"/>
  <c r="R15" i="1" s="1"/>
  <c r="P20" i="1"/>
  <c r="R20" i="1" s="1"/>
  <c r="P18" i="1"/>
  <c r="R18" i="1" s="1"/>
  <c r="P13" i="1"/>
  <c r="R13" i="1" s="1"/>
  <c r="H14" i="68"/>
  <c r="E27" i="68"/>
  <c r="K18" i="68"/>
  <c r="E19" i="68"/>
  <c r="P19" i="68"/>
  <c r="N21" i="68"/>
  <c r="N23" i="68"/>
  <c r="K24" i="68"/>
  <c r="E25" i="68"/>
  <c r="P25" i="68"/>
  <c r="D26" i="68"/>
  <c r="M26" i="68"/>
  <c r="F27" i="68"/>
  <c r="R27" i="68"/>
  <c r="E12" i="69"/>
  <c r="O12" i="69"/>
  <c r="G13" i="69"/>
  <c r="F14" i="69"/>
  <c r="Q14" i="69"/>
  <c r="H15" i="69"/>
  <c r="M14" i="68"/>
  <c r="M21" i="68"/>
  <c r="P23" i="68"/>
  <c r="M24" i="68"/>
  <c r="H13" i="69"/>
  <c r="J17" i="68"/>
  <c r="N19" i="68"/>
  <c r="J22" i="68"/>
  <c r="G15" i="69"/>
  <c r="G15" i="68"/>
  <c r="E23" i="68"/>
  <c r="D24" i="68"/>
  <c r="F25" i="68"/>
  <c r="Q12" i="69"/>
  <c r="Q24" i="69" s="1"/>
  <c r="J14" i="68"/>
  <c r="R14" i="68"/>
  <c r="H15" i="68"/>
  <c r="M15" i="68"/>
  <c r="J16" i="68"/>
  <c r="D17" i="68"/>
  <c r="M17" i="68"/>
  <c r="N18" i="68"/>
  <c r="D20" i="68"/>
  <c r="M20" i="68"/>
  <c r="F21" i="68"/>
  <c r="R21" i="68"/>
  <c r="D22" i="68"/>
  <c r="M22" i="68"/>
  <c r="F23" i="68"/>
  <c r="R23" i="68"/>
  <c r="N24" i="68"/>
  <c r="E26" i="68"/>
  <c r="P26" i="68"/>
  <c r="G27" i="68"/>
  <c r="T19" i="56"/>
  <c r="G14" i="69"/>
  <c r="I15" i="69"/>
  <c r="H16" i="68"/>
  <c r="P14" i="68"/>
  <c r="F19" i="68"/>
  <c r="K22" i="68"/>
  <c r="R25" i="68"/>
  <c r="N26" i="68"/>
  <c r="F12" i="69"/>
  <c r="N15" i="68"/>
  <c r="N17" i="68"/>
  <c r="E18" i="68"/>
  <c r="P18" i="68"/>
  <c r="G19" i="68"/>
  <c r="N20" i="68"/>
  <c r="N22" i="68"/>
  <c r="E24" i="68"/>
  <c r="P24" i="68"/>
  <c r="G25" i="68"/>
  <c r="F26" i="68"/>
  <c r="R26" i="68"/>
  <c r="H27" i="68"/>
  <c r="G12" i="69"/>
  <c r="I13" i="69"/>
  <c r="H14" i="69"/>
  <c r="J15" i="69"/>
  <c r="P23" i="69"/>
  <c r="R23" i="69" s="1"/>
  <c r="H25" i="68"/>
  <c r="H12" i="69"/>
  <c r="J13" i="69"/>
  <c r="P16" i="69"/>
  <c r="R16" i="69" s="1"/>
  <c r="P27" i="68"/>
  <c r="N14" i="68"/>
  <c r="I16" i="68"/>
  <c r="R18" i="68"/>
  <c r="P22" i="68"/>
  <c r="F24" i="68"/>
  <c r="D14" i="68"/>
  <c r="J15" i="68"/>
  <c r="R15" i="68"/>
  <c r="D16" i="68"/>
  <c r="M16" i="68"/>
  <c r="F17" i="68"/>
  <c r="R17" i="68"/>
  <c r="F20" i="68"/>
  <c r="R20" i="68"/>
  <c r="H21" i="68"/>
  <c r="F22" i="68"/>
  <c r="R22" i="68"/>
  <c r="H23" i="68"/>
  <c r="U21" i="54"/>
  <c r="G26" i="68"/>
  <c r="I27" i="68"/>
  <c r="T18" i="56"/>
  <c r="I14" i="69"/>
  <c r="K15" i="69"/>
  <c r="D21" i="68"/>
  <c r="K26" i="68"/>
  <c r="O14" i="69"/>
  <c r="P15" i="68"/>
  <c r="E17" i="68"/>
  <c r="E20" i="68"/>
  <c r="G21" i="68"/>
  <c r="N16" i="68"/>
  <c r="G18" i="68"/>
  <c r="I19" i="68"/>
  <c r="U25" i="52"/>
  <c r="G24" i="68"/>
  <c r="I25" i="68"/>
  <c r="H26" i="68"/>
  <c r="J27" i="68"/>
  <c r="I12" i="69"/>
  <c r="K13" i="69"/>
  <c r="J14" i="69"/>
  <c r="D15" i="69"/>
  <c r="M15" i="69"/>
  <c r="P22" i="69"/>
  <c r="R22" i="69" s="1"/>
  <c r="D23" i="68"/>
  <c r="N25" i="68"/>
  <c r="N12" i="69"/>
  <c r="I14" i="68"/>
  <c r="E21" i="68"/>
  <c r="I15" i="68"/>
  <c r="F18" i="68"/>
  <c r="H19" i="68"/>
  <c r="P20" i="68"/>
  <c r="E22" i="68"/>
  <c r="G23" i="68"/>
  <c r="R24" i="68"/>
  <c r="E14" i="68"/>
  <c r="E16" i="68"/>
  <c r="P16" i="68"/>
  <c r="G17" i="68"/>
  <c r="H18" i="68"/>
  <c r="J19" i="68"/>
  <c r="G20" i="68"/>
  <c r="I21" i="68"/>
  <c r="G22" i="68"/>
  <c r="I23" i="68"/>
  <c r="H24" i="68"/>
  <c r="J25" i="68"/>
  <c r="J12" i="69"/>
  <c r="D13" i="69"/>
  <c r="M13" i="69"/>
  <c r="N15" i="69"/>
  <c r="F15" i="68"/>
  <c r="E14" i="69"/>
  <c r="P21" i="68"/>
  <c r="H20" i="68"/>
  <c r="J21" i="68"/>
  <c r="H22" i="68"/>
  <c r="J23" i="68"/>
  <c r="U20" i="54"/>
  <c r="I26" i="68"/>
  <c r="K27" i="68"/>
  <c r="N13" i="69"/>
  <c r="K14" i="69"/>
  <c r="E15" i="69"/>
  <c r="O15" i="69"/>
  <c r="P20" i="69"/>
  <c r="R20" i="69" s="1"/>
  <c r="K17" i="68"/>
  <c r="D18" i="68"/>
  <c r="M18" i="68"/>
  <c r="R19" i="68"/>
  <c r="D15" i="68"/>
  <c r="F16" i="68"/>
  <c r="H17" i="68"/>
  <c r="I18" i="68"/>
  <c r="K19" i="68"/>
  <c r="U24" i="52"/>
  <c r="I24" i="68"/>
  <c r="K25" i="68"/>
  <c r="J26" i="68"/>
  <c r="D27" i="68"/>
  <c r="M27" i="68"/>
  <c r="K12" i="69"/>
  <c r="E13" i="69"/>
  <c r="E25" i="69" s="1"/>
  <c r="O13" i="69"/>
  <c r="D14" i="69"/>
  <c r="M14" i="69"/>
  <c r="F15" i="69"/>
  <c r="Q15" i="69"/>
  <c r="J20" i="68"/>
  <c r="M23" i="68"/>
  <c r="P17" i="69"/>
  <c r="R17" i="69" s="1"/>
  <c r="K20" i="68"/>
  <c r="F14" i="68"/>
  <c r="R16" i="68"/>
  <c r="G14" i="68"/>
  <c r="E15" i="68"/>
  <c r="G16" i="68"/>
  <c r="I17" i="68"/>
  <c r="J18" i="68"/>
  <c r="D19" i="68"/>
  <c r="M19" i="68"/>
  <c r="I20" i="68"/>
  <c r="K21" i="68"/>
  <c r="I22" i="68"/>
  <c r="K23" i="68"/>
  <c r="J24" i="68"/>
  <c r="D25" i="68"/>
  <c r="M25" i="68"/>
  <c r="N27" i="68"/>
  <c r="D12" i="69"/>
  <c r="D24" i="69" s="1"/>
  <c r="M12" i="69"/>
  <c r="F13" i="69"/>
  <c r="Q13" i="69"/>
  <c r="N14" i="69"/>
  <c r="P18" i="69"/>
  <c r="R18" i="69" s="1"/>
  <c r="P21" i="69"/>
  <c r="R21" i="69" s="1"/>
  <c r="A14" i="69"/>
  <c r="A12" i="69"/>
  <c r="A26" i="68"/>
  <c r="A24" i="68"/>
  <c r="A20" i="68"/>
  <c r="A16" i="68"/>
  <c r="A14" i="68"/>
  <c r="A22" i="68"/>
  <c r="T13" i="66"/>
  <c r="T15" i="66" s="1"/>
  <c r="T21" i="66" s="1"/>
  <c r="R15" i="66"/>
  <c r="R16" i="66"/>
  <c r="T14" i="66"/>
  <c r="T16" i="66" s="1"/>
  <c r="T22" i="66" s="1"/>
  <c r="R16" i="63"/>
  <c r="T14" i="63"/>
  <c r="T16" i="63" s="1"/>
  <c r="T22" i="63" s="1"/>
  <c r="R21" i="62"/>
  <c r="T13" i="62"/>
  <c r="T21" i="62" s="1"/>
  <c r="T27" i="62" s="1"/>
  <c r="T13" i="64"/>
  <c r="T25" i="64" s="1"/>
  <c r="T31" i="64" s="1"/>
  <c r="R25" i="64"/>
  <c r="R26" i="64"/>
  <c r="T14" i="64"/>
  <c r="T26" i="64" s="1"/>
  <c r="T32" i="64" s="1"/>
  <c r="T14" i="62"/>
  <c r="T22" i="62" s="1"/>
  <c r="T28" i="62" s="1"/>
  <c r="R22" i="62"/>
  <c r="R18" i="65"/>
  <c r="T13" i="65"/>
  <c r="T17" i="65" s="1"/>
  <c r="T23" i="65" s="1"/>
  <c r="R17" i="65"/>
  <c r="T13" i="63"/>
  <c r="T15" i="63" s="1"/>
  <c r="T21" i="63" s="1"/>
  <c r="R15" i="63"/>
  <c r="T18" i="65"/>
  <c r="T24" i="65" s="1"/>
  <c r="T14" i="61"/>
  <c r="T16" i="61" s="1"/>
  <c r="T22" i="61" s="1"/>
  <c r="R16" i="61"/>
  <c r="R20" i="59"/>
  <c r="T14" i="59"/>
  <c r="T20" i="59" s="1"/>
  <c r="T26" i="59" s="1"/>
  <c r="R18" i="60"/>
  <c r="T14" i="60"/>
  <c r="T18" i="60" s="1"/>
  <c r="T24" i="60" s="1"/>
  <c r="T13" i="60"/>
  <c r="T17" i="60" s="1"/>
  <c r="T23" i="60" s="1"/>
  <c r="R17" i="60"/>
  <c r="T13" i="61"/>
  <c r="T15" i="61" s="1"/>
  <c r="T21" i="61" s="1"/>
  <c r="R15" i="61"/>
  <c r="T13" i="59"/>
  <c r="T19" i="59" s="1"/>
  <c r="T25" i="59" s="1"/>
  <c r="R19" i="59"/>
  <c r="T18" i="57"/>
  <c r="T19" i="57"/>
  <c r="R16" i="58"/>
  <c r="T14" i="58"/>
  <c r="T16" i="58" s="1"/>
  <c r="T22" i="58" s="1"/>
  <c r="T13" i="58"/>
  <c r="T15" i="58" s="1"/>
  <c r="T21" i="58" s="1"/>
  <c r="R15" i="58"/>
  <c r="U18" i="55"/>
  <c r="U19" i="55"/>
  <c r="U18" i="51"/>
  <c r="U19" i="51"/>
  <c r="P12" i="57"/>
  <c r="P12" i="56"/>
  <c r="U28" i="53"/>
  <c r="U29" i="53"/>
  <c r="U20" i="50"/>
  <c r="U21" i="50"/>
  <c r="U21" i="49"/>
  <c r="U20" i="49"/>
  <c r="Q25" i="69" l="1"/>
  <c r="M24" i="69"/>
  <c r="F24" i="69"/>
  <c r="I24" i="69"/>
  <c r="T23" i="61"/>
  <c r="N25" i="69"/>
  <c r="G25" i="69"/>
  <c r="D25" i="69"/>
  <c r="J25" i="69"/>
  <c r="F25" i="69"/>
  <c r="N24" i="69"/>
  <c r="H25" i="69"/>
  <c r="J24" i="69"/>
  <c r="O25" i="69"/>
  <c r="Q23" i="68"/>
  <c r="S23" i="68" s="1"/>
  <c r="P14" i="69"/>
  <c r="R14" i="69" s="1"/>
  <c r="Q14" i="68"/>
  <c r="S14" i="68" s="1"/>
  <c r="Q25" i="68"/>
  <c r="S25" i="68" s="1"/>
  <c r="O24" i="69"/>
  <c r="Q27" i="68"/>
  <c r="S27" i="68" s="1"/>
  <c r="G24" i="69"/>
  <c r="Q18" i="68"/>
  <c r="S18" i="68" s="1"/>
  <c r="Q17" i="68"/>
  <c r="S17" i="68" s="1"/>
  <c r="P13" i="69"/>
  <c r="Q26" i="68"/>
  <c r="S26" i="68" s="1"/>
  <c r="E24" i="69"/>
  <c r="Q16" i="68"/>
  <c r="S16" i="68" s="1"/>
  <c r="Q22" i="68"/>
  <c r="S22" i="68" s="1"/>
  <c r="Q20" i="68"/>
  <c r="S20" i="68" s="1"/>
  <c r="Q24" i="68"/>
  <c r="S24" i="68" s="1"/>
  <c r="Q19" i="68"/>
  <c r="S19" i="68" s="1"/>
  <c r="Q15" i="68"/>
  <c r="S15" i="68" s="1"/>
  <c r="P15" i="69"/>
  <c r="R15" i="69" s="1"/>
  <c r="M25" i="69"/>
  <c r="P12" i="69"/>
  <c r="Q21" i="68"/>
  <c r="S21" i="68" s="1"/>
  <c r="H24" i="69"/>
  <c r="I25" i="69"/>
  <c r="T23" i="63"/>
  <c r="T23" i="66"/>
  <c r="T33" i="64"/>
  <c r="T25" i="65"/>
  <c r="T29" i="62"/>
  <c r="T27" i="59"/>
  <c r="T25" i="60"/>
  <c r="T23" i="58"/>
  <c r="R28" i="69" l="1"/>
  <c r="R27" i="69"/>
  <c r="R12" i="69"/>
  <c r="R24" i="69" s="1"/>
  <c r="R30" i="69" s="1"/>
  <c r="P24" i="69"/>
  <c r="R13" i="69"/>
  <c r="R25" i="69" s="1"/>
  <c r="R31" i="69" s="1"/>
  <c r="P25" i="69"/>
  <c r="Q12" i="57"/>
  <c r="Q12" i="56"/>
  <c r="R32" i="69" l="1"/>
  <c r="R14" i="57"/>
  <c r="S14" i="55"/>
  <c r="U14" i="55" s="1"/>
  <c r="R13" i="57"/>
  <c r="T13" i="57" s="1"/>
  <c r="S13" i="55"/>
  <c r="U13" i="55" s="1"/>
  <c r="R14" i="56"/>
  <c r="R13" i="56"/>
  <c r="S22" i="53"/>
  <c r="U22" i="53" s="1"/>
  <c r="S23" i="53"/>
  <c r="U23" i="53" s="1"/>
  <c r="S14" i="53"/>
  <c r="U14" i="53" s="1"/>
  <c r="S19" i="53"/>
  <c r="U19" i="53" s="1"/>
  <c r="S21" i="53"/>
  <c r="U21" i="53" s="1"/>
  <c r="S15" i="53"/>
  <c r="U15" i="53" s="1"/>
  <c r="S20" i="53"/>
  <c r="U20" i="53" s="1"/>
  <c r="S13" i="53"/>
  <c r="U13" i="53" s="1"/>
  <c r="S15" i="54"/>
  <c r="U15" i="54" s="1"/>
  <c r="S13" i="54"/>
  <c r="U13" i="54" s="1"/>
  <c r="S14" i="54"/>
  <c r="U14" i="54" s="1"/>
  <c r="S16" i="54"/>
  <c r="U16" i="54" s="1"/>
  <c r="S24" i="53"/>
  <c r="U24" i="53" s="1"/>
  <c r="S17" i="53"/>
  <c r="U17" i="53" s="1"/>
  <c r="S18" i="53"/>
  <c r="U18" i="53" s="1"/>
  <c r="S16" i="53"/>
  <c r="U16" i="53" s="1"/>
  <c r="S14" i="51"/>
  <c r="U14" i="51" s="1"/>
  <c r="S13" i="51"/>
  <c r="U13" i="51" s="1"/>
  <c r="S15" i="52"/>
  <c r="U15" i="52" s="1"/>
  <c r="S20" i="52"/>
  <c r="U20" i="52" s="1"/>
  <c r="S19" i="52"/>
  <c r="U19" i="52" s="1"/>
  <c r="S18" i="52"/>
  <c r="U18" i="52" s="1"/>
  <c r="S13" i="52"/>
  <c r="S16" i="52"/>
  <c r="U16" i="52" s="1"/>
  <c r="S14" i="52"/>
  <c r="S17" i="52"/>
  <c r="U17" i="52" s="1"/>
  <c r="S15" i="49"/>
  <c r="U15" i="49" s="1"/>
  <c r="S13" i="50"/>
  <c r="U13" i="50" s="1"/>
  <c r="S14" i="50"/>
  <c r="U14" i="50" s="1"/>
  <c r="S16" i="50"/>
  <c r="U16" i="50" s="1"/>
  <c r="S15" i="50"/>
  <c r="U15" i="50" s="1"/>
  <c r="S14" i="49"/>
  <c r="U14" i="49" s="1"/>
  <c r="S16" i="49"/>
  <c r="U16" i="49" s="1"/>
  <c r="S13" i="49"/>
  <c r="U13" i="49" s="1"/>
  <c r="B7" i="2" a="1"/>
  <c r="B7" i="2" s="1"/>
  <c r="A12" i="68" l="1"/>
  <c r="R16" i="57"/>
  <c r="T14" i="57"/>
  <c r="T16" i="57" s="1"/>
  <c r="T22" i="57" s="1"/>
  <c r="T15" i="57"/>
  <c r="T21" i="57" s="1"/>
  <c r="R15" i="57"/>
  <c r="T13" i="56"/>
  <c r="T15" i="56" s="1"/>
  <c r="T21" i="56" s="1"/>
  <c r="R15" i="56"/>
  <c r="S15" i="55"/>
  <c r="T14" i="56"/>
  <c r="T16" i="56" s="1"/>
  <c r="T22" i="56" s="1"/>
  <c r="R16" i="56"/>
  <c r="U15" i="55"/>
  <c r="U21" i="55" s="1"/>
  <c r="U16" i="55"/>
  <c r="U22" i="55" s="1"/>
  <c r="S16" i="55"/>
  <c r="U25" i="53"/>
  <c r="U31" i="53" s="1"/>
  <c r="S25" i="53"/>
  <c r="S18" i="54"/>
  <c r="U18" i="54"/>
  <c r="U24" i="54" s="1"/>
  <c r="U26" i="53"/>
  <c r="U32" i="53" s="1"/>
  <c r="S26" i="53"/>
  <c r="U17" i="54"/>
  <c r="U23" i="54" s="1"/>
  <c r="S17" i="54"/>
  <c r="S22" i="52"/>
  <c r="U14" i="52"/>
  <c r="U22" i="52" s="1"/>
  <c r="U28" i="52" s="1"/>
  <c r="U13" i="52"/>
  <c r="U21" i="52" s="1"/>
  <c r="U27" i="52" s="1"/>
  <c r="S21" i="52"/>
  <c r="S15" i="51"/>
  <c r="U15" i="51"/>
  <c r="U21" i="51" s="1"/>
  <c r="U16" i="51"/>
  <c r="U22" i="51" s="1"/>
  <c r="S16" i="51"/>
  <c r="S17" i="49"/>
  <c r="U17" i="49"/>
  <c r="U23" i="49" s="1"/>
  <c r="U18" i="49"/>
  <c r="U24" i="49" s="1"/>
  <c r="U17" i="50"/>
  <c r="U23" i="50" s="1"/>
  <c r="S17" i="50"/>
  <c r="U18" i="50"/>
  <c r="U24" i="50" s="1"/>
  <c r="S18" i="50"/>
  <c r="S18" i="49"/>
  <c r="T16" i="2"/>
  <c r="O16" i="2"/>
  <c r="L16" i="2"/>
  <c r="K16" i="2"/>
  <c r="J16" i="2"/>
  <c r="I16" i="2"/>
  <c r="H16" i="2"/>
  <c r="G16" i="2"/>
  <c r="F16" i="2"/>
  <c r="T15" i="2"/>
  <c r="R15" i="2"/>
  <c r="P15" i="2"/>
  <c r="O15" i="2"/>
  <c r="L15" i="2"/>
  <c r="K15" i="2"/>
  <c r="J15" i="2"/>
  <c r="I15" i="2"/>
  <c r="H15" i="2"/>
  <c r="G15" i="2"/>
  <c r="F15" i="2"/>
  <c r="I23" i="1"/>
  <c r="H22" i="1" l="1"/>
  <c r="H12" i="68"/>
  <c r="H28" i="68" s="1"/>
  <c r="M22" i="1"/>
  <c r="M12" i="68"/>
  <c r="M28" i="68" s="1"/>
  <c r="F23" i="1"/>
  <c r="F13" i="68"/>
  <c r="F29" i="68" s="1"/>
  <c r="N22" i="1"/>
  <c r="N12" i="68"/>
  <c r="N28" i="68" s="1"/>
  <c r="G22" i="1"/>
  <c r="G12" i="68"/>
  <c r="G28" i="68" s="1"/>
  <c r="I22" i="1"/>
  <c r="I12" i="68"/>
  <c r="I28" i="68" s="1"/>
  <c r="O22" i="1"/>
  <c r="P12" i="68"/>
  <c r="P28" i="68" s="1"/>
  <c r="G23" i="1"/>
  <c r="G13" i="68"/>
  <c r="G29" i="68" s="1"/>
  <c r="D23" i="1"/>
  <c r="D13" i="68"/>
  <c r="D29" i="68" s="1"/>
  <c r="H23" i="1"/>
  <c r="H13" i="68"/>
  <c r="H29" i="68" s="1"/>
  <c r="M23" i="1"/>
  <c r="M13" i="68"/>
  <c r="M29" i="68" s="1"/>
  <c r="J22" i="1"/>
  <c r="J12" i="68"/>
  <c r="J28" i="68" s="1"/>
  <c r="N23" i="1"/>
  <c r="N13" i="68"/>
  <c r="N29" i="68" s="1"/>
  <c r="F22" i="1"/>
  <c r="F12" i="68"/>
  <c r="F28" i="68" s="1"/>
  <c r="I13" i="68"/>
  <c r="I29" i="68" s="1"/>
  <c r="O23" i="1"/>
  <c r="P13" i="68"/>
  <c r="P29" i="68" s="1"/>
  <c r="E23" i="1"/>
  <c r="E13" i="68"/>
  <c r="E29" i="68" s="1"/>
  <c r="D22" i="1"/>
  <c r="D12" i="68"/>
  <c r="D28" i="68" s="1"/>
  <c r="J23" i="1"/>
  <c r="J13" i="68"/>
  <c r="J29" i="68" s="1"/>
  <c r="E22" i="1"/>
  <c r="E12" i="68"/>
  <c r="E28" i="68" s="1"/>
  <c r="Q22" i="1"/>
  <c r="R12" i="68"/>
  <c r="R13" i="68"/>
  <c r="Q23" i="1"/>
  <c r="T23" i="57"/>
  <c r="U33" i="53"/>
  <c r="U23" i="55"/>
  <c r="U25" i="54"/>
  <c r="T23" i="56"/>
  <c r="U23" i="51"/>
  <c r="U29" i="52"/>
  <c r="U25" i="50"/>
  <c r="U25" i="49"/>
  <c r="U18" i="2"/>
  <c r="U19" i="2"/>
  <c r="S14" i="2" l="1"/>
  <c r="U14" i="2" s="1"/>
  <c r="S13" i="2"/>
  <c r="U13" i="2" s="1"/>
  <c r="Q13" i="68"/>
  <c r="Q29" i="68" s="1"/>
  <c r="S32" i="68"/>
  <c r="S31" i="68"/>
  <c r="Q12" i="68"/>
  <c r="Q28" i="68" s="1"/>
  <c r="R29" i="68"/>
  <c r="R28" i="68"/>
  <c r="R26" i="1"/>
  <c r="R25" i="1"/>
  <c r="S13" i="68" l="1"/>
  <c r="S29" i="68" s="1"/>
  <c r="S35" i="68" s="1"/>
  <c r="S12" i="68"/>
  <c r="S28" i="68" s="1"/>
  <c r="S34" i="68" s="1"/>
  <c r="R23" i="1"/>
  <c r="R29" i="1" s="1"/>
  <c r="P23" i="1"/>
  <c r="P22" i="1"/>
  <c r="S36" i="68" l="1"/>
  <c r="U16" i="2"/>
  <c r="U22" i="2" s="1"/>
  <c r="R22" i="1"/>
  <c r="R28" i="1" s="1"/>
  <c r="R30" i="1" s="1"/>
  <c r="S15" i="2"/>
  <c r="U15" i="2"/>
  <c r="U21" i="2" s="1"/>
  <c r="S16" i="2"/>
  <c r="U23"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<sst xmlns="http://schemas.openxmlformats.org/spreadsheetml/2006/main" count="761" uniqueCount="120">
  <si>
    <t>Invulinstructie:</t>
  </si>
  <si>
    <t xml:space="preserve">Alle uren behorende bij de werkpakketten zijn reeds vooraf ingevuld op de betreffende tabbladen per werkpakket. Verdeling van de uren mag niet gewijzigd worden.
De totalen per perceel en per werkpakket worden verzameld op het bijbehorende tabblad 'Totaal perceel n'
Alléén op de tabbladen 'Totaal perceel 1', 'Totaal perceel 2' en 'Totaal perceel 3' dienen cellen ingevuld te worden.  </t>
  </si>
  <si>
    <t>De in te vullen cellen zijn geel gemarkeerd</t>
  </si>
  <si>
    <t>Begrip All-in</t>
  </si>
  <si>
    <t>Onder het begrip all-in worden alle kosten verstaan welke buiten de direct aan het product of activiteit besteedde directe tijd als bijkomende kosten worden gemaakt. Voorbeelden hiervan zijn, niet uitputtend:</t>
  </si>
  <si>
    <t xml:space="preserve">• de kosten van het reproduceren van overeenkomsten, contractstukken, tekeningen, berekeningen, rapporten e.d. door middel van lichtdrukken, fotokopiëren, plotten, printen of anderszins </t>
  </si>
  <si>
    <t>• de kosten gemoeid met het maken van foto’s, maquettes, perspectieven en andere presentaties, indien deze door de opdrachtgever worden verlangd</t>
  </si>
  <si>
    <t>• de kosten van telecommunicatie, porti</t>
  </si>
  <si>
    <t xml:space="preserve">• kosten tbv het opstellen van de betreffende offerte </t>
  </si>
  <si>
    <t>• registratie, kadastrale kosten en andere verschotten</t>
  </si>
  <si>
    <t>• opslag voor winst en risico</t>
  </si>
  <si>
    <t>• reiskosten</t>
  </si>
  <si>
    <t>Reistijd</t>
  </si>
  <si>
    <t>De reistijd is declarabel als werktijd indien :</t>
  </si>
  <si>
    <t>1. Een functionaris vanuit het kantoor van opdrachtnemer naar het kantoor van ProRail dan wel de bouwlocatie reist.</t>
  </si>
  <si>
    <t xml:space="preserve">2. Indien direct (woon/werkverkeer) naar het kantoor van ProRail of bouwlocatie wordt gereisd, uitgezonderd van het eerste uur vice versa. </t>
  </si>
  <si>
    <t>Reistijd dient altijd separaat inzichtelijk te worden gemaakt op de factuur</t>
  </si>
  <si>
    <t>Verblijfkosten:</t>
  </si>
  <si>
    <t xml:space="preserve">Alleen in specifieke gevallen komen verblijfkosten na voorafgaande afstemming met en </t>
  </si>
  <si>
    <t xml:space="preserve">akkoord door ProRail voor vergoeding in aanmerking. Indien deze achteraf worden verrekend </t>
  </si>
  <si>
    <t>dienen deze kosten te worden onderbouwd en voorzien van bewijsstukken</t>
  </si>
  <si>
    <t>Model begroting</t>
  </si>
  <si>
    <t>Project</t>
  </si>
  <si>
    <t xml:space="preserve"> ATO Testorganisatie Betuweroute - totaal perceel 1</t>
  </si>
  <si>
    <t xml:space="preserve">Prijspeil </t>
  </si>
  <si>
    <t>Datum:</t>
  </si>
  <si>
    <t>invullen op blad 'Totaal perceel 1'</t>
  </si>
  <si>
    <t>Projectnummer</t>
  </si>
  <si>
    <t>Tarief (all-in excl BTW)</t>
  </si>
  <si>
    <t>Versie:</t>
  </si>
  <si>
    <t>Bureau</t>
  </si>
  <si>
    <t>WP.nr.</t>
  </si>
  <si>
    <t>Beschrijving Werkpakketten</t>
  </si>
  <si>
    <t>Functiegroep</t>
  </si>
  <si>
    <t>Backoffice</t>
  </si>
  <si>
    <t>Machinist / 
RSC operator/ 
RSC supervisor</t>
  </si>
  <si>
    <t>PM</t>
  </si>
  <si>
    <t>PMO</t>
  </si>
  <si>
    <t>Overige kosten</t>
  </si>
  <si>
    <t>kosten van Inzet</t>
  </si>
  <si>
    <t>Inzet</t>
  </si>
  <si>
    <t>dag</t>
  </si>
  <si>
    <t>weekend</t>
  </si>
  <si>
    <t>verzekering</t>
  </si>
  <si>
    <t>infraheffing en energieverbruik
fase 1
(stelpost)</t>
  </si>
  <si>
    <t>infraheffing en energieverbruik
fase 2 en 3 
(stelpost)</t>
  </si>
  <si>
    <t xml:space="preserve">Tarief </t>
  </si>
  <si>
    <t>fg-uren</t>
  </si>
  <si>
    <t>derden</t>
  </si>
  <si>
    <t>TOTAAL</t>
  </si>
  <si>
    <t>vast</t>
  </si>
  <si>
    <t xml:space="preserve"> </t>
  </si>
  <si>
    <t>regie</t>
  </si>
  <si>
    <t>Totaal uren per functiegroep VAST</t>
  </si>
  <si>
    <t>Totaal uren per functiegroep REGIE</t>
  </si>
  <si>
    <t>Totaal functiegroep-uren VAST</t>
  </si>
  <si>
    <t>Totaal functiegroep-uren REGIE</t>
  </si>
  <si>
    <t>Totaalbedrag VAST</t>
  </si>
  <si>
    <t>Totaalbedrag REGIE</t>
  </si>
  <si>
    <t xml:space="preserve">Totaal van dit blad </t>
  </si>
  <si>
    <t xml:space="preserve"> ATO Testorganisatie Betuweroute - totaal perceel 2</t>
  </si>
  <si>
    <t>invullen op blad 'Totaal perceel 2'</t>
  </si>
  <si>
    <t>BPRL</t>
  </si>
  <si>
    <t xml:space="preserve"> ATO Testorganisatie Betuweroute - totaal Perceel 3</t>
  </si>
  <si>
    <t>invullen op blad 'Totaal perceel 3'</t>
  </si>
  <si>
    <t>Testofficer</t>
  </si>
  <si>
    <t>Testleider</t>
  </si>
  <si>
    <t>Werkpakket</t>
  </si>
  <si>
    <t>Perceel 1, fase 1, vervoerder - voorbereiding en organisatie</t>
  </si>
  <si>
    <t>Act. Nr.</t>
  </si>
  <si>
    <t>totaal
aantal</t>
  </si>
  <si>
    <t>Tarief</t>
  </si>
  <si>
    <t>uur</t>
  </si>
  <si>
    <t>Voorbereiding en organisatie tijdens testperiode, inclusief aanvragen van rijwegen</t>
  </si>
  <si>
    <t>Perceel 1, fase 1, vervoerder - uitvoering</t>
  </si>
  <si>
    <t>Leveren MCN</t>
  </si>
  <si>
    <t xml:space="preserve">Leveren RSC operator/supervisor </t>
  </si>
  <si>
    <t>Perceel 1, fase 1, vervoerder - leveren vervoersattest en verzekeringen</t>
  </si>
  <si>
    <t>Infraheffing en energieverbruik</t>
  </si>
  <si>
    <t>Verzekeringen</t>
  </si>
  <si>
    <t>Perceel 1, fase 1, projectmanagement</t>
  </si>
  <si>
    <t>Projectmanagement</t>
  </si>
  <si>
    <t>Perceel 1, fase 2 en 3, vervoerder - voorbereiding en organisatie</t>
  </si>
  <si>
    <t>Voorbereiding en organisatie vooraf aan testperiode</t>
  </si>
  <si>
    <t>Input en beoordeling ten behoeve van ontheffingsaanvraag</t>
  </si>
  <si>
    <t>Volgen opleiding</t>
  </si>
  <si>
    <t>Perceel 1, fase 2 en 3, vervoerder - uitvoering</t>
  </si>
  <si>
    <t>Leveren MCN doordeweeks</t>
  </si>
  <si>
    <t>Leveren MCN weekend</t>
  </si>
  <si>
    <t>Leveren RSC operator/supervisor doordeweeks</t>
  </si>
  <si>
    <t>Leveren RSC operator/supervisor weekend</t>
  </si>
  <si>
    <t>Leveren tweede RSC operator/supervisor doordeweeks</t>
  </si>
  <si>
    <t>Leveren tweede RSC operator/supervisor weekend</t>
  </si>
  <si>
    <t>Perceel 1, fase 2 en 3, vervoerder - leveren vervoersattest en verzekeringen</t>
  </si>
  <si>
    <t>Perceel 1, fase 2 en 3, projectmanagement</t>
  </si>
  <si>
    <t>Perceel 2, Fase 1, Beproevingsritorganisatie - voorbereiding en organisatie</t>
  </si>
  <si>
    <t>Voorbereiding en organisatie tijdens testperiode</t>
  </si>
  <si>
    <t>Perceel 2, Fase 1, Beproevingsritorganisatie - uitvoering</t>
  </si>
  <si>
    <t>Leveren BPRL</t>
  </si>
  <si>
    <t>Perceel 2, Fase 1, Beproevingsritorganisatie - projectmanagement</t>
  </si>
  <si>
    <t>Perceel 2, Fase 2 en 3, Beproevingsritorganisatie - voorbereiding en organisatie</t>
  </si>
  <si>
    <t>Perceel 2, Fase 2 en 3, Beproevingsritorganisatie - uitvoering</t>
  </si>
  <si>
    <t>Leveren BPRL doordeweeks</t>
  </si>
  <si>
    <t>Leveren BPRL weekend</t>
  </si>
  <si>
    <t>Perceel 2, Fase 2 en 3, Beproevingsritorganisatie - projectmanagement</t>
  </si>
  <si>
    <t>Perceel 3 , Fase 2 en 3, Testorganisatie - voorbereiding en organisatie</t>
  </si>
  <si>
    <t>Beheer testdatabase en issuedatabase</t>
  </si>
  <si>
    <t>Perceel 3 , Fase 2 en 3, Testorganisatie - opstellen testscripts</t>
  </si>
  <si>
    <t>Opstellen testscripts</t>
  </si>
  <si>
    <t>Perceel 3 , Fase 2 en 3, Testorganisatie - uitvoering</t>
  </si>
  <si>
    <t>Leveren testleider doordeweeks</t>
  </si>
  <si>
    <t>Leveren testleider weekend</t>
  </si>
  <si>
    <t>Leveren testofficer trein doordeweeks</t>
  </si>
  <si>
    <t>Leveren testofficer trein weekend</t>
  </si>
  <si>
    <t>Leveren testofficer RSC doordeweeks</t>
  </si>
  <si>
    <t>Leveren testofficer RSC-weekend</t>
  </si>
  <si>
    <t>Perceel 3 , Fase 2 en 3, Testorganisatie - opstellen testrapporten</t>
  </si>
  <si>
    <t>Testrapporten per 2 weken</t>
  </si>
  <si>
    <t>Overkoepelend testrapport</t>
  </si>
  <si>
    <t>Perceel 3 , Fase 2 en 3, projectmanagement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</si>
</sst>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 #,##0_ ;_ &quot;€&quot;\ * \-#,##0_ ;_ &quot;€&quot;\ * &quot;-&quot;_ ;_ @_ "/>
    <numFmt numFmtId="44" formatCode="_ &quot;€&quot;\ * #,##0.00_ ;_ &quot;€&quot;\ * \-#,##0.00_ ;_ &quot;€&quot;\ * &quot;-&quot;??_ ;_ @_ "/>
    <numFmt numFmtId="164" formatCode="_(&quot;€&quot;* #,##0.00_);_(&quot;€&quot;* \(#,##0.00\);_(&quot;€&quot;* &quot;-&quot;??_);_(@_)"/>
  </numFmts>
  <fonts count="14">
    <font>
      <sz val="8"/>
      <color theme="1"/>
      <name val="Calibri"/>
      <family val="2"/>
    </font>
    <font>
      <sz val="11"/>
      <color theme="1"/>
      <name val="Calibri"/>
      <family val="2"/>
      <scheme val="minor"/>
    </font>
    <font>
      <b/>
      <sz val="8"/>
      <color theme="1"/>
      <name val="Calibri"/>
      <family val="2"/>
    </font>
    <font>
      <sz val="8"/>
      <name val="Calibri"/>
      <family val="2"/>
    </font>
    <font>
      <sz val="8"/>
      <color theme="1"/>
      <name val="Arial"/>
      <family val="2"/>
    </font>
    <font>
      <sz val="11"/>
      <color theme="1"/>
      <name val="Calibri"/>
      <family val="2"/>
      <scheme val="minor"/>
    </font>
    <font>
      <b/>
      <sz val="8"/>
      <color theme="1"/>
      <name val="Arial"/>
      <family val="2"/>
    </font>
    <font>
      <sz val="8"/>
      <color theme="1"/>
      <name val="Calibri"/>
      <family val="2"/>
    </font>
    <font>
      <sz val="8"/>
      <color theme="1"/>
      <name val="Calibri"/>
      <family val="2"/>
      <scheme val="minor"/>
    </font>
    <font>
      <sz val="8"/>
      <color theme="1"/>
      <name val="Calibri Light"/>
      <family val="2"/>
      <scheme val="major"/>
    </font>
    <font>
      <sz val="9"/>
      <color theme="1"/>
      <name val="Calibri"/>
      <family val="2"/>
    </font>
    <font>
      <b/>
      <sz val="10"/>
      <color theme="1"/>
      <name val="Calibri"/>
      <family val="2"/>
    </font>
    <font>
      <sz val="10"/>
      <color theme="1"/>
      <name val="Calibri"/>
      <family val="2"/>
    </font>
    <font>
      <sz val="10"/>
      <color theme="1"/>
      <name val="Calibri"/>
      <family val="2"/>
      <scheme val="minor"/>
    </font>
  </fonts>
  <fills count="10">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rgb="FFCCFFFF"/>
        <bgColor indexed="64"/>
      </patternFill>
    </fill>
    <fill>
      <patternFill patternType="solid">
        <fgColor theme="5" tint="0.59999389629810485"/>
        <bgColor indexed="64"/>
      </patternFill>
    </fill>
    <fill>
      <patternFill patternType="solid">
        <fgColor theme="5" tint="0.79998168889431442"/>
        <bgColor indexed="65"/>
      </patternFill>
    </fill>
    <fill>
      <patternFill patternType="solid">
        <fgColor rgb="FFFFFF00"/>
        <bgColor indexed="64"/>
      </patternFill>
    </fill>
    <fill>
      <patternFill patternType="solid">
        <fgColor rgb="FF92D050"/>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hair">
        <color auto="1"/>
      </left>
      <right style="hair">
        <color auto="1"/>
      </right>
      <top style="hair">
        <color auto="1"/>
      </top>
      <bottom style="hair">
        <color auto="1"/>
      </bottom>
      <diagonal/>
    </border>
    <border>
      <left style="hair">
        <color auto="1"/>
      </left>
      <right style="hair">
        <color auto="1"/>
      </right>
      <top style="thin">
        <color auto="1"/>
      </top>
      <bottom style="hair">
        <color auto="1"/>
      </bottom>
      <diagonal/>
    </border>
    <border>
      <left/>
      <right/>
      <top/>
      <bottom style="thin">
        <color indexed="64"/>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top/>
      <bottom style="thick">
        <color rgb="FFC00000"/>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s>
  <cellStyleXfs count="4">
    <xf numFmtId="0" fontId="0" fillId="0" borderId="0"/>
    <xf numFmtId="0" fontId="5" fillId="0" borderId="0"/>
    <xf numFmtId="164" fontId="7" fillId="0" borderId="0" applyFont="0" applyFill="0" applyBorder="0" applyAlignment="0" applyProtection="0"/>
    <xf numFmtId="0" fontId="1" fillId="7" borderId="0" applyNumberFormat="0" applyBorder="0" applyAlignment="0" applyProtection="0"/>
  </cellStyleXfs>
  <cellXfs count="123">
    <xf numFmtId="0" fontId="0" fillId="0" borderId="0" xfId="0"/>
    <xf numFmtId="0" fontId="0" fillId="3" borderId="0" xfId="0" applyFill="1"/>
    <xf numFmtId="0" fontId="0" fillId="3" borderId="1" xfId="0" applyFill="1" applyBorder="1" applyAlignment="1">
      <alignment horizontal="center"/>
    </xf>
    <xf numFmtId="0" fontId="0" fillId="3" borderId="0" xfId="0" applyFill="1" applyAlignment="1">
      <alignment horizontal="center"/>
    </xf>
    <xf numFmtId="0" fontId="0" fillId="3" borderId="2" xfId="0" applyFill="1" applyBorder="1" applyAlignment="1">
      <alignment horizontal="right"/>
    </xf>
    <xf numFmtId="0" fontId="0" fillId="3" borderId="3" xfId="0" applyFill="1" applyBorder="1" applyAlignment="1">
      <alignment horizontal="right"/>
    </xf>
    <xf numFmtId="0" fontId="0" fillId="3" borderId="4" xfId="0" applyFill="1" applyBorder="1" applyAlignment="1">
      <alignment horizontal="right"/>
    </xf>
    <xf numFmtId="0" fontId="0" fillId="4" borderId="1" xfId="0" applyFill="1" applyBorder="1"/>
    <xf numFmtId="0" fontId="0" fillId="5" borderId="1" xfId="0" applyFill="1" applyBorder="1"/>
    <xf numFmtId="0" fontId="0" fillId="3" borderId="6" xfId="0" applyFill="1" applyBorder="1"/>
    <xf numFmtId="0" fontId="0" fillId="3" borderId="7" xfId="0" applyFill="1" applyBorder="1"/>
    <xf numFmtId="0" fontId="0" fillId="3" borderId="10" xfId="0" applyFill="1" applyBorder="1"/>
    <xf numFmtId="0" fontId="0" fillId="3" borderId="11" xfId="0" applyFill="1" applyBorder="1"/>
    <xf numFmtId="0" fontId="0" fillId="4" borderId="1" xfId="0" applyFill="1" applyBorder="1" applyAlignment="1">
      <alignment horizontal="center"/>
    </xf>
    <xf numFmtId="0" fontId="0" fillId="5" borderId="1" xfId="0" applyFill="1" applyBorder="1" applyAlignment="1">
      <alignment horizontal="center"/>
    </xf>
    <xf numFmtId="0" fontId="4" fillId="0" borderId="5" xfId="0" applyFont="1" applyBorder="1" applyAlignment="1">
      <alignment vertical="center"/>
    </xf>
    <xf numFmtId="0" fontId="6" fillId="6" borderId="5" xfId="0" applyFont="1" applyFill="1" applyBorder="1" applyAlignment="1">
      <alignment vertical="center"/>
    </xf>
    <xf numFmtId="0" fontId="0" fillId="6" borderId="7" xfId="0" applyFill="1" applyBorder="1"/>
    <xf numFmtId="0" fontId="0" fillId="3" borderId="15" xfId="0" applyFill="1" applyBorder="1" applyAlignment="1">
      <alignment wrapText="1"/>
    </xf>
    <xf numFmtId="0" fontId="0" fillId="3" borderId="0" xfId="0" applyFill="1" applyAlignment="1">
      <alignment wrapText="1"/>
    </xf>
    <xf numFmtId="44" fontId="0" fillId="2" borderId="1" xfId="0" applyNumberFormat="1" applyFill="1" applyBorder="1" applyAlignment="1">
      <alignment horizontal="center"/>
    </xf>
    <xf numFmtId="44" fontId="0" fillId="3" borderId="1" xfId="0" applyNumberFormat="1" applyFill="1" applyBorder="1" applyAlignment="1">
      <alignment horizontal="center"/>
    </xf>
    <xf numFmtId="44" fontId="0" fillId="4" borderId="1" xfId="0" applyNumberFormat="1" applyFill="1" applyBorder="1" applyAlignment="1">
      <alignment horizontal="center"/>
    </xf>
    <xf numFmtId="44" fontId="0" fillId="5" borderId="1" xfId="0" applyNumberFormat="1" applyFill="1" applyBorder="1" applyAlignment="1">
      <alignment horizontal="center"/>
    </xf>
    <xf numFmtId="42" fontId="0" fillId="3" borderId="6" xfId="0" applyNumberFormat="1" applyFill="1" applyBorder="1"/>
    <xf numFmtId="42" fontId="0" fillId="6" borderId="6" xfId="0" applyNumberFormat="1" applyFill="1" applyBorder="1"/>
    <xf numFmtId="44" fontId="0" fillId="3" borderId="0" xfId="0" applyNumberFormat="1" applyFill="1"/>
    <xf numFmtId="0" fontId="0" fillId="0" borderId="3" xfId="0" applyBorder="1" applyAlignment="1">
      <alignment horizontal="center"/>
    </xf>
    <xf numFmtId="44" fontId="0" fillId="0" borderId="3" xfId="0" applyNumberFormat="1" applyBorder="1" applyAlignment="1">
      <alignment horizontal="center"/>
    </xf>
    <xf numFmtId="0" fontId="0" fillId="3" borderId="3" xfId="0" applyFill="1" applyBorder="1" applyAlignment="1">
      <alignment horizontal="center"/>
    </xf>
    <xf numFmtId="0" fontId="2" fillId="3" borderId="3" xfId="0" applyFont="1" applyFill="1" applyBorder="1" applyAlignment="1">
      <alignment horizontal="center"/>
    </xf>
    <xf numFmtId="44" fontId="0" fillId="3" borderId="3" xfId="0" applyNumberFormat="1" applyFill="1" applyBorder="1" applyAlignment="1">
      <alignment horizontal="center"/>
    </xf>
    <xf numFmtId="0" fontId="0" fillId="3" borderId="16" xfId="0" applyFill="1" applyBorder="1"/>
    <xf numFmtId="0" fontId="0" fillId="0" borderId="16" xfId="0" applyBorder="1"/>
    <xf numFmtId="0" fontId="0" fillId="3" borderId="21" xfId="0" applyFill="1" applyBorder="1"/>
    <xf numFmtId="0" fontId="0" fillId="3" borderId="0" xfId="0" applyFill="1" applyAlignment="1">
      <alignment horizontal="left"/>
    </xf>
    <xf numFmtId="0" fontId="10" fillId="3" borderId="0" xfId="0" applyFont="1" applyFill="1" applyAlignment="1">
      <alignment horizontal="left"/>
    </xf>
    <xf numFmtId="0" fontId="7" fillId="0" borderId="14" xfId="0" applyFont="1" applyBorder="1"/>
    <xf numFmtId="0" fontId="0" fillId="0" borderId="14" xfId="0" applyBorder="1"/>
    <xf numFmtId="0" fontId="11" fillId="0" borderId="0" xfId="0" applyFont="1"/>
    <xf numFmtId="0" fontId="12" fillId="0" borderId="0" xfId="0" applyFont="1"/>
    <xf numFmtId="0" fontId="13" fillId="0" borderId="0" xfId="1" applyFont="1"/>
    <xf numFmtId="0" fontId="0" fillId="3" borderId="6" xfId="0" applyFill="1" applyBorder="1" applyAlignment="1">
      <alignment horizontal="right"/>
    </xf>
    <xf numFmtId="0" fontId="0" fillId="3" borderId="2" xfId="0" applyFill="1" applyBorder="1" applyAlignment="1">
      <alignment horizontal="right" vertical="top"/>
    </xf>
    <xf numFmtId="0" fontId="0" fillId="0" borderId="3" xfId="0" applyBorder="1" applyAlignment="1">
      <alignment horizontal="center" vertical="top"/>
    </xf>
    <xf numFmtId="0" fontId="0" fillId="3" borderId="0" xfId="0" applyFill="1" applyAlignment="1">
      <alignment horizontal="center" vertical="top"/>
    </xf>
    <xf numFmtId="0" fontId="0" fillId="3" borderId="1" xfId="0" applyFill="1" applyBorder="1" applyAlignment="1">
      <alignment horizontal="center" wrapText="1"/>
    </xf>
    <xf numFmtId="0" fontId="0" fillId="3" borderId="3" xfId="0" applyFill="1" applyBorder="1" applyAlignment="1">
      <alignment horizontal="right" wrapText="1"/>
    </xf>
    <xf numFmtId="0" fontId="0" fillId="8" borderId="14" xfId="0" applyFill="1" applyBorder="1" applyAlignment="1">
      <alignment wrapText="1"/>
    </xf>
    <xf numFmtId="44" fontId="0" fillId="8" borderId="1" xfId="0" applyNumberFormat="1" applyFill="1" applyBorder="1" applyAlignment="1">
      <alignment horizontal="center"/>
    </xf>
    <xf numFmtId="0" fontId="7" fillId="3" borderId="14" xfId="0" applyFont="1" applyFill="1" applyBorder="1"/>
    <xf numFmtId="0" fontId="12" fillId="0" borderId="0" xfId="0" applyFont="1" applyAlignment="1">
      <alignment wrapText="1"/>
    </xf>
    <xf numFmtId="0" fontId="12" fillId="8" borderId="0" xfId="0" applyFont="1" applyFill="1"/>
    <xf numFmtId="0" fontId="13" fillId="0" borderId="0" xfId="1" applyFont="1" applyAlignment="1">
      <alignment wrapText="1"/>
    </xf>
    <xf numFmtId="0" fontId="5" fillId="0" borderId="0" xfId="1" applyAlignment="1">
      <alignment wrapText="1"/>
    </xf>
    <xf numFmtId="0" fontId="11" fillId="0" borderId="0" xfId="0" applyFont="1" applyAlignment="1">
      <alignment wrapText="1"/>
    </xf>
    <xf numFmtId="0" fontId="12" fillId="9" borderId="0" xfId="0" applyFont="1" applyFill="1" applyAlignment="1">
      <alignment wrapText="1"/>
    </xf>
    <xf numFmtId="0" fontId="12" fillId="0" borderId="0" xfId="0" applyFont="1" applyAlignment="1">
      <alignment horizontal="left" wrapText="1"/>
    </xf>
    <xf numFmtId="0" fontId="0" fillId="3" borderId="21" xfId="0" applyFill="1" applyBorder="1" applyAlignment="1">
      <alignment horizontal="center"/>
    </xf>
    <xf numFmtId="0" fontId="2" fillId="3" borderId="5" xfId="0" applyFont="1" applyFill="1" applyBorder="1" applyAlignment="1">
      <alignment horizontal="center"/>
    </xf>
    <xf numFmtId="0" fontId="2" fillId="3" borderId="7" xfId="0" applyFont="1" applyFill="1" applyBorder="1" applyAlignment="1">
      <alignment horizontal="center"/>
    </xf>
    <xf numFmtId="0" fontId="2" fillId="3" borderId="6" xfId="0" applyFont="1" applyFill="1" applyBorder="1" applyAlignment="1">
      <alignment horizontal="center"/>
    </xf>
    <xf numFmtId="14" fontId="0" fillId="8" borderId="17" xfId="0" applyNumberFormat="1" applyFill="1" applyBorder="1" applyAlignment="1">
      <alignment horizontal="center" wrapText="1"/>
    </xf>
    <xf numFmtId="0" fontId="0" fillId="8" borderId="19" xfId="0" applyFill="1" applyBorder="1" applyAlignment="1">
      <alignment horizontal="center" wrapText="1"/>
    </xf>
    <xf numFmtId="0" fontId="0" fillId="8" borderId="18" xfId="0" applyFill="1" applyBorder="1" applyAlignment="1">
      <alignment horizontal="center" wrapText="1"/>
    </xf>
    <xf numFmtId="0" fontId="0" fillId="8" borderId="20" xfId="0" applyFill="1" applyBorder="1" applyAlignment="1">
      <alignment horizontal="center" wrapText="1"/>
    </xf>
    <xf numFmtId="0" fontId="0" fillId="3" borderId="2" xfId="0" applyFill="1" applyBorder="1" applyAlignment="1">
      <alignment horizontal="left"/>
    </xf>
    <xf numFmtId="0" fontId="0" fillId="3" borderId="3" xfId="0" applyFill="1" applyBorder="1" applyAlignment="1">
      <alignment horizontal="left"/>
    </xf>
    <xf numFmtId="0" fontId="0" fillId="3" borderId="4" xfId="0" applyFill="1" applyBorder="1" applyAlignment="1">
      <alignment horizontal="left"/>
    </xf>
    <xf numFmtId="0" fontId="0" fillId="3" borderId="2" xfId="0" applyFill="1" applyBorder="1" applyAlignment="1">
      <alignment horizontal="left" wrapText="1"/>
    </xf>
    <xf numFmtId="0" fontId="0" fillId="3" borderId="3" xfId="0" applyFill="1" applyBorder="1" applyAlignment="1">
      <alignment horizontal="left" wrapText="1"/>
    </xf>
    <xf numFmtId="0" fontId="0" fillId="3" borderId="4" xfId="0" applyFill="1" applyBorder="1" applyAlignment="1">
      <alignment horizontal="left" wrapText="1"/>
    </xf>
    <xf numFmtId="0" fontId="2" fillId="3" borderId="1" xfId="0" applyFont="1" applyFill="1" applyBorder="1" applyAlignment="1">
      <alignment horizontal="center" vertical="top"/>
    </xf>
    <xf numFmtId="0" fontId="2" fillId="3" borderId="1" xfId="0" applyFont="1" applyFill="1" applyBorder="1" applyAlignment="1">
      <alignment horizontal="center" vertical="top" wrapText="1"/>
    </xf>
    <xf numFmtId="0" fontId="0" fillId="3" borderId="1" xfId="0" applyFill="1" applyBorder="1" applyAlignment="1">
      <alignment horizontal="center" vertical="top"/>
    </xf>
    <xf numFmtId="0" fontId="0" fillId="3" borderId="1" xfId="0" applyFill="1" applyBorder="1" applyAlignment="1">
      <alignment horizontal="center"/>
    </xf>
    <xf numFmtId="0" fontId="2" fillId="3" borderId="5" xfId="0" applyFont="1" applyFill="1" applyBorder="1" applyAlignment="1">
      <alignment horizontal="center" vertical="top"/>
    </xf>
    <xf numFmtId="0" fontId="2" fillId="3" borderId="7" xfId="0" applyFont="1" applyFill="1" applyBorder="1" applyAlignment="1">
      <alignment horizontal="center" vertical="top"/>
    </xf>
    <xf numFmtId="0" fontId="2" fillId="3" borderId="6" xfId="0" applyFont="1" applyFill="1" applyBorder="1" applyAlignment="1">
      <alignment horizontal="center" vertical="top"/>
    </xf>
    <xf numFmtId="0" fontId="9" fillId="3" borderId="2" xfId="3" applyFont="1" applyFill="1" applyBorder="1" applyAlignment="1">
      <alignment horizontal="left" vertical="center" wrapText="1"/>
    </xf>
    <xf numFmtId="0" fontId="9" fillId="3" borderId="4" xfId="3" applyFont="1" applyFill="1" applyBorder="1" applyAlignment="1">
      <alignment horizontal="left" vertical="center" wrapText="1"/>
    </xf>
    <xf numFmtId="0" fontId="0" fillId="3" borderId="5" xfId="0" applyFill="1" applyBorder="1" applyAlignment="1">
      <alignment horizontal="right"/>
    </xf>
    <xf numFmtId="0" fontId="0" fillId="3" borderId="7" xfId="0" applyFill="1" applyBorder="1" applyAlignment="1">
      <alignment horizontal="right"/>
    </xf>
    <xf numFmtId="0" fontId="0" fillId="3" borderId="6" xfId="0" applyFill="1" applyBorder="1" applyAlignment="1">
      <alignment horizontal="right"/>
    </xf>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3" borderId="1" xfId="0" applyFill="1" applyBorder="1" applyAlignment="1">
      <alignment horizontal="center" wrapText="1"/>
    </xf>
    <xf numFmtId="14" fontId="0" fillId="8" borderId="19" xfId="0" applyNumberFormat="1" applyFill="1" applyBorder="1" applyAlignment="1">
      <alignment horizontal="center" wrapText="1"/>
    </xf>
    <xf numFmtId="0" fontId="8" fillId="3" borderId="22" xfId="3" applyFont="1" applyFill="1" applyBorder="1" applyAlignment="1">
      <alignment horizontal="left"/>
    </xf>
    <xf numFmtId="0" fontId="8" fillId="3" borderId="23" xfId="3" applyFont="1" applyFill="1" applyBorder="1" applyAlignment="1">
      <alignment horizontal="left"/>
    </xf>
    <xf numFmtId="0" fontId="8" fillId="3" borderId="14" xfId="3" applyFont="1" applyFill="1" applyBorder="1" applyAlignment="1">
      <alignment horizontal="left"/>
    </xf>
    <xf numFmtId="0" fontId="8" fillId="3" borderId="15" xfId="3" applyFont="1" applyFill="1" applyBorder="1" applyAlignment="1">
      <alignment horizontal="left"/>
    </xf>
    <xf numFmtId="0" fontId="2" fillId="3" borderId="13" xfId="0" applyFont="1" applyFill="1" applyBorder="1" applyAlignment="1">
      <alignment horizontal="left"/>
    </xf>
    <xf numFmtId="0" fontId="2" fillId="3" borderId="9" xfId="0" applyFont="1" applyFill="1" applyBorder="1" applyAlignment="1">
      <alignment horizontal="left"/>
    </xf>
    <xf numFmtId="0" fontId="2" fillId="3" borderId="8" xfId="0" applyFont="1" applyFill="1" applyBorder="1" applyAlignment="1">
      <alignment horizontal="left"/>
    </xf>
    <xf numFmtId="0" fontId="2" fillId="3" borderId="10" xfId="0" applyFont="1" applyFill="1" applyBorder="1" applyAlignment="1">
      <alignment horizontal="left"/>
    </xf>
    <xf numFmtId="0" fontId="2" fillId="3" borderId="12" xfId="0" applyFont="1" applyFill="1" applyBorder="1" applyAlignment="1">
      <alignment horizontal="left"/>
    </xf>
    <xf numFmtId="0" fontId="2" fillId="3" borderId="11" xfId="0" applyFont="1" applyFill="1" applyBorder="1" applyAlignment="1">
      <alignment horizontal="left"/>
    </xf>
    <xf numFmtId="0" fontId="0" fillId="3" borderId="13" xfId="0" applyFill="1" applyBorder="1" applyAlignment="1">
      <alignment horizontal="left" vertical="center" wrapText="1"/>
    </xf>
    <xf numFmtId="0" fontId="0" fillId="3" borderId="9" xfId="0" applyFill="1" applyBorder="1" applyAlignment="1">
      <alignment horizontal="left" vertical="center" wrapText="1"/>
    </xf>
    <xf numFmtId="0" fontId="0" fillId="3" borderId="12" xfId="0" applyFill="1" applyBorder="1" applyAlignment="1">
      <alignment horizontal="left" vertical="center" wrapText="1"/>
    </xf>
    <xf numFmtId="0" fontId="0" fillId="3" borderId="11" xfId="0" applyFill="1" applyBorder="1" applyAlignment="1">
      <alignment horizontal="left" vertical="center" wrapText="1"/>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14" fontId="0" fillId="3" borderId="17" xfId="0" applyNumberFormat="1" applyFill="1" applyBorder="1" applyAlignment="1">
      <alignment horizontal="center"/>
    </xf>
    <xf numFmtId="14" fontId="0" fillId="3" borderId="19" xfId="0" applyNumberFormat="1" applyFill="1" applyBorder="1" applyAlignment="1">
      <alignment horizontal="center"/>
    </xf>
    <xf numFmtId="0" fontId="0" fillId="3" borderId="13" xfId="0" applyFill="1" applyBorder="1" applyAlignment="1">
      <alignment horizontal="left" vertical="center" wrapText="1" indent="1"/>
    </xf>
    <xf numFmtId="0" fontId="0" fillId="3" borderId="9" xfId="0" applyFill="1" applyBorder="1" applyAlignment="1">
      <alignment horizontal="left" vertical="center" wrapText="1" indent="1"/>
    </xf>
    <xf numFmtId="0" fontId="0" fillId="3" borderId="12" xfId="0" applyFill="1" applyBorder="1" applyAlignment="1">
      <alignment horizontal="left" vertical="center" wrapText="1" indent="1"/>
    </xf>
    <xf numFmtId="0" fontId="0" fillId="3" borderId="11" xfId="0" applyFill="1" applyBorder="1" applyAlignment="1">
      <alignment horizontal="left" vertical="center" wrapText="1" indent="1"/>
    </xf>
    <xf numFmtId="0" fontId="8" fillId="0" borderId="22" xfId="3" applyFont="1" applyFill="1" applyBorder="1" applyAlignment="1">
      <alignment horizontal="left"/>
    </xf>
    <xf numFmtId="0" fontId="8" fillId="0" borderId="23" xfId="3" applyFont="1" applyFill="1" applyBorder="1" applyAlignment="1">
      <alignment horizontal="left"/>
    </xf>
    <xf numFmtId="0" fontId="8" fillId="0" borderId="15" xfId="3" applyFont="1" applyFill="1" applyBorder="1" applyAlignment="1">
      <alignment horizontal="left"/>
    </xf>
    <xf numFmtId="0" fontId="8" fillId="0" borderId="14" xfId="3" applyFont="1" applyFill="1" applyBorder="1" applyAlignment="1">
      <alignment horizontal="left"/>
    </xf>
    <xf numFmtId="0" fontId="0" fillId="3" borderId="18" xfId="0" applyFill="1" applyBorder="1" applyAlignment="1">
      <alignment horizontal="center"/>
    </xf>
    <xf numFmtId="0" fontId="0" fillId="3" borderId="20" xfId="0" applyFill="1" applyBorder="1" applyAlignment="1">
      <alignment horizontal="center"/>
    </xf>
    <xf numFmtId="0" fontId="0" fillId="3" borderId="13" xfId="0" applyFill="1" applyBorder="1" applyAlignment="1">
      <alignment horizontal="left" vertical="center" wrapText="1" indent="2"/>
    </xf>
    <xf numFmtId="0" fontId="0" fillId="3" borderId="9" xfId="0" applyFill="1" applyBorder="1" applyAlignment="1">
      <alignment horizontal="left" vertical="center" wrapText="1" indent="2"/>
    </xf>
    <xf numFmtId="0" fontId="0" fillId="3" borderId="12" xfId="0" applyFill="1" applyBorder="1" applyAlignment="1">
      <alignment horizontal="left" vertical="center" wrapText="1" indent="2"/>
    </xf>
    <xf numFmtId="0" fontId="0" fillId="3" borderId="11" xfId="0" applyFill="1" applyBorder="1" applyAlignment="1">
      <alignment horizontal="left" vertical="center" wrapText="1" indent="2"/>
    </xf>
  </cellXfs>
  <cellStyles count="4">
    <cellStyle name="20% - Accent2" xfId="3" builtinId="34"/>
    <cellStyle name="Standaard" xfId="0" builtinId="0"/>
    <cellStyle name="Standaard 2" xfId="1" xr:uid="{F6A2FECB-595A-4D45-BCFF-235DE255329D}"/>
    <cellStyle name="Valuta 2" xfId="2" xr:uid="{5F71DB58-15B7-4654-A3AD-1C1B9BC51A07}"/>
  </cellStyles>
  <dxfs count="0"/>
  <tableStyles count="0" defaultTableStyle="TableStyleMedium2"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33"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200025</xdr:colOff>
      <xdr:row>1</xdr:row>
      <xdr:rowOff>85725</xdr:rowOff>
    </xdr:from>
    <xdr:to>
      <xdr:col>15</xdr:col>
      <xdr:colOff>375971</xdr:colOff>
      <xdr:row>2</xdr:row>
      <xdr:rowOff>19740</xdr:rowOff>
    </xdr:to>
    <xdr:pic>
      <xdr:nvPicPr>
        <xdr:cNvPr id="2" name="Afbeelding 19">
          <a:extLst>
            <a:ext uri="{FF2B5EF4-FFF2-40B4-BE49-F238E27FC236}">
              <a16:creationId xmlns:a16="http://schemas.microsoft.com/office/drawing/2014/main" id="{3C7DF2F9-B696-48AC-9323-7BACD35C07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2175" y="219075"/>
          <a:ext cx="9272497" cy="5817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16</xdr:col>
      <xdr:colOff>140670</xdr:colOff>
      <xdr:row>2</xdr:row>
      <xdr:rowOff>17861</xdr:rowOff>
    </xdr:to>
    <xdr:pic>
      <xdr:nvPicPr>
        <xdr:cNvPr id="2" name="Afbeelding 19">
          <a:extLst>
            <a:ext uri="{FF2B5EF4-FFF2-40B4-BE49-F238E27FC236}">
              <a16:creationId xmlns:a16="http://schemas.microsoft.com/office/drawing/2014/main" id="{594F6AD6-FE64-45B4-8058-1A51B9E906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38057"/>
          <a:ext cx="9303393" cy="54180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15</xdr:col>
      <xdr:colOff>129464</xdr:colOff>
      <xdr:row>2</xdr:row>
      <xdr:rowOff>17861</xdr:rowOff>
    </xdr:to>
    <xdr:pic>
      <xdr:nvPicPr>
        <xdr:cNvPr id="2" name="Afbeelding 19">
          <a:extLst>
            <a:ext uri="{FF2B5EF4-FFF2-40B4-BE49-F238E27FC236}">
              <a16:creationId xmlns:a16="http://schemas.microsoft.com/office/drawing/2014/main" id="{004475FE-1E95-43BC-9231-A438C3719D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46461"/>
          <a:ext cx="10418939" cy="5429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16</xdr:col>
      <xdr:colOff>140670</xdr:colOff>
      <xdr:row>2</xdr:row>
      <xdr:rowOff>17861</xdr:rowOff>
    </xdr:to>
    <xdr:pic>
      <xdr:nvPicPr>
        <xdr:cNvPr id="2" name="Afbeelding 19">
          <a:extLst>
            <a:ext uri="{FF2B5EF4-FFF2-40B4-BE49-F238E27FC236}">
              <a16:creationId xmlns:a16="http://schemas.microsoft.com/office/drawing/2014/main" id="{8287D50F-B1C6-47BB-8025-10D0B6B479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46461"/>
          <a:ext cx="10418939" cy="5429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16</xdr:col>
      <xdr:colOff>140670</xdr:colOff>
      <xdr:row>2</xdr:row>
      <xdr:rowOff>17861</xdr:rowOff>
    </xdr:to>
    <xdr:pic>
      <xdr:nvPicPr>
        <xdr:cNvPr id="2" name="Afbeelding 19">
          <a:extLst>
            <a:ext uri="{FF2B5EF4-FFF2-40B4-BE49-F238E27FC236}">
              <a16:creationId xmlns:a16="http://schemas.microsoft.com/office/drawing/2014/main" id="{64C6977C-5637-49EB-ABEC-821FF85B0C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46461"/>
          <a:ext cx="10418939" cy="54292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16</xdr:col>
      <xdr:colOff>140670</xdr:colOff>
      <xdr:row>2</xdr:row>
      <xdr:rowOff>17861</xdr:rowOff>
    </xdr:to>
    <xdr:pic>
      <xdr:nvPicPr>
        <xdr:cNvPr id="2" name="Afbeelding 19">
          <a:extLst>
            <a:ext uri="{FF2B5EF4-FFF2-40B4-BE49-F238E27FC236}">
              <a16:creationId xmlns:a16="http://schemas.microsoft.com/office/drawing/2014/main" id="{A26B5771-E7F5-45A0-97BD-F06DCAEBB5E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36936"/>
          <a:ext cx="9272764" cy="54292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16</xdr:col>
      <xdr:colOff>140670</xdr:colOff>
      <xdr:row>2</xdr:row>
      <xdr:rowOff>17861</xdr:rowOff>
    </xdr:to>
    <xdr:pic>
      <xdr:nvPicPr>
        <xdr:cNvPr id="2" name="Afbeelding 19">
          <a:extLst>
            <a:ext uri="{FF2B5EF4-FFF2-40B4-BE49-F238E27FC236}">
              <a16:creationId xmlns:a16="http://schemas.microsoft.com/office/drawing/2014/main" id="{193C9D45-6C64-4955-A8EE-02956488EC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36936"/>
          <a:ext cx="9272764" cy="5429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16</xdr:col>
      <xdr:colOff>140670</xdr:colOff>
      <xdr:row>2</xdr:row>
      <xdr:rowOff>17861</xdr:rowOff>
    </xdr:to>
    <xdr:pic>
      <xdr:nvPicPr>
        <xdr:cNvPr id="2" name="Afbeelding 19">
          <a:extLst>
            <a:ext uri="{FF2B5EF4-FFF2-40B4-BE49-F238E27FC236}">
              <a16:creationId xmlns:a16="http://schemas.microsoft.com/office/drawing/2014/main" id="{595DF5D4-56E0-4F64-9D5C-87BA418DB7D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36936"/>
          <a:ext cx="9272764" cy="54292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16</xdr:col>
      <xdr:colOff>140670</xdr:colOff>
      <xdr:row>2</xdr:row>
      <xdr:rowOff>17861</xdr:rowOff>
    </xdr:to>
    <xdr:pic>
      <xdr:nvPicPr>
        <xdr:cNvPr id="2" name="Afbeelding 19">
          <a:extLst>
            <a:ext uri="{FF2B5EF4-FFF2-40B4-BE49-F238E27FC236}">
              <a16:creationId xmlns:a16="http://schemas.microsoft.com/office/drawing/2014/main" id="{A19C75C7-B031-4055-B06E-A8AE170715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36936"/>
          <a:ext cx="9272764" cy="542925"/>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16</xdr:col>
      <xdr:colOff>140670</xdr:colOff>
      <xdr:row>2</xdr:row>
      <xdr:rowOff>17861</xdr:rowOff>
    </xdr:to>
    <xdr:pic>
      <xdr:nvPicPr>
        <xdr:cNvPr id="2" name="Afbeelding 19">
          <a:extLst>
            <a:ext uri="{FF2B5EF4-FFF2-40B4-BE49-F238E27FC236}">
              <a16:creationId xmlns:a16="http://schemas.microsoft.com/office/drawing/2014/main" id="{FCD9EAEE-8914-4A76-AE68-164EF6C7300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36936"/>
          <a:ext cx="9272764" cy="54292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16</xdr:col>
      <xdr:colOff>140670</xdr:colOff>
      <xdr:row>2</xdr:row>
      <xdr:rowOff>17861</xdr:rowOff>
    </xdr:to>
    <xdr:pic>
      <xdr:nvPicPr>
        <xdr:cNvPr id="2" name="Afbeelding 19">
          <a:extLst>
            <a:ext uri="{FF2B5EF4-FFF2-40B4-BE49-F238E27FC236}">
              <a16:creationId xmlns:a16="http://schemas.microsoft.com/office/drawing/2014/main" id="{45495693-50A8-49F4-AD2C-E2C9B26E27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36936"/>
          <a:ext cx="9272764" cy="542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85725</xdr:rowOff>
    </xdr:from>
    <xdr:to>
      <xdr:col>16</xdr:col>
      <xdr:colOff>36681</xdr:colOff>
      <xdr:row>2</xdr:row>
      <xdr:rowOff>19740</xdr:rowOff>
    </xdr:to>
    <xdr:pic>
      <xdr:nvPicPr>
        <xdr:cNvPr id="2" name="Afbeelding 19">
          <a:extLst>
            <a:ext uri="{FF2B5EF4-FFF2-40B4-BE49-F238E27FC236}">
              <a16:creationId xmlns:a16="http://schemas.microsoft.com/office/drawing/2014/main" id="{C1AE56F0-BAB8-421F-8E00-4D7A346C89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2175" y="219075"/>
          <a:ext cx="9272497" cy="58171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347335</xdr:colOff>
      <xdr:row>1</xdr:row>
      <xdr:rowOff>103586</xdr:rowOff>
    </xdr:from>
    <xdr:to>
      <xdr:col>16</xdr:col>
      <xdr:colOff>133199</xdr:colOff>
      <xdr:row>2</xdr:row>
      <xdr:rowOff>17861</xdr:rowOff>
    </xdr:to>
    <xdr:pic>
      <xdr:nvPicPr>
        <xdr:cNvPr id="2" name="Afbeelding 19">
          <a:extLst>
            <a:ext uri="{FF2B5EF4-FFF2-40B4-BE49-F238E27FC236}">
              <a16:creationId xmlns:a16="http://schemas.microsoft.com/office/drawing/2014/main" id="{6AB5C382-1231-499B-9E55-F04F720890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7335" y="238057"/>
          <a:ext cx="9303393" cy="54180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15</xdr:col>
      <xdr:colOff>129464</xdr:colOff>
      <xdr:row>2</xdr:row>
      <xdr:rowOff>17861</xdr:rowOff>
    </xdr:to>
    <xdr:pic>
      <xdr:nvPicPr>
        <xdr:cNvPr id="2" name="Afbeelding 19">
          <a:extLst>
            <a:ext uri="{FF2B5EF4-FFF2-40B4-BE49-F238E27FC236}">
              <a16:creationId xmlns:a16="http://schemas.microsoft.com/office/drawing/2014/main" id="{019E63CB-554D-423E-95EA-7987216C500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36936"/>
          <a:ext cx="9306008" cy="54292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15</xdr:col>
      <xdr:colOff>129464</xdr:colOff>
      <xdr:row>2</xdr:row>
      <xdr:rowOff>17861</xdr:rowOff>
    </xdr:to>
    <xdr:pic>
      <xdr:nvPicPr>
        <xdr:cNvPr id="2" name="Afbeelding 19">
          <a:extLst>
            <a:ext uri="{FF2B5EF4-FFF2-40B4-BE49-F238E27FC236}">
              <a16:creationId xmlns:a16="http://schemas.microsoft.com/office/drawing/2014/main" id="{6DE5B9C2-65F5-4CAA-957F-BD6CFAEA04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36936"/>
          <a:ext cx="9306008" cy="542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200025</xdr:colOff>
      <xdr:row>1</xdr:row>
      <xdr:rowOff>85725</xdr:rowOff>
    </xdr:from>
    <xdr:to>
      <xdr:col>16</xdr:col>
      <xdr:colOff>36681</xdr:colOff>
      <xdr:row>2</xdr:row>
      <xdr:rowOff>19740</xdr:rowOff>
    </xdr:to>
    <xdr:pic>
      <xdr:nvPicPr>
        <xdr:cNvPr id="3" name="Afbeelding 19">
          <a:extLst>
            <a:ext uri="{FF2B5EF4-FFF2-40B4-BE49-F238E27FC236}">
              <a16:creationId xmlns:a16="http://schemas.microsoft.com/office/drawing/2014/main" id="{5B6719D3-D5D2-4999-ABE1-DBCBF50192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5632" y="235404"/>
          <a:ext cx="10375906" cy="5871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16</xdr:col>
      <xdr:colOff>151546</xdr:colOff>
      <xdr:row>2</xdr:row>
      <xdr:rowOff>17861</xdr:rowOff>
    </xdr:to>
    <xdr:pic>
      <xdr:nvPicPr>
        <xdr:cNvPr id="2" name="Afbeelding 19">
          <a:extLst>
            <a:ext uri="{FF2B5EF4-FFF2-40B4-BE49-F238E27FC236}">
              <a16:creationId xmlns:a16="http://schemas.microsoft.com/office/drawing/2014/main" id="{7E767A19-8252-4ECB-9904-C885F14E4D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46461"/>
          <a:ext cx="10443942" cy="5453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16</xdr:col>
      <xdr:colOff>140670</xdr:colOff>
      <xdr:row>2</xdr:row>
      <xdr:rowOff>17861</xdr:rowOff>
    </xdr:to>
    <xdr:pic>
      <xdr:nvPicPr>
        <xdr:cNvPr id="2" name="Afbeelding 19">
          <a:extLst>
            <a:ext uri="{FF2B5EF4-FFF2-40B4-BE49-F238E27FC236}">
              <a16:creationId xmlns:a16="http://schemas.microsoft.com/office/drawing/2014/main" id="{0DA0187C-EEEA-4BAE-9279-1EACC36FF9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46461"/>
          <a:ext cx="10418939" cy="542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16</xdr:col>
      <xdr:colOff>143237</xdr:colOff>
      <xdr:row>2</xdr:row>
      <xdr:rowOff>17861</xdr:rowOff>
    </xdr:to>
    <xdr:pic>
      <xdr:nvPicPr>
        <xdr:cNvPr id="2" name="Afbeelding 19">
          <a:extLst>
            <a:ext uri="{FF2B5EF4-FFF2-40B4-BE49-F238E27FC236}">
              <a16:creationId xmlns:a16="http://schemas.microsoft.com/office/drawing/2014/main" id="{561A068F-D1F9-429E-83EA-A1246ABBA4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46461"/>
          <a:ext cx="10418939" cy="5429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16</xdr:col>
      <xdr:colOff>145564</xdr:colOff>
      <xdr:row>2</xdr:row>
      <xdr:rowOff>17861</xdr:rowOff>
    </xdr:to>
    <xdr:pic>
      <xdr:nvPicPr>
        <xdr:cNvPr id="2" name="Afbeelding 19">
          <a:extLst>
            <a:ext uri="{FF2B5EF4-FFF2-40B4-BE49-F238E27FC236}">
              <a16:creationId xmlns:a16="http://schemas.microsoft.com/office/drawing/2014/main" id="{971F1C15-0A0F-48E0-99CC-256A5ABDA8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46461"/>
          <a:ext cx="10418939" cy="5429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16</xdr:col>
      <xdr:colOff>140670</xdr:colOff>
      <xdr:row>2</xdr:row>
      <xdr:rowOff>17861</xdr:rowOff>
    </xdr:to>
    <xdr:pic>
      <xdr:nvPicPr>
        <xdr:cNvPr id="2" name="Afbeelding 19">
          <a:extLst>
            <a:ext uri="{FF2B5EF4-FFF2-40B4-BE49-F238E27FC236}">
              <a16:creationId xmlns:a16="http://schemas.microsoft.com/office/drawing/2014/main" id="{5D2866A9-E9ED-4101-9292-D4C7C98AF2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46461"/>
          <a:ext cx="10418939" cy="542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354806</xdr:colOff>
      <xdr:row>1</xdr:row>
      <xdr:rowOff>103586</xdr:rowOff>
    </xdr:from>
    <xdr:to>
      <xdr:col>16</xdr:col>
      <xdr:colOff>140670</xdr:colOff>
      <xdr:row>2</xdr:row>
      <xdr:rowOff>17861</xdr:rowOff>
    </xdr:to>
    <xdr:pic>
      <xdr:nvPicPr>
        <xdr:cNvPr id="2" name="Afbeelding 19">
          <a:extLst>
            <a:ext uri="{FF2B5EF4-FFF2-40B4-BE49-F238E27FC236}">
              <a16:creationId xmlns:a16="http://schemas.microsoft.com/office/drawing/2014/main" id="{8A5CBBA3-3C6C-4EF7-92FB-D53A5D593F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4806" y="246461"/>
          <a:ext cx="10418939" cy="5429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ivelink.siemens.nl/SNL%20-%20IPPS/IPPS_20031215%20(Preisbildungsblatt)V030116L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Part 1 - percent values"/>
      <sheetName val="Part 2 - absolute values"/>
      <sheetName val="supplements - inclusions"/>
      <sheetName val="project singular costs"/>
      <sheetName val="cap.cost.tot."/>
      <sheetName val="Hints"/>
      <sheetName val="product group table"/>
      <sheetName val="function group table"/>
      <sheetName val="PBBT_Inte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08015-E2DB-4C13-B886-4FD6D289230C}">
  <sheetPr>
    <tabColor rgb="FFFFFF00"/>
  </sheetPr>
  <dimension ref="A1:E28"/>
  <sheetViews>
    <sheetView tabSelected="1" zoomScale="115" zoomScaleNormal="115" workbookViewId="0">
      <selection activeCell="A31" sqref="A31"/>
    </sheetView>
  </sheetViews>
  <sheetFormatPr defaultRowHeight="10.5"/>
  <cols>
    <col min="1" max="1" width="120.5" customWidth="1"/>
  </cols>
  <sheetData>
    <row r="1" spans="1:5" ht="13.15">
      <c r="A1" s="39" t="s">
        <v>0</v>
      </c>
    </row>
    <row r="2" spans="1:5" ht="52.5">
      <c r="A2" s="51" t="s">
        <v>1</v>
      </c>
    </row>
    <row r="3" spans="1:5" ht="13.15">
      <c r="A3" s="52" t="s">
        <v>2</v>
      </c>
    </row>
    <row r="4" spans="1:5" ht="13.15">
      <c r="A4" s="40"/>
    </row>
    <row r="6" spans="1:5" ht="13.15">
      <c r="A6" s="39" t="s">
        <v>3</v>
      </c>
      <c r="B6" s="40"/>
      <c r="C6" s="41"/>
      <c r="D6" s="41"/>
      <c r="E6" s="41"/>
    </row>
    <row r="7" spans="1:5" ht="13.15">
      <c r="A7" s="57" t="s">
        <v>4</v>
      </c>
      <c r="B7" s="57"/>
      <c r="C7" s="57"/>
      <c r="D7" s="57"/>
      <c r="E7" s="57"/>
    </row>
    <row r="8" spans="1:5" ht="26.25">
      <c r="A8" s="51" t="s">
        <v>5</v>
      </c>
      <c r="B8" s="51"/>
      <c r="C8" s="53"/>
      <c r="D8" s="53"/>
      <c r="E8" s="53"/>
    </row>
    <row r="9" spans="1:5" ht="26.25">
      <c r="A9" s="51" t="s">
        <v>6</v>
      </c>
      <c r="B9" s="51"/>
      <c r="C9" s="53"/>
      <c r="D9" s="53"/>
      <c r="E9" s="53"/>
    </row>
    <row r="10" spans="1:5" ht="13.15">
      <c r="A10" s="51" t="s">
        <v>7</v>
      </c>
      <c r="B10" s="51"/>
      <c r="C10" s="53"/>
      <c r="D10" s="53"/>
      <c r="E10" s="53"/>
    </row>
    <row r="11" spans="1:5" ht="13.15">
      <c r="A11" s="51" t="s">
        <v>8</v>
      </c>
      <c r="B11" s="51"/>
      <c r="C11" s="53"/>
      <c r="D11" s="53"/>
      <c r="E11" s="53"/>
    </row>
    <row r="12" spans="1:5" ht="13.15">
      <c r="A12" s="51" t="s">
        <v>9</v>
      </c>
      <c r="B12" s="51"/>
      <c r="C12" s="53"/>
      <c r="D12" s="53"/>
      <c r="E12" s="53"/>
    </row>
    <row r="13" spans="1:5" ht="13.15">
      <c r="A13" s="51" t="s">
        <v>10</v>
      </c>
      <c r="B13" s="51"/>
      <c r="C13" s="53"/>
      <c r="D13" s="53"/>
      <c r="E13" s="53"/>
    </row>
    <row r="14" spans="1:5" ht="13.15">
      <c r="A14" s="51" t="s">
        <v>11</v>
      </c>
      <c r="B14" s="51"/>
      <c r="C14" s="53"/>
      <c r="D14" s="53"/>
      <c r="E14" s="53"/>
    </row>
    <row r="15" spans="1:5" ht="14.25">
      <c r="A15" s="54"/>
      <c r="B15" s="54"/>
      <c r="C15" s="54"/>
      <c r="D15" s="54"/>
      <c r="E15" s="54"/>
    </row>
    <row r="16" spans="1:5" ht="14.25">
      <c r="A16" s="54"/>
      <c r="B16" s="54"/>
      <c r="C16" s="54"/>
      <c r="D16" s="54"/>
      <c r="E16" s="54"/>
    </row>
    <row r="17" spans="1:5" ht="14.25">
      <c r="A17" s="55" t="s">
        <v>12</v>
      </c>
      <c r="B17" s="51"/>
      <c r="C17" s="54"/>
      <c r="D17" s="54"/>
      <c r="E17" s="54"/>
    </row>
    <row r="18" spans="1:5" ht="13.15">
      <c r="A18" s="51" t="s">
        <v>13</v>
      </c>
      <c r="B18" s="51"/>
      <c r="C18" s="51"/>
      <c r="D18" s="51"/>
      <c r="E18" s="51"/>
    </row>
    <row r="19" spans="1:5" ht="15">
      <c r="A19" s="56" t="s">
        <v>14</v>
      </c>
      <c r="B19" s="51"/>
      <c r="C19" s="54"/>
      <c r="D19" s="54"/>
      <c r="E19" s="54"/>
    </row>
    <row r="20" spans="1:5" ht="26.65">
      <c r="A20" s="51" t="s">
        <v>15</v>
      </c>
      <c r="B20" s="51"/>
      <c r="C20" s="54"/>
      <c r="D20" s="54"/>
      <c r="E20" s="54"/>
    </row>
    <row r="21" spans="1:5" ht="15">
      <c r="A21" s="56"/>
      <c r="B21" s="51"/>
      <c r="C21" s="54"/>
      <c r="D21" s="54"/>
      <c r="E21" s="54"/>
    </row>
    <row r="22" spans="1:5" ht="14.25">
      <c r="A22" s="51" t="s">
        <v>16</v>
      </c>
      <c r="B22" s="51"/>
      <c r="C22" s="54"/>
      <c r="D22" s="54"/>
      <c r="E22" s="54"/>
    </row>
    <row r="23" spans="1:5" ht="14.25">
      <c r="A23" s="54"/>
      <c r="B23" s="54"/>
      <c r="C23" s="54"/>
      <c r="D23" s="54"/>
      <c r="E23" s="54"/>
    </row>
    <row r="24" spans="1:5" ht="14.25">
      <c r="A24" s="54"/>
      <c r="B24" s="54"/>
      <c r="C24" s="54"/>
      <c r="D24" s="54"/>
      <c r="E24" s="54"/>
    </row>
    <row r="25" spans="1:5" ht="14.25">
      <c r="A25" s="55" t="s">
        <v>17</v>
      </c>
      <c r="B25" s="54"/>
      <c r="C25" s="54"/>
      <c r="D25" s="54"/>
      <c r="E25" s="54"/>
    </row>
    <row r="26" spans="1:5" ht="14.25">
      <c r="A26" s="51" t="s">
        <v>18</v>
      </c>
      <c r="B26" s="54"/>
      <c r="C26" s="54"/>
      <c r="D26" s="54"/>
      <c r="E26" s="54"/>
    </row>
    <row r="27" spans="1:5" ht="14.25">
      <c r="A27" s="51" t="s">
        <v>19</v>
      </c>
      <c r="B27" s="54"/>
      <c r="C27" s="54"/>
      <c r="D27" s="54"/>
      <c r="E27" s="54"/>
    </row>
    <row r="28" spans="1:5" ht="14.25">
      <c r="A28" s="51" t="s">
        <v>20</v>
      </c>
      <c r="B28" s="54"/>
      <c r="C28" s="54"/>
      <c r="D28" s="54"/>
      <c r="E28" s="54"/>
    </row>
  </sheetData>
  <mergeCells count="1">
    <mergeCell ref="A7:E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FE682-B25A-4D1E-A30F-CE7C755193B5}">
  <dimension ref="A2:U33"/>
  <sheetViews>
    <sheetView view="pageBreakPreview" zoomScale="85" zoomScaleNormal="85" zoomScaleSheetLayoutView="85" workbookViewId="0">
      <selection activeCell="F69" sqref="F69"/>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8" width="14" style="1" customWidth="1"/>
    <col min="19" max="19" width="13.1640625" style="1" customWidth="1"/>
    <col min="20" max="20" width="11.83203125" style="1" customWidth="1"/>
    <col min="21" max="21" width="18.83203125" style="1" customWidth="1"/>
    <col min="22" max="16384" width="9.33203125" style="1"/>
  </cols>
  <sheetData>
    <row r="2" spans="1:21" ht="49.5" customHeight="1" thickBot="1">
      <c r="A2" s="34"/>
      <c r="B2" s="34"/>
      <c r="C2" s="34"/>
      <c r="D2" s="34"/>
      <c r="E2" s="34"/>
      <c r="F2" s="34"/>
      <c r="G2" s="34"/>
      <c r="H2" s="34"/>
      <c r="I2" s="34"/>
      <c r="J2" s="34"/>
      <c r="K2" s="34"/>
      <c r="L2" s="58"/>
      <c r="M2" s="58"/>
      <c r="N2" s="58"/>
      <c r="O2" s="34"/>
      <c r="P2" s="34"/>
      <c r="Q2" s="34"/>
      <c r="R2" s="34"/>
      <c r="S2" s="34"/>
      <c r="T2" s="34"/>
      <c r="U2" s="34"/>
    </row>
    <row r="3" spans="1:21" ht="16.5" customHeight="1" thickTop="1">
      <c r="L3" s="3"/>
      <c r="M3" s="3"/>
      <c r="N3" s="3"/>
    </row>
    <row r="4" spans="1:21">
      <c r="A4" s="59" t="str">
        <f>'Totaal perceel 3'!A4</f>
        <v>Model begroting</v>
      </c>
      <c r="B4" s="60"/>
      <c r="C4" s="60"/>
      <c r="D4" s="60"/>
      <c r="E4" s="60"/>
      <c r="F4" s="60"/>
      <c r="G4" s="60"/>
      <c r="H4" s="60"/>
      <c r="I4" s="60"/>
      <c r="J4" s="60"/>
      <c r="K4" s="60"/>
      <c r="L4" s="60"/>
      <c r="M4" s="60"/>
      <c r="N4" s="60"/>
      <c r="O4" s="60"/>
      <c r="P4" s="60"/>
      <c r="Q4" s="60"/>
      <c r="R4" s="60"/>
      <c r="S4" s="60"/>
      <c r="T4" s="60"/>
      <c r="U4" s="61"/>
    </row>
    <row r="5" spans="1:21">
      <c r="A5" s="1" t="s">
        <v>22</v>
      </c>
      <c r="B5" s="91" t="str">
        <f>IF('Totaal perceel 1'!$B5="","",'Totaal perceel 1'!$B5)</f>
        <v xml:space="preserve"> ATO Testorganisatie Betuweroute - totaal perceel 1</v>
      </c>
      <c r="C5" s="91"/>
      <c r="K5" s="1" t="str">
        <f>'Totaal perceel 3'!I5</f>
        <v xml:space="preserve">Prijspeil </v>
      </c>
      <c r="L5" s="1">
        <f>'Totaal perceel 3'!J5</f>
        <v>2025</v>
      </c>
      <c r="S5" s="1" t="s">
        <v>25</v>
      </c>
      <c r="T5" s="107" t="str">
        <f>IF('Totaal perceel 1'!$R5="","",'Totaal perceel 1'!$R5)</f>
        <v>invullen op blad 'Totaal perceel 1'</v>
      </c>
      <c r="U5" s="108"/>
    </row>
    <row r="6" spans="1:21">
      <c r="A6" s="1" t="s">
        <v>27</v>
      </c>
      <c r="B6" s="90" t="str">
        <f>IF('Totaal perceel 1'!$B6="","",'Totaal perceel 1'!$B6)</f>
        <v>invullen op blad 'Totaal perceel 1'</v>
      </c>
      <c r="C6" s="90"/>
      <c r="K6" s="1" t="str">
        <f>'Totaal perceel 3'!I6</f>
        <v>Tarief (all-in excl BTW)</v>
      </c>
      <c r="S6" s="1" t="s">
        <v>29</v>
      </c>
      <c r="T6" s="107" t="str">
        <f>IF('Totaal perceel 1'!$R6="","",'Totaal perceel 1'!$R6)</f>
        <v>invullen op blad 'Totaal perceel 1'</v>
      </c>
      <c r="U6" s="108"/>
    </row>
    <row r="7" spans="1:21">
      <c r="A7" s="1" t="s">
        <v>67</v>
      </c>
      <c r="B7" s="50" t="e" cm="1">
        <f t="array" aca="1" ref="B7" ca="1">MID(CELL("bestandsnaam",A1),SEARCH("]",CELL("bestandsnaam",A1))+1,200)</f>
        <v>#VALUE!</v>
      </c>
      <c r="C7" s="50" t="s">
        <v>86</v>
      </c>
      <c r="U7" s="11"/>
    </row>
    <row r="8" spans="1:21">
      <c r="A8" s="32" t="s">
        <v>30</v>
      </c>
      <c r="B8" s="88" t="str">
        <f>IF('Totaal perceel 1'!$B7="","",'Totaal perceel 1'!$B7)</f>
        <v>invullen op blad 'Totaal perceel 1'</v>
      </c>
      <c r="C8" s="89"/>
      <c r="D8" s="32"/>
      <c r="E8" s="32"/>
      <c r="F8" s="32"/>
      <c r="G8" s="32"/>
      <c r="H8" s="32"/>
      <c r="I8" s="32"/>
      <c r="J8" s="32"/>
      <c r="K8" s="32"/>
      <c r="L8" s="32"/>
      <c r="M8" s="32"/>
      <c r="N8" s="32"/>
      <c r="O8" s="32"/>
      <c r="P8" s="32"/>
      <c r="Q8" s="32"/>
      <c r="R8" s="32"/>
      <c r="S8" s="32"/>
      <c r="T8" s="32"/>
      <c r="U8" s="12"/>
    </row>
    <row r="9" spans="1:21" ht="11.65">
      <c r="B9" s="36"/>
      <c r="C9" s="36"/>
      <c r="U9" s="12"/>
    </row>
    <row r="10" spans="1:21" s="3" customFormat="1" ht="31.15" customHeight="1">
      <c r="A10" s="104" t="s">
        <v>69</v>
      </c>
      <c r="B10" s="92" t="s">
        <v>32</v>
      </c>
      <c r="C10" s="93"/>
      <c r="D10" s="4"/>
      <c r="E10" s="4"/>
      <c r="F10" s="84" t="str">
        <f>'Totaal perceel 1'!D9</f>
        <v>Backoffice</v>
      </c>
      <c r="G10" s="84"/>
      <c r="H10" s="85" t="str">
        <f>'Totaal perceel 1'!F9</f>
        <v>Machinist / 
RSC operator/ 
RSC supervisor</v>
      </c>
      <c r="I10" s="85"/>
      <c r="J10" s="84" t="str">
        <f>'Totaal perceel 1'!H9</f>
        <v>PM</v>
      </c>
      <c r="K10" s="84"/>
      <c r="L10" s="59" t="str">
        <f>'Totaal perceel 1'!J9</f>
        <v>PMO</v>
      </c>
      <c r="M10" s="61"/>
      <c r="N10" s="30"/>
      <c r="O10" s="59" t="str">
        <f>'Totaal perceel 1'!M9</f>
        <v>Overige kosten</v>
      </c>
      <c r="P10" s="60"/>
      <c r="Q10" s="60"/>
      <c r="R10" s="61"/>
      <c r="S10" s="84" t="s">
        <v>39</v>
      </c>
      <c r="T10" s="84"/>
      <c r="U10" s="84"/>
    </row>
    <row r="11" spans="1:21" s="3" customFormat="1" ht="41.1" customHeight="1">
      <c r="A11" s="105"/>
      <c r="B11" s="94"/>
      <c r="C11" s="95"/>
      <c r="D11" s="5" t="s">
        <v>40</v>
      </c>
      <c r="E11" s="47" t="s">
        <v>70</v>
      </c>
      <c r="F11" s="2" t="str">
        <f>'Totaal perceel 1'!D10</f>
        <v>dag</v>
      </c>
      <c r="G11" s="2">
        <f>'Totaal perceel 1'!E10</f>
        <v>0</v>
      </c>
      <c r="H11" s="2" t="str">
        <f>'Totaal perceel 1'!F10</f>
        <v>dag</v>
      </c>
      <c r="I11" s="2" t="str">
        <f>'Totaal perceel 1'!G10</f>
        <v>weekend</v>
      </c>
      <c r="J11" s="2" t="str">
        <f>'Totaal perceel 1'!H10</f>
        <v>dag</v>
      </c>
      <c r="K11" s="2">
        <f>'Totaal perceel 1'!I10</f>
        <v>0</v>
      </c>
      <c r="L11" s="2" t="str">
        <f>'Totaal perceel 1'!J10</f>
        <v>dag</v>
      </c>
      <c r="M11" s="2">
        <f>'Totaal perceel 1'!K10</f>
        <v>0</v>
      </c>
      <c r="N11" s="29"/>
      <c r="O11" s="46">
        <f>'Totaal perceel 1'!M10</f>
        <v>0</v>
      </c>
      <c r="P11" s="46" t="str">
        <f>'Totaal perceel 1'!N10</f>
        <v>verzekering</v>
      </c>
      <c r="Q11" s="46" t="str">
        <f>'Totaal perceel 1'!O10</f>
        <v>infraheffing en energieverbruik
fase 1
(stelpost)</v>
      </c>
      <c r="R11" s="46" t="str">
        <f>'Totaal perceel 1'!P10</f>
        <v>infraheffing en energieverbruik
fase 2 en 3 
(stelpost)</v>
      </c>
      <c r="S11" s="75"/>
      <c r="T11" s="75"/>
      <c r="U11" s="75"/>
    </row>
    <row r="12" spans="1:21" s="3" customFormat="1" ht="12.6" customHeight="1">
      <c r="A12" s="106"/>
      <c r="B12" s="96"/>
      <c r="C12" s="97"/>
      <c r="D12" s="6" t="s">
        <v>71</v>
      </c>
      <c r="E12" s="6" t="s">
        <v>72</v>
      </c>
      <c r="F12" s="20">
        <f>IFERROR('Totaal perceel 1'!D11,"")</f>
        <v>0</v>
      </c>
      <c r="G12" s="20">
        <f>IFERROR('Totaal perceel 1'!E11,"")</f>
        <v>0</v>
      </c>
      <c r="H12" s="20">
        <f>IFERROR('Totaal perceel 1'!F11,"")</f>
        <v>0</v>
      </c>
      <c r="I12" s="20">
        <f>IFERROR('Totaal perceel 1'!G11,"")</f>
        <v>0</v>
      </c>
      <c r="J12" s="20">
        <f>IFERROR('Totaal perceel 1'!H11,"")</f>
        <v>0</v>
      </c>
      <c r="K12" s="20">
        <f>IFERROR('Totaal perceel 1'!I11,"")</f>
        <v>0</v>
      </c>
      <c r="L12" s="20">
        <f>IFERROR('Totaal perceel 1'!J11,"")</f>
        <v>0</v>
      </c>
      <c r="M12" s="20">
        <f>IFERROR('Totaal perceel 1'!K11,"")</f>
        <v>0</v>
      </c>
      <c r="N12" s="31"/>
      <c r="O12" s="20">
        <f>IFERROR('Totaal perceel 1'!M11,"")</f>
        <v>0</v>
      </c>
      <c r="P12" s="20">
        <f>IFERROR('Totaal perceel 1'!N11,"")</f>
        <v>0</v>
      </c>
      <c r="Q12" s="20">
        <f>IFERROR('Totaal perceel 1'!O11,"")</f>
        <v>100000</v>
      </c>
      <c r="R12" s="20">
        <f>IFERROR('Totaal perceel 1'!P11,"")</f>
        <v>500000</v>
      </c>
      <c r="S12" s="2" t="s">
        <v>47</v>
      </c>
      <c r="T12" s="2" t="s">
        <v>48</v>
      </c>
      <c r="U12" s="2" t="s">
        <v>49</v>
      </c>
    </row>
    <row r="13" spans="1:21" ht="10.5" customHeight="1">
      <c r="A13" s="102">
        <v>1</v>
      </c>
      <c r="B13" s="98" t="s">
        <v>87</v>
      </c>
      <c r="C13" s="99"/>
      <c r="D13" s="7" t="s">
        <v>50</v>
      </c>
      <c r="E13" s="7"/>
      <c r="F13" s="13"/>
      <c r="G13" s="13"/>
      <c r="H13" s="13"/>
      <c r="I13" s="13"/>
      <c r="J13" s="13"/>
      <c r="K13" s="13"/>
      <c r="L13" s="13"/>
      <c r="M13" s="13"/>
      <c r="N13" s="29"/>
      <c r="O13" s="13"/>
      <c r="P13" s="13"/>
      <c r="Q13" s="13"/>
      <c r="R13" s="13"/>
      <c r="S13" s="21" t="str">
        <f t="shared" ref="S13:S24" si="0">IF(SUMPRODUCT($F$12:$R$12,F13:R13)=0,"",SUMPRODUCT($F$12:$R$12,F13:R13))</f>
        <v/>
      </c>
      <c r="T13" s="22"/>
      <c r="U13" s="21" t="str">
        <f t="shared" ref="U13:U24" si="1">IF(SUM(S13:T13)=0,"",SUM(S13:T13))</f>
        <v/>
      </c>
    </row>
    <row r="14" spans="1:21">
      <c r="A14" s="103"/>
      <c r="B14" s="100"/>
      <c r="C14" s="101"/>
      <c r="D14" s="8" t="s">
        <v>52</v>
      </c>
      <c r="E14" s="8">
        <v>1350</v>
      </c>
      <c r="F14" s="14"/>
      <c r="G14" s="14"/>
      <c r="H14" s="8">
        <v>1350</v>
      </c>
      <c r="I14" s="8"/>
      <c r="J14" s="14"/>
      <c r="K14" s="14"/>
      <c r="L14" s="14"/>
      <c r="M14" s="14"/>
      <c r="N14" s="29"/>
      <c r="O14" s="14"/>
      <c r="P14" s="14"/>
      <c r="Q14" s="14"/>
      <c r="R14" s="14"/>
      <c r="S14" s="21" t="str">
        <f t="shared" si="0"/>
        <v/>
      </c>
      <c r="T14" s="23"/>
      <c r="U14" s="21" t="str">
        <f t="shared" si="1"/>
        <v/>
      </c>
    </row>
    <row r="15" spans="1:21">
      <c r="A15" s="102">
        <f>A13+1</f>
        <v>2</v>
      </c>
      <c r="B15" s="98" t="s">
        <v>88</v>
      </c>
      <c r="C15" s="99"/>
      <c r="D15" s="7" t="s">
        <v>50</v>
      </c>
      <c r="E15" s="7"/>
      <c r="F15" s="13"/>
      <c r="G15" s="13"/>
      <c r="H15" s="7"/>
      <c r="I15" s="7"/>
      <c r="J15" s="13"/>
      <c r="K15" s="13"/>
      <c r="L15" s="13"/>
      <c r="M15" s="13"/>
      <c r="N15" s="29"/>
      <c r="O15" s="13"/>
      <c r="P15" s="13"/>
      <c r="Q15" s="13"/>
      <c r="R15" s="13"/>
      <c r="S15" s="21" t="str">
        <f t="shared" si="0"/>
        <v/>
      </c>
      <c r="T15" s="22"/>
      <c r="U15" s="21" t="str">
        <f t="shared" si="1"/>
        <v/>
      </c>
    </row>
    <row r="16" spans="1:21">
      <c r="A16" s="103"/>
      <c r="B16" s="100"/>
      <c r="C16" s="101"/>
      <c r="D16" s="8" t="s">
        <v>52</v>
      </c>
      <c r="E16" s="8">
        <v>450</v>
      </c>
      <c r="F16" s="14"/>
      <c r="G16" s="14"/>
      <c r="H16" s="8"/>
      <c r="I16" s="8">
        <v>450</v>
      </c>
      <c r="J16" s="14"/>
      <c r="K16" s="14"/>
      <c r="L16" s="14"/>
      <c r="M16" s="14"/>
      <c r="N16" s="29"/>
      <c r="O16" s="14"/>
      <c r="P16" s="14"/>
      <c r="Q16" s="14"/>
      <c r="R16" s="14"/>
      <c r="S16" s="21" t="str">
        <f t="shared" si="0"/>
        <v/>
      </c>
      <c r="T16" s="23"/>
      <c r="U16" s="21" t="str">
        <f t="shared" si="1"/>
        <v/>
      </c>
    </row>
    <row r="17" spans="1:21">
      <c r="A17" s="102">
        <f t="shared" ref="A17" si="2">A15+1</f>
        <v>3</v>
      </c>
      <c r="B17" s="98" t="s">
        <v>89</v>
      </c>
      <c r="C17" s="99"/>
      <c r="D17" s="7" t="s">
        <v>50</v>
      </c>
      <c r="E17" s="7"/>
      <c r="F17" s="13"/>
      <c r="G17" s="13"/>
      <c r="H17" s="7"/>
      <c r="I17" s="7"/>
      <c r="J17" s="13"/>
      <c r="K17" s="13"/>
      <c r="L17" s="13"/>
      <c r="M17" s="13"/>
      <c r="N17" s="29"/>
      <c r="O17" s="13"/>
      <c r="P17" s="13"/>
      <c r="Q17" s="13"/>
      <c r="R17" s="13"/>
      <c r="S17" s="21" t="str">
        <f t="shared" si="0"/>
        <v/>
      </c>
      <c r="T17" s="22"/>
      <c r="U17" s="21" t="str">
        <f t="shared" si="1"/>
        <v/>
      </c>
    </row>
    <row r="18" spans="1:21">
      <c r="A18" s="103"/>
      <c r="B18" s="100"/>
      <c r="C18" s="101"/>
      <c r="D18" s="8" t="s">
        <v>52</v>
      </c>
      <c r="E18" s="8">
        <v>1080</v>
      </c>
      <c r="F18" s="14"/>
      <c r="G18" s="14"/>
      <c r="H18" s="8">
        <v>1080</v>
      </c>
      <c r="I18" s="8"/>
      <c r="J18" s="14"/>
      <c r="K18" s="14"/>
      <c r="L18" s="14"/>
      <c r="M18" s="14"/>
      <c r="N18" s="29"/>
      <c r="O18" s="14"/>
      <c r="P18" s="14"/>
      <c r="Q18" s="14"/>
      <c r="R18" s="14"/>
      <c r="S18" s="21" t="str">
        <f t="shared" si="0"/>
        <v/>
      </c>
      <c r="T18" s="23"/>
      <c r="U18" s="21" t="str">
        <f t="shared" si="1"/>
        <v/>
      </c>
    </row>
    <row r="19" spans="1:21">
      <c r="A19" s="102">
        <f t="shared" ref="A19" si="3">A17+1</f>
        <v>4</v>
      </c>
      <c r="B19" s="98" t="s">
        <v>90</v>
      </c>
      <c r="C19" s="99"/>
      <c r="D19" s="7" t="s">
        <v>50</v>
      </c>
      <c r="E19" s="7"/>
      <c r="F19" s="13"/>
      <c r="G19" s="13"/>
      <c r="H19" s="7"/>
      <c r="I19" s="7"/>
      <c r="J19" s="13"/>
      <c r="K19" s="13"/>
      <c r="L19" s="13"/>
      <c r="M19" s="13"/>
      <c r="N19" s="29"/>
      <c r="O19" s="13"/>
      <c r="P19" s="13"/>
      <c r="Q19" s="13"/>
      <c r="R19" s="13"/>
      <c r="S19" s="21" t="str">
        <f t="shared" si="0"/>
        <v/>
      </c>
      <c r="T19" s="22"/>
      <c r="U19" s="21" t="str">
        <f t="shared" si="1"/>
        <v/>
      </c>
    </row>
    <row r="20" spans="1:21">
      <c r="A20" s="103"/>
      <c r="B20" s="100"/>
      <c r="C20" s="101"/>
      <c r="D20" s="8" t="s">
        <v>52</v>
      </c>
      <c r="E20" s="8">
        <v>360</v>
      </c>
      <c r="F20" s="14"/>
      <c r="G20" s="14"/>
      <c r="H20" s="8"/>
      <c r="I20" s="8">
        <v>360</v>
      </c>
      <c r="J20" s="14"/>
      <c r="K20" s="14"/>
      <c r="L20" s="14"/>
      <c r="M20" s="14"/>
      <c r="N20" s="29"/>
      <c r="O20" s="14"/>
      <c r="P20" s="14"/>
      <c r="Q20" s="14"/>
      <c r="R20" s="14"/>
      <c r="S20" s="21" t="str">
        <f t="shared" si="0"/>
        <v/>
      </c>
      <c r="T20" s="23"/>
      <c r="U20" s="21" t="str">
        <f t="shared" si="1"/>
        <v/>
      </c>
    </row>
    <row r="21" spans="1:21">
      <c r="A21" s="102">
        <f t="shared" ref="A21" si="4">A19+1</f>
        <v>5</v>
      </c>
      <c r="B21" s="98" t="s">
        <v>91</v>
      </c>
      <c r="C21" s="99"/>
      <c r="D21" s="7" t="s">
        <v>50</v>
      </c>
      <c r="E21" s="7"/>
      <c r="F21" s="13"/>
      <c r="G21" s="13"/>
      <c r="H21" s="7"/>
      <c r="I21" s="7"/>
      <c r="J21" s="13"/>
      <c r="K21" s="13"/>
      <c r="L21" s="13"/>
      <c r="M21" s="13"/>
      <c r="N21" s="29"/>
      <c r="O21" s="13"/>
      <c r="P21" s="13"/>
      <c r="Q21" s="13"/>
      <c r="R21" s="13"/>
      <c r="S21" s="21" t="str">
        <f t="shared" si="0"/>
        <v/>
      </c>
      <c r="T21" s="22"/>
      <c r="U21" s="21" t="str">
        <f t="shared" si="1"/>
        <v/>
      </c>
    </row>
    <row r="22" spans="1:21">
      <c r="A22" s="103"/>
      <c r="B22" s="100"/>
      <c r="C22" s="101"/>
      <c r="D22" s="8" t="s">
        <v>52</v>
      </c>
      <c r="E22" s="8">
        <v>270</v>
      </c>
      <c r="F22" s="14"/>
      <c r="G22" s="14"/>
      <c r="H22" s="8">
        <v>270</v>
      </c>
      <c r="I22" s="8"/>
      <c r="J22" s="14"/>
      <c r="K22" s="14"/>
      <c r="L22" s="14"/>
      <c r="M22" s="14"/>
      <c r="N22" s="29"/>
      <c r="O22" s="14"/>
      <c r="P22" s="14"/>
      <c r="Q22" s="14"/>
      <c r="R22" s="14"/>
      <c r="S22" s="21" t="str">
        <f t="shared" si="0"/>
        <v/>
      </c>
      <c r="T22" s="23"/>
      <c r="U22" s="21" t="str">
        <f t="shared" si="1"/>
        <v/>
      </c>
    </row>
    <row r="23" spans="1:21">
      <c r="A23" s="102">
        <f t="shared" ref="A23" si="5">A21+1</f>
        <v>6</v>
      </c>
      <c r="B23" s="98" t="s">
        <v>92</v>
      </c>
      <c r="C23" s="99"/>
      <c r="D23" s="7" t="s">
        <v>50</v>
      </c>
      <c r="E23" s="7"/>
      <c r="F23" s="13"/>
      <c r="G23" s="13"/>
      <c r="H23" s="7"/>
      <c r="I23" s="7"/>
      <c r="J23" s="13"/>
      <c r="K23" s="13"/>
      <c r="L23" s="13"/>
      <c r="M23" s="13"/>
      <c r="N23" s="29"/>
      <c r="O23" s="13"/>
      <c r="P23" s="13"/>
      <c r="Q23" s="13"/>
      <c r="R23" s="13"/>
      <c r="S23" s="21" t="str">
        <f t="shared" si="0"/>
        <v/>
      </c>
      <c r="T23" s="22"/>
      <c r="U23" s="21" t="str">
        <f t="shared" si="1"/>
        <v/>
      </c>
    </row>
    <row r="24" spans="1:21">
      <c r="A24" s="103"/>
      <c r="B24" s="100"/>
      <c r="C24" s="101"/>
      <c r="D24" s="8" t="s">
        <v>52</v>
      </c>
      <c r="E24" s="8">
        <v>90</v>
      </c>
      <c r="F24" s="14"/>
      <c r="G24" s="14"/>
      <c r="H24" s="8"/>
      <c r="I24" s="8">
        <v>90</v>
      </c>
      <c r="J24" s="14"/>
      <c r="K24" s="14"/>
      <c r="L24" s="14"/>
      <c r="M24" s="14"/>
      <c r="N24" s="29"/>
      <c r="O24" s="14"/>
      <c r="P24" s="14"/>
      <c r="Q24" s="14"/>
      <c r="R24" s="14"/>
      <c r="S24" s="21" t="str">
        <f t="shared" si="0"/>
        <v/>
      </c>
      <c r="T24" s="23"/>
      <c r="U24" s="21" t="str">
        <f t="shared" si="1"/>
        <v/>
      </c>
    </row>
    <row r="25" spans="1:21">
      <c r="A25" s="81" t="s">
        <v>53</v>
      </c>
      <c r="B25" s="82"/>
      <c r="C25" s="82"/>
      <c r="D25" s="83"/>
      <c r="E25" s="42"/>
      <c r="F25" s="2" t="str">
        <f t="shared" ref="F25:M25" si="6">IF(SUMIF($D$13:$D$24,"vast",F$13:F$24)=0,"",SUMIF($D$13:$D$24,"vast",F$13:F$24))</f>
        <v/>
      </c>
      <c r="G25" s="2" t="str">
        <f t="shared" si="6"/>
        <v/>
      </c>
      <c r="H25" s="2" t="str">
        <f t="shared" si="6"/>
        <v/>
      </c>
      <c r="I25" s="2" t="str">
        <f t="shared" si="6"/>
        <v/>
      </c>
      <c r="J25" s="2" t="str">
        <f t="shared" si="6"/>
        <v/>
      </c>
      <c r="K25" s="2" t="str">
        <f t="shared" si="6"/>
        <v/>
      </c>
      <c r="L25" s="2" t="str">
        <f t="shared" si="6"/>
        <v/>
      </c>
      <c r="M25" s="2" t="str">
        <f t="shared" si="6"/>
        <v/>
      </c>
      <c r="N25" s="29"/>
      <c r="O25" s="2" t="str">
        <f>IF(SUMIF($D$13:$D$24,"vast",O$13:O$24)=0,"",SUMIF($D$13:$D$24,"vast",O$13:O$24))</f>
        <v/>
      </c>
      <c r="P25" s="2" t="str">
        <f>IF(SUMIF($D$13:$D$24,"vast",P$13:P$24)=0,"",SUMIF($D$13:$D$24,"vast",P$13:P$24))</f>
        <v/>
      </c>
      <c r="Q25" s="2"/>
      <c r="R25" s="2" t="str">
        <f>IF(SUMIF($D$13:$D$24,"vast",R$13:R$24)=0,"",SUMIF($D$13:$D$24,"vast",R$13:R$24))</f>
        <v/>
      </c>
      <c r="S25" s="21" t="str">
        <f>IF(SUMIF($D$13:$D$24,"vast",S$13:S$24)=0,"",SUMIF($D$13:$D$24,"vast",S$13:S$24))</f>
        <v/>
      </c>
      <c r="T25" s="21" t="str">
        <f>IF(SUMIF($D$13:$D$24,"vast",T$13:T$24)=0,"",SUMIF($D$13:$D$24,"vast",T$13:T$24))</f>
        <v/>
      </c>
      <c r="U25" s="21" t="str">
        <f>IF(SUMIF($D$13:$D$24,"vast",U$13:U$24)=0,"",SUMIF($D$13:$D$24,"vast",U$13:U$24))</f>
        <v/>
      </c>
    </row>
    <row r="26" spans="1:21">
      <c r="A26" s="81" t="s">
        <v>54</v>
      </c>
      <c r="B26" s="82"/>
      <c r="C26" s="82"/>
      <c r="D26" s="83"/>
      <c r="E26" s="42"/>
      <c r="F26" s="2" t="str">
        <f t="shared" ref="F26:M26" si="7">IF(SUMIF($D$13:$D$24,"regie",F$13:F$24)=0,"",SUMIF($D$13:$D$24,"regie",F$13:F$24))</f>
        <v/>
      </c>
      <c r="G26" s="2" t="str">
        <f t="shared" si="7"/>
        <v/>
      </c>
      <c r="H26" s="2">
        <f t="shared" si="7"/>
        <v>2700</v>
      </c>
      <c r="I26" s="2">
        <f t="shared" si="7"/>
        <v>900</v>
      </c>
      <c r="J26" s="2" t="str">
        <f t="shared" si="7"/>
        <v/>
      </c>
      <c r="K26" s="2" t="str">
        <f t="shared" si="7"/>
        <v/>
      </c>
      <c r="L26" s="2" t="str">
        <f t="shared" si="7"/>
        <v/>
      </c>
      <c r="M26" s="2" t="str">
        <f t="shared" si="7"/>
        <v/>
      </c>
      <c r="N26" s="29"/>
      <c r="O26" s="2" t="str">
        <f t="shared" ref="O26:U26" si="8">IF(SUMIF($D$13:$D$24,"regie",O$13:O$24)=0,"",SUMIF($D$13:$D$24,"regie",O$13:O$24))</f>
        <v/>
      </c>
      <c r="P26" s="2" t="str">
        <f t="shared" si="8"/>
        <v/>
      </c>
      <c r="Q26" s="2" t="str">
        <f t="shared" si="8"/>
        <v/>
      </c>
      <c r="R26" s="2" t="str">
        <f t="shared" si="8"/>
        <v/>
      </c>
      <c r="S26" s="21" t="str">
        <f t="shared" si="8"/>
        <v/>
      </c>
      <c r="T26" s="21" t="str">
        <f t="shared" si="8"/>
        <v/>
      </c>
      <c r="U26" s="21" t="str">
        <f t="shared" si="8"/>
        <v/>
      </c>
    </row>
    <row r="28" spans="1:21">
      <c r="O28" s="15" t="s">
        <v>55</v>
      </c>
      <c r="P28" s="10"/>
      <c r="Q28" s="10"/>
      <c r="R28" s="10"/>
      <c r="S28" s="10"/>
      <c r="T28" s="10"/>
      <c r="U28" s="9" t="str">
        <f>IF(SUM(F25:R25)=0,"",SUM(F25:R25))</f>
        <v/>
      </c>
    </row>
    <row r="29" spans="1:21">
      <c r="O29" s="15" t="s">
        <v>56</v>
      </c>
      <c r="P29" s="10"/>
      <c r="Q29" s="10"/>
      <c r="R29" s="10"/>
      <c r="S29" s="10"/>
      <c r="T29" s="10"/>
      <c r="U29" s="9">
        <f>IF(SUM(F26:R26)=0,"",SUM(F26:R26))</f>
        <v>3600</v>
      </c>
    </row>
    <row r="31" spans="1:21">
      <c r="O31" s="15" t="s">
        <v>57</v>
      </c>
      <c r="P31" s="10"/>
      <c r="Q31" s="10"/>
      <c r="R31" s="10"/>
      <c r="S31" s="10"/>
      <c r="T31" s="10"/>
      <c r="U31" s="24" t="str">
        <f>IF(U25="","",U25)</f>
        <v/>
      </c>
    </row>
    <row r="32" spans="1:21">
      <c r="O32" s="15" t="s">
        <v>58</v>
      </c>
      <c r="P32" s="10"/>
      <c r="Q32" s="10"/>
      <c r="R32" s="10"/>
      <c r="S32" s="10"/>
      <c r="T32" s="10"/>
      <c r="U32" s="24" t="str">
        <f>IF(U26="","",U26)</f>
        <v/>
      </c>
    </row>
    <row r="33" spans="15:21">
      <c r="O33" s="16" t="s">
        <v>59</v>
      </c>
      <c r="P33" s="17"/>
      <c r="Q33" s="17"/>
      <c r="R33" s="17"/>
      <c r="S33" s="17"/>
      <c r="T33" s="17"/>
      <c r="U33" s="25" t="str">
        <f>IF(SUM(U31:U32)=0,"",SUM(U31:U32))</f>
        <v/>
      </c>
    </row>
  </sheetData>
  <mergeCells count="30">
    <mergeCell ref="A25:D25"/>
    <mergeCell ref="A26:D26"/>
    <mergeCell ref="A23:A24"/>
    <mergeCell ref="B23:C24"/>
    <mergeCell ref="A17:A18"/>
    <mergeCell ref="B17:C18"/>
    <mergeCell ref="A19:A20"/>
    <mergeCell ref="B19:C20"/>
    <mergeCell ref="A21:A22"/>
    <mergeCell ref="B21:C22"/>
    <mergeCell ref="A15:A16"/>
    <mergeCell ref="B15:C16"/>
    <mergeCell ref="J10:K10"/>
    <mergeCell ref="L10:M10"/>
    <mergeCell ref="H10:I10"/>
    <mergeCell ref="A13:A14"/>
    <mergeCell ref="B13:C14"/>
    <mergeCell ref="B8:C8"/>
    <mergeCell ref="A10:A12"/>
    <mergeCell ref="B10:C12"/>
    <mergeCell ref="F10:G10"/>
    <mergeCell ref="L2:N2"/>
    <mergeCell ref="A4:U4"/>
    <mergeCell ref="B5:C5"/>
    <mergeCell ref="T5:U5"/>
    <mergeCell ref="B6:C6"/>
    <mergeCell ref="T6:U6"/>
    <mergeCell ref="O10:R10"/>
    <mergeCell ref="S10:U10"/>
    <mergeCell ref="S11:U11"/>
  </mergeCells>
  <pageMargins left="0.7" right="0.7" top="0.75" bottom="0.75" header="0.3" footer="0.3"/>
  <pageSetup paperSize="9" scale="3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83772-83FB-4FB2-A111-BDF46D446576}">
  <dimension ref="A2:U25"/>
  <sheetViews>
    <sheetView view="pageBreakPreview" zoomScale="175" zoomScaleNormal="85" zoomScaleSheetLayoutView="175" workbookViewId="0">
      <selection activeCell="G33" sqref="G33"/>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8" width="14" style="1" customWidth="1"/>
    <col min="19" max="19" width="14.5" style="1" bestFit="1" customWidth="1"/>
    <col min="20" max="20" width="11.83203125" style="1" customWidth="1"/>
    <col min="21" max="21" width="18.83203125" style="1" customWidth="1"/>
    <col min="22" max="16384" width="9.33203125" style="1"/>
  </cols>
  <sheetData>
    <row r="2" spans="1:21" ht="49.5" customHeight="1" thickBot="1">
      <c r="A2" s="34"/>
      <c r="B2" s="34"/>
      <c r="C2" s="34"/>
      <c r="D2" s="34"/>
      <c r="E2" s="34"/>
      <c r="F2" s="34"/>
      <c r="G2" s="34"/>
      <c r="H2" s="34"/>
      <c r="I2" s="34"/>
      <c r="J2" s="34"/>
      <c r="K2" s="34"/>
      <c r="L2" s="58"/>
      <c r="M2" s="58"/>
      <c r="N2" s="58"/>
      <c r="O2" s="34"/>
      <c r="P2" s="34"/>
      <c r="Q2" s="34"/>
      <c r="R2" s="34"/>
      <c r="S2" s="34"/>
      <c r="T2" s="34"/>
      <c r="U2" s="34"/>
    </row>
    <row r="3" spans="1:21" ht="16.5" customHeight="1" thickTop="1">
      <c r="L3" s="3"/>
      <c r="M3" s="3"/>
      <c r="N3" s="3"/>
    </row>
    <row r="4" spans="1:21">
      <c r="A4" s="59" t="str">
        <f>'Totaal perceel 3'!A4</f>
        <v>Model begroting</v>
      </c>
      <c r="B4" s="60"/>
      <c r="C4" s="60"/>
      <c r="D4" s="60"/>
      <c r="E4" s="60"/>
      <c r="F4" s="60"/>
      <c r="G4" s="60"/>
      <c r="H4" s="60"/>
      <c r="I4" s="60"/>
      <c r="J4" s="60"/>
      <c r="K4" s="60"/>
      <c r="L4" s="60"/>
      <c r="M4" s="60"/>
      <c r="N4" s="60"/>
      <c r="O4" s="60"/>
      <c r="P4" s="60"/>
      <c r="Q4" s="60"/>
      <c r="R4" s="60"/>
      <c r="S4" s="60"/>
      <c r="T4" s="60"/>
      <c r="U4" s="61"/>
    </row>
    <row r="5" spans="1:21">
      <c r="A5" s="1" t="s">
        <v>22</v>
      </c>
      <c r="B5" s="91" t="str">
        <f>IF('Totaal perceel 1'!$B5="","",'Totaal perceel 1'!$B5)</f>
        <v xml:space="preserve"> ATO Testorganisatie Betuweroute - totaal perceel 1</v>
      </c>
      <c r="C5" s="91"/>
      <c r="K5" s="1" t="str">
        <f>'Totaal perceel 3'!I5</f>
        <v xml:space="preserve">Prijspeil </v>
      </c>
      <c r="L5" s="1">
        <f>'Totaal perceel 3'!J5</f>
        <v>2025</v>
      </c>
      <c r="S5" s="1" t="s">
        <v>25</v>
      </c>
      <c r="T5" s="107" t="str">
        <f>IF('Totaal perceel 1'!$R5="","",'Totaal perceel 1'!$R5)</f>
        <v>invullen op blad 'Totaal perceel 1'</v>
      </c>
      <c r="U5" s="108"/>
    </row>
    <row r="6" spans="1:21">
      <c r="A6" s="1" t="s">
        <v>27</v>
      </c>
      <c r="B6" s="90" t="str">
        <f>IF('Totaal perceel 1'!$B6="","",'Totaal perceel 1'!$B6)</f>
        <v>invullen op blad 'Totaal perceel 1'</v>
      </c>
      <c r="C6" s="90"/>
      <c r="K6" s="1" t="str">
        <f>'Totaal perceel 3'!I6</f>
        <v>Tarief (all-in excl BTW)</v>
      </c>
      <c r="S6" s="1" t="s">
        <v>29</v>
      </c>
      <c r="T6" s="107" t="str">
        <f>IF('Totaal perceel 1'!$R6="","",'Totaal perceel 1'!$R6)</f>
        <v>invullen op blad 'Totaal perceel 1'</v>
      </c>
      <c r="U6" s="108"/>
    </row>
    <row r="7" spans="1:21">
      <c r="A7" s="1" t="s">
        <v>67</v>
      </c>
      <c r="B7" s="50" t="e" cm="1">
        <f t="array" aca="1" ref="B7" ca="1">MID(CELL("bestandsnaam",A1),SEARCH("]",CELL("bestandsnaam",A1))+1,200)</f>
        <v>#VALUE!</v>
      </c>
      <c r="C7" s="50" t="s">
        <v>93</v>
      </c>
      <c r="U7" s="11"/>
    </row>
    <row r="8" spans="1:21">
      <c r="A8" s="32" t="s">
        <v>30</v>
      </c>
      <c r="B8" s="88" t="str">
        <f>IF('Totaal perceel 1'!$B7="","",'Totaal perceel 1'!$B7)</f>
        <v>invullen op blad 'Totaal perceel 1'</v>
      </c>
      <c r="C8" s="89"/>
      <c r="D8" s="32"/>
      <c r="E8" s="32"/>
      <c r="F8" s="32"/>
      <c r="G8" s="32"/>
      <c r="H8" s="32"/>
      <c r="I8" s="32"/>
      <c r="J8" s="32"/>
      <c r="K8" s="32"/>
      <c r="L8" s="32"/>
      <c r="M8" s="32"/>
      <c r="N8" s="32"/>
      <c r="O8" s="32"/>
      <c r="P8" s="32"/>
      <c r="Q8" s="32"/>
      <c r="R8" s="32"/>
      <c r="S8" s="32"/>
      <c r="T8" s="32"/>
      <c r="U8" s="12"/>
    </row>
    <row r="9" spans="1:21" ht="11.65">
      <c r="B9" s="36"/>
      <c r="C9" s="36"/>
      <c r="U9" s="12"/>
    </row>
    <row r="10" spans="1:21" s="3" customFormat="1" ht="31.15" customHeight="1">
      <c r="A10" s="104" t="s">
        <v>69</v>
      </c>
      <c r="B10" s="92" t="s">
        <v>32</v>
      </c>
      <c r="C10" s="93"/>
      <c r="D10" s="4"/>
      <c r="E10" s="4"/>
      <c r="F10" s="84" t="str">
        <f>'Totaal perceel 1'!D9</f>
        <v>Backoffice</v>
      </c>
      <c r="G10" s="84"/>
      <c r="H10" s="85" t="str">
        <f>'Totaal perceel 1'!F9</f>
        <v>Machinist / 
RSC operator/ 
RSC supervisor</v>
      </c>
      <c r="I10" s="85"/>
      <c r="J10" s="84" t="str">
        <f>'Totaal perceel 1'!H9</f>
        <v>PM</v>
      </c>
      <c r="K10" s="84"/>
      <c r="L10" s="59" t="str">
        <f>'Totaal perceel 1'!J9</f>
        <v>PMO</v>
      </c>
      <c r="M10" s="61"/>
      <c r="N10" s="30"/>
      <c r="O10" s="59" t="str">
        <f>'Totaal perceel 1'!M9</f>
        <v>Overige kosten</v>
      </c>
      <c r="P10" s="60"/>
      <c r="Q10" s="60"/>
      <c r="R10" s="61"/>
      <c r="S10" s="84" t="s">
        <v>39</v>
      </c>
      <c r="T10" s="84"/>
      <c r="U10" s="84"/>
    </row>
    <row r="11" spans="1:21" s="3" customFormat="1" ht="41.1" customHeight="1">
      <c r="A11" s="105"/>
      <c r="B11" s="94"/>
      <c r="C11" s="95"/>
      <c r="D11" s="5" t="s">
        <v>40</v>
      </c>
      <c r="E11" s="47" t="s">
        <v>70</v>
      </c>
      <c r="F11" s="2" t="str">
        <f>'Totaal perceel 1'!D10</f>
        <v>dag</v>
      </c>
      <c r="G11" s="2">
        <f>'Totaal perceel 1'!E10</f>
        <v>0</v>
      </c>
      <c r="H11" s="2" t="str">
        <f>'Totaal perceel 1'!F10</f>
        <v>dag</v>
      </c>
      <c r="I11" s="2" t="str">
        <f>'Totaal perceel 1'!G10</f>
        <v>weekend</v>
      </c>
      <c r="J11" s="2" t="str">
        <f>'Totaal perceel 1'!H10</f>
        <v>dag</v>
      </c>
      <c r="K11" s="2">
        <f>'Totaal perceel 1'!I10</f>
        <v>0</v>
      </c>
      <c r="L11" s="2" t="str">
        <f>'Totaal perceel 1'!J10</f>
        <v>dag</v>
      </c>
      <c r="M11" s="2">
        <f>'Totaal perceel 1'!K10</f>
        <v>0</v>
      </c>
      <c r="N11" s="29"/>
      <c r="O11" s="46">
        <f>'Totaal perceel 1'!M10</f>
        <v>0</v>
      </c>
      <c r="P11" s="46" t="str">
        <f>'Totaal perceel 1'!N10</f>
        <v>verzekering</v>
      </c>
      <c r="Q11" s="46" t="str">
        <f>'Totaal perceel 1'!O10</f>
        <v>infraheffing en energieverbruik
fase 1
(stelpost)</v>
      </c>
      <c r="R11" s="46" t="str">
        <f>'Totaal perceel 1'!P10</f>
        <v>infraheffing en energieverbruik
fase 2 en 3 
(stelpost)</v>
      </c>
      <c r="S11" s="75"/>
      <c r="T11" s="75"/>
      <c r="U11" s="75"/>
    </row>
    <row r="12" spans="1:21" s="3" customFormat="1" ht="12.6" customHeight="1">
      <c r="A12" s="106"/>
      <c r="B12" s="96"/>
      <c r="C12" s="97"/>
      <c r="D12" s="6" t="s">
        <v>71</v>
      </c>
      <c r="E12" s="6" t="s">
        <v>72</v>
      </c>
      <c r="F12" s="20">
        <f>IFERROR('Totaal perceel 1'!D11,"")</f>
        <v>0</v>
      </c>
      <c r="G12" s="20">
        <f>IFERROR('Totaal perceel 1'!E11,"")</f>
        <v>0</v>
      </c>
      <c r="H12" s="20">
        <f>IFERROR('Totaal perceel 1'!F11,"")</f>
        <v>0</v>
      </c>
      <c r="I12" s="20">
        <f>IFERROR('Totaal perceel 1'!G11,"")</f>
        <v>0</v>
      </c>
      <c r="J12" s="20">
        <f>IFERROR('Totaal perceel 1'!H11,"")</f>
        <v>0</v>
      </c>
      <c r="K12" s="20">
        <f>IFERROR('Totaal perceel 1'!I11,"")</f>
        <v>0</v>
      </c>
      <c r="L12" s="20">
        <f>IFERROR('Totaal perceel 1'!J11,"")</f>
        <v>0</v>
      </c>
      <c r="M12" s="20">
        <f>IFERROR('Totaal perceel 1'!K11,"")</f>
        <v>0</v>
      </c>
      <c r="N12" s="31"/>
      <c r="O12" s="20"/>
      <c r="P12" s="20">
        <f>IFERROR('Totaal perceel 1'!N11,"")</f>
        <v>0</v>
      </c>
      <c r="Q12" s="20">
        <f>IFERROR('Totaal perceel 1'!O11,"")</f>
        <v>100000</v>
      </c>
      <c r="R12" s="20">
        <f>IFERROR('Totaal perceel 1'!P11,"")</f>
        <v>500000</v>
      </c>
      <c r="S12" s="2" t="s">
        <v>47</v>
      </c>
      <c r="T12" s="2" t="s">
        <v>48</v>
      </c>
      <c r="U12" s="2" t="s">
        <v>49</v>
      </c>
    </row>
    <row r="13" spans="1:21">
      <c r="A13" s="102">
        <v>1</v>
      </c>
      <c r="B13" s="98" t="s">
        <v>78</v>
      </c>
      <c r="C13" s="99"/>
      <c r="D13" s="7" t="s">
        <v>50</v>
      </c>
      <c r="E13" s="7"/>
      <c r="F13" s="13"/>
      <c r="G13" s="13"/>
      <c r="H13" s="13"/>
      <c r="I13" s="13"/>
      <c r="J13" s="13"/>
      <c r="K13" s="13"/>
      <c r="L13" s="13"/>
      <c r="M13" s="13"/>
      <c r="N13" s="29"/>
      <c r="O13" s="13"/>
      <c r="P13" s="13"/>
      <c r="Q13" s="13"/>
      <c r="R13" s="13"/>
      <c r="S13" s="21" t="str">
        <f t="shared" ref="S13:S16" si="0">IF(SUMPRODUCT($F$12:$R$12,F13:R13)=0,"",SUMPRODUCT($F$12:$R$12,F13:R13))</f>
        <v/>
      </c>
      <c r="T13" s="22"/>
      <c r="U13" s="21" t="str">
        <f t="shared" ref="U13:U16" si="1">IF(SUM(S13:T13)=0,"",SUM(S13:T13))</f>
        <v/>
      </c>
    </row>
    <row r="14" spans="1:21">
      <c r="A14" s="103"/>
      <c r="B14" s="100"/>
      <c r="C14" s="101"/>
      <c r="D14" s="8" t="s">
        <v>52</v>
      </c>
      <c r="E14" s="8"/>
      <c r="F14" s="14"/>
      <c r="G14" s="14"/>
      <c r="H14" s="14"/>
      <c r="I14" s="14"/>
      <c r="J14" s="14"/>
      <c r="K14" s="14"/>
      <c r="L14" s="14"/>
      <c r="M14" s="14"/>
      <c r="N14" s="29"/>
      <c r="O14" s="14"/>
      <c r="P14" s="14"/>
      <c r="Q14" s="14"/>
      <c r="R14" s="14">
        <v>1</v>
      </c>
      <c r="S14" s="21">
        <f t="shared" si="0"/>
        <v>500000</v>
      </c>
      <c r="T14" s="23"/>
      <c r="U14" s="21">
        <f t="shared" si="1"/>
        <v>500000</v>
      </c>
    </row>
    <row r="15" spans="1:21">
      <c r="A15" s="102">
        <f t="shared" ref="A15" si="2">A13+1</f>
        <v>2</v>
      </c>
      <c r="B15" s="98" t="s">
        <v>79</v>
      </c>
      <c r="C15" s="99"/>
      <c r="D15" s="7" t="s">
        <v>50</v>
      </c>
      <c r="E15" s="7"/>
      <c r="F15" s="13"/>
      <c r="G15" s="13"/>
      <c r="H15" s="13"/>
      <c r="I15" s="13"/>
      <c r="J15" s="13"/>
      <c r="K15" s="13"/>
      <c r="L15" s="13"/>
      <c r="M15" s="13"/>
      <c r="N15" s="29"/>
      <c r="O15" s="13"/>
      <c r="P15" s="13"/>
      <c r="Q15" s="13"/>
      <c r="R15" s="13"/>
      <c r="S15" s="21" t="str">
        <f t="shared" si="0"/>
        <v/>
      </c>
      <c r="T15" s="22"/>
      <c r="U15" s="21" t="str">
        <f t="shared" si="1"/>
        <v/>
      </c>
    </row>
    <row r="16" spans="1:21">
      <c r="A16" s="103"/>
      <c r="B16" s="100"/>
      <c r="C16" s="101"/>
      <c r="D16" s="8" t="s">
        <v>52</v>
      </c>
      <c r="E16" s="8"/>
      <c r="F16" s="14"/>
      <c r="G16" s="14"/>
      <c r="H16" s="14"/>
      <c r="I16" s="14"/>
      <c r="J16" s="14"/>
      <c r="K16" s="14"/>
      <c r="L16" s="14"/>
      <c r="M16" s="14"/>
      <c r="N16" s="29"/>
      <c r="O16" s="14"/>
      <c r="P16" s="14">
        <v>200</v>
      </c>
      <c r="Q16" s="14"/>
      <c r="R16" s="14"/>
      <c r="S16" s="21" t="str">
        <f t="shared" si="0"/>
        <v/>
      </c>
      <c r="T16" s="23"/>
      <c r="U16" s="21" t="str">
        <f t="shared" si="1"/>
        <v/>
      </c>
    </row>
    <row r="17" spans="1:21">
      <c r="A17" s="81" t="s">
        <v>53</v>
      </c>
      <c r="B17" s="82"/>
      <c r="C17" s="82"/>
      <c r="D17" s="83"/>
      <c r="E17" s="42"/>
      <c r="F17" s="2" t="str">
        <f t="shared" ref="F17:M17" si="3">IF(SUMIF($D$13:$D$16,"vast",F$13:F$16)=0,"",SUMIF($D$13:$D$16,"vast",F$13:F$16))</f>
        <v/>
      </c>
      <c r="G17" s="2" t="str">
        <f t="shared" si="3"/>
        <v/>
      </c>
      <c r="H17" s="2" t="str">
        <f t="shared" si="3"/>
        <v/>
      </c>
      <c r="I17" s="2" t="str">
        <f t="shared" si="3"/>
        <v/>
      </c>
      <c r="J17" s="2" t="str">
        <f t="shared" si="3"/>
        <v/>
      </c>
      <c r="K17" s="2" t="str">
        <f t="shared" si="3"/>
        <v/>
      </c>
      <c r="L17" s="2" t="str">
        <f t="shared" si="3"/>
        <v/>
      </c>
      <c r="M17" s="2" t="str">
        <f t="shared" si="3"/>
        <v/>
      </c>
      <c r="N17" s="29"/>
      <c r="O17" s="2" t="str">
        <f>IF(SUMIF($D$13:$D$16,"vast",O$13:O$16)=0,"",SUMIF($D$13:$D$16,"vast",O$13:O$16))</f>
        <v/>
      </c>
      <c r="P17" s="2" t="str">
        <f>IF(SUMIF($D$13:$D$16,"vast",P$13:P$16)=0,"",SUMIF($D$13:$D$16,"vast",P$13:P$16))</f>
        <v/>
      </c>
      <c r="Q17" s="2"/>
      <c r="R17" s="2" t="str">
        <f>IF(SUMIF($D$13:$D$16,"vast",R$13:R$16)=0,"",SUMIF($D$13:$D$16,"vast",R$13:R$16))</f>
        <v/>
      </c>
      <c r="S17" s="21" t="str">
        <f>IF(SUMIF($D$13:$D$16,"vast",S$13:S$16)=0,"",SUMIF($D$13:$D$16,"vast",S$13:S$16))</f>
        <v/>
      </c>
      <c r="T17" s="21" t="str">
        <f>IF(SUMIF($D$13:$D$16,"vast",T$13:T$16)=0,"",SUMIF($D$13:$D$16,"vast",T$13:T$16))</f>
        <v/>
      </c>
      <c r="U17" s="21" t="str">
        <f>IF(SUMIF($D$13:$D$16,"vast",U$13:U$16)=0,"",SUMIF($D$13:$D$16,"vast",U$13:U$16))</f>
        <v/>
      </c>
    </row>
    <row r="18" spans="1:21">
      <c r="A18" s="81" t="s">
        <v>54</v>
      </c>
      <c r="B18" s="82"/>
      <c r="C18" s="82"/>
      <c r="D18" s="83"/>
      <c r="E18" s="42"/>
      <c r="F18" s="2" t="str">
        <f t="shared" ref="F18:M18" si="4">IF(SUMIF($D$13:$D$16,"regie",F$13:F$16)=0,"",SUMIF($D$13:$D$16,"regie",F$13:F$16))</f>
        <v/>
      </c>
      <c r="G18" s="2" t="str">
        <f t="shared" si="4"/>
        <v/>
      </c>
      <c r="H18" s="2" t="str">
        <f t="shared" si="4"/>
        <v/>
      </c>
      <c r="I18" s="2" t="str">
        <f t="shared" si="4"/>
        <v/>
      </c>
      <c r="J18" s="2" t="str">
        <f t="shared" si="4"/>
        <v/>
      </c>
      <c r="K18" s="2" t="str">
        <f t="shared" si="4"/>
        <v/>
      </c>
      <c r="L18" s="2" t="str">
        <f t="shared" si="4"/>
        <v/>
      </c>
      <c r="M18" s="2" t="str">
        <f t="shared" si="4"/>
        <v/>
      </c>
      <c r="N18" s="29"/>
      <c r="O18" s="2" t="str">
        <f t="shared" ref="O18:U18" si="5">IF(SUMIF($D$13:$D$16,"regie",O$13:O$16)=0,"",SUMIF($D$13:$D$16,"regie",O$13:O$16))</f>
        <v/>
      </c>
      <c r="P18" s="2">
        <f t="shared" si="5"/>
        <v>200</v>
      </c>
      <c r="Q18" s="2" t="str">
        <f t="shared" si="5"/>
        <v/>
      </c>
      <c r="R18" s="2">
        <f t="shared" si="5"/>
        <v>1</v>
      </c>
      <c r="S18" s="21">
        <f t="shared" si="5"/>
        <v>500000</v>
      </c>
      <c r="T18" s="21" t="str">
        <f t="shared" si="5"/>
        <v/>
      </c>
      <c r="U18" s="21">
        <f t="shared" si="5"/>
        <v>500000</v>
      </c>
    </row>
    <row r="20" spans="1:21">
      <c r="O20" s="15" t="s">
        <v>55</v>
      </c>
      <c r="P20" s="10"/>
      <c r="Q20" s="10"/>
      <c r="R20" s="10"/>
      <c r="S20" s="10"/>
      <c r="T20" s="10"/>
      <c r="U20" s="9" t="str">
        <f>IF(SUM(F17:R17)=0,"",SUM(F17:R17))</f>
        <v/>
      </c>
    </row>
    <row r="21" spans="1:21">
      <c r="O21" s="15" t="s">
        <v>56</v>
      </c>
      <c r="P21" s="10"/>
      <c r="Q21" s="10"/>
      <c r="R21" s="10"/>
      <c r="S21" s="10"/>
      <c r="T21" s="10"/>
      <c r="U21" s="9">
        <f>IF(SUM(F18:R18)=0,"",SUM(F18:R18))</f>
        <v>201</v>
      </c>
    </row>
    <row r="23" spans="1:21">
      <c r="O23" s="15" t="s">
        <v>57</v>
      </c>
      <c r="P23" s="10"/>
      <c r="Q23" s="10"/>
      <c r="R23" s="10"/>
      <c r="S23" s="10"/>
      <c r="T23" s="10"/>
      <c r="U23" s="24" t="str">
        <f>IF(U17="","",U17)</f>
        <v/>
      </c>
    </row>
    <row r="24" spans="1:21">
      <c r="O24" s="15" t="s">
        <v>58</v>
      </c>
      <c r="P24" s="10"/>
      <c r="Q24" s="10"/>
      <c r="R24" s="10"/>
      <c r="S24" s="10"/>
      <c r="T24" s="10"/>
      <c r="U24" s="24">
        <f>IF(U18="","",U18)</f>
        <v>500000</v>
      </c>
    </row>
    <row r="25" spans="1:21">
      <c r="O25" s="16" t="s">
        <v>59</v>
      </c>
      <c r="P25" s="17"/>
      <c r="Q25" s="17"/>
      <c r="R25" s="17"/>
      <c r="S25" s="17"/>
      <c r="T25" s="17"/>
      <c r="U25" s="25">
        <f>IF(SUM(U23:U24)=0,"",SUM(U23:U24))</f>
        <v>500000</v>
      </c>
    </row>
  </sheetData>
  <mergeCells count="22">
    <mergeCell ref="A17:D17"/>
    <mergeCell ref="A18:D18"/>
    <mergeCell ref="A15:A16"/>
    <mergeCell ref="B15:C16"/>
    <mergeCell ref="A13:A14"/>
    <mergeCell ref="B13:C14"/>
    <mergeCell ref="B8:C8"/>
    <mergeCell ref="A10:A12"/>
    <mergeCell ref="B10:C12"/>
    <mergeCell ref="F10:G10"/>
    <mergeCell ref="L2:N2"/>
    <mergeCell ref="A4:U4"/>
    <mergeCell ref="B5:C5"/>
    <mergeCell ref="T5:U5"/>
    <mergeCell ref="B6:C6"/>
    <mergeCell ref="T6:U6"/>
    <mergeCell ref="O10:R10"/>
    <mergeCell ref="S10:U10"/>
    <mergeCell ref="S11:U11"/>
    <mergeCell ref="J10:K10"/>
    <mergeCell ref="L10:M10"/>
    <mergeCell ref="H10:I10"/>
  </mergeCells>
  <pageMargins left="0.7" right="0.7" top="0.75" bottom="0.75" header="0.3" footer="0.3"/>
  <pageSetup paperSize="9" scale="3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E8617-C7CE-40F2-A02E-60A2850AA466}">
  <dimension ref="A2:U23"/>
  <sheetViews>
    <sheetView view="pageBreakPreview" zoomScale="70" zoomScaleNormal="85" zoomScaleSheetLayoutView="70" workbookViewId="0">
      <selection activeCell="L15" sqref="L15"/>
    </sheetView>
  </sheetViews>
  <sheetFormatPr defaultColWidth="9.33203125" defaultRowHeight="10.5"/>
  <cols>
    <col min="1" max="1" width="13.6640625" style="1" bestFit="1" customWidth="1"/>
    <col min="2" max="2" width="27.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8" width="14" style="1" customWidth="1"/>
    <col min="19" max="19" width="13.1640625" style="1" customWidth="1"/>
    <col min="20" max="20" width="11.83203125" style="1" customWidth="1"/>
    <col min="21" max="21" width="18.83203125" style="1" customWidth="1"/>
    <col min="22" max="16384" width="9.33203125" style="1"/>
  </cols>
  <sheetData>
    <row r="2" spans="1:21" ht="49.5" customHeight="1" thickBot="1">
      <c r="A2" s="34"/>
      <c r="B2" s="34"/>
      <c r="C2" s="34"/>
      <c r="D2" s="34"/>
      <c r="E2" s="34"/>
      <c r="F2" s="34"/>
      <c r="G2" s="34"/>
      <c r="H2" s="34"/>
      <c r="I2" s="34"/>
      <c r="J2" s="34"/>
      <c r="K2" s="34"/>
      <c r="L2" s="58"/>
      <c r="M2" s="58"/>
      <c r="N2" s="58"/>
      <c r="O2" s="34"/>
      <c r="P2" s="34"/>
      <c r="Q2" s="34"/>
      <c r="R2" s="34"/>
      <c r="S2" s="34"/>
      <c r="T2" s="34"/>
      <c r="U2" s="34"/>
    </row>
    <row r="3" spans="1:21" ht="16.5" customHeight="1" thickTop="1">
      <c r="L3" s="3"/>
      <c r="M3" s="3"/>
      <c r="N3" s="3"/>
    </row>
    <row r="4" spans="1:21">
      <c r="A4" s="59" t="str">
        <f>'Totaal perceel 3'!A4</f>
        <v>Model begroting</v>
      </c>
      <c r="B4" s="60"/>
      <c r="C4" s="60"/>
      <c r="D4" s="60"/>
      <c r="E4" s="60"/>
      <c r="F4" s="60"/>
      <c r="G4" s="60"/>
      <c r="H4" s="60"/>
      <c r="I4" s="60"/>
      <c r="J4" s="60"/>
      <c r="K4" s="60"/>
      <c r="L4" s="60"/>
      <c r="M4" s="60"/>
      <c r="N4" s="60"/>
      <c r="O4" s="60"/>
      <c r="P4" s="60"/>
      <c r="Q4" s="60"/>
      <c r="R4" s="60"/>
      <c r="S4" s="60"/>
      <c r="T4" s="60"/>
      <c r="U4" s="61"/>
    </row>
    <row r="5" spans="1:21">
      <c r="A5" s="1" t="s">
        <v>22</v>
      </c>
      <c r="B5" s="91" t="str">
        <f>IF('Totaal perceel 1'!$B5="","",'Totaal perceel 1'!$B5)</f>
        <v xml:space="preserve"> ATO Testorganisatie Betuweroute - totaal perceel 1</v>
      </c>
      <c r="C5" s="91"/>
      <c r="K5" s="1" t="str">
        <f>'Totaal perceel 3'!I5</f>
        <v xml:space="preserve">Prijspeil </v>
      </c>
      <c r="L5" s="1">
        <f>'Totaal perceel 3'!J5</f>
        <v>2025</v>
      </c>
      <c r="S5" s="1" t="s">
        <v>25</v>
      </c>
      <c r="T5" s="107" t="str">
        <f>IF('Totaal perceel 1'!$R5="","",'Totaal perceel 1'!$R5)</f>
        <v>invullen op blad 'Totaal perceel 1'</v>
      </c>
      <c r="U5" s="108"/>
    </row>
    <row r="6" spans="1:21">
      <c r="A6" s="1" t="s">
        <v>27</v>
      </c>
      <c r="B6" s="90" t="str">
        <f>IF('Totaal perceel 1'!$B6="","",'Totaal perceel 1'!$B6)</f>
        <v>invullen op blad 'Totaal perceel 1'</v>
      </c>
      <c r="C6" s="90"/>
      <c r="K6" s="1" t="str">
        <f>'Totaal perceel 3'!I6</f>
        <v>Tarief (all-in excl BTW)</v>
      </c>
      <c r="S6" s="1" t="s">
        <v>29</v>
      </c>
      <c r="T6" s="107" t="str">
        <f>IF('Totaal perceel 1'!$R6="","",'Totaal perceel 1'!$R6)</f>
        <v>invullen op blad 'Totaal perceel 1'</v>
      </c>
      <c r="U6" s="108"/>
    </row>
    <row r="7" spans="1:21">
      <c r="A7" s="1" t="s">
        <v>67</v>
      </c>
      <c r="B7" s="50" t="e" cm="1">
        <f t="array" aca="1" ref="B7" ca="1">MID(CELL("bestandsnaam",A1),SEARCH("]",CELL("bestandsnaam",A1))+1,200)</f>
        <v>#VALUE!</v>
      </c>
      <c r="C7" s="50" t="s">
        <v>94</v>
      </c>
      <c r="U7" s="11"/>
    </row>
    <row r="8" spans="1:21">
      <c r="A8" s="32" t="s">
        <v>30</v>
      </c>
      <c r="B8" s="88" t="str">
        <f>IF('Totaal perceel 1'!$B7="","",'Totaal perceel 1'!$B7)</f>
        <v>invullen op blad 'Totaal perceel 1'</v>
      </c>
      <c r="C8" s="89"/>
      <c r="D8" s="32"/>
      <c r="E8" s="32"/>
      <c r="F8" s="32"/>
      <c r="G8" s="32"/>
      <c r="H8" s="32"/>
      <c r="I8" s="32"/>
      <c r="J8" s="32"/>
      <c r="K8" s="32"/>
      <c r="L8" s="32"/>
      <c r="M8" s="32"/>
      <c r="N8" s="32"/>
      <c r="O8" s="32"/>
      <c r="P8" s="32"/>
      <c r="Q8" s="32"/>
      <c r="R8" s="32"/>
      <c r="S8" s="32"/>
      <c r="T8" s="32"/>
      <c r="U8" s="12"/>
    </row>
    <row r="9" spans="1:21" ht="11.65">
      <c r="B9" s="36"/>
      <c r="C9" s="36"/>
      <c r="U9" s="12"/>
    </row>
    <row r="10" spans="1:21" s="3" customFormat="1" ht="31.15" customHeight="1">
      <c r="A10" s="104" t="s">
        <v>69</v>
      </c>
      <c r="B10" s="92" t="s">
        <v>32</v>
      </c>
      <c r="C10" s="93"/>
      <c r="D10" s="4"/>
      <c r="E10" s="4"/>
      <c r="F10" s="84" t="str">
        <f>'Totaal perceel 1'!D9</f>
        <v>Backoffice</v>
      </c>
      <c r="G10" s="84"/>
      <c r="H10" s="85" t="str">
        <f>'Totaal perceel 1'!F9</f>
        <v>Machinist / 
RSC operator/ 
RSC supervisor</v>
      </c>
      <c r="I10" s="85"/>
      <c r="J10" s="84" t="str">
        <f>'Totaal perceel 1'!H9</f>
        <v>PM</v>
      </c>
      <c r="K10" s="84"/>
      <c r="L10" s="59" t="str">
        <f>'Totaal perceel 1'!J9</f>
        <v>PMO</v>
      </c>
      <c r="M10" s="61"/>
      <c r="N10" s="30"/>
      <c r="O10" s="59" t="str">
        <f>'Totaal perceel 1'!M9</f>
        <v>Overige kosten</v>
      </c>
      <c r="P10" s="60"/>
      <c r="Q10" s="60"/>
      <c r="R10" s="61"/>
      <c r="S10" s="84" t="s">
        <v>39</v>
      </c>
      <c r="T10" s="84"/>
      <c r="U10" s="84"/>
    </row>
    <row r="11" spans="1:21" s="3" customFormat="1" ht="41.1" customHeight="1">
      <c r="A11" s="105"/>
      <c r="B11" s="94"/>
      <c r="C11" s="95"/>
      <c r="D11" s="5" t="s">
        <v>40</v>
      </c>
      <c r="E11" s="47" t="s">
        <v>70</v>
      </c>
      <c r="F11" s="2" t="str">
        <f>'Totaal perceel 1'!D10</f>
        <v>dag</v>
      </c>
      <c r="G11" s="2">
        <f>'Totaal perceel 1'!E10</f>
        <v>0</v>
      </c>
      <c r="H11" s="2" t="str">
        <f>'Totaal perceel 1'!F10</f>
        <v>dag</v>
      </c>
      <c r="I11" s="2" t="str">
        <f>'Totaal perceel 1'!G10</f>
        <v>weekend</v>
      </c>
      <c r="J11" s="2" t="str">
        <f>'Totaal perceel 1'!H10</f>
        <v>dag</v>
      </c>
      <c r="K11" s="2">
        <f>'Totaal perceel 1'!I10</f>
        <v>0</v>
      </c>
      <c r="L11" s="2" t="str">
        <f>'Totaal perceel 1'!J10</f>
        <v>dag</v>
      </c>
      <c r="M11" s="2">
        <f>'Totaal perceel 1'!K10</f>
        <v>0</v>
      </c>
      <c r="N11" s="29"/>
      <c r="O11" s="46">
        <f>'Totaal perceel 1'!M10</f>
        <v>0</v>
      </c>
      <c r="P11" s="46" t="str">
        <f>'Totaal perceel 1'!N10</f>
        <v>verzekering</v>
      </c>
      <c r="Q11" s="46" t="str">
        <f>'Totaal perceel 1'!O10</f>
        <v>infraheffing en energieverbruik
fase 1
(stelpost)</v>
      </c>
      <c r="R11" s="46" t="str">
        <f>'Totaal perceel 1'!P10</f>
        <v>infraheffing en energieverbruik
fase 2 en 3 
(stelpost)</v>
      </c>
      <c r="S11" s="75"/>
      <c r="T11" s="75"/>
      <c r="U11" s="75"/>
    </row>
    <row r="12" spans="1:21" s="3" customFormat="1" ht="12.6" customHeight="1">
      <c r="A12" s="106"/>
      <c r="B12" s="96"/>
      <c r="C12" s="97"/>
      <c r="D12" s="6" t="s">
        <v>71</v>
      </c>
      <c r="E12" s="6" t="s">
        <v>72</v>
      </c>
      <c r="F12" s="20">
        <f>IFERROR('Totaal perceel 1'!D11,"")</f>
        <v>0</v>
      </c>
      <c r="G12" s="20">
        <f>IFERROR('Totaal perceel 1'!E11,"")</f>
        <v>0</v>
      </c>
      <c r="H12" s="20">
        <f>IFERROR('Totaal perceel 1'!F11,"")</f>
        <v>0</v>
      </c>
      <c r="I12" s="20">
        <f>IFERROR('Totaal perceel 1'!G11,"")</f>
        <v>0</v>
      </c>
      <c r="J12" s="20">
        <f>IFERROR('Totaal perceel 1'!H11,"")</f>
        <v>0</v>
      </c>
      <c r="K12" s="20">
        <f>IFERROR('Totaal perceel 1'!I11,"")</f>
        <v>0</v>
      </c>
      <c r="L12" s="20">
        <f>IFERROR('Totaal perceel 1'!J11,"")</f>
        <v>0</v>
      </c>
      <c r="M12" s="20">
        <f>IFERROR('Totaal perceel 1'!K11,"")</f>
        <v>0</v>
      </c>
      <c r="N12" s="31"/>
      <c r="O12" s="20">
        <f>IFERROR('Totaal perceel 1'!M11,"")</f>
        <v>0</v>
      </c>
      <c r="P12" s="20">
        <f>IFERROR('Totaal perceel 1'!N11,"")</f>
        <v>0</v>
      </c>
      <c r="Q12" s="20">
        <f>IFERROR('Totaal perceel 1'!O11,"")</f>
        <v>100000</v>
      </c>
      <c r="R12" s="20">
        <f>IFERROR('Totaal perceel 1'!P11,"")</f>
        <v>500000</v>
      </c>
      <c r="S12" s="2" t="s">
        <v>47</v>
      </c>
      <c r="T12" s="2" t="s">
        <v>48</v>
      </c>
      <c r="U12" s="2" t="s">
        <v>49</v>
      </c>
    </row>
    <row r="13" spans="1:21">
      <c r="A13" s="102">
        <v>1</v>
      </c>
      <c r="B13" s="109" t="s">
        <v>81</v>
      </c>
      <c r="C13" s="110"/>
      <c r="D13" s="7" t="s">
        <v>50</v>
      </c>
      <c r="E13" s="7"/>
      <c r="F13" s="13"/>
      <c r="G13" s="13"/>
      <c r="H13" s="13"/>
      <c r="I13" s="13"/>
      <c r="J13" s="13"/>
      <c r="K13" s="13"/>
      <c r="L13" s="13"/>
      <c r="M13" s="13"/>
      <c r="N13" s="29"/>
      <c r="O13" s="13"/>
      <c r="P13" s="13"/>
      <c r="Q13" s="13"/>
      <c r="R13" s="13"/>
      <c r="S13" s="21" t="str">
        <f t="shared" ref="S13:S14" si="0">IF(SUMPRODUCT($F$12:$R$12,F13:R13)=0,"",SUMPRODUCT($F$12:$R$12,F13:R13))</f>
        <v/>
      </c>
      <c r="T13" s="22"/>
      <c r="U13" s="21" t="str">
        <f t="shared" ref="U13:U14" si="1">IF(SUM(S13:T13)=0,"",SUM(S13:T13))</f>
        <v/>
      </c>
    </row>
    <row r="14" spans="1:21">
      <c r="A14" s="103"/>
      <c r="B14" s="111"/>
      <c r="C14" s="112"/>
      <c r="D14" s="8" t="s">
        <v>52</v>
      </c>
      <c r="E14" s="8">
        <v>440</v>
      </c>
      <c r="F14" s="14"/>
      <c r="G14" s="14"/>
      <c r="H14" s="14"/>
      <c r="I14" s="14"/>
      <c r="J14" s="14">
        <v>180</v>
      </c>
      <c r="K14" s="14"/>
      <c r="L14" s="14">
        <v>260</v>
      </c>
      <c r="M14" s="14"/>
      <c r="N14" s="29"/>
      <c r="O14" s="14"/>
      <c r="P14" s="14"/>
      <c r="Q14" s="14"/>
      <c r="R14" s="14"/>
      <c r="S14" s="21" t="str">
        <f t="shared" si="0"/>
        <v/>
      </c>
      <c r="T14" s="23"/>
      <c r="U14" s="21" t="str">
        <f t="shared" si="1"/>
        <v/>
      </c>
    </row>
    <row r="15" spans="1:21">
      <c r="A15" s="81" t="s">
        <v>53</v>
      </c>
      <c r="B15" s="82"/>
      <c r="C15" s="82"/>
      <c r="D15" s="83"/>
      <c r="E15" s="42"/>
      <c r="F15" s="2" t="str">
        <f t="shared" ref="F15:M15" si="2">IF(SUMIF($D$13:$D$14,"vast",F$13:F$14)=0,"",SUMIF($D$13:$D$14,"vast",F$13:F$14))</f>
        <v/>
      </c>
      <c r="G15" s="2" t="str">
        <f t="shared" si="2"/>
        <v/>
      </c>
      <c r="H15" s="2" t="str">
        <f t="shared" si="2"/>
        <v/>
      </c>
      <c r="I15" s="2" t="str">
        <f t="shared" si="2"/>
        <v/>
      </c>
      <c r="J15" s="2" t="str">
        <f t="shared" si="2"/>
        <v/>
      </c>
      <c r="K15" s="2" t="str">
        <f t="shared" si="2"/>
        <v/>
      </c>
      <c r="L15" s="2" t="str">
        <f t="shared" si="2"/>
        <v/>
      </c>
      <c r="M15" s="2" t="str">
        <f t="shared" si="2"/>
        <v/>
      </c>
      <c r="N15" s="29"/>
      <c r="O15" s="2" t="str">
        <f>IF(SUMIF($D$13:$D$14,"vast",O$13:O$14)=0,"",SUMIF($D$13:$D$14,"vast",O$13:O$14))</f>
        <v/>
      </c>
      <c r="P15" s="2" t="str">
        <f>IF(SUMIF($D$13:$D$14,"vast",P$13:P$14)=0,"",SUMIF($D$13:$D$14,"vast",P$13:P$14))</f>
        <v/>
      </c>
      <c r="Q15" s="2"/>
      <c r="R15" s="2" t="str">
        <f>IF(SUMIF($D$13:$D$14,"vast",R$13:R$14)=0,"",SUMIF($D$13:$D$14,"vast",R$13:R$14))</f>
        <v/>
      </c>
      <c r="S15" s="21" t="str">
        <f>IF(SUMIF($D$13:$D$14,"vast",S$13:S$14)=0,"",SUMIF($D$13:$D$14,"vast",S$13:S$14))</f>
        <v/>
      </c>
      <c r="T15" s="21" t="str">
        <f>IF(SUMIF($D$13:$D$14,"vast",T$13:T$14)=0,"",SUMIF($D$13:$D$14,"vast",T$13:T$14))</f>
        <v/>
      </c>
      <c r="U15" s="21" t="str">
        <f>IF(SUMIF($D$13:$D$14,"vast",U$13:U$14)=0,"",SUMIF($D$13:$D$14,"vast",U$13:U$14))</f>
        <v/>
      </c>
    </row>
    <row r="16" spans="1:21">
      <c r="A16" s="81" t="s">
        <v>54</v>
      </c>
      <c r="B16" s="82"/>
      <c r="C16" s="82"/>
      <c r="D16" s="83"/>
      <c r="E16" s="42"/>
      <c r="F16" s="2" t="str">
        <f t="shared" ref="F16:M16" si="3">IF(SUMIF($D$13:$D$14,"regie",F$13:F$14)=0,"",SUMIF($D$13:$D$14,"regie",F$13:F$14))</f>
        <v/>
      </c>
      <c r="G16" s="2" t="str">
        <f t="shared" si="3"/>
        <v/>
      </c>
      <c r="H16" s="2" t="str">
        <f t="shared" si="3"/>
        <v/>
      </c>
      <c r="I16" s="2" t="str">
        <f t="shared" si="3"/>
        <v/>
      </c>
      <c r="J16" s="2">
        <f t="shared" si="3"/>
        <v>180</v>
      </c>
      <c r="K16" s="2" t="str">
        <f t="shared" si="3"/>
        <v/>
      </c>
      <c r="L16" s="2">
        <f t="shared" si="3"/>
        <v>260</v>
      </c>
      <c r="M16" s="2" t="str">
        <f t="shared" si="3"/>
        <v/>
      </c>
      <c r="N16" s="29"/>
      <c r="O16" s="2" t="str">
        <f t="shared" ref="O16:U16" si="4">IF(SUMIF($D$13:$D$14,"regie",O$13:O$14)=0,"",SUMIF($D$13:$D$14,"regie",O$13:O$14))</f>
        <v/>
      </c>
      <c r="P16" s="2" t="str">
        <f t="shared" si="4"/>
        <v/>
      </c>
      <c r="Q16" s="2" t="str">
        <f t="shared" si="4"/>
        <v/>
      </c>
      <c r="R16" s="2" t="str">
        <f t="shared" si="4"/>
        <v/>
      </c>
      <c r="S16" s="21" t="str">
        <f t="shared" si="4"/>
        <v/>
      </c>
      <c r="T16" s="21" t="str">
        <f t="shared" si="4"/>
        <v/>
      </c>
      <c r="U16" s="21" t="str">
        <f t="shared" si="4"/>
        <v/>
      </c>
    </row>
    <row r="18" spans="15:21">
      <c r="O18" s="15" t="s">
        <v>55</v>
      </c>
      <c r="P18" s="10"/>
      <c r="Q18" s="10"/>
      <c r="R18" s="10"/>
      <c r="S18" s="10"/>
      <c r="T18" s="10"/>
      <c r="U18" s="9" t="str">
        <f>IF(SUM(F15:R15)=0,"",SUM(F15:R15))</f>
        <v/>
      </c>
    </row>
    <row r="19" spans="15:21">
      <c r="O19" s="15" t="s">
        <v>56</v>
      </c>
      <c r="P19" s="10"/>
      <c r="Q19" s="10"/>
      <c r="R19" s="10"/>
      <c r="S19" s="10"/>
      <c r="T19" s="10"/>
      <c r="U19" s="9">
        <f>IF(SUM(F16:R16)=0,"",SUM(F16:R16))</f>
        <v>440</v>
      </c>
    </row>
    <row r="21" spans="15:21">
      <c r="O21" s="15" t="s">
        <v>57</v>
      </c>
      <c r="P21" s="10"/>
      <c r="Q21" s="10"/>
      <c r="R21" s="10"/>
      <c r="S21" s="10"/>
      <c r="T21" s="10"/>
      <c r="U21" s="24" t="str">
        <f>IF(U15="","",U15)</f>
        <v/>
      </c>
    </row>
    <row r="22" spans="15:21">
      <c r="O22" s="15" t="s">
        <v>58</v>
      </c>
      <c r="P22" s="10"/>
      <c r="Q22" s="10"/>
      <c r="R22" s="10"/>
      <c r="S22" s="10"/>
      <c r="T22" s="10"/>
      <c r="U22" s="24" t="str">
        <f>IF(U16="","",U16)</f>
        <v/>
      </c>
    </row>
    <row r="23" spans="15:21">
      <c r="O23" s="16" t="s">
        <v>59</v>
      </c>
      <c r="P23" s="17"/>
      <c r="Q23" s="17"/>
      <c r="R23" s="17"/>
      <c r="S23" s="17"/>
      <c r="T23" s="17"/>
      <c r="U23" s="25" t="str">
        <f>IF(SUM(U21:U22)=0,"",SUM(U21:U22))</f>
        <v/>
      </c>
    </row>
  </sheetData>
  <mergeCells count="20">
    <mergeCell ref="S10:U10"/>
    <mergeCell ref="S11:U11"/>
    <mergeCell ref="L2:N2"/>
    <mergeCell ref="A4:U4"/>
    <mergeCell ref="B5:C5"/>
    <mergeCell ref="T5:U5"/>
    <mergeCell ref="B6:C6"/>
    <mergeCell ref="T6:U6"/>
    <mergeCell ref="B8:C8"/>
    <mergeCell ref="A10:A12"/>
    <mergeCell ref="B10:C12"/>
    <mergeCell ref="F10:G10"/>
    <mergeCell ref="J10:K10"/>
    <mergeCell ref="L10:M10"/>
    <mergeCell ref="O10:R10"/>
    <mergeCell ref="A13:A14"/>
    <mergeCell ref="B13:C14"/>
    <mergeCell ref="H10:I10"/>
    <mergeCell ref="A15:D15"/>
    <mergeCell ref="A16:D16"/>
  </mergeCells>
  <pageMargins left="0.7" right="0.7" top="0.75" bottom="0.75" header="0.3" footer="0.3"/>
  <pageSetup paperSize="9" scale="3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4AE8E-CE9F-413E-86DE-4AFFB3CB2842}">
  <dimension ref="A2:T23"/>
  <sheetViews>
    <sheetView view="pageBreakPreview" zoomScale="85" zoomScaleNormal="85" zoomScaleSheetLayoutView="85" workbookViewId="0">
      <selection activeCell="J77" sqref="J77"/>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7" width="13.83203125" style="1" customWidth="1"/>
    <col min="18" max="18" width="13.1640625" style="1" customWidth="1"/>
    <col min="19" max="19" width="11.83203125" style="1" customWidth="1"/>
    <col min="20" max="20" width="13.5" style="1" customWidth="1"/>
    <col min="21" max="21" width="18.83203125" style="1" customWidth="1"/>
    <col min="22" max="16384" width="9.33203125" style="1"/>
  </cols>
  <sheetData>
    <row r="2" spans="1:20" ht="49.5" customHeight="1" thickBot="1">
      <c r="A2" s="34"/>
      <c r="B2" s="34"/>
      <c r="C2" s="34"/>
      <c r="D2" s="34"/>
      <c r="E2" s="34"/>
      <c r="F2" s="34"/>
      <c r="G2" s="34"/>
      <c r="H2" s="34"/>
      <c r="I2" s="34"/>
      <c r="J2" s="34"/>
      <c r="K2" s="34"/>
      <c r="L2" s="58"/>
      <c r="M2" s="58"/>
      <c r="N2" s="58"/>
      <c r="O2" s="34"/>
      <c r="P2" s="34"/>
      <c r="Q2" s="34"/>
      <c r="R2" s="34"/>
      <c r="S2" s="34"/>
      <c r="T2" s="34"/>
    </row>
    <row r="3" spans="1:20" ht="16.5" customHeight="1" thickTop="1">
      <c r="L3" s="3"/>
      <c r="M3" s="3"/>
      <c r="N3" s="3"/>
    </row>
    <row r="4" spans="1:20">
      <c r="A4" s="59" t="str">
        <f>'Totaal perceel 3'!A4</f>
        <v>Model begroting</v>
      </c>
      <c r="B4" s="60"/>
      <c r="C4" s="60"/>
      <c r="D4" s="60"/>
      <c r="E4" s="60"/>
      <c r="F4" s="60"/>
      <c r="G4" s="60"/>
      <c r="H4" s="60"/>
      <c r="I4" s="60"/>
      <c r="J4" s="60"/>
      <c r="K4" s="60"/>
      <c r="L4" s="60"/>
      <c r="M4" s="60"/>
      <c r="N4" s="60"/>
      <c r="O4" s="60"/>
      <c r="P4" s="60"/>
      <c r="Q4" s="60"/>
      <c r="R4" s="60"/>
      <c r="S4" s="60"/>
      <c r="T4" s="61"/>
    </row>
    <row r="5" spans="1:20">
      <c r="A5" s="1" t="s">
        <v>22</v>
      </c>
      <c r="B5" s="115" t="str">
        <f>IF('Totaal perceel 2'!$B5="","",'Totaal perceel 2'!$B5)</f>
        <v xml:space="preserve"> ATO Testorganisatie Betuweroute - totaal perceel 2</v>
      </c>
      <c r="C5" s="115"/>
      <c r="K5" s="1" t="str">
        <f>'Totaal perceel 3'!I5</f>
        <v xml:space="preserve">Prijspeil </v>
      </c>
      <c r="L5" s="1">
        <f>'Totaal perceel 3'!J5</f>
        <v>2025</v>
      </c>
      <c r="R5" s="1" t="s">
        <v>25</v>
      </c>
      <c r="S5" s="107" t="str">
        <f>IF('Totaal perceel 2'!$Q5="","",'Totaal perceel 2'!$Q5)</f>
        <v>invullen op blad 'Totaal perceel 2'</v>
      </c>
      <c r="T5" s="108"/>
    </row>
    <row r="6" spans="1:20">
      <c r="A6" s="1" t="s">
        <v>27</v>
      </c>
      <c r="B6" s="116" t="str">
        <f>IF('Totaal perceel 2'!$B6="","",'Totaal perceel 2'!$B6)</f>
        <v>invullen op blad 'Totaal perceel 2'</v>
      </c>
      <c r="C6" s="116"/>
      <c r="K6" s="1" t="str">
        <f>'Totaal perceel 3'!I6</f>
        <v>Tarief (all-in excl BTW)</v>
      </c>
      <c r="R6" s="1" t="s">
        <v>29</v>
      </c>
      <c r="S6" s="117" t="str">
        <f>IF('Totaal perceel 2'!$Q6="","",'Totaal perceel 2'!$Q6)</f>
        <v>invullen op blad 'Totaal perceel 2'</v>
      </c>
      <c r="T6" s="118"/>
    </row>
    <row r="7" spans="1:20">
      <c r="A7" s="1" t="s">
        <v>67</v>
      </c>
      <c r="B7" s="37" t="e" cm="1">
        <f t="array" aca="1" ref="B7" ca="1">MID(CELL("bestandsnaam",A1),SEARCH("]",CELL("bestandsnaam",A1))+1,200)</f>
        <v>#VALUE!</v>
      </c>
      <c r="C7" s="38" t="s">
        <v>95</v>
      </c>
      <c r="T7" s="11"/>
    </row>
    <row r="8" spans="1:20">
      <c r="A8" s="32" t="s">
        <v>30</v>
      </c>
      <c r="B8" s="113" t="str">
        <f>IF('Totaal perceel 2'!$B7="","",'Totaal perceel 2'!$B7)</f>
        <v>invullen op blad 'Totaal perceel 2'</v>
      </c>
      <c r="C8" s="114"/>
      <c r="D8" s="32"/>
      <c r="E8" s="32"/>
      <c r="F8" s="32"/>
      <c r="G8" s="32"/>
      <c r="H8" s="32"/>
      <c r="I8" s="32"/>
      <c r="J8" s="32"/>
      <c r="K8" s="32"/>
      <c r="L8" s="32"/>
      <c r="M8" s="32"/>
      <c r="N8" s="32"/>
      <c r="O8" s="32"/>
      <c r="P8" s="32"/>
      <c r="Q8" s="32"/>
      <c r="R8" s="32"/>
      <c r="S8" s="32"/>
      <c r="T8" s="12"/>
    </row>
    <row r="9" spans="1:20" ht="11.65">
      <c r="B9" s="36"/>
      <c r="C9" s="36"/>
      <c r="T9" s="12"/>
    </row>
    <row r="10" spans="1:20" s="3" customFormat="1">
      <c r="A10" s="104" t="s">
        <v>69</v>
      </c>
      <c r="B10" s="92" t="s">
        <v>32</v>
      </c>
      <c r="C10" s="93"/>
      <c r="D10" s="4"/>
      <c r="E10" s="4"/>
      <c r="F10" s="84" t="str">
        <f>'Totaal perceel 2'!D9</f>
        <v>Backoffice</v>
      </c>
      <c r="G10" s="84"/>
      <c r="H10" s="84" t="str">
        <f>'Totaal perceel 2'!F9</f>
        <v>BPRL</v>
      </c>
      <c r="I10" s="84"/>
      <c r="J10" s="84" t="str">
        <f>'Totaal perceel 2'!H9</f>
        <v>PM</v>
      </c>
      <c r="K10" s="84"/>
      <c r="L10" s="59" t="str">
        <f>'Totaal perceel 2'!J9</f>
        <v>PMO</v>
      </c>
      <c r="M10" s="61"/>
      <c r="N10" s="30"/>
      <c r="O10" s="59">
        <f>'Totaal perceel 2'!M9</f>
        <v>0</v>
      </c>
      <c r="P10" s="60"/>
      <c r="Q10" s="61"/>
      <c r="R10" s="84" t="s">
        <v>39</v>
      </c>
      <c r="S10" s="84"/>
      <c r="T10" s="84"/>
    </row>
    <row r="11" spans="1:20" s="3" customFormat="1" ht="25.15" customHeight="1">
      <c r="A11" s="105"/>
      <c r="B11" s="94"/>
      <c r="C11" s="95"/>
      <c r="D11" s="5" t="s">
        <v>40</v>
      </c>
      <c r="E11" s="47" t="s">
        <v>70</v>
      </c>
      <c r="F11" s="2" t="str">
        <f>'Totaal perceel 2'!D10</f>
        <v>dag</v>
      </c>
      <c r="G11" s="2">
        <f>'Totaal perceel 2'!E10</f>
        <v>0</v>
      </c>
      <c r="H11" s="2" t="str">
        <f>'Totaal perceel 2'!F10</f>
        <v>dag</v>
      </c>
      <c r="I11" s="2" t="str">
        <f>'Totaal perceel 2'!G10</f>
        <v>weekend</v>
      </c>
      <c r="J11" s="2" t="str">
        <f>'Totaal perceel 2'!H10</f>
        <v>dag</v>
      </c>
      <c r="K11" s="2">
        <f>'Totaal perceel 2'!I10</f>
        <v>0</v>
      </c>
      <c r="L11" s="2" t="str">
        <f>'Totaal perceel 2'!J10</f>
        <v>dag</v>
      </c>
      <c r="M11" s="2">
        <f>'Totaal perceel 2'!K10</f>
        <v>0</v>
      </c>
      <c r="N11" s="29"/>
      <c r="O11" s="2">
        <f>'Totaal perceel 2'!M10</f>
        <v>0</v>
      </c>
      <c r="P11" s="2">
        <f>'Totaal perceel 2'!N10</f>
        <v>0</v>
      </c>
      <c r="Q11" s="46">
        <f>'Totaal perceel 2'!O10</f>
        <v>0</v>
      </c>
      <c r="R11" s="75"/>
      <c r="S11" s="75"/>
      <c r="T11" s="75"/>
    </row>
    <row r="12" spans="1:20" s="3" customFormat="1" ht="12.6" customHeight="1">
      <c r="A12" s="106"/>
      <c r="B12" s="96"/>
      <c r="C12" s="97"/>
      <c r="D12" s="6" t="s">
        <v>71</v>
      </c>
      <c r="E12" s="6" t="s">
        <v>72</v>
      </c>
      <c r="F12" s="20">
        <f>IFERROR('Totaal perceel 2'!D11,"")</f>
        <v>0</v>
      </c>
      <c r="G12" s="20">
        <f>IFERROR('Totaal perceel 2'!E11,"")</f>
        <v>0</v>
      </c>
      <c r="H12" s="20">
        <f>IFERROR('Totaal perceel 2'!F11,"")</f>
        <v>0</v>
      </c>
      <c r="I12" s="20">
        <f>IFERROR('Totaal perceel 2'!G11,"")</f>
        <v>0</v>
      </c>
      <c r="J12" s="20">
        <f>IFERROR('Totaal perceel 2'!H11,"")</f>
        <v>0</v>
      </c>
      <c r="K12" s="20">
        <f>IFERROR('Totaal perceel 2'!I11,"")</f>
        <v>0</v>
      </c>
      <c r="L12" s="20">
        <f>IFERROR('Totaal perceel 2'!J11,"")</f>
        <v>0</v>
      </c>
      <c r="M12" s="20">
        <f>IFERROR('Totaal perceel 2'!K11,"")</f>
        <v>0</v>
      </c>
      <c r="N12" s="31"/>
      <c r="O12" s="20">
        <f>IFERROR('Totaal perceel 3'!M11,"")</f>
        <v>0</v>
      </c>
      <c r="P12" s="20">
        <f>IFERROR('Totaal perceel 3'!N11,"")</f>
        <v>0</v>
      </c>
      <c r="Q12" s="20">
        <f>IFERROR('Totaal perceel 3'!O11,"")</f>
        <v>0</v>
      </c>
      <c r="R12" s="2" t="s">
        <v>47</v>
      </c>
      <c r="S12" s="2" t="s">
        <v>48</v>
      </c>
      <c r="T12" s="2" t="s">
        <v>49</v>
      </c>
    </row>
    <row r="13" spans="1:20">
      <c r="A13" s="102">
        <v>1</v>
      </c>
      <c r="B13" s="98" t="s">
        <v>96</v>
      </c>
      <c r="C13" s="99"/>
      <c r="D13" s="7" t="s">
        <v>50</v>
      </c>
      <c r="E13" s="7"/>
      <c r="F13" s="13"/>
      <c r="G13" s="13"/>
      <c r="H13" s="13"/>
      <c r="I13" s="13"/>
      <c r="J13" s="13"/>
      <c r="K13" s="13"/>
      <c r="L13" s="13"/>
      <c r="M13" s="13"/>
      <c r="N13" s="29"/>
      <c r="O13" s="13"/>
      <c r="P13" s="13"/>
      <c r="Q13" s="13"/>
      <c r="R13" s="21" t="str">
        <f t="shared" ref="R13:R14" si="0">IF(SUMPRODUCT($F$12:$Q$12,F13:Q13)=0,"",SUMPRODUCT($F$12:$Q$12,F13:Q13))</f>
        <v/>
      </c>
      <c r="S13" s="22"/>
      <c r="T13" s="21" t="str">
        <f t="shared" ref="T13:T14" si="1">IF(SUM(R13:S13)=0,"",SUM(R13:S13))</f>
        <v/>
      </c>
    </row>
    <row r="14" spans="1:20">
      <c r="A14" s="103"/>
      <c r="B14" s="100"/>
      <c r="C14" s="101"/>
      <c r="D14" s="8" t="s">
        <v>52</v>
      </c>
      <c r="E14" s="8">
        <v>96</v>
      </c>
      <c r="F14" s="14">
        <v>96</v>
      </c>
      <c r="G14" s="14"/>
      <c r="H14" s="14"/>
      <c r="I14" s="14"/>
      <c r="J14" s="14"/>
      <c r="K14" s="14"/>
      <c r="L14" s="14"/>
      <c r="M14" s="14"/>
      <c r="N14" s="29"/>
      <c r="O14" s="14"/>
      <c r="P14" s="14"/>
      <c r="Q14" s="14"/>
      <c r="R14" s="21" t="str">
        <f t="shared" si="0"/>
        <v/>
      </c>
      <c r="S14" s="23"/>
      <c r="T14" s="21" t="str">
        <f t="shared" si="1"/>
        <v/>
      </c>
    </row>
    <row r="15" spans="1:20">
      <c r="A15" s="81" t="s">
        <v>53</v>
      </c>
      <c r="B15" s="82"/>
      <c r="C15" s="82"/>
      <c r="D15" s="83"/>
      <c r="E15" s="42"/>
      <c r="F15" s="2" t="str">
        <f t="shared" ref="F15:M15" si="2">IF(SUMIF($D$13:$D$14,"vast",F$13:F$14)=0,"",SUMIF($D$13:$D$14,"vast",F$13:F$14))</f>
        <v/>
      </c>
      <c r="G15" s="2" t="str">
        <f t="shared" si="2"/>
        <v/>
      </c>
      <c r="H15" s="2" t="str">
        <f t="shared" si="2"/>
        <v/>
      </c>
      <c r="I15" s="2" t="str">
        <f t="shared" si="2"/>
        <v/>
      </c>
      <c r="J15" s="2" t="str">
        <f t="shared" si="2"/>
        <v/>
      </c>
      <c r="K15" s="2" t="str">
        <f t="shared" si="2"/>
        <v/>
      </c>
      <c r="L15" s="2" t="str">
        <f t="shared" si="2"/>
        <v/>
      </c>
      <c r="M15" s="2" t="str">
        <f t="shared" si="2"/>
        <v/>
      </c>
      <c r="N15" s="29"/>
      <c r="O15" s="2" t="str">
        <f t="shared" ref="O15:T15" si="3">IF(SUMIF($D$13:$D$14,"vast",O$13:O$14)=0,"",SUMIF($D$13:$D$14,"vast",O$13:O$14))</f>
        <v/>
      </c>
      <c r="P15" s="2" t="str">
        <f t="shared" si="3"/>
        <v/>
      </c>
      <c r="Q15" s="2" t="str">
        <f t="shared" si="3"/>
        <v/>
      </c>
      <c r="R15" s="21" t="str">
        <f t="shared" si="3"/>
        <v/>
      </c>
      <c r="S15" s="21" t="str">
        <f t="shared" si="3"/>
        <v/>
      </c>
      <c r="T15" s="21" t="str">
        <f t="shared" si="3"/>
        <v/>
      </c>
    </row>
    <row r="16" spans="1:20">
      <c r="A16" s="81" t="s">
        <v>54</v>
      </c>
      <c r="B16" s="82"/>
      <c r="C16" s="82"/>
      <c r="D16" s="83"/>
      <c r="E16" s="42"/>
      <c r="F16" s="2">
        <f t="shared" ref="F16:M16" si="4">IF(SUMIF($D$13:$D$14,"regie",F$13:F$14)=0,"",SUMIF($D$13:$D$14,"regie",F$13:F$14))</f>
        <v>96</v>
      </c>
      <c r="G16" s="2" t="str">
        <f t="shared" si="4"/>
        <v/>
      </c>
      <c r="H16" s="2" t="str">
        <f t="shared" si="4"/>
        <v/>
      </c>
      <c r="I16" s="2" t="str">
        <f t="shared" si="4"/>
        <v/>
      </c>
      <c r="J16" s="2" t="str">
        <f t="shared" si="4"/>
        <v/>
      </c>
      <c r="K16" s="2" t="str">
        <f t="shared" si="4"/>
        <v/>
      </c>
      <c r="L16" s="2" t="str">
        <f t="shared" si="4"/>
        <v/>
      </c>
      <c r="M16" s="2" t="str">
        <f t="shared" si="4"/>
        <v/>
      </c>
      <c r="N16" s="29"/>
      <c r="O16" s="2" t="str">
        <f t="shared" ref="O16:T16" si="5">IF(SUMIF($D$13:$D$14,"regie",O$13:O$14)=0,"",SUMIF($D$13:$D$14,"regie",O$13:O$14))</f>
        <v/>
      </c>
      <c r="P16" s="2" t="str">
        <f t="shared" si="5"/>
        <v/>
      </c>
      <c r="Q16" s="2" t="str">
        <f t="shared" si="5"/>
        <v/>
      </c>
      <c r="R16" s="21" t="str">
        <f t="shared" si="5"/>
        <v/>
      </c>
      <c r="S16" s="21" t="str">
        <f t="shared" si="5"/>
        <v/>
      </c>
      <c r="T16" s="21" t="str">
        <f t="shared" si="5"/>
        <v/>
      </c>
    </row>
    <row r="18" spans="15:20">
      <c r="O18" s="15" t="s">
        <v>55</v>
      </c>
      <c r="P18" s="10"/>
      <c r="Q18" s="10"/>
      <c r="R18" s="10"/>
      <c r="S18" s="10"/>
      <c r="T18" s="9" t="str">
        <f>IF(SUM(F15:Q15)=0,"",SUM(F15:Q15))</f>
        <v/>
      </c>
    </row>
    <row r="19" spans="15:20">
      <c r="O19" s="15" t="s">
        <v>56</v>
      </c>
      <c r="P19" s="10"/>
      <c r="Q19" s="10"/>
      <c r="R19" s="10"/>
      <c r="S19" s="10"/>
      <c r="T19" s="9">
        <f>IF(SUM(F16:Q16)=0,"",SUM(F16:Q16))</f>
        <v>96</v>
      </c>
    </row>
    <row r="21" spans="15:20">
      <c r="O21" s="15" t="s">
        <v>57</v>
      </c>
      <c r="P21" s="10"/>
      <c r="Q21" s="10"/>
      <c r="R21" s="10"/>
      <c r="S21" s="10"/>
      <c r="T21" s="24" t="str">
        <f>IF(T15="","",T15)</f>
        <v/>
      </c>
    </row>
    <row r="22" spans="15:20">
      <c r="O22" s="15" t="s">
        <v>58</v>
      </c>
      <c r="P22" s="10"/>
      <c r="Q22" s="10"/>
      <c r="R22" s="10"/>
      <c r="S22" s="10"/>
      <c r="T22" s="24" t="str">
        <f>IF(T16="","",T16)</f>
        <v/>
      </c>
    </row>
    <row r="23" spans="15:20">
      <c r="O23" s="16" t="s">
        <v>59</v>
      </c>
      <c r="P23" s="17"/>
      <c r="Q23" s="17"/>
      <c r="R23" s="17"/>
      <c r="S23" s="17"/>
      <c r="T23" s="25" t="str">
        <f>IF(SUM(T21:T22)=0,"",SUM(T21:T22))</f>
        <v/>
      </c>
    </row>
  </sheetData>
  <mergeCells count="20">
    <mergeCell ref="A15:D15"/>
    <mergeCell ref="A16:D16"/>
    <mergeCell ref="J10:K10"/>
    <mergeCell ref="L10:M10"/>
    <mergeCell ref="H10:I10"/>
    <mergeCell ref="A13:A14"/>
    <mergeCell ref="B13:C14"/>
    <mergeCell ref="B8:C8"/>
    <mergeCell ref="A10:A12"/>
    <mergeCell ref="B10:C12"/>
    <mergeCell ref="F10:G10"/>
    <mergeCell ref="L2:N2"/>
    <mergeCell ref="A4:T4"/>
    <mergeCell ref="B5:C5"/>
    <mergeCell ref="S5:T5"/>
    <mergeCell ref="B6:C6"/>
    <mergeCell ref="S6:T6"/>
    <mergeCell ref="O10:Q10"/>
    <mergeCell ref="R10:T10"/>
    <mergeCell ref="R11:T11"/>
  </mergeCells>
  <pageMargins left="0.7" right="0.7" top="0.75" bottom="0.75" header="0.3" footer="0.3"/>
  <pageSetup paperSize="9" scale="3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3AEAD-08FC-49DD-A7FC-D9BA20EE7535}">
  <dimension ref="A2:T23"/>
  <sheetViews>
    <sheetView view="pageBreakPreview" zoomScale="85" zoomScaleNormal="85" zoomScaleSheetLayoutView="85" workbookViewId="0">
      <selection activeCell="C53" sqref="C53"/>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7" width="13.83203125" style="1" customWidth="1"/>
    <col min="18" max="18" width="13.1640625" style="1" customWidth="1"/>
    <col min="19" max="19" width="11.83203125" style="1" customWidth="1"/>
    <col min="20" max="20" width="13.5" style="1" customWidth="1"/>
    <col min="21" max="21" width="18.83203125" style="1" customWidth="1"/>
    <col min="22" max="16384" width="9.33203125" style="1"/>
  </cols>
  <sheetData>
    <row r="2" spans="1:20" ht="49.5" customHeight="1" thickBot="1">
      <c r="A2" s="34"/>
      <c r="B2" s="34"/>
      <c r="C2" s="34"/>
      <c r="D2" s="34"/>
      <c r="E2" s="34"/>
      <c r="F2" s="34"/>
      <c r="G2" s="34"/>
      <c r="H2" s="34"/>
      <c r="I2" s="34"/>
      <c r="J2" s="34"/>
      <c r="K2" s="34"/>
      <c r="L2" s="58"/>
      <c r="M2" s="58"/>
      <c r="N2" s="58"/>
      <c r="O2" s="34"/>
      <c r="P2" s="34"/>
      <c r="Q2" s="34"/>
      <c r="R2" s="34"/>
      <c r="S2" s="34"/>
      <c r="T2" s="34"/>
    </row>
    <row r="3" spans="1:20" ht="16.5" customHeight="1" thickTop="1">
      <c r="L3" s="3"/>
      <c r="M3" s="3"/>
      <c r="N3" s="3"/>
    </row>
    <row r="4" spans="1:20">
      <c r="A4" s="59" t="str">
        <f>'Totaal perceel 3'!A4</f>
        <v>Model begroting</v>
      </c>
      <c r="B4" s="60"/>
      <c r="C4" s="60"/>
      <c r="D4" s="60"/>
      <c r="E4" s="60"/>
      <c r="F4" s="60"/>
      <c r="G4" s="60"/>
      <c r="H4" s="60"/>
      <c r="I4" s="60"/>
      <c r="J4" s="60"/>
      <c r="K4" s="60"/>
      <c r="L4" s="60"/>
      <c r="M4" s="60"/>
      <c r="N4" s="60"/>
      <c r="O4" s="60"/>
      <c r="P4" s="60"/>
      <c r="Q4" s="60"/>
      <c r="R4" s="60"/>
      <c r="S4" s="60"/>
      <c r="T4" s="61"/>
    </row>
    <row r="5" spans="1:20">
      <c r="A5" s="1" t="s">
        <v>22</v>
      </c>
      <c r="B5" s="115" t="str">
        <f>IF('Totaal perceel 2'!$B5="","",'Totaal perceel 2'!$B5)</f>
        <v xml:space="preserve"> ATO Testorganisatie Betuweroute - totaal perceel 2</v>
      </c>
      <c r="C5" s="115"/>
      <c r="K5" s="1" t="str">
        <f>'Totaal perceel 3'!I5</f>
        <v xml:space="preserve">Prijspeil </v>
      </c>
      <c r="L5" s="1">
        <f>'Totaal perceel 3'!J5</f>
        <v>2025</v>
      </c>
      <c r="R5" s="1" t="s">
        <v>25</v>
      </c>
      <c r="S5" s="107" t="str">
        <f>IF('Totaal perceel 2'!$Q5="","",'Totaal perceel 2'!$Q5)</f>
        <v>invullen op blad 'Totaal perceel 2'</v>
      </c>
      <c r="T5" s="108"/>
    </row>
    <row r="6" spans="1:20">
      <c r="A6" s="1" t="s">
        <v>27</v>
      </c>
      <c r="B6" s="116" t="str">
        <f>IF('Totaal perceel 2'!$B6="","",'Totaal perceel 2'!$B6)</f>
        <v>invullen op blad 'Totaal perceel 2'</v>
      </c>
      <c r="C6" s="116"/>
      <c r="K6" s="1" t="str">
        <f>'Totaal perceel 3'!I6</f>
        <v>Tarief (all-in excl BTW)</v>
      </c>
      <c r="R6" s="1" t="s">
        <v>29</v>
      </c>
      <c r="S6" s="117" t="str">
        <f>IF('Totaal perceel 2'!$Q6="","",'Totaal perceel 2'!$Q6)</f>
        <v>invullen op blad 'Totaal perceel 2'</v>
      </c>
      <c r="T6" s="118"/>
    </row>
    <row r="7" spans="1:20">
      <c r="A7" s="1" t="s">
        <v>67</v>
      </c>
      <c r="B7" s="37" t="e" cm="1">
        <f t="array" aca="1" ref="B7" ca="1">MID(CELL("bestandsnaam",A1),SEARCH("]",CELL("bestandsnaam",A1))+1,200)</f>
        <v>#VALUE!</v>
      </c>
      <c r="C7" s="38" t="s">
        <v>97</v>
      </c>
      <c r="T7" s="11"/>
    </row>
    <row r="8" spans="1:20">
      <c r="A8" s="32" t="s">
        <v>30</v>
      </c>
      <c r="B8" s="113" t="str">
        <f>IF('Totaal perceel 2'!$B7="","",'Totaal perceel 2'!$B7)</f>
        <v>invullen op blad 'Totaal perceel 2'</v>
      </c>
      <c r="C8" s="114"/>
      <c r="D8" s="32"/>
      <c r="E8" s="32"/>
      <c r="F8" s="32"/>
      <c r="G8" s="32"/>
      <c r="H8" s="32"/>
      <c r="I8" s="32"/>
      <c r="J8" s="32"/>
      <c r="K8" s="32"/>
      <c r="L8" s="32"/>
      <c r="M8" s="32"/>
      <c r="N8" s="32"/>
      <c r="O8" s="32"/>
      <c r="P8" s="32"/>
      <c r="Q8" s="32"/>
      <c r="R8" s="32"/>
      <c r="S8" s="32"/>
      <c r="T8" s="12"/>
    </row>
    <row r="9" spans="1:20" ht="11.65">
      <c r="B9" s="36"/>
      <c r="C9" s="36"/>
      <c r="T9" s="12"/>
    </row>
    <row r="10" spans="1:20" s="3" customFormat="1">
      <c r="A10" s="104" t="s">
        <v>69</v>
      </c>
      <c r="B10" s="92" t="s">
        <v>32</v>
      </c>
      <c r="C10" s="93"/>
      <c r="D10" s="4"/>
      <c r="E10" s="4"/>
      <c r="F10" s="84" t="str">
        <f>'Totaal perceel 2'!D9</f>
        <v>Backoffice</v>
      </c>
      <c r="G10" s="84"/>
      <c r="H10" s="84" t="str">
        <f>'Totaal perceel 2'!F9</f>
        <v>BPRL</v>
      </c>
      <c r="I10" s="84"/>
      <c r="J10" s="84" t="str">
        <f>'Totaal perceel 2'!H9</f>
        <v>PM</v>
      </c>
      <c r="K10" s="84"/>
      <c r="L10" s="59" t="str">
        <f>'Totaal perceel 2'!J9</f>
        <v>PMO</v>
      </c>
      <c r="M10" s="61"/>
      <c r="N10" s="30"/>
      <c r="O10" s="59">
        <f>'Totaal perceel 2'!M9</f>
        <v>0</v>
      </c>
      <c r="P10" s="60"/>
      <c r="Q10" s="61"/>
      <c r="R10" s="84" t="s">
        <v>39</v>
      </c>
      <c r="S10" s="84"/>
      <c r="T10" s="84"/>
    </row>
    <row r="11" spans="1:20" s="3" customFormat="1" ht="25.15" customHeight="1">
      <c r="A11" s="105"/>
      <c r="B11" s="94"/>
      <c r="C11" s="95"/>
      <c r="D11" s="5" t="s">
        <v>40</v>
      </c>
      <c r="E11" s="47" t="s">
        <v>70</v>
      </c>
      <c r="F11" s="2" t="str">
        <f>'Totaal perceel 2'!D10</f>
        <v>dag</v>
      </c>
      <c r="G11" s="2">
        <f>'Totaal perceel 2'!E10</f>
        <v>0</v>
      </c>
      <c r="H11" s="2" t="str">
        <f>'Totaal perceel 2'!F10</f>
        <v>dag</v>
      </c>
      <c r="I11" s="2" t="str">
        <f>'Totaal perceel 2'!G10</f>
        <v>weekend</v>
      </c>
      <c r="J11" s="2" t="str">
        <f>'Totaal perceel 2'!H10</f>
        <v>dag</v>
      </c>
      <c r="K11" s="2">
        <f>'Totaal perceel 2'!I10</f>
        <v>0</v>
      </c>
      <c r="L11" s="2" t="str">
        <f>'Totaal perceel 2'!J10</f>
        <v>dag</v>
      </c>
      <c r="M11" s="2">
        <f>'Totaal perceel 2'!K10</f>
        <v>0</v>
      </c>
      <c r="N11" s="29"/>
      <c r="O11" s="2">
        <f>'Totaal perceel 2'!M10</f>
        <v>0</v>
      </c>
      <c r="P11" s="2">
        <f>'Totaal perceel 2'!N10</f>
        <v>0</v>
      </c>
      <c r="Q11" s="46">
        <f>'Totaal perceel 2'!O10</f>
        <v>0</v>
      </c>
      <c r="R11" s="75"/>
      <c r="S11" s="75"/>
      <c r="T11" s="75"/>
    </row>
    <row r="12" spans="1:20" s="3" customFormat="1" ht="12.6" customHeight="1">
      <c r="A12" s="106"/>
      <c r="B12" s="96"/>
      <c r="C12" s="97"/>
      <c r="D12" s="6" t="s">
        <v>71</v>
      </c>
      <c r="E12" s="6" t="s">
        <v>72</v>
      </c>
      <c r="F12" s="20">
        <f>IFERROR('Totaal perceel 2'!D11,"")</f>
        <v>0</v>
      </c>
      <c r="G12" s="20">
        <f>IFERROR('Totaal perceel 2'!E11,"")</f>
        <v>0</v>
      </c>
      <c r="H12" s="20">
        <f>IFERROR('Totaal perceel 2'!F11,"")</f>
        <v>0</v>
      </c>
      <c r="I12" s="20">
        <f>IFERROR('Totaal perceel 2'!G11,"")</f>
        <v>0</v>
      </c>
      <c r="J12" s="20">
        <f>IFERROR('Totaal perceel 2'!H11,"")</f>
        <v>0</v>
      </c>
      <c r="K12" s="20">
        <f>IFERROR('Totaal perceel 2'!I11,"")</f>
        <v>0</v>
      </c>
      <c r="L12" s="20">
        <f>IFERROR('Totaal perceel 2'!J11,"")</f>
        <v>0</v>
      </c>
      <c r="M12" s="20">
        <f>IFERROR('Totaal perceel 2'!K11,"")</f>
        <v>0</v>
      </c>
      <c r="N12" s="31"/>
      <c r="O12" s="20">
        <f>IFERROR('Totaal perceel 3'!M11,"")</f>
        <v>0</v>
      </c>
      <c r="P12" s="20">
        <f>IFERROR('Totaal perceel 3'!N11,"")</f>
        <v>0</v>
      </c>
      <c r="Q12" s="20">
        <f>IFERROR('Totaal perceel 3'!O11,"")</f>
        <v>0</v>
      </c>
      <c r="R12" s="2" t="s">
        <v>47</v>
      </c>
      <c r="S12" s="2" t="s">
        <v>48</v>
      </c>
      <c r="T12" s="2" t="s">
        <v>49</v>
      </c>
    </row>
    <row r="13" spans="1:20">
      <c r="A13" s="102">
        <v>1</v>
      </c>
      <c r="B13" s="98" t="s">
        <v>98</v>
      </c>
      <c r="C13" s="99"/>
      <c r="D13" s="7" t="s">
        <v>50</v>
      </c>
      <c r="E13" s="7"/>
      <c r="F13" s="13"/>
      <c r="G13" s="13"/>
      <c r="H13" s="13"/>
      <c r="I13" s="13"/>
      <c r="J13" s="13"/>
      <c r="K13" s="13"/>
      <c r="L13" s="13"/>
      <c r="M13" s="13"/>
      <c r="N13" s="29"/>
      <c r="O13" s="13"/>
      <c r="P13" s="13"/>
      <c r="Q13" s="13"/>
      <c r="R13" s="21" t="str">
        <f t="shared" ref="R13:R14" si="0">IF(SUMPRODUCT($F$12:$Q$12,F13:Q13)=0,"",SUMPRODUCT($F$12:$Q$12,F13:Q13))</f>
        <v/>
      </c>
      <c r="S13" s="22"/>
      <c r="T13" s="21" t="str">
        <f t="shared" ref="T13:T14" si="1">IF(SUM(R13:S13)=0,"",SUM(R13:S13))</f>
        <v/>
      </c>
    </row>
    <row r="14" spans="1:20">
      <c r="A14" s="103"/>
      <c r="B14" s="100"/>
      <c r="C14" s="101"/>
      <c r="D14" s="8" t="s">
        <v>52</v>
      </c>
      <c r="E14" s="8">
        <v>180</v>
      </c>
      <c r="F14" s="14"/>
      <c r="G14" s="14"/>
      <c r="H14" s="14">
        <v>180</v>
      </c>
      <c r="I14" s="14"/>
      <c r="J14" s="14"/>
      <c r="K14" s="14"/>
      <c r="L14" s="14"/>
      <c r="M14" s="14"/>
      <c r="N14" s="29"/>
      <c r="O14" s="14"/>
      <c r="P14" s="14"/>
      <c r="Q14" s="14"/>
      <c r="R14" s="21" t="str">
        <f t="shared" si="0"/>
        <v/>
      </c>
      <c r="S14" s="23"/>
      <c r="T14" s="21" t="str">
        <f t="shared" si="1"/>
        <v/>
      </c>
    </row>
    <row r="15" spans="1:20">
      <c r="A15" s="81" t="s">
        <v>53</v>
      </c>
      <c r="B15" s="82"/>
      <c r="C15" s="82"/>
      <c r="D15" s="83"/>
      <c r="E15" s="42"/>
      <c r="F15" s="2" t="str">
        <f t="shared" ref="F15:M15" si="2">IF(SUMIF($D$13:$D$14,"vast",F$13:F$14)=0,"",SUMIF($D$13:$D$14,"vast",F$13:F$14))</f>
        <v/>
      </c>
      <c r="G15" s="2" t="str">
        <f t="shared" si="2"/>
        <v/>
      </c>
      <c r="H15" s="2" t="str">
        <f t="shared" si="2"/>
        <v/>
      </c>
      <c r="I15" s="2" t="str">
        <f t="shared" si="2"/>
        <v/>
      </c>
      <c r="J15" s="2" t="str">
        <f t="shared" si="2"/>
        <v/>
      </c>
      <c r="K15" s="2" t="str">
        <f t="shared" si="2"/>
        <v/>
      </c>
      <c r="L15" s="2" t="str">
        <f t="shared" si="2"/>
        <v/>
      </c>
      <c r="M15" s="2" t="str">
        <f t="shared" si="2"/>
        <v/>
      </c>
      <c r="N15" s="29"/>
      <c r="O15" s="2" t="str">
        <f t="shared" ref="O15:T15" si="3">IF(SUMIF($D$13:$D$14,"vast",O$13:O$14)=0,"",SUMIF($D$13:$D$14,"vast",O$13:O$14))</f>
        <v/>
      </c>
      <c r="P15" s="2" t="str">
        <f t="shared" si="3"/>
        <v/>
      </c>
      <c r="Q15" s="2" t="str">
        <f t="shared" si="3"/>
        <v/>
      </c>
      <c r="R15" s="21" t="str">
        <f t="shared" si="3"/>
        <v/>
      </c>
      <c r="S15" s="21" t="str">
        <f t="shared" si="3"/>
        <v/>
      </c>
      <c r="T15" s="21" t="str">
        <f t="shared" si="3"/>
        <v/>
      </c>
    </row>
    <row r="16" spans="1:20">
      <c r="A16" s="81" t="s">
        <v>54</v>
      </c>
      <c r="B16" s="82"/>
      <c r="C16" s="82"/>
      <c r="D16" s="83"/>
      <c r="E16" s="42"/>
      <c r="F16" s="2" t="str">
        <f t="shared" ref="F16:M16" si="4">IF(SUMIF($D$13:$D$14,"regie",F$13:F$14)=0,"",SUMIF($D$13:$D$14,"regie",F$13:F$14))</f>
        <v/>
      </c>
      <c r="G16" s="2" t="str">
        <f t="shared" si="4"/>
        <v/>
      </c>
      <c r="H16" s="2">
        <f t="shared" si="4"/>
        <v>180</v>
      </c>
      <c r="I16" s="2" t="str">
        <f t="shared" si="4"/>
        <v/>
      </c>
      <c r="J16" s="2" t="str">
        <f t="shared" si="4"/>
        <v/>
      </c>
      <c r="K16" s="2" t="str">
        <f t="shared" si="4"/>
        <v/>
      </c>
      <c r="L16" s="2" t="str">
        <f t="shared" si="4"/>
        <v/>
      </c>
      <c r="M16" s="2" t="str">
        <f t="shared" si="4"/>
        <v/>
      </c>
      <c r="N16" s="29"/>
      <c r="O16" s="2" t="str">
        <f t="shared" ref="O16:T16" si="5">IF(SUMIF($D$13:$D$14,"regie",O$13:O$14)=0,"",SUMIF($D$13:$D$14,"regie",O$13:O$14))</f>
        <v/>
      </c>
      <c r="P16" s="2" t="str">
        <f t="shared" si="5"/>
        <v/>
      </c>
      <c r="Q16" s="2" t="str">
        <f t="shared" si="5"/>
        <v/>
      </c>
      <c r="R16" s="21" t="str">
        <f t="shared" si="5"/>
        <v/>
      </c>
      <c r="S16" s="21" t="str">
        <f t="shared" si="5"/>
        <v/>
      </c>
      <c r="T16" s="21" t="str">
        <f t="shared" si="5"/>
        <v/>
      </c>
    </row>
    <row r="18" spans="15:20">
      <c r="O18" s="15" t="s">
        <v>55</v>
      </c>
      <c r="P18" s="10"/>
      <c r="Q18" s="10"/>
      <c r="R18" s="10"/>
      <c r="S18" s="10"/>
      <c r="T18" s="9" t="str">
        <f>IF(SUM(F15:Q15)=0,"",SUM(F15:Q15))</f>
        <v/>
      </c>
    </row>
    <row r="19" spans="15:20">
      <c r="O19" s="15" t="s">
        <v>56</v>
      </c>
      <c r="P19" s="10"/>
      <c r="Q19" s="10"/>
      <c r="R19" s="10"/>
      <c r="S19" s="10"/>
      <c r="T19" s="9">
        <f>IF(SUM(F16:Q16)=0,"",SUM(F16:Q16))</f>
        <v>180</v>
      </c>
    </row>
    <row r="21" spans="15:20">
      <c r="O21" s="15" t="s">
        <v>57</v>
      </c>
      <c r="P21" s="10"/>
      <c r="Q21" s="10"/>
      <c r="R21" s="10"/>
      <c r="S21" s="10"/>
      <c r="T21" s="24" t="str">
        <f>IF(T15="","",T15)</f>
        <v/>
      </c>
    </row>
    <row r="22" spans="15:20">
      <c r="O22" s="15" t="s">
        <v>58</v>
      </c>
      <c r="P22" s="10"/>
      <c r="Q22" s="10"/>
      <c r="R22" s="10"/>
      <c r="S22" s="10"/>
      <c r="T22" s="24" t="str">
        <f>IF(T16="","",T16)</f>
        <v/>
      </c>
    </row>
    <row r="23" spans="15:20">
      <c r="O23" s="16" t="s">
        <v>59</v>
      </c>
      <c r="P23" s="17"/>
      <c r="Q23" s="17"/>
      <c r="R23" s="17"/>
      <c r="S23" s="17"/>
      <c r="T23" s="25" t="str">
        <f>IF(SUM(T21:T22)=0,"",SUM(T21:T22))</f>
        <v/>
      </c>
    </row>
  </sheetData>
  <mergeCells count="20">
    <mergeCell ref="A15:D15"/>
    <mergeCell ref="A16:D16"/>
    <mergeCell ref="J10:K10"/>
    <mergeCell ref="L10:M10"/>
    <mergeCell ref="H10:I10"/>
    <mergeCell ref="A13:A14"/>
    <mergeCell ref="B13:C14"/>
    <mergeCell ref="B8:C8"/>
    <mergeCell ref="A10:A12"/>
    <mergeCell ref="B10:C12"/>
    <mergeCell ref="F10:G10"/>
    <mergeCell ref="L2:N2"/>
    <mergeCell ref="A4:T4"/>
    <mergeCell ref="B5:C5"/>
    <mergeCell ref="S5:T5"/>
    <mergeCell ref="B6:C6"/>
    <mergeCell ref="S6:T6"/>
    <mergeCell ref="O10:Q10"/>
    <mergeCell ref="R10:T10"/>
    <mergeCell ref="R11:T11"/>
  </mergeCells>
  <pageMargins left="0.7" right="0.7" top="0.75" bottom="0.75" header="0.3" footer="0.3"/>
  <pageSetup paperSize="9" scale="3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9C8A5-4ED5-4A45-9FEF-314AED2AA87C}">
  <dimension ref="A2:T23"/>
  <sheetViews>
    <sheetView view="pageBreakPreview" zoomScale="85" zoomScaleNormal="85" zoomScaleSheetLayoutView="85" workbookViewId="0">
      <selection activeCell="F70" sqref="F70"/>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7" width="13.83203125" style="1" customWidth="1"/>
    <col min="18" max="18" width="13.1640625" style="1" customWidth="1"/>
    <col min="19" max="19" width="11.83203125" style="1" customWidth="1"/>
    <col min="20" max="20" width="13.5" style="1" customWidth="1"/>
    <col min="21" max="21" width="18.83203125" style="1" customWidth="1"/>
    <col min="22" max="16384" width="9.33203125" style="1"/>
  </cols>
  <sheetData>
    <row r="2" spans="1:20" ht="49.5" customHeight="1" thickBot="1">
      <c r="A2" s="34"/>
      <c r="B2" s="34"/>
      <c r="C2" s="34"/>
      <c r="D2" s="34"/>
      <c r="E2" s="34"/>
      <c r="F2" s="34"/>
      <c r="G2" s="34"/>
      <c r="H2" s="34"/>
      <c r="I2" s="34"/>
      <c r="J2" s="34"/>
      <c r="K2" s="34"/>
      <c r="L2" s="58"/>
      <c r="M2" s="58"/>
      <c r="N2" s="58"/>
      <c r="O2" s="34"/>
      <c r="P2" s="34"/>
      <c r="Q2" s="34"/>
      <c r="R2" s="34"/>
      <c r="S2" s="34"/>
      <c r="T2" s="34"/>
    </row>
    <row r="3" spans="1:20" ht="16.5" customHeight="1" thickTop="1">
      <c r="L3" s="3"/>
      <c r="M3" s="3"/>
      <c r="N3" s="3"/>
    </row>
    <row r="4" spans="1:20">
      <c r="A4" s="59" t="str">
        <f>'Totaal perceel 3'!A4</f>
        <v>Model begroting</v>
      </c>
      <c r="B4" s="60"/>
      <c r="C4" s="60"/>
      <c r="D4" s="60"/>
      <c r="E4" s="60"/>
      <c r="F4" s="60"/>
      <c r="G4" s="60"/>
      <c r="H4" s="60"/>
      <c r="I4" s="60"/>
      <c r="J4" s="60"/>
      <c r="K4" s="60"/>
      <c r="L4" s="60"/>
      <c r="M4" s="60"/>
      <c r="N4" s="60"/>
      <c r="O4" s="60"/>
      <c r="P4" s="60"/>
      <c r="Q4" s="60"/>
      <c r="R4" s="60"/>
      <c r="S4" s="60"/>
      <c r="T4" s="61"/>
    </row>
    <row r="5" spans="1:20">
      <c r="A5" s="1" t="s">
        <v>22</v>
      </c>
      <c r="B5" s="115" t="str">
        <f>IF('Totaal perceel 2'!$B5="","",'Totaal perceel 2'!$B5)</f>
        <v xml:space="preserve"> ATO Testorganisatie Betuweroute - totaal perceel 2</v>
      </c>
      <c r="C5" s="115"/>
      <c r="K5" s="1" t="str">
        <f>'Totaal perceel 3'!I5</f>
        <v xml:space="preserve">Prijspeil </v>
      </c>
      <c r="L5" s="1">
        <f>'Totaal perceel 3'!J5</f>
        <v>2025</v>
      </c>
      <c r="R5" s="1" t="s">
        <v>25</v>
      </c>
      <c r="S5" s="107" t="str">
        <f>IF('Totaal perceel 2'!$Q5="","",'Totaal perceel 2'!$Q5)</f>
        <v>invullen op blad 'Totaal perceel 2'</v>
      </c>
      <c r="T5" s="108"/>
    </row>
    <row r="6" spans="1:20">
      <c r="A6" s="1" t="s">
        <v>27</v>
      </c>
      <c r="B6" s="116" t="str">
        <f>IF('Totaal perceel 2'!$B6="","",'Totaal perceel 2'!$B6)</f>
        <v>invullen op blad 'Totaal perceel 2'</v>
      </c>
      <c r="C6" s="116"/>
      <c r="K6" s="1" t="str">
        <f>'Totaal perceel 3'!I6</f>
        <v>Tarief (all-in excl BTW)</v>
      </c>
      <c r="R6" s="1" t="s">
        <v>29</v>
      </c>
      <c r="S6" s="117" t="str">
        <f>IF('Totaal perceel 2'!$Q6="","",'Totaal perceel 2'!$Q6)</f>
        <v>invullen op blad 'Totaal perceel 2'</v>
      </c>
      <c r="T6" s="118"/>
    </row>
    <row r="7" spans="1:20">
      <c r="A7" s="1" t="s">
        <v>67</v>
      </c>
      <c r="B7" s="37" t="e" cm="1">
        <f t="array" aca="1" ref="B7" ca="1">MID(CELL("bestandsnaam",A1),SEARCH("]",CELL("bestandsnaam",A1))+1,200)</f>
        <v>#VALUE!</v>
      </c>
      <c r="C7" s="38" t="s">
        <v>99</v>
      </c>
      <c r="T7" s="11"/>
    </row>
    <row r="8" spans="1:20">
      <c r="A8" s="32" t="s">
        <v>30</v>
      </c>
      <c r="B8" s="113" t="str">
        <f>IF('Totaal perceel 2'!$B7="","",'Totaal perceel 2'!$B7)</f>
        <v>invullen op blad 'Totaal perceel 2'</v>
      </c>
      <c r="C8" s="114"/>
      <c r="D8" s="32"/>
      <c r="E8" s="32"/>
      <c r="F8" s="32"/>
      <c r="G8" s="32"/>
      <c r="H8" s="32"/>
      <c r="I8" s="32"/>
      <c r="J8" s="32"/>
      <c r="K8" s="32"/>
      <c r="L8" s="32"/>
      <c r="M8" s="32"/>
      <c r="N8" s="32"/>
      <c r="O8" s="32"/>
      <c r="P8" s="32"/>
      <c r="Q8" s="32"/>
      <c r="R8" s="32"/>
      <c r="S8" s="32"/>
      <c r="T8" s="12"/>
    </row>
    <row r="9" spans="1:20" ht="11.65">
      <c r="B9" s="36"/>
      <c r="C9" s="36"/>
      <c r="T9" s="12"/>
    </row>
    <row r="10" spans="1:20" s="3" customFormat="1">
      <c r="A10" s="104" t="s">
        <v>69</v>
      </c>
      <c r="B10" s="92" t="s">
        <v>32</v>
      </c>
      <c r="C10" s="93"/>
      <c r="D10" s="4"/>
      <c r="E10" s="4"/>
      <c r="F10" s="84" t="str">
        <f>'Totaal perceel 2'!D9</f>
        <v>Backoffice</v>
      </c>
      <c r="G10" s="84"/>
      <c r="H10" s="84" t="str">
        <f>'Totaal perceel 2'!F9</f>
        <v>BPRL</v>
      </c>
      <c r="I10" s="84"/>
      <c r="J10" s="84" t="str">
        <f>'Totaal perceel 2'!H9</f>
        <v>PM</v>
      </c>
      <c r="K10" s="84"/>
      <c r="L10" s="59" t="str">
        <f>'Totaal perceel 2'!J9</f>
        <v>PMO</v>
      </c>
      <c r="M10" s="61"/>
      <c r="N10" s="30"/>
      <c r="O10" s="59">
        <f>'Totaal perceel 2'!M9</f>
        <v>0</v>
      </c>
      <c r="P10" s="60"/>
      <c r="Q10" s="61"/>
      <c r="R10" s="84" t="s">
        <v>39</v>
      </c>
      <c r="S10" s="84"/>
      <c r="T10" s="84"/>
    </row>
    <row r="11" spans="1:20" s="3" customFormat="1" ht="25.15" customHeight="1">
      <c r="A11" s="105"/>
      <c r="B11" s="94"/>
      <c r="C11" s="95"/>
      <c r="D11" s="5" t="s">
        <v>40</v>
      </c>
      <c r="E11" s="47" t="s">
        <v>70</v>
      </c>
      <c r="F11" s="2" t="str">
        <f>'Totaal perceel 2'!D10</f>
        <v>dag</v>
      </c>
      <c r="G11" s="2">
        <f>'Totaal perceel 2'!E10</f>
        <v>0</v>
      </c>
      <c r="H11" s="2" t="str">
        <f>'Totaal perceel 2'!F10</f>
        <v>dag</v>
      </c>
      <c r="I11" s="2" t="str">
        <f>'Totaal perceel 2'!G10</f>
        <v>weekend</v>
      </c>
      <c r="J11" s="2" t="str">
        <f>'Totaal perceel 2'!H10</f>
        <v>dag</v>
      </c>
      <c r="K11" s="2">
        <f>'Totaal perceel 2'!I10</f>
        <v>0</v>
      </c>
      <c r="L11" s="2" t="str">
        <f>'Totaal perceel 2'!J10</f>
        <v>dag</v>
      </c>
      <c r="M11" s="2">
        <f>'Totaal perceel 2'!K10</f>
        <v>0</v>
      </c>
      <c r="N11" s="29"/>
      <c r="O11" s="2">
        <f>'Totaal perceel 2'!M10</f>
        <v>0</v>
      </c>
      <c r="P11" s="2">
        <f>'Totaal perceel 2'!N10</f>
        <v>0</v>
      </c>
      <c r="Q11" s="46">
        <f>'Totaal perceel 2'!O10</f>
        <v>0</v>
      </c>
      <c r="R11" s="75"/>
      <c r="S11" s="75"/>
      <c r="T11" s="75"/>
    </row>
    <row r="12" spans="1:20" s="3" customFormat="1" ht="12.6" customHeight="1">
      <c r="A12" s="106"/>
      <c r="B12" s="96"/>
      <c r="C12" s="97"/>
      <c r="D12" s="6" t="s">
        <v>71</v>
      </c>
      <c r="E12" s="6" t="s">
        <v>72</v>
      </c>
      <c r="F12" s="20">
        <f>IFERROR('Totaal perceel 2'!D11,"")</f>
        <v>0</v>
      </c>
      <c r="G12" s="20">
        <f>IFERROR('Totaal perceel 2'!E11,"")</f>
        <v>0</v>
      </c>
      <c r="H12" s="20">
        <f>IFERROR('Totaal perceel 2'!F11,"")</f>
        <v>0</v>
      </c>
      <c r="I12" s="20">
        <f>IFERROR('Totaal perceel 2'!G11,"")</f>
        <v>0</v>
      </c>
      <c r="J12" s="20">
        <f>IFERROR('Totaal perceel 2'!H11,"")</f>
        <v>0</v>
      </c>
      <c r="K12" s="20">
        <f>IFERROR('Totaal perceel 2'!I11,"")</f>
        <v>0</v>
      </c>
      <c r="L12" s="20">
        <f>IFERROR('Totaal perceel 2'!J11,"")</f>
        <v>0</v>
      </c>
      <c r="M12" s="20">
        <f>IFERROR('Totaal perceel 2'!K11,"")</f>
        <v>0</v>
      </c>
      <c r="N12" s="31"/>
      <c r="O12" s="20">
        <f>IFERROR('Totaal perceel 3'!M11,"")</f>
        <v>0</v>
      </c>
      <c r="P12" s="20">
        <f>IFERROR('Totaal perceel 3'!N11,"")</f>
        <v>0</v>
      </c>
      <c r="Q12" s="20">
        <f>IFERROR('Totaal perceel 3'!O11,"")</f>
        <v>0</v>
      </c>
      <c r="R12" s="2" t="s">
        <v>47</v>
      </c>
      <c r="S12" s="2" t="s">
        <v>48</v>
      </c>
      <c r="T12" s="2" t="s">
        <v>49</v>
      </c>
    </row>
    <row r="13" spans="1:20">
      <c r="A13" s="102">
        <v>1</v>
      </c>
      <c r="B13" s="98" t="s">
        <v>81</v>
      </c>
      <c r="C13" s="99"/>
      <c r="D13" s="7" t="s">
        <v>50</v>
      </c>
      <c r="E13" s="7"/>
      <c r="F13" s="13"/>
      <c r="G13" s="13"/>
      <c r="H13" s="13"/>
      <c r="I13" s="13"/>
      <c r="J13" s="13"/>
      <c r="K13" s="13"/>
      <c r="L13" s="13"/>
      <c r="M13" s="13"/>
      <c r="N13" s="29"/>
      <c r="O13" s="13"/>
      <c r="P13" s="13"/>
      <c r="Q13" s="13"/>
      <c r="R13" s="21" t="str">
        <f t="shared" ref="R13:R14" si="0">IF(SUMPRODUCT($F$12:$Q$12,F13:Q13)=0,"",SUMPRODUCT($F$12:$Q$12,F13:Q13))</f>
        <v/>
      </c>
      <c r="S13" s="22"/>
      <c r="T13" s="21" t="str">
        <f t="shared" ref="T13:T14" si="1">IF(SUM(R13:S13)=0,"",SUM(R13:S13))</f>
        <v/>
      </c>
    </row>
    <row r="14" spans="1:20">
      <c r="A14" s="103"/>
      <c r="B14" s="100"/>
      <c r="C14" s="101"/>
      <c r="D14" s="8" t="s">
        <v>52</v>
      </c>
      <c r="E14" s="8">
        <v>28</v>
      </c>
      <c r="F14" s="14"/>
      <c r="G14" s="14"/>
      <c r="H14" s="14"/>
      <c r="I14" s="14"/>
      <c r="J14" s="14">
        <v>28</v>
      </c>
      <c r="K14" s="14"/>
      <c r="L14" s="14"/>
      <c r="M14" s="14"/>
      <c r="N14" s="29"/>
      <c r="O14" s="14"/>
      <c r="P14" s="14"/>
      <c r="Q14" s="14"/>
      <c r="R14" s="21" t="str">
        <f t="shared" si="0"/>
        <v/>
      </c>
      <c r="S14" s="23"/>
      <c r="T14" s="21" t="str">
        <f t="shared" si="1"/>
        <v/>
      </c>
    </row>
    <row r="15" spans="1:20">
      <c r="A15" s="81" t="s">
        <v>53</v>
      </c>
      <c r="B15" s="82"/>
      <c r="C15" s="82"/>
      <c r="D15" s="83"/>
      <c r="E15" s="42"/>
      <c r="F15" s="2" t="str">
        <f t="shared" ref="F15:M15" si="2">IF(SUMIF($D$13:$D$14,"vast",F$13:F$14)=0,"",SUMIF($D$13:$D$14,"vast",F$13:F$14))</f>
        <v/>
      </c>
      <c r="G15" s="2" t="str">
        <f t="shared" si="2"/>
        <v/>
      </c>
      <c r="H15" s="2" t="str">
        <f t="shared" si="2"/>
        <v/>
      </c>
      <c r="I15" s="2" t="str">
        <f t="shared" si="2"/>
        <v/>
      </c>
      <c r="J15" s="2" t="str">
        <f t="shared" si="2"/>
        <v/>
      </c>
      <c r="K15" s="2" t="str">
        <f t="shared" si="2"/>
        <v/>
      </c>
      <c r="L15" s="2" t="str">
        <f t="shared" si="2"/>
        <v/>
      </c>
      <c r="M15" s="2" t="str">
        <f t="shared" si="2"/>
        <v/>
      </c>
      <c r="N15" s="29"/>
      <c r="O15" s="2" t="str">
        <f t="shared" ref="O15:T15" si="3">IF(SUMIF($D$13:$D$14,"vast",O$13:O$14)=0,"",SUMIF($D$13:$D$14,"vast",O$13:O$14))</f>
        <v/>
      </c>
      <c r="P15" s="2" t="str">
        <f t="shared" si="3"/>
        <v/>
      </c>
      <c r="Q15" s="2" t="str">
        <f t="shared" si="3"/>
        <v/>
      </c>
      <c r="R15" s="21" t="str">
        <f t="shared" si="3"/>
        <v/>
      </c>
      <c r="S15" s="21" t="str">
        <f t="shared" si="3"/>
        <v/>
      </c>
      <c r="T15" s="21" t="str">
        <f t="shared" si="3"/>
        <v/>
      </c>
    </row>
    <row r="16" spans="1:20">
      <c r="A16" s="81" t="s">
        <v>54</v>
      </c>
      <c r="B16" s="82"/>
      <c r="C16" s="82"/>
      <c r="D16" s="83"/>
      <c r="E16" s="42"/>
      <c r="F16" s="2" t="str">
        <f t="shared" ref="F16:M16" si="4">IF(SUMIF($D$13:$D$14,"regie",F$13:F$14)=0,"",SUMIF($D$13:$D$14,"regie",F$13:F$14))</f>
        <v/>
      </c>
      <c r="G16" s="2" t="str">
        <f t="shared" si="4"/>
        <v/>
      </c>
      <c r="H16" s="2" t="str">
        <f t="shared" si="4"/>
        <v/>
      </c>
      <c r="I16" s="2" t="str">
        <f t="shared" si="4"/>
        <v/>
      </c>
      <c r="J16" s="2">
        <f t="shared" si="4"/>
        <v>28</v>
      </c>
      <c r="K16" s="2" t="str">
        <f t="shared" si="4"/>
        <v/>
      </c>
      <c r="L16" s="2" t="str">
        <f t="shared" si="4"/>
        <v/>
      </c>
      <c r="M16" s="2" t="str">
        <f t="shared" si="4"/>
        <v/>
      </c>
      <c r="N16" s="29"/>
      <c r="O16" s="2" t="str">
        <f t="shared" ref="O16:T16" si="5">IF(SUMIF($D$13:$D$14,"regie",O$13:O$14)=0,"",SUMIF($D$13:$D$14,"regie",O$13:O$14))</f>
        <v/>
      </c>
      <c r="P16" s="2" t="str">
        <f t="shared" si="5"/>
        <v/>
      </c>
      <c r="Q16" s="2" t="str">
        <f t="shared" si="5"/>
        <v/>
      </c>
      <c r="R16" s="21" t="str">
        <f t="shared" si="5"/>
        <v/>
      </c>
      <c r="S16" s="21" t="str">
        <f t="shared" si="5"/>
        <v/>
      </c>
      <c r="T16" s="21" t="str">
        <f t="shared" si="5"/>
        <v/>
      </c>
    </row>
    <row r="18" spans="15:20">
      <c r="O18" s="15" t="s">
        <v>55</v>
      </c>
      <c r="P18" s="10"/>
      <c r="Q18" s="10"/>
      <c r="R18" s="10"/>
      <c r="S18" s="10"/>
      <c r="T18" s="9" t="str">
        <f>IF(SUM(F15:Q15)=0,"",SUM(F15:Q15))</f>
        <v/>
      </c>
    </row>
    <row r="19" spans="15:20">
      <c r="O19" s="15" t="s">
        <v>56</v>
      </c>
      <c r="P19" s="10"/>
      <c r="Q19" s="10"/>
      <c r="R19" s="10"/>
      <c r="S19" s="10"/>
      <c r="T19" s="9">
        <f>IF(SUM(F16:Q16)=0,"",SUM(F16:Q16))</f>
        <v>28</v>
      </c>
    </row>
    <row r="21" spans="15:20">
      <c r="O21" s="15" t="s">
        <v>57</v>
      </c>
      <c r="P21" s="10"/>
      <c r="Q21" s="10"/>
      <c r="R21" s="10"/>
      <c r="S21" s="10"/>
      <c r="T21" s="24" t="str">
        <f>IF(T15="","",T15)</f>
        <v/>
      </c>
    </row>
    <row r="22" spans="15:20">
      <c r="O22" s="15" t="s">
        <v>58</v>
      </c>
      <c r="P22" s="10"/>
      <c r="Q22" s="10"/>
      <c r="R22" s="10"/>
      <c r="S22" s="10"/>
      <c r="T22" s="24" t="str">
        <f>IF(T16="","",T16)</f>
        <v/>
      </c>
    </row>
    <row r="23" spans="15:20">
      <c r="O23" s="16" t="s">
        <v>59</v>
      </c>
      <c r="P23" s="17"/>
      <c r="Q23" s="17"/>
      <c r="R23" s="17"/>
      <c r="S23" s="17"/>
      <c r="T23" s="25" t="str">
        <f>IF(SUM(T21:T22)=0,"",SUM(T21:T22))</f>
        <v/>
      </c>
    </row>
  </sheetData>
  <mergeCells count="20">
    <mergeCell ref="L2:N2"/>
    <mergeCell ref="A4:T4"/>
    <mergeCell ref="B5:C5"/>
    <mergeCell ref="S5:T5"/>
    <mergeCell ref="B6:C6"/>
    <mergeCell ref="S6:T6"/>
    <mergeCell ref="O10:Q10"/>
    <mergeCell ref="R10:T10"/>
    <mergeCell ref="R11:T11"/>
    <mergeCell ref="B8:C8"/>
    <mergeCell ref="A10:A12"/>
    <mergeCell ref="B10:C12"/>
    <mergeCell ref="F10:G10"/>
    <mergeCell ref="J10:K10"/>
    <mergeCell ref="A13:A14"/>
    <mergeCell ref="B13:C14"/>
    <mergeCell ref="A15:D15"/>
    <mergeCell ref="A16:D16"/>
    <mergeCell ref="L10:M10"/>
    <mergeCell ref="H10:I10"/>
  </mergeCells>
  <pageMargins left="0.7" right="0.7" top="0.75" bottom="0.75" header="0.3" footer="0.3"/>
  <pageSetup paperSize="9" scale="3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D2895-863C-4D1C-80D0-53E343912DA1}">
  <dimension ref="A2:T27"/>
  <sheetViews>
    <sheetView view="pageBreakPreview" zoomScale="85" zoomScaleNormal="85" zoomScaleSheetLayoutView="85" workbookViewId="0">
      <selection activeCell="A19" sqref="A19:XFD54"/>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7" width="13.83203125" style="1" customWidth="1"/>
    <col min="18" max="18" width="13.1640625" style="1" customWidth="1"/>
    <col min="19" max="19" width="11.83203125" style="1" customWidth="1"/>
    <col min="20" max="20" width="13.5" style="1" customWidth="1"/>
    <col min="21" max="21" width="18.83203125" style="1" customWidth="1"/>
    <col min="22" max="16384" width="9.33203125" style="1"/>
  </cols>
  <sheetData>
    <row r="2" spans="1:20" ht="49.5" customHeight="1" thickBot="1">
      <c r="A2" s="34"/>
      <c r="B2" s="34"/>
      <c r="C2" s="34"/>
      <c r="D2" s="34"/>
      <c r="E2" s="34"/>
      <c r="F2" s="34"/>
      <c r="G2" s="34"/>
      <c r="H2" s="34"/>
      <c r="I2" s="34"/>
      <c r="J2" s="34"/>
      <c r="K2" s="34"/>
      <c r="L2" s="58"/>
      <c r="M2" s="58"/>
      <c r="N2" s="58"/>
      <c r="O2" s="34"/>
      <c r="P2" s="34"/>
      <c r="Q2" s="34"/>
      <c r="R2" s="34"/>
      <c r="S2" s="34"/>
      <c r="T2" s="34"/>
    </row>
    <row r="3" spans="1:20" ht="16.5" customHeight="1" thickTop="1">
      <c r="L3" s="3"/>
      <c r="M3" s="3"/>
      <c r="N3" s="3"/>
    </row>
    <row r="4" spans="1:20">
      <c r="A4" s="59" t="str">
        <f>'Totaal perceel 3'!A4</f>
        <v>Model begroting</v>
      </c>
      <c r="B4" s="60"/>
      <c r="C4" s="60"/>
      <c r="D4" s="60"/>
      <c r="E4" s="60"/>
      <c r="F4" s="60"/>
      <c r="G4" s="60"/>
      <c r="H4" s="60"/>
      <c r="I4" s="60"/>
      <c r="J4" s="60"/>
      <c r="K4" s="60"/>
      <c r="L4" s="60"/>
      <c r="M4" s="60"/>
      <c r="N4" s="60"/>
      <c r="O4" s="60"/>
      <c r="P4" s="60"/>
      <c r="Q4" s="60"/>
      <c r="R4" s="60"/>
      <c r="S4" s="60"/>
      <c r="T4" s="61"/>
    </row>
    <row r="5" spans="1:20">
      <c r="A5" s="1" t="s">
        <v>22</v>
      </c>
      <c r="B5" s="115" t="str">
        <f>IF('Totaal perceel 2'!$B5="","",'Totaal perceel 2'!$B5)</f>
        <v xml:space="preserve"> ATO Testorganisatie Betuweroute - totaal perceel 2</v>
      </c>
      <c r="C5" s="115"/>
      <c r="K5" s="1" t="str">
        <f>'Totaal perceel 3'!I5</f>
        <v xml:space="preserve">Prijspeil </v>
      </c>
      <c r="L5" s="1">
        <f>'Totaal perceel 3'!J5</f>
        <v>2025</v>
      </c>
      <c r="R5" s="1" t="s">
        <v>25</v>
      </c>
      <c r="S5" s="107" t="str">
        <f>IF('Totaal perceel 2'!$Q5="","",'Totaal perceel 2'!$Q5)</f>
        <v>invullen op blad 'Totaal perceel 2'</v>
      </c>
      <c r="T5" s="108"/>
    </row>
    <row r="6" spans="1:20">
      <c r="A6" s="1" t="s">
        <v>27</v>
      </c>
      <c r="B6" s="116" t="str">
        <f>IF('Totaal perceel 2'!$B6="","",'Totaal perceel 2'!$B6)</f>
        <v>invullen op blad 'Totaal perceel 2'</v>
      </c>
      <c r="C6" s="116"/>
      <c r="K6" s="1" t="str">
        <f>'Totaal perceel 3'!I6</f>
        <v>Tarief (all-in excl BTW)</v>
      </c>
      <c r="R6" s="1" t="s">
        <v>29</v>
      </c>
      <c r="S6" s="117" t="str">
        <f>IF('Totaal perceel 2'!$Q6="","",'Totaal perceel 2'!$Q6)</f>
        <v>invullen op blad 'Totaal perceel 2'</v>
      </c>
      <c r="T6" s="118"/>
    </row>
    <row r="7" spans="1:20">
      <c r="A7" s="1" t="s">
        <v>67</v>
      </c>
      <c r="B7" s="37" t="e" cm="1">
        <f t="array" aca="1" ref="B7" ca="1">MID(CELL("bestandsnaam",A1),SEARCH("]",CELL("bestandsnaam",A1))+1,200)</f>
        <v>#VALUE!</v>
      </c>
      <c r="C7" s="38" t="s">
        <v>100</v>
      </c>
      <c r="T7" s="11"/>
    </row>
    <row r="8" spans="1:20">
      <c r="A8" s="32" t="s">
        <v>30</v>
      </c>
      <c r="B8" s="113" t="str">
        <f>IF('Totaal perceel 2'!$B7="","",'Totaal perceel 2'!$B7)</f>
        <v>invullen op blad 'Totaal perceel 2'</v>
      </c>
      <c r="C8" s="114"/>
      <c r="D8" s="32"/>
      <c r="E8" s="32"/>
      <c r="F8" s="32"/>
      <c r="G8" s="32"/>
      <c r="H8" s="32"/>
      <c r="I8" s="32"/>
      <c r="J8" s="32"/>
      <c r="K8" s="32"/>
      <c r="L8" s="32"/>
      <c r="M8" s="32"/>
      <c r="N8" s="32"/>
      <c r="O8" s="32"/>
      <c r="P8" s="32"/>
      <c r="Q8" s="32"/>
      <c r="R8" s="32"/>
      <c r="S8" s="32"/>
      <c r="T8" s="12"/>
    </row>
    <row r="9" spans="1:20" ht="11.65">
      <c r="B9" s="36"/>
      <c r="C9" s="36"/>
      <c r="T9" s="12"/>
    </row>
    <row r="10" spans="1:20" s="3" customFormat="1" ht="33" customHeight="1">
      <c r="A10" s="104" t="s">
        <v>69</v>
      </c>
      <c r="B10" s="92" t="s">
        <v>32</v>
      </c>
      <c r="C10" s="93"/>
      <c r="D10" s="4"/>
      <c r="E10" s="4"/>
      <c r="F10" s="84" t="str">
        <f>'Totaal perceel 2'!D9</f>
        <v>Backoffice</v>
      </c>
      <c r="G10" s="84"/>
      <c r="H10" s="84" t="str">
        <f>'Totaal perceel 2'!F9</f>
        <v>BPRL</v>
      </c>
      <c r="I10" s="84"/>
      <c r="J10" s="84" t="str">
        <f>'Totaal perceel 2'!H9</f>
        <v>PM</v>
      </c>
      <c r="K10" s="84"/>
      <c r="L10" s="59" t="str">
        <f>'Totaal perceel 2'!J9</f>
        <v>PMO</v>
      </c>
      <c r="M10" s="61"/>
      <c r="N10" s="30"/>
      <c r="O10" s="59">
        <f>'Totaal perceel 2'!M9</f>
        <v>0</v>
      </c>
      <c r="P10" s="60"/>
      <c r="Q10" s="61"/>
      <c r="R10" s="84" t="s">
        <v>39</v>
      </c>
      <c r="S10" s="84"/>
      <c r="T10" s="84"/>
    </row>
    <row r="11" spans="1:20" s="3" customFormat="1" ht="25.15" customHeight="1">
      <c r="A11" s="105"/>
      <c r="B11" s="94"/>
      <c r="C11" s="95"/>
      <c r="D11" s="5" t="s">
        <v>40</v>
      </c>
      <c r="E11" s="47" t="s">
        <v>70</v>
      </c>
      <c r="F11" s="2" t="str">
        <f>'Totaal perceel 2'!D10</f>
        <v>dag</v>
      </c>
      <c r="G11" s="2">
        <f>'Totaal perceel 2'!E10</f>
        <v>0</v>
      </c>
      <c r="H11" s="2" t="str">
        <f>'Totaal perceel 2'!F10</f>
        <v>dag</v>
      </c>
      <c r="I11" s="2" t="str">
        <f>'Totaal perceel 2'!G10</f>
        <v>weekend</v>
      </c>
      <c r="J11" s="2" t="str">
        <f>'Totaal perceel 2'!H10</f>
        <v>dag</v>
      </c>
      <c r="K11" s="2">
        <f>'Totaal perceel 2'!I10</f>
        <v>0</v>
      </c>
      <c r="L11" s="2" t="str">
        <f>'Totaal perceel 2'!J10</f>
        <v>dag</v>
      </c>
      <c r="M11" s="2">
        <f>'Totaal perceel 2'!K10</f>
        <v>0</v>
      </c>
      <c r="N11" s="29"/>
      <c r="O11" s="2">
        <f>'Totaal perceel 2'!M10</f>
        <v>0</v>
      </c>
      <c r="P11" s="2">
        <f>'Totaal perceel 2'!N10</f>
        <v>0</v>
      </c>
      <c r="Q11" s="46">
        <f>'Totaal perceel 2'!O10</f>
        <v>0</v>
      </c>
      <c r="R11" s="75"/>
      <c r="S11" s="75"/>
      <c r="T11" s="75"/>
    </row>
    <row r="12" spans="1:20" s="3" customFormat="1" ht="12.6" customHeight="1">
      <c r="A12" s="106"/>
      <c r="B12" s="96"/>
      <c r="C12" s="97"/>
      <c r="D12" s="6" t="s">
        <v>71</v>
      </c>
      <c r="E12" s="6" t="s">
        <v>72</v>
      </c>
      <c r="F12" s="20">
        <f>IFERROR('Totaal perceel 2'!D11,"")</f>
        <v>0</v>
      </c>
      <c r="G12" s="20">
        <f>IFERROR('Totaal perceel 2'!E11,"")</f>
        <v>0</v>
      </c>
      <c r="H12" s="20">
        <f>IFERROR('Totaal perceel 2'!F11,"")</f>
        <v>0</v>
      </c>
      <c r="I12" s="20">
        <f>IFERROR('Totaal perceel 2'!G11,"")</f>
        <v>0</v>
      </c>
      <c r="J12" s="20">
        <f>IFERROR('Totaal perceel 2'!H11,"")</f>
        <v>0</v>
      </c>
      <c r="K12" s="20">
        <f>IFERROR('Totaal perceel 2'!I11,"")</f>
        <v>0</v>
      </c>
      <c r="L12" s="20">
        <f>IFERROR('Totaal perceel 2'!J11,"")</f>
        <v>0</v>
      </c>
      <c r="M12" s="20">
        <f>IFERROR('Totaal perceel 2'!K11,"")</f>
        <v>0</v>
      </c>
      <c r="N12" s="31"/>
      <c r="O12" s="20">
        <f>IFERROR('Totaal perceel 3'!M11,"")</f>
        <v>0</v>
      </c>
      <c r="P12" s="20">
        <f>IFERROR('Totaal perceel 3'!N11,"")</f>
        <v>0</v>
      </c>
      <c r="Q12" s="20">
        <f>IFERROR('Totaal perceel 3'!O11,"")</f>
        <v>0</v>
      </c>
      <c r="R12" s="2" t="s">
        <v>47</v>
      </c>
      <c r="S12" s="2" t="s">
        <v>48</v>
      </c>
      <c r="T12" s="2" t="s">
        <v>49</v>
      </c>
    </row>
    <row r="13" spans="1:20">
      <c r="A13" s="102">
        <v>1</v>
      </c>
      <c r="B13" s="98" t="s">
        <v>83</v>
      </c>
      <c r="C13" s="99"/>
      <c r="D13" s="7" t="s">
        <v>50</v>
      </c>
      <c r="E13" s="7"/>
      <c r="F13" s="13"/>
      <c r="G13" s="13"/>
      <c r="H13" s="13"/>
      <c r="I13" s="13"/>
      <c r="J13" s="13"/>
      <c r="K13" s="13"/>
      <c r="L13" s="13"/>
      <c r="M13" s="13"/>
      <c r="N13" s="29"/>
      <c r="O13" s="13"/>
      <c r="P13" s="13"/>
      <c r="Q13" s="13"/>
      <c r="R13" s="21" t="str">
        <f t="shared" ref="R13:R18" si="0">IF(SUMPRODUCT($F$12:$Q$12,F13:Q13)=0,"",SUMPRODUCT($F$12:$Q$12,F13:Q13))</f>
        <v/>
      </c>
      <c r="S13" s="22"/>
      <c r="T13" s="21" t="str">
        <f t="shared" ref="T13:T18" si="1">IF(SUM(R13:S13)=0,"",SUM(R13:S13))</f>
        <v/>
      </c>
    </row>
    <row r="14" spans="1:20">
      <c r="A14" s="103"/>
      <c r="B14" s="100"/>
      <c r="C14" s="101"/>
      <c r="D14" s="8" t="s">
        <v>52</v>
      </c>
      <c r="E14" s="8">
        <v>80</v>
      </c>
      <c r="F14" s="14">
        <v>80</v>
      </c>
      <c r="G14" s="14"/>
      <c r="H14" s="14"/>
      <c r="I14" s="14"/>
      <c r="J14" s="14"/>
      <c r="K14" s="14"/>
      <c r="L14" s="14"/>
      <c r="M14" s="14"/>
      <c r="N14" s="29"/>
      <c r="O14" s="14"/>
      <c r="P14" s="14"/>
      <c r="Q14" s="14"/>
      <c r="R14" s="21" t="str">
        <f t="shared" si="0"/>
        <v/>
      </c>
      <c r="S14" s="23"/>
      <c r="T14" s="21" t="str">
        <f t="shared" si="1"/>
        <v/>
      </c>
    </row>
    <row r="15" spans="1:20">
      <c r="A15" s="102">
        <f>A13+1</f>
        <v>2</v>
      </c>
      <c r="B15" s="98" t="s">
        <v>96</v>
      </c>
      <c r="C15" s="99"/>
      <c r="D15" s="7" t="s">
        <v>50</v>
      </c>
      <c r="E15" s="7"/>
      <c r="F15" s="13"/>
      <c r="G15" s="13"/>
      <c r="H15" s="13"/>
      <c r="I15" s="13"/>
      <c r="J15" s="13"/>
      <c r="K15" s="13"/>
      <c r="L15" s="13"/>
      <c r="M15" s="13"/>
      <c r="N15" s="29"/>
      <c r="O15" s="13"/>
      <c r="P15" s="13"/>
      <c r="Q15" s="13"/>
      <c r="R15" s="21" t="str">
        <f t="shared" si="0"/>
        <v/>
      </c>
      <c r="S15" s="22"/>
      <c r="T15" s="21" t="str">
        <f t="shared" si="1"/>
        <v/>
      </c>
    </row>
    <row r="16" spans="1:20">
      <c r="A16" s="103"/>
      <c r="B16" s="100"/>
      <c r="C16" s="101"/>
      <c r="D16" s="8" t="s">
        <v>52</v>
      </c>
      <c r="E16" s="8">
        <v>200</v>
      </c>
      <c r="F16" s="14">
        <v>200</v>
      </c>
      <c r="G16" s="14"/>
      <c r="H16" s="14"/>
      <c r="I16" s="14"/>
      <c r="J16" s="14"/>
      <c r="K16" s="14"/>
      <c r="L16" s="14"/>
      <c r="M16" s="14"/>
      <c r="N16" s="29"/>
      <c r="O16" s="14"/>
      <c r="P16" s="14"/>
      <c r="Q16" s="14"/>
      <c r="R16" s="21" t="str">
        <f t="shared" si="0"/>
        <v/>
      </c>
      <c r="S16" s="23"/>
      <c r="T16" s="21" t="str">
        <f t="shared" si="1"/>
        <v/>
      </c>
    </row>
    <row r="17" spans="1:20">
      <c r="A17" s="102">
        <f t="shared" ref="A17" si="2">A15+1</f>
        <v>3</v>
      </c>
      <c r="B17" s="98" t="s">
        <v>85</v>
      </c>
      <c r="C17" s="99"/>
      <c r="D17" s="7" t="s">
        <v>50</v>
      </c>
      <c r="E17" s="7"/>
      <c r="F17" s="13"/>
      <c r="G17" s="13"/>
      <c r="H17" s="13"/>
      <c r="I17" s="13"/>
      <c r="J17" s="13"/>
      <c r="K17" s="13"/>
      <c r="L17" s="13"/>
      <c r="M17" s="13"/>
      <c r="N17" s="29"/>
      <c r="O17" s="13"/>
      <c r="P17" s="13"/>
      <c r="Q17" s="13"/>
      <c r="R17" s="21" t="str">
        <f t="shared" si="0"/>
        <v/>
      </c>
      <c r="S17" s="22"/>
      <c r="T17" s="21" t="str">
        <f t="shared" si="1"/>
        <v/>
      </c>
    </row>
    <row r="18" spans="1:20">
      <c r="A18" s="103"/>
      <c r="B18" s="100"/>
      <c r="C18" s="101"/>
      <c r="D18" s="8" t="s">
        <v>52</v>
      </c>
      <c r="E18" s="8">
        <v>96</v>
      </c>
      <c r="F18" s="14"/>
      <c r="G18" s="14"/>
      <c r="H18" s="14">
        <v>96</v>
      </c>
      <c r="I18" s="14"/>
      <c r="J18" s="14"/>
      <c r="K18" s="14"/>
      <c r="L18" s="14"/>
      <c r="M18" s="14"/>
      <c r="N18" s="29"/>
      <c r="O18" s="14"/>
      <c r="P18" s="14"/>
      <c r="Q18" s="14"/>
      <c r="R18" s="21" t="str">
        <f t="shared" si="0"/>
        <v/>
      </c>
      <c r="S18" s="23"/>
      <c r="T18" s="21" t="str">
        <f t="shared" si="1"/>
        <v/>
      </c>
    </row>
    <row r="19" spans="1:20">
      <c r="A19" s="81" t="s">
        <v>53</v>
      </c>
      <c r="B19" s="82"/>
      <c r="C19" s="82"/>
      <c r="D19" s="83"/>
      <c r="E19" s="42"/>
      <c r="F19" s="2" t="str">
        <f t="shared" ref="F19:M19" si="3">IF(SUMIF($D$13:$D$18,"vast",F$13:F$18)=0,"",SUMIF($D$13:$D$18,"vast",F$13:F$18))</f>
        <v/>
      </c>
      <c r="G19" s="2" t="str">
        <f t="shared" si="3"/>
        <v/>
      </c>
      <c r="H19" s="2" t="str">
        <f t="shared" si="3"/>
        <v/>
      </c>
      <c r="I19" s="2" t="str">
        <f t="shared" si="3"/>
        <v/>
      </c>
      <c r="J19" s="2" t="str">
        <f t="shared" si="3"/>
        <v/>
      </c>
      <c r="K19" s="2" t="str">
        <f t="shared" si="3"/>
        <v/>
      </c>
      <c r="L19" s="2" t="str">
        <f t="shared" si="3"/>
        <v/>
      </c>
      <c r="M19" s="2" t="str">
        <f t="shared" si="3"/>
        <v/>
      </c>
      <c r="N19" s="29"/>
      <c r="O19" s="2" t="str">
        <f t="shared" ref="O19:T19" si="4">IF(SUMIF($D$13:$D$18,"vast",O$13:O$18)=0,"",SUMIF($D$13:$D$18,"vast",O$13:O$18))</f>
        <v/>
      </c>
      <c r="P19" s="2" t="str">
        <f t="shared" si="4"/>
        <v/>
      </c>
      <c r="Q19" s="2" t="str">
        <f t="shared" si="4"/>
        <v/>
      </c>
      <c r="R19" s="21" t="str">
        <f t="shared" si="4"/>
        <v/>
      </c>
      <c r="S19" s="21" t="str">
        <f t="shared" si="4"/>
        <v/>
      </c>
      <c r="T19" s="21" t="str">
        <f t="shared" si="4"/>
        <v/>
      </c>
    </row>
    <row r="20" spans="1:20">
      <c r="A20" s="81" t="s">
        <v>54</v>
      </c>
      <c r="B20" s="82"/>
      <c r="C20" s="82"/>
      <c r="D20" s="83"/>
      <c r="E20" s="42"/>
      <c r="F20" s="2">
        <f t="shared" ref="F20:M20" si="5">IF(SUMIF($D$13:$D$18,"regie",F$13:F$18)=0,"",SUMIF($D$13:$D$18,"regie",F$13:F$18))</f>
        <v>280</v>
      </c>
      <c r="G20" s="2" t="str">
        <f t="shared" si="5"/>
        <v/>
      </c>
      <c r="H20" s="2">
        <f t="shared" si="5"/>
        <v>96</v>
      </c>
      <c r="I20" s="2" t="str">
        <f t="shared" si="5"/>
        <v/>
      </c>
      <c r="J20" s="2" t="str">
        <f t="shared" si="5"/>
        <v/>
      </c>
      <c r="K20" s="2" t="str">
        <f t="shared" si="5"/>
        <v/>
      </c>
      <c r="L20" s="2" t="str">
        <f t="shared" si="5"/>
        <v/>
      </c>
      <c r="M20" s="2" t="str">
        <f t="shared" si="5"/>
        <v/>
      </c>
      <c r="N20" s="29"/>
      <c r="O20" s="2" t="str">
        <f t="shared" ref="O20:T20" si="6">IF(SUMIF($D$13:$D$18,"regie",O$13:O$18)=0,"",SUMIF($D$13:$D$18,"regie",O$13:O$18))</f>
        <v/>
      </c>
      <c r="P20" s="2" t="str">
        <f t="shared" si="6"/>
        <v/>
      </c>
      <c r="Q20" s="2" t="str">
        <f t="shared" si="6"/>
        <v/>
      </c>
      <c r="R20" s="21" t="str">
        <f t="shared" si="6"/>
        <v/>
      </c>
      <c r="S20" s="21" t="str">
        <f t="shared" si="6"/>
        <v/>
      </c>
      <c r="T20" s="21" t="str">
        <f t="shared" si="6"/>
        <v/>
      </c>
    </row>
    <row r="22" spans="1:20">
      <c r="O22" s="15" t="s">
        <v>55</v>
      </c>
      <c r="P22" s="10"/>
      <c r="Q22" s="10"/>
      <c r="R22" s="10"/>
      <c r="S22" s="10"/>
      <c r="T22" s="9" t="str">
        <f>IF(SUM(F19:Q19)=0,"",SUM(F19:Q19))</f>
        <v/>
      </c>
    </row>
    <row r="23" spans="1:20">
      <c r="O23" s="15" t="s">
        <v>56</v>
      </c>
      <c r="P23" s="10"/>
      <c r="Q23" s="10"/>
      <c r="R23" s="10"/>
      <c r="S23" s="10"/>
      <c r="T23" s="9">
        <f>IF(SUM(F20:Q20)=0,"",SUM(F20:Q20))</f>
        <v>376</v>
      </c>
    </row>
    <row r="25" spans="1:20">
      <c r="O25" s="15" t="s">
        <v>57</v>
      </c>
      <c r="P25" s="10"/>
      <c r="Q25" s="10"/>
      <c r="R25" s="10"/>
      <c r="S25" s="10"/>
      <c r="T25" s="24" t="str">
        <f>IF(T19="","",T19)</f>
        <v/>
      </c>
    </row>
    <row r="26" spans="1:20">
      <c r="O26" s="15" t="s">
        <v>58</v>
      </c>
      <c r="P26" s="10"/>
      <c r="Q26" s="10"/>
      <c r="R26" s="10"/>
      <c r="S26" s="10"/>
      <c r="T26" s="24" t="str">
        <f>IF(T20="","",T20)</f>
        <v/>
      </c>
    </row>
    <row r="27" spans="1:20">
      <c r="O27" s="16" t="s">
        <v>59</v>
      </c>
      <c r="P27" s="17"/>
      <c r="Q27" s="17"/>
      <c r="R27" s="17"/>
      <c r="S27" s="17"/>
      <c r="T27" s="25" t="str">
        <f>IF(SUM(T25:T26)=0,"",SUM(T25:T26))</f>
        <v/>
      </c>
    </row>
  </sheetData>
  <mergeCells count="24">
    <mergeCell ref="A13:A14"/>
    <mergeCell ref="B13:C14"/>
    <mergeCell ref="A19:D19"/>
    <mergeCell ref="A20:D20"/>
    <mergeCell ref="A17:A18"/>
    <mergeCell ref="B17:C18"/>
    <mergeCell ref="A15:A16"/>
    <mergeCell ref="B15:C16"/>
    <mergeCell ref="B8:C8"/>
    <mergeCell ref="A10:A12"/>
    <mergeCell ref="B10:C12"/>
    <mergeCell ref="F10:G10"/>
    <mergeCell ref="L2:N2"/>
    <mergeCell ref="A4:T4"/>
    <mergeCell ref="B5:C5"/>
    <mergeCell ref="S5:T5"/>
    <mergeCell ref="B6:C6"/>
    <mergeCell ref="S6:T6"/>
    <mergeCell ref="O10:Q10"/>
    <mergeCell ref="R10:T10"/>
    <mergeCell ref="R11:T11"/>
    <mergeCell ref="J10:K10"/>
    <mergeCell ref="L10:M10"/>
    <mergeCell ref="H10:I10"/>
  </mergeCells>
  <pageMargins left="0.7" right="0.7" top="0.75" bottom="0.75" header="0.3" footer="0.3"/>
  <pageSetup paperSize="9" scale="3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0D04B-1850-42C6-A77E-7D47D8BBAF04}">
  <dimension ref="A2:T25"/>
  <sheetViews>
    <sheetView view="pageBreakPreview" zoomScale="85" zoomScaleNormal="85" zoomScaleSheetLayoutView="85" workbookViewId="0">
      <selection activeCell="H71" sqref="H71"/>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7" width="13.83203125" style="1" customWidth="1"/>
    <col min="18" max="18" width="13.1640625" style="1" customWidth="1"/>
    <col min="19" max="19" width="11.83203125" style="1" customWidth="1"/>
    <col min="20" max="20" width="13.5" style="1" customWidth="1"/>
    <col min="21" max="21" width="18.83203125" style="1" customWidth="1"/>
    <col min="22" max="16384" width="9.33203125" style="1"/>
  </cols>
  <sheetData>
    <row r="2" spans="1:20" ht="49.5" customHeight="1" thickBot="1">
      <c r="A2" s="34"/>
      <c r="B2" s="34"/>
      <c r="C2" s="34"/>
      <c r="D2" s="34"/>
      <c r="E2" s="34"/>
      <c r="F2" s="34"/>
      <c r="G2" s="34"/>
      <c r="H2" s="34"/>
      <c r="I2" s="34"/>
      <c r="J2" s="34"/>
      <c r="K2" s="34"/>
      <c r="L2" s="58"/>
      <c r="M2" s="58"/>
      <c r="N2" s="58"/>
      <c r="O2" s="34"/>
      <c r="P2" s="34"/>
      <c r="Q2" s="34"/>
      <c r="R2" s="34"/>
      <c r="S2" s="34"/>
      <c r="T2" s="34"/>
    </row>
    <row r="3" spans="1:20" ht="16.5" customHeight="1" thickTop="1">
      <c r="L3" s="3"/>
      <c r="M3" s="3"/>
      <c r="N3" s="3"/>
    </row>
    <row r="4" spans="1:20">
      <c r="A4" s="59" t="str">
        <f>'Totaal perceel 3'!A4</f>
        <v>Model begroting</v>
      </c>
      <c r="B4" s="60"/>
      <c r="C4" s="60"/>
      <c r="D4" s="60"/>
      <c r="E4" s="60"/>
      <c r="F4" s="60"/>
      <c r="G4" s="60"/>
      <c r="H4" s="60"/>
      <c r="I4" s="60"/>
      <c r="J4" s="60"/>
      <c r="K4" s="60"/>
      <c r="L4" s="60"/>
      <c r="M4" s="60"/>
      <c r="N4" s="60"/>
      <c r="O4" s="60"/>
      <c r="P4" s="60"/>
      <c r="Q4" s="60"/>
      <c r="R4" s="60"/>
      <c r="S4" s="60"/>
      <c r="T4" s="61"/>
    </row>
    <row r="5" spans="1:20">
      <c r="A5" s="1" t="s">
        <v>22</v>
      </c>
      <c r="B5" s="115" t="str">
        <f>IF('Totaal perceel 2'!$B5="","",'Totaal perceel 2'!$B5)</f>
        <v xml:space="preserve"> ATO Testorganisatie Betuweroute - totaal perceel 2</v>
      </c>
      <c r="C5" s="115"/>
      <c r="K5" s="1" t="str">
        <f>'Totaal perceel 3'!I5</f>
        <v xml:space="preserve">Prijspeil </v>
      </c>
      <c r="L5" s="1">
        <f>'Totaal perceel 3'!J5</f>
        <v>2025</v>
      </c>
      <c r="R5" s="1" t="s">
        <v>25</v>
      </c>
      <c r="S5" s="107" t="str">
        <f>IF('Totaal perceel 2'!$Q5="","",'Totaal perceel 2'!$Q5)</f>
        <v>invullen op blad 'Totaal perceel 2'</v>
      </c>
      <c r="T5" s="108"/>
    </row>
    <row r="6" spans="1:20">
      <c r="A6" s="1" t="s">
        <v>27</v>
      </c>
      <c r="B6" s="116" t="str">
        <f>IF('Totaal perceel 2'!$B6="","",'Totaal perceel 2'!$B6)</f>
        <v>invullen op blad 'Totaal perceel 2'</v>
      </c>
      <c r="C6" s="116"/>
      <c r="K6" s="1" t="str">
        <f>'Totaal perceel 3'!I6</f>
        <v>Tarief (all-in excl BTW)</v>
      </c>
      <c r="R6" s="1" t="s">
        <v>29</v>
      </c>
      <c r="S6" s="117" t="str">
        <f>IF('Totaal perceel 2'!$Q6="","",'Totaal perceel 2'!$Q6)</f>
        <v>invullen op blad 'Totaal perceel 2'</v>
      </c>
      <c r="T6" s="118"/>
    </row>
    <row r="7" spans="1:20">
      <c r="A7" s="1" t="s">
        <v>67</v>
      </c>
      <c r="B7" s="37" t="e" cm="1">
        <f t="array" aca="1" ref="B7" ca="1">MID(CELL("bestandsnaam",A1),SEARCH("]",CELL("bestandsnaam",A1))+1,200)</f>
        <v>#VALUE!</v>
      </c>
      <c r="C7" s="38" t="s">
        <v>101</v>
      </c>
      <c r="T7" s="11"/>
    </row>
    <row r="8" spans="1:20">
      <c r="A8" s="32" t="s">
        <v>30</v>
      </c>
      <c r="B8" s="113" t="str">
        <f>IF('Totaal perceel 2'!$B7="","",'Totaal perceel 2'!$B7)</f>
        <v>invullen op blad 'Totaal perceel 2'</v>
      </c>
      <c r="C8" s="114"/>
      <c r="D8" s="32"/>
      <c r="E8" s="32"/>
      <c r="F8" s="32"/>
      <c r="G8" s="32"/>
      <c r="H8" s="32"/>
      <c r="I8" s="32"/>
      <c r="J8" s="32"/>
      <c r="K8" s="32"/>
      <c r="L8" s="32"/>
      <c r="M8" s="32"/>
      <c r="N8" s="32"/>
      <c r="O8" s="32"/>
      <c r="P8" s="32"/>
      <c r="Q8" s="32"/>
      <c r="R8" s="32"/>
      <c r="S8" s="32"/>
      <c r="T8" s="12"/>
    </row>
    <row r="9" spans="1:20" ht="11.65">
      <c r="B9" s="36"/>
      <c r="C9" s="36"/>
      <c r="T9" s="12"/>
    </row>
    <row r="10" spans="1:20" s="3" customFormat="1">
      <c r="A10" s="104" t="s">
        <v>69</v>
      </c>
      <c r="B10" s="92" t="s">
        <v>32</v>
      </c>
      <c r="C10" s="93"/>
      <c r="D10" s="4"/>
      <c r="E10" s="4"/>
      <c r="F10" s="84" t="str">
        <f>'Totaal perceel 2'!D9</f>
        <v>Backoffice</v>
      </c>
      <c r="G10" s="84"/>
      <c r="H10" s="84" t="str">
        <f>'Totaal perceel 2'!F9</f>
        <v>BPRL</v>
      </c>
      <c r="I10" s="84"/>
      <c r="J10" s="84" t="str">
        <f>'Totaal perceel 2'!H9</f>
        <v>PM</v>
      </c>
      <c r="K10" s="84"/>
      <c r="L10" s="59" t="str">
        <f>'Totaal perceel 2'!J9</f>
        <v>PMO</v>
      </c>
      <c r="M10" s="61"/>
      <c r="N10" s="30"/>
      <c r="O10" s="59">
        <f>'Totaal perceel 2'!M9</f>
        <v>0</v>
      </c>
      <c r="P10" s="60"/>
      <c r="Q10" s="61"/>
      <c r="R10" s="84" t="s">
        <v>39</v>
      </c>
      <c r="S10" s="84"/>
      <c r="T10" s="84"/>
    </row>
    <row r="11" spans="1:20" s="3" customFormat="1" ht="25.15" customHeight="1">
      <c r="A11" s="105"/>
      <c r="B11" s="94"/>
      <c r="C11" s="95"/>
      <c r="D11" s="5" t="s">
        <v>40</v>
      </c>
      <c r="E11" s="47" t="s">
        <v>70</v>
      </c>
      <c r="F11" s="2" t="str">
        <f>'Totaal perceel 2'!D10</f>
        <v>dag</v>
      </c>
      <c r="G11" s="2">
        <f>'Totaal perceel 2'!E10</f>
        <v>0</v>
      </c>
      <c r="H11" s="2" t="str">
        <f>'Totaal perceel 2'!F10</f>
        <v>dag</v>
      </c>
      <c r="I11" s="2" t="str">
        <f>'Totaal perceel 2'!G10</f>
        <v>weekend</v>
      </c>
      <c r="J11" s="2" t="str">
        <f>'Totaal perceel 2'!H10</f>
        <v>dag</v>
      </c>
      <c r="K11" s="2">
        <f>'Totaal perceel 2'!I10</f>
        <v>0</v>
      </c>
      <c r="L11" s="2" t="str">
        <f>'Totaal perceel 2'!J10</f>
        <v>dag</v>
      </c>
      <c r="M11" s="2">
        <f>'Totaal perceel 2'!K10</f>
        <v>0</v>
      </c>
      <c r="N11" s="29"/>
      <c r="O11" s="2">
        <f>'Totaal perceel 2'!M10</f>
        <v>0</v>
      </c>
      <c r="P11" s="2">
        <f>'Totaal perceel 2'!N10</f>
        <v>0</v>
      </c>
      <c r="Q11" s="46">
        <f>'Totaal perceel 2'!O10</f>
        <v>0</v>
      </c>
      <c r="R11" s="75"/>
      <c r="S11" s="75"/>
      <c r="T11" s="75"/>
    </row>
    <row r="12" spans="1:20" s="3" customFormat="1" ht="12.6" customHeight="1">
      <c r="A12" s="106"/>
      <c r="B12" s="96"/>
      <c r="C12" s="97"/>
      <c r="D12" s="6" t="s">
        <v>71</v>
      </c>
      <c r="E12" s="6" t="s">
        <v>72</v>
      </c>
      <c r="F12" s="20">
        <f>IFERROR('Totaal perceel 2'!D11,"")</f>
        <v>0</v>
      </c>
      <c r="G12" s="20">
        <f>IFERROR('Totaal perceel 2'!E11,"")</f>
        <v>0</v>
      </c>
      <c r="H12" s="20">
        <f>IFERROR('Totaal perceel 2'!F11,"")</f>
        <v>0</v>
      </c>
      <c r="I12" s="20">
        <f>IFERROR('Totaal perceel 2'!G11,"")</f>
        <v>0</v>
      </c>
      <c r="J12" s="20">
        <f>IFERROR('Totaal perceel 2'!H11,"")</f>
        <v>0</v>
      </c>
      <c r="K12" s="20">
        <f>IFERROR('Totaal perceel 2'!I11,"")</f>
        <v>0</v>
      </c>
      <c r="L12" s="20">
        <f>IFERROR('Totaal perceel 2'!J11,"")</f>
        <v>0</v>
      </c>
      <c r="M12" s="20">
        <f>IFERROR('Totaal perceel 2'!K11,"")</f>
        <v>0</v>
      </c>
      <c r="N12" s="31"/>
      <c r="O12" s="20">
        <f>IFERROR('Totaal perceel 3'!M11,"")</f>
        <v>0</v>
      </c>
      <c r="P12" s="20">
        <f>IFERROR('Totaal perceel 3'!N11,"")</f>
        <v>0</v>
      </c>
      <c r="Q12" s="20">
        <f>IFERROR('Totaal perceel 3'!O11,"")</f>
        <v>0</v>
      </c>
      <c r="R12" s="2" t="s">
        <v>47</v>
      </c>
      <c r="S12" s="2" t="s">
        <v>48</v>
      </c>
      <c r="T12" s="2" t="s">
        <v>49</v>
      </c>
    </row>
    <row r="13" spans="1:20">
      <c r="A13" s="102">
        <v>1</v>
      </c>
      <c r="B13" s="98" t="s">
        <v>102</v>
      </c>
      <c r="C13" s="99"/>
      <c r="D13" s="7" t="s">
        <v>50</v>
      </c>
      <c r="E13" s="7"/>
      <c r="F13" s="13"/>
      <c r="G13" s="13"/>
      <c r="H13" s="13"/>
      <c r="I13" s="13"/>
      <c r="J13" s="13"/>
      <c r="K13" s="13"/>
      <c r="L13" s="13"/>
      <c r="M13" s="13"/>
      <c r="N13" s="29"/>
      <c r="O13" s="13"/>
      <c r="P13" s="13"/>
      <c r="Q13" s="13"/>
      <c r="R13" s="21" t="str">
        <f t="shared" ref="R13:R16" si="0">IF(SUMPRODUCT($F$12:$Q$12,F13:Q13)=0,"",SUMPRODUCT($F$12:$Q$12,F13:Q13))</f>
        <v/>
      </c>
      <c r="S13" s="22"/>
      <c r="T13" s="21" t="str">
        <f t="shared" ref="T13:T16" si="1">IF(SUM(R13:S13)=0,"",SUM(R13:S13))</f>
        <v/>
      </c>
    </row>
    <row r="14" spans="1:20">
      <c r="A14" s="103"/>
      <c r="B14" s="100"/>
      <c r="C14" s="101"/>
      <c r="D14" s="8" t="s">
        <v>52</v>
      </c>
      <c r="E14" s="8">
        <v>1350</v>
      </c>
      <c r="F14" s="14"/>
      <c r="G14" s="14"/>
      <c r="H14" s="14">
        <v>1350</v>
      </c>
      <c r="I14" s="14"/>
      <c r="J14" s="14"/>
      <c r="K14" s="14"/>
      <c r="L14" s="14"/>
      <c r="M14" s="14"/>
      <c r="N14" s="29"/>
      <c r="O14" s="14"/>
      <c r="P14" s="14"/>
      <c r="Q14" s="14"/>
      <c r="R14" s="21" t="str">
        <f t="shared" si="0"/>
        <v/>
      </c>
      <c r="S14" s="23"/>
      <c r="T14" s="21" t="str">
        <f t="shared" si="1"/>
        <v/>
      </c>
    </row>
    <row r="15" spans="1:20">
      <c r="A15" s="102">
        <f>A13+1</f>
        <v>2</v>
      </c>
      <c r="B15" s="98" t="s">
        <v>103</v>
      </c>
      <c r="C15" s="99"/>
      <c r="D15" s="7" t="s">
        <v>50</v>
      </c>
      <c r="E15" s="7"/>
      <c r="F15" s="13"/>
      <c r="G15" s="13"/>
      <c r="H15" s="13"/>
      <c r="I15" s="13"/>
      <c r="J15" s="13"/>
      <c r="K15" s="13"/>
      <c r="L15" s="13"/>
      <c r="M15" s="13"/>
      <c r="N15" s="29"/>
      <c r="O15" s="13"/>
      <c r="P15" s="13"/>
      <c r="Q15" s="13"/>
      <c r="R15" s="21" t="str">
        <f t="shared" si="0"/>
        <v/>
      </c>
      <c r="S15" s="22"/>
      <c r="T15" s="21" t="str">
        <f t="shared" si="1"/>
        <v/>
      </c>
    </row>
    <row r="16" spans="1:20">
      <c r="A16" s="103"/>
      <c r="B16" s="100"/>
      <c r="C16" s="101"/>
      <c r="D16" s="8" t="s">
        <v>52</v>
      </c>
      <c r="E16" s="8">
        <v>450</v>
      </c>
      <c r="F16" s="14"/>
      <c r="G16" s="14"/>
      <c r="H16" s="14"/>
      <c r="I16" s="14">
        <v>450</v>
      </c>
      <c r="J16" s="14"/>
      <c r="K16" s="14"/>
      <c r="L16" s="14"/>
      <c r="M16" s="14"/>
      <c r="N16" s="29"/>
      <c r="O16" s="14"/>
      <c r="P16" s="14"/>
      <c r="Q16" s="14"/>
      <c r="R16" s="21" t="str">
        <f t="shared" si="0"/>
        <v/>
      </c>
      <c r="S16" s="23"/>
      <c r="T16" s="21" t="str">
        <f t="shared" si="1"/>
        <v/>
      </c>
    </row>
    <row r="17" spans="1:20">
      <c r="A17" s="81" t="s">
        <v>53</v>
      </c>
      <c r="B17" s="82"/>
      <c r="C17" s="82"/>
      <c r="D17" s="83"/>
      <c r="E17" s="42"/>
      <c r="F17" s="2" t="str">
        <f t="shared" ref="F17:M17" si="2">IF(SUMIF($D$13:$D$16,"vast",F$13:F$16)=0,"",SUMIF($D$13:$D$16,"vast",F$13:F$16))</f>
        <v/>
      </c>
      <c r="G17" s="2" t="str">
        <f t="shared" si="2"/>
        <v/>
      </c>
      <c r="H17" s="2" t="str">
        <f t="shared" si="2"/>
        <v/>
      </c>
      <c r="I17" s="2" t="str">
        <f t="shared" si="2"/>
        <v/>
      </c>
      <c r="J17" s="2" t="str">
        <f t="shared" si="2"/>
        <v/>
      </c>
      <c r="K17" s="2" t="str">
        <f t="shared" si="2"/>
        <v/>
      </c>
      <c r="L17" s="2" t="str">
        <f t="shared" si="2"/>
        <v/>
      </c>
      <c r="M17" s="2" t="str">
        <f t="shared" si="2"/>
        <v/>
      </c>
      <c r="N17" s="29"/>
      <c r="O17" s="2" t="str">
        <f t="shared" ref="O17:T17" si="3">IF(SUMIF($D$13:$D$16,"vast",O$13:O$16)=0,"",SUMIF($D$13:$D$16,"vast",O$13:O$16))</f>
        <v/>
      </c>
      <c r="P17" s="2" t="str">
        <f t="shared" si="3"/>
        <v/>
      </c>
      <c r="Q17" s="2" t="str">
        <f t="shared" si="3"/>
        <v/>
      </c>
      <c r="R17" s="21" t="str">
        <f t="shared" si="3"/>
        <v/>
      </c>
      <c r="S17" s="21" t="str">
        <f t="shared" si="3"/>
        <v/>
      </c>
      <c r="T17" s="21" t="str">
        <f t="shared" si="3"/>
        <v/>
      </c>
    </row>
    <row r="18" spans="1:20">
      <c r="A18" s="81" t="s">
        <v>54</v>
      </c>
      <c r="B18" s="82"/>
      <c r="C18" s="82"/>
      <c r="D18" s="83"/>
      <c r="E18" s="42"/>
      <c r="F18" s="2" t="str">
        <f t="shared" ref="F18:M18" si="4">IF(SUMIF($D$13:$D$16,"regie",F$13:F$16)=0,"",SUMIF($D$13:$D$16,"regie",F$13:F$16))</f>
        <v/>
      </c>
      <c r="G18" s="2" t="str">
        <f t="shared" si="4"/>
        <v/>
      </c>
      <c r="H18" s="2">
        <f t="shared" si="4"/>
        <v>1350</v>
      </c>
      <c r="I18" s="2">
        <f t="shared" si="4"/>
        <v>450</v>
      </c>
      <c r="J18" s="2" t="str">
        <f t="shared" si="4"/>
        <v/>
      </c>
      <c r="K18" s="2" t="str">
        <f t="shared" si="4"/>
        <v/>
      </c>
      <c r="L18" s="2" t="str">
        <f t="shared" si="4"/>
        <v/>
      </c>
      <c r="M18" s="2" t="str">
        <f t="shared" si="4"/>
        <v/>
      </c>
      <c r="N18" s="29"/>
      <c r="O18" s="2" t="str">
        <f t="shared" ref="O18:T18" si="5">IF(SUMIF($D$13:$D$16,"regie",O$13:O$16)=0,"",SUMIF($D$13:$D$16,"regie",O$13:O$16))</f>
        <v/>
      </c>
      <c r="P18" s="2" t="str">
        <f t="shared" si="5"/>
        <v/>
      </c>
      <c r="Q18" s="2" t="str">
        <f t="shared" si="5"/>
        <v/>
      </c>
      <c r="R18" s="21" t="str">
        <f t="shared" si="5"/>
        <v/>
      </c>
      <c r="S18" s="21" t="str">
        <f t="shared" si="5"/>
        <v/>
      </c>
      <c r="T18" s="21" t="str">
        <f t="shared" si="5"/>
        <v/>
      </c>
    </row>
    <row r="20" spans="1:20">
      <c r="O20" s="15" t="s">
        <v>55</v>
      </c>
      <c r="P20" s="10"/>
      <c r="Q20" s="10"/>
      <c r="R20" s="10"/>
      <c r="S20" s="10"/>
      <c r="T20" s="9" t="str">
        <f>IF(SUM(F17:Q17)=0,"",SUM(F17:Q17))</f>
        <v/>
      </c>
    </row>
    <row r="21" spans="1:20">
      <c r="O21" s="15" t="s">
        <v>56</v>
      </c>
      <c r="P21" s="10"/>
      <c r="Q21" s="10"/>
      <c r="R21" s="10"/>
      <c r="S21" s="10"/>
      <c r="T21" s="9">
        <f>IF(SUM(F18:Q18)=0,"",SUM(F18:Q18))</f>
        <v>1800</v>
      </c>
    </row>
    <row r="23" spans="1:20">
      <c r="O23" s="15" t="s">
        <v>57</v>
      </c>
      <c r="P23" s="10"/>
      <c r="Q23" s="10"/>
      <c r="R23" s="10"/>
      <c r="S23" s="10"/>
      <c r="T23" s="24" t="str">
        <f>IF(T17="","",T17)</f>
        <v/>
      </c>
    </row>
    <row r="24" spans="1:20">
      <c r="O24" s="15" t="s">
        <v>58</v>
      </c>
      <c r="P24" s="10"/>
      <c r="Q24" s="10"/>
      <c r="R24" s="10"/>
      <c r="S24" s="10"/>
      <c r="T24" s="24" t="str">
        <f>IF(T18="","",T18)</f>
        <v/>
      </c>
    </row>
    <row r="25" spans="1:20">
      <c r="O25" s="16" t="s">
        <v>59</v>
      </c>
      <c r="P25" s="17"/>
      <c r="Q25" s="17"/>
      <c r="R25" s="17"/>
      <c r="S25" s="17"/>
      <c r="T25" s="25" t="str">
        <f>IF(SUM(T23:T24)=0,"",SUM(T23:T24))</f>
        <v/>
      </c>
    </row>
  </sheetData>
  <mergeCells count="22">
    <mergeCell ref="A17:D17"/>
    <mergeCell ref="A18:D18"/>
    <mergeCell ref="A15:A16"/>
    <mergeCell ref="B15:C16"/>
    <mergeCell ref="J10:K10"/>
    <mergeCell ref="A13:A14"/>
    <mergeCell ref="B13:C14"/>
    <mergeCell ref="B8:C8"/>
    <mergeCell ref="A10:A12"/>
    <mergeCell ref="B10:C12"/>
    <mergeCell ref="O10:Q10"/>
    <mergeCell ref="R10:T10"/>
    <mergeCell ref="R11:T11"/>
    <mergeCell ref="L10:M10"/>
    <mergeCell ref="H10:I10"/>
    <mergeCell ref="F10:G10"/>
    <mergeCell ref="L2:N2"/>
    <mergeCell ref="A4:T4"/>
    <mergeCell ref="B5:C5"/>
    <mergeCell ref="S5:T5"/>
    <mergeCell ref="B6:C6"/>
    <mergeCell ref="S6:T6"/>
  </mergeCells>
  <pageMargins left="0.7" right="0.7" top="0.75" bottom="0.75" header="0.3" footer="0.3"/>
  <pageSetup paperSize="9" scale="3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03BE4-364F-4C37-A761-1EC004FEB99A}">
  <dimension ref="A2:T23"/>
  <sheetViews>
    <sheetView view="pageBreakPreview" zoomScale="85" zoomScaleNormal="85" zoomScaleSheetLayoutView="85" workbookViewId="0">
      <selection activeCell="L15" sqref="L15"/>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7" width="13.83203125" style="1" customWidth="1"/>
    <col min="18" max="18" width="13.1640625" style="1" customWidth="1"/>
    <col min="19" max="19" width="11.83203125" style="1" customWidth="1"/>
    <col min="20" max="20" width="13.5" style="1" customWidth="1"/>
    <col min="21" max="21" width="18.83203125" style="1" customWidth="1"/>
    <col min="22" max="16384" width="9.33203125" style="1"/>
  </cols>
  <sheetData>
    <row r="2" spans="1:20" ht="49.5" customHeight="1" thickBot="1">
      <c r="A2" s="34"/>
      <c r="B2" s="34"/>
      <c r="C2" s="34"/>
      <c r="D2" s="34"/>
      <c r="E2" s="34"/>
      <c r="F2" s="34"/>
      <c r="G2" s="34"/>
      <c r="H2" s="34"/>
      <c r="I2" s="34"/>
      <c r="J2" s="34"/>
      <c r="K2" s="34"/>
      <c r="L2" s="58"/>
      <c r="M2" s="58"/>
      <c r="N2" s="58"/>
      <c r="O2" s="34"/>
      <c r="P2" s="34"/>
      <c r="Q2" s="34"/>
      <c r="R2" s="34"/>
      <c r="S2" s="34"/>
      <c r="T2" s="34"/>
    </row>
    <row r="3" spans="1:20" ht="16.5" customHeight="1" thickTop="1">
      <c r="L3" s="3"/>
      <c r="M3" s="3"/>
      <c r="N3" s="3"/>
    </row>
    <row r="4" spans="1:20">
      <c r="A4" s="59" t="str">
        <f>'Totaal perceel 3'!A4</f>
        <v>Model begroting</v>
      </c>
      <c r="B4" s="60"/>
      <c r="C4" s="60"/>
      <c r="D4" s="60"/>
      <c r="E4" s="60"/>
      <c r="F4" s="60"/>
      <c r="G4" s="60"/>
      <c r="H4" s="60"/>
      <c r="I4" s="60"/>
      <c r="J4" s="60"/>
      <c r="K4" s="60"/>
      <c r="L4" s="60"/>
      <c r="M4" s="60"/>
      <c r="N4" s="60"/>
      <c r="O4" s="60"/>
      <c r="P4" s="60"/>
      <c r="Q4" s="60"/>
      <c r="R4" s="60"/>
      <c r="S4" s="60"/>
      <c r="T4" s="61"/>
    </row>
    <row r="5" spans="1:20">
      <c r="A5" s="1" t="s">
        <v>22</v>
      </c>
      <c r="B5" s="115" t="str">
        <f>IF('Totaal perceel 2'!$B5="","",'Totaal perceel 2'!$B5)</f>
        <v xml:space="preserve"> ATO Testorganisatie Betuweroute - totaal perceel 2</v>
      </c>
      <c r="C5" s="115"/>
      <c r="K5" s="1" t="str">
        <f>'Totaal perceel 3'!I5</f>
        <v xml:space="preserve">Prijspeil </v>
      </c>
      <c r="L5" s="1">
        <f>'Totaal perceel 3'!J5</f>
        <v>2025</v>
      </c>
      <c r="R5" s="1" t="s">
        <v>25</v>
      </c>
      <c r="S5" s="107" t="str">
        <f>IF('Totaal perceel 2'!$Q5="","",'Totaal perceel 2'!$Q5)</f>
        <v>invullen op blad 'Totaal perceel 2'</v>
      </c>
      <c r="T5" s="108"/>
    </row>
    <row r="6" spans="1:20">
      <c r="A6" s="1" t="s">
        <v>27</v>
      </c>
      <c r="B6" s="116" t="str">
        <f>IF('Totaal perceel 2'!$B6="","",'Totaal perceel 2'!$B6)</f>
        <v>invullen op blad 'Totaal perceel 2'</v>
      </c>
      <c r="C6" s="116"/>
      <c r="K6" s="1" t="str">
        <f>'Totaal perceel 3'!I6</f>
        <v>Tarief (all-in excl BTW)</v>
      </c>
      <c r="R6" s="1" t="s">
        <v>29</v>
      </c>
      <c r="S6" s="117" t="str">
        <f>IF('Totaal perceel 2'!$Q6="","",'Totaal perceel 2'!$Q6)</f>
        <v>invullen op blad 'Totaal perceel 2'</v>
      </c>
      <c r="T6" s="118"/>
    </row>
    <row r="7" spans="1:20">
      <c r="A7" s="1" t="s">
        <v>67</v>
      </c>
      <c r="B7" s="37" t="e" cm="1">
        <f t="array" aca="1" ref="B7" ca="1">MID(CELL("bestandsnaam",A1),SEARCH("]",CELL("bestandsnaam",A1))+1,200)</f>
        <v>#VALUE!</v>
      </c>
      <c r="C7" s="38" t="s">
        <v>104</v>
      </c>
      <c r="T7" s="11"/>
    </row>
    <row r="8" spans="1:20">
      <c r="A8" s="32" t="s">
        <v>30</v>
      </c>
      <c r="B8" s="113" t="str">
        <f>IF('Totaal perceel 2'!$B7="","",'Totaal perceel 2'!$B7)</f>
        <v>invullen op blad 'Totaal perceel 2'</v>
      </c>
      <c r="C8" s="114"/>
      <c r="D8" s="32"/>
      <c r="E8" s="32"/>
      <c r="F8" s="32"/>
      <c r="G8" s="32"/>
      <c r="H8" s="32"/>
      <c r="I8" s="32"/>
      <c r="J8" s="32"/>
      <c r="K8" s="32"/>
      <c r="L8" s="32"/>
      <c r="M8" s="32"/>
      <c r="N8" s="32"/>
      <c r="O8" s="32"/>
      <c r="P8" s="32"/>
      <c r="Q8" s="32"/>
      <c r="R8" s="32"/>
      <c r="S8" s="32"/>
      <c r="T8" s="12"/>
    </row>
    <row r="9" spans="1:20" ht="11.65">
      <c r="B9" s="36"/>
      <c r="C9" s="36"/>
      <c r="T9" s="12"/>
    </row>
    <row r="10" spans="1:20" s="3" customFormat="1">
      <c r="A10" s="104" t="s">
        <v>69</v>
      </c>
      <c r="B10" s="92" t="s">
        <v>32</v>
      </c>
      <c r="C10" s="93"/>
      <c r="D10" s="4"/>
      <c r="E10" s="4"/>
      <c r="F10" s="84" t="str">
        <f>'Totaal perceel 2'!D9</f>
        <v>Backoffice</v>
      </c>
      <c r="G10" s="84"/>
      <c r="H10" s="84" t="str">
        <f>'Totaal perceel 2'!F9</f>
        <v>BPRL</v>
      </c>
      <c r="I10" s="84"/>
      <c r="J10" s="84" t="str">
        <f>'Totaal perceel 2'!H9</f>
        <v>PM</v>
      </c>
      <c r="K10" s="84"/>
      <c r="L10" s="59" t="str">
        <f>'Totaal perceel 2'!J9</f>
        <v>PMO</v>
      </c>
      <c r="M10" s="61"/>
      <c r="N10" s="30"/>
      <c r="O10" s="59">
        <f>'Totaal perceel 2'!M9</f>
        <v>0</v>
      </c>
      <c r="P10" s="60"/>
      <c r="Q10" s="61"/>
      <c r="R10" s="84" t="s">
        <v>39</v>
      </c>
      <c r="S10" s="84"/>
      <c r="T10" s="84"/>
    </row>
    <row r="11" spans="1:20" s="3" customFormat="1" ht="25.15" customHeight="1">
      <c r="A11" s="105"/>
      <c r="B11" s="94"/>
      <c r="C11" s="95"/>
      <c r="D11" s="5" t="s">
        <v>40</v>
      </c>
      <c r="E11" s="47" t="s">
        <v>70</v>
      </c>
      <c r="F11" s="2" t="str">
        <f>'Totaal perceel 2'!D10</f>
        <v>dag</v>
      </c>
      <c r="G11" s="2">
        <f>'Totaal perceel 2'!E10</f>
        <v>0</v>
      </c>
      <c r="H11" s="2" t="str">
        <f>'Totaal perceel 2'!F10</f>
        <v>dag</v>
      </c>
      <c r="I11" s="2" t="str">
        <f>'Totaal perceel 2'!G10</f>
        <v>weekend</v>
      </c>
      <c r="J11" s="2" t="str">
        <f>'Totaal perceel 2'!H10</f>
        <v>dag</v>
      </c>
      <c r="K11" s="2">
        <f>'Totaal perceel 2'!I10</f>
        <v>0</v>
      </c>
      <c r="L11" s="2" t="str">
        <f>'Totaal perceel 2'!J10</f>
        <v>dag</v>
      </c>
      <c r="M11" s="2">
        <f>'Totaal perceel 2'!K10</f>
        <v>0</v>
      </c>
      <c r="N11" s="29"/>
      <c r="O11" s="2">
        <f>'Totaal perceel 2'!M10</f>
        <v>0</v>
      </c>
      <c r="P11" s="2">
        <f>'Totaal perceel 2'!N10</f>
        <v>0</v>
      </c>
      <c r="Q11" s="46">
        <f>'Totaal perceel 2'!O10</f>
        <v>0</v>
      </c>
      <c r="R11" s="75"/>
      <c r="S11" s="75"/>
      <c r="T11" s="75"/>
    </row>
    <row r="12" spans="1:20" s="3" customFormat="1" ht="12.6" customHeight="1">
      <c r="A12" s="106"/>
      <c r="B12" s="96"/>
      <c r="C12" s="97"/>
      <c r="D12" s="6" t="s">
        <v>71</v>
      </c>
      <c r="E12" s="6" t="s">
        <v>72</v>
      </c>
      <c r="F12" s="20">
        <f>IFERROR('Totaal perceel 2'!D11,"")</f>
        <v>0</v>
      </c>
      <c r="G12" s="20">
        <f>IFERROR('Totaal perceel 2'!E11,"")</f>
        <v>0</v>
      </c>
      <c r="H12" s="20">
        <f>IFERROR('Totaal perceel 2'!F11,"")</f>
        <v>0</v>
      </c>
      <c r="I12" s="20">
        <f>IFERROR('Totaal perceel 2'!G11,"")</f>
        <v>0</v>
      </c>
      <c r="J12" s="20">
        <f>IFERROR('Totaal perceel 2'!H11,"")</f>
        <v>0</v>
      </c>
      <c r="K12" s="20">
        <f>IFERROR('Totaal perceel 2'!I11,"")</f>
        <v>0</v>
      </c>
      <c r="L12" s="20">
        <f>IFERROR('Totaal perceel 2'!J11,"")</f>
        <v>0</v>
      </c>
      <c r="M12" s="20">
        <f>IFERROR('Totaal perceel 2'!K11,"")</f>
        <v>0</v>
      </c>
      <c r="N12" s="31"/>
      <c r="O12" s="20">
        <f>IFERROR('Totaal perceel 3'!M11,"")</f>
        <v>0</v>
      </c>
      <c r="P12" s="20">
        <f>IFERROR('Totaal perceel 3'!N11,"")</f>
        <v>0</v>
      </c>
      <c r="Q12" s="20">
        <f>IFERROR('Totaal perceel 3'!O11,"")</f>
        <v>0</v>
      </c>
      <c r="R12" s="2" t="s">
        <v>47</v>
      </c>
      <c r="S12" s="2" t="s">
        <v>48</v>
      </c>
      <c r="T12" s="2" t="s">
        <v>49</v>
      </c>
    </row>
    <row r="13" spans="1:20">
      <c r="A13" s="102">
        <v>1</v>
      </c>
      <c r="B13" s="98" t="s">
        <v>81</v>
      </c>
      <c r="C13" s="99"/>
      <c r="D13" s="7" t="s">
        <v>50</v>
      </c>
      <c r="E13" s="7"/>
      <c r="F13" s="13"/>
      <c r="G13" s="13"/>
      <c r="H13" s="13"/>
      <c r="I13" s="13"/>
      <c r="J13" s="13"/>
      <c r="K13" s="13"/>
      <c r="L13" s="13"/>
      <c r="M13" s="13"/>
      <c r="N13" s="29"/>
      <c r="O13" s="13"/>
      <c r="P13" s="13"/>
      <c r="Q13" s="13"/>
      <c r="R13" s="21" t="str">
        <f t="shared" ref="R13:R14" si="0">IF(SUMPRODUCT($F$12:$Q$12,F13:Q13)=0,"",SUMPRODUCT($F$12:$Q$12,F13:Q13))</f>
        <v/>
      </c>
      <c r="S13" s="22"/>
      <c r="T13" s="21" t="str">
        <f t="shared" ref="T13:T14" si="1">IF(SUM(R13:S13)=0,"",SUM(R13:S13))</f>
        <v/>
      </c>
    </row>
    <row r="14" spans="1:20">
      <c r="A14" s="103"/>
      <c r="B14" s="100"/>
      <c r="C14" s="101"/>
      <c r="D14" s="8" t="s">
        <v>52</v>
      </c>
      <c r="E14" s="8">
        <v>218</v>
      </c>
      <c r="F14" s="14"/>
      <c r="G14" s="14"/>
      <c r="H14" s="14"/>
      <c r="I14" s="14"/>
      <c r="J14" s="14">
        <v>109</v>
      </c>
      <c r="K14" s="14"/>
      <c r="L14" s="14">
        <v>109</v>
      </c>
      <c r="M14" s="14"/>
      <c r="N14" s="29"/>
      <c r="O14" s="14"/>
      <c r="P14" s="14"/>
      <c r="Q14" s="14"/>
      <c r="R14" s="21" t="str">
        <f t="shared" si="0"/>
        <v/>
      </c>
      <c r="S14" s="23"/>
      <c r="T14" s="21" t="str">
        <f t="shared" si="1"/>
        <v/>
      </c>
    </row>
    <row r="15" spans="1:20">
      <c r="A15" s="81" t="s">
        <v>53</v>
      </c>
      <c r="B15" s="82"/>
      <c r="C15" s="82"/>
      <c r="D15" s="83"/>
      <c r="E15" s="42"/>
      <c r="F15" s="2" t="str">
        <f t="shared" ref="F15:M15" si="2">IF(SUMIF($D$13:$D$14,"vast",F$13:F$14)=0,"",SUMIF($D$13:$D$14,"vast",F$13:F$14))</f>
        <v/>
      </c>
      <c r="G15" s="2" t="str">
        <f t="shared" si="2"/>
        <v/>
      </c>
      <c r="H15" s="2" t="str">
        <f t="shared" si="2"/>
        <v/>
      </c>
      <c r="I15" s="2" t="str">
        <f t="shared" si="2"/>
        <v/>
      </c>
      <c r="J15" s="2" t="str">
        <f t="shared" si="2"/>
        <v/>
      </c>
      <c r="K15" s="2" t="str">
        <f t="shared" si="2"/>
        <v/>
      </c>
      <c r="L15" s="2" t="str">
        <f t="shared" si="2"/>
        <v/>
      </c>
      <c r="M15" s="2" t="str">
        <f t="shared" si="2"/>
        <v/>
      </c>
      <c r="N15" s="29"/>
      <c r="O15" s="2" t="str">
        <f t="shared" ref="O15:T15" si="3">IF(SUMIF($D$13:$D$14,"vast",O$13:O$14)=0,"",SUMIF($D$13:$D$14,"vast",O$13:O$14))</f>
        <v/>
      </c>
      <c r="P15" s="2" t="str">
        <f t="shared" si="3"/>
        <v/>
      </c>
      <c r="Q15" s="2" t="str">
        <f t="shared" si="3"/>
        <v/>
      </c>
      <c r="R15" s="21" t="str">
        <f t="shared" si="3"/>
        <v/>
      </c>
      <c r="S15" s="21" t="str">
        <f t="shared" si="3"/>
        <v/>
      </c>
      <c r="T15" s="21" t="str">
        <f t="shared" si="3"/>
        <v/>
      </c>
    </row>
    <row r="16" spans="1:20">
      <c r="A16" s="81" t="s">
        <v>54</v>
      </c>
      <c r="B16" s="82"/>
      <c r="C16" s="82"/>
      <c r="D16" s="83"/>
      <c r="E16" s="42"/>
      <c r="F16" s="2" t="str">
        <f t="shared" ref="F16:M16" si="4">IF(SUMIF($D$13:$D$14,"regie",F$13:F$14)=0,"",SUMIF($D$13:$D$14,"regie",F$13:F$14))</f>
        <v/>
      </c>
      <c r="G16" s="2" t="str">
        <f t="shared" si="4"/>
        <v/>
      </c>
      <c r="H16" s="2" t="str">
        <f t="shared" si="4"/>
        <v/>
      </c>
      <c r="I16" s="2" t="str">
        <f t="shared" si="4"/>
        <v/>
      </c>
      <c r="J16" s="2">
        <f t="shared" si="4"/>
        <v>109</v>
      </c>
      <c r="K16" s="2" t="str">
        <f t="shared" si="4"/>
        <v/>
      </c>
      <c r="L16" s="2">
        <f t="shared" si="4"/>
        <v>109</v>
      </c>
      <c r="M16" s="2" t="str">
        <f t="shared" si="4"/>
        <v/>
      </c>
      <c r="N16" s="29"/>
      <c r="O16" s="2" t="str">
        <f t="shared" ref="O16:T16" si="5">IF(SUMIF($D$13:$D$14,"regie",O$13:O$14)=0,"",SUMIF($D$13:$D$14,"regie",O$13:O$14))</f>
        <v/>
      </c>
      <c r="P16" s="2" t="str">
        <f t="shared" si="5"/>
        <v/>
      </c>
      <c r="Q16" s="2" t="str">
        <f t="shared" si="5"/>
        <v/>
      </c>
      <c r="R16" s="21" t="str">
        <f t="shared" si="5"/>
        <v/>
      </c>
      <c r="S16" s="21" t="str">
        <f t="shared" si="5"/>
        <v/>
      </c>
      <c r="T16" s="21" t="str">
        <f t="shared" si="5"/>
        <v/>
      </c>
    </row>
    <row r="18" spans="15:20">
      <c r="O18" s="15" t="s">
        <v>55</v>
      </c>
      <c r="P18" s="10"/>
      <c r="Q18" s="10"/>
      <c r="R18" s="10"/>
      <c r="S18" s="10"/>
      <c r="T18" s="9" t="str">
        <f>IF(SUM(F15:Q15)=0,"",SUM(F15:Q15))</f>
        <v/>
      </c>
    </row>
    <row r="19" spans="15:20">
      <c r="O19" s="15" t="s">
        <v>56</v>
      </c>
      <c r="P19" s="10"/>
      <c r="Q19" s="10"/>
      <c r="R19" s="10"/>
      <c r="S19" s="10"/>
      <c r="T19" s="9">
        <f>IF(SUM(F16:Q16)=0,"",SUM(F16:Q16))</f>
        <v>218</v>
      </c>
    </row>
    <row r="21" spans="15:20">
      <c r="O21" s="15" t="s">
        <v>57</v>
      </c>
      <c r="P21" s="10"/>
      <c r="Q21" s="10"/>
      <c r="R21" s="10"/>
      <c r="S21" s="10"/>
      <c r="T21" s="24" t="str">
        <f>IF(T15="","",T15)</f>
        <v/>
      </c>
    </row>
    <row r="22" spans="15:20">
      <c r="O22" s="15" t="s">
        <v>58</v>
      </c>
      <c r="P22" s="10"/>
      <c r="Q22" s="10"/>
      <c r="R22" s="10"/>
      <c r="S22" s="10"/>
      <c r="T22" s="24" t="str">
        <f>IF(T16="","",T16)</f>
        <v/>
      </c>
    </row>
    <row r="23" spans="15:20">
      <c r="O23" s="16" t="s">
        <v>59</v>
      </c>
      <c r="P23" s="17"/>
      <c r="Q23" s="17"/>
      <c r="R23" s="17"/>
      <c r="S23" s="17"/>
      <c r="T23" s="25" t="str">
        <f>IF(SUM(T21:T22)=0,"",SUM(T21:T22))</f>
        <v/>
      </c>
    </row>
  </sheetData>
  <mergeCells count="20">
    <mergeCell ref="A15:D15"/>
    <mergeCell ref="A16:D16"/>
    <mergeCell ref="J10:K10"/>
    <mergeCell ref="L10:M10"/>
    <mergeCell ref="H10:I10"/>
    <mergeCell ref="A13:A14"/>
    <mergeCell ref="B13:C14"/>
    <mergeCell ref="B8:C8"/>
    <mergeCell ref="A10:A12"/>
    <mergeCell ref="B10:C12"/>
    <mergeCell ref="F10:G10"/>
    <mergeCell ref="L2:N2"/>
    <mergeCell ref="A4:T4"/>
    <mergeCell ref="B5:C5"/>
    <mergeCell ref="S5:T5"/>
    <mergeCell ref="B6:C6"/>
    <mergeCell ref="S6:T6"/>
    <mergeCell ref="O10:Q10"/>
    <mergeCell ref="R10:T10"/>
    <mergeCell ref="R11:T11"/>
  </mergeCells>
  <pageMargins left="0.7" right="0.7" top="0.75" bottom="0.75" header="0.3" footer="0.3"/>
  <pageSetup paperSize="9" scale="3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B4CAA-9545-4D38-8FBC-37C081846E17}">
  <dimension ref="A2:T29"/>
  <sheetViews>
    <sheetView view="pageBreakPreview" zoomScale="85" zoomScaleNormal="85" zoomScaleSheetLayoutView="85" workbookViewId="0">
      <selection activeCell="A21" sqref="A21:XFD54"/>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7" width="13.83203125" style="1" customWidth="1"/>
    <col min="18" max="18" width="13.1640625" style="1" customWidth="1"/>
    <col min="19" max="19" width="11.83203125" style="1" customWidth="1"/>
    <col min="20" max="20" width="13.5" style="1" customWidth="1"/>
    <col min="21" max="21" width="18.83203125" style="1" customWidth="1"/>
    <col min="22" max="16384" width="9.33203125" style="1"/>
  </cols>
  <sheetData>
    <row r="2" spans="1:20" ht="49.5" customHeight="1" thickBot="1">
      <c r="A2" s="34"/>
      <c r="B2" s="34"/>
      <c r="C2" s="34"/>
      <c r="D2" s="34"/>
      <c r="E2" s="34"/>
      <c r="F2" s="34"/>
      <c r="G2" s="34"/>
      <c r="H2" s="34"/>
      <c r="I2" s="34"/>
      <c r="J2" s="34"/>
      <c r="K2" s="34"/>
      <c r="L2" s="58"/>
      <c r="M2" s="58"/>
      <c r="N2" s="58"/>
      <c r="O2" s="34"/>
      <c r="P2" s="34"/>
      <c r="Q2" s="34"/>
      <c r="R2" s="34"/>
      <c r="S2" s="34"/>
      <c r="T2" s="34"/>
    </row>
    <row r="3" spans="1:20" ht="16.5" customHeight="1" thickTop="1">
      <c r="L3" s="3"/>
      <c r="M3" s="3"/>
      <c r="N3" s="3"/>
    </row>
    <row r="4" spans="1:20">
      <c r="A4" s="59" t="str">
        <f>'Totaal perceel 3'!A4</f>
        <v>Model begroting</v>
      </c>
      <c r="B4" s="60"/>
      <c r="C4" s="60"/>
      <c r="D4" s="60"/>
      <c r="E4" s="60"/>
      <c r="F4" s="60"/>
      <c r="G4" s="60"/>
      <c r="H4" s="60"/>
      <c r="I4" s="60"/>
      <c r="J4" s="60"/>
      <c r="K4" s="60"/>
      <c r="L4" s="60"/>
      <c r="M4" s="60"/>
      <c r="N4" s="60"/>
      <c r="O4" s="60"/>
      <c r="P4" s="60"/>
      <c r="Q4" s="60"/>
      <c r="R4" s="60"/>
      <c r="S4" s="60"/>
      <c r="T4" s="61"/>
    </row>
    <row r="5" spans="1:20">
      <c r="A5" s="1" t="s">
        <v>22</v>
      </c>
      <c r="B5" s="115" t="str">
        <f>IF('Totaal perceel 3'!$B5="","",'Totaal perceel 3'!$B5)</f>
        <v xml:space="preserve"> ATO Testorganisatie Betuweroute - totaal Perceel 3</v>
      </c>
      <c r="C5" s="115"/>
      <c r="K5" s="1" t="str">
        <f>'Totaal perceel 3'!I5</f>
        <v xml:space="preserve">Prijspeil </v>
      </c>
      <c r="L5" s="1">
        <f>'Totaal perceel 3'!J5</f>
        <v>2025</v>
      </c>
      <c r="R5" s="1" t="s">
        <v>25</v>
      </c>
      <c r="S5" s="107" t="str">
        <f>IF('Totaal perceel 3'!$Q5="","",'Totaal perceel 3'!$Q5)</f>
        <v>invullen op blad 'Totaal perceel 3'</v>
      </c>
      <c r="T5" s="108"/>
    </row>
    <row r="6" spans="1:20">
      <c r="A6" s="1" t="s">
        <v>27</v>
      </c>
      <c r="B6" s="116" t="str">
        <f>IF('Totaal perceel 3'!$B6="","",'Totaal perceel 3'!$B6)</f>
        <v>invullen op blad 'Totaal perceel 3'</v>
      </c>
      <c r="C6" s="116"/>
      <c r="K6" s="1" t="str">
        <f>'Totaal perceel 3'!I6</f>
        <v>Tarief (all-in excl BTW)</v>
      </c>
      <c r="R6" s="1" t="s">
        <v>29</v>
      </c>
      <c r="S6" s="117" t="str">
        <f>IF('Totaal perceel 3'!$Q6="","",'Totaal perceel 3'!$Q6)</f>
        <v>invullen op blad 'Totaal perceel 3'</v>
      </c>
      <c r="T6" s="118"/>
    </row>
    <row r="7" spans="1:20">
      <c r="A7" s="1" t="s">
        <v>67</v>
      </c>
      <c r="B7" s="37" t="e" cm="1">
        <f t="array" aca="1" ref="B7" ca="1">MID(CELL("bestandsnaam",A1),SEARCH("]",CELL("bestandsnaam",A1))+1,200)</f>
        <v>#VALUE!</v>
      </c>
      <c r="C7" s="38" t="s">
        <v>105</v>
      </c>
      <c r="T7" s="11"/>
    </row>
    <row r="8" spans="1:20">
      <c r="A8" s="32" t="s">
        <v>30</v>
      </c>
      <c r="B8" s="113" t="str">
        <f>IF('Totaal perceel 3'!$B7="","",'Totaal perceel 3'!$B7)</f>
        <v>invullen op blad 'Totaal perceel 3'</v>
      </c>
      <c r="C8" s="114"/>
      <c r="D8" s="32"/>
      <c r="E8" s="32"/>
      <c r="F8" s="32"/>
      <c r="G8" s="32"/>
      <c r="H8" s="32"/>
      <c r="I8" s="32"/>
      <c r="J8" s="32"/>
      <c r="K8" s="32"/>
      <c r="L8" s="32"/>
      <c r="M8" s="32"/>
      <c r="N8" s="32"/>
      <c r="O8" s="32"/>
      <c r="P8" s="32"/>
      <c r="Q8" s="32"/>
      <c r="R8" s="32"/>
      <c r="S8" s="32"/>
      <c r="T8" s="12"/>
    </row>
    <row r="9" spans="1:20" ht="11.65">
      <c r="B9" s="36"/>
      <c r="C9" s="36"/>
      <c r="T9" s="12"/>
    </row>
    <row r="10" spans="1:20" s="3" customFormat="1">
      <c r="A10" s="104" t="s">
        <v>69</v>
      </c>
      <c r="B10" s="92" t="s">
        <v>32</v>
      </c>
      <c r="C10" s="93"/>
      <c r="D10" s="4"/>
      <c r="E10" s="4"/>
      <c r="F10" s="84" t="str">
        <f>'Totaal perceel 3'!D9</f>
        <v>Testofficer</v>
      </c>
      <c r="G10" s="84"/>
      <c r="H10" s="84" t="str">
        <f>'Totaal perceel 3'!F9</f>
        <v>Testleider</v>
      </c>
      <c r="I10" s="84"/>
      <c r="J10" s="84" t="str">
        <f>'Totaal perceel 3'!H9</f>
        <v>PM</v>
      </c>
      <c r="K10" s="84"/>
      <c r="L10" s="59" t="str">
        <f>'Totaal perceel 3'!J9</f>
        <v>PMO</v>
      </c>
      <c r="M10" s="61"/>
      <c r="N10" s="30"/>
      <c r="O10" s="59">
        <f>'Totaal perceel 3'!M9</f>
        <v>0</v>
      </c>
      <c r="P10" s="60"/>
      <c r="Q10" s="61"/>
      <c r="R10" s="84" t="s">
        <v>39</v>
      </c>
      <c r="S10" s="84"/>
      <c r="T10" s="84"/>
    </row>
    <row r="11" spans="1:20" s="3" customFormat="1" ht="25.15" customHeight="1">
      <c r="A11" s="105"/>
      <c r="B11" s="94"/>
      <c r="C11" s="95"/>
      <c r="D11" s="5" t="s">
        <v>40</v>
      </c>
      <c r="E11" s="47" t="s">
        <v>70</v>
      </c>
      <c r="F11" s="2" t="str">
        <f>'Totaal perceel 3'!D10</f>
        <v>dag</v>
      </c>
      <c r="G11" s="2" t="str">
        <f>'Totaal perceel 3'!E10</f>
        <v>weekend</v>
      </c>
      <c r="H11" s="2" t="str">
        <f>'Totaal perceel 3'!F10</f>
        <v>dag</v>
      </c>
      <c r="I11" s="2" t="str">
        <f>'Totaal perceel 3'!G10</f>
        <v>weekend</v>
      </c>
      <c r="J11" s="2" t="str">
        <f>'Totaal perceel 3'!H10</f>
        <v>dag</v>
      </c>
      <c r="K11" s="2">
        <f>'Totaal perceel 3'!I10</f>
        <v>0</v>
      </c>
      <c r="L11" s="2" t="str">
        <f>'Totaal perceel 3'!J10</f>
        <v>dag</v>
      </c>
      <c r="M11" s="2">
        <f>'Totaal perceel 3'!K10</f>
        <v>0</v>
      </c>
      <c r="N11" s="29"/>
      <c r="O11" s="2">
        <f>'Totaal perceel 3'!M10</f>
        <v>0</v>
      </c>
      <c r="P11" s="2">
        <f>'Totaal perceel 3'!N10</f>
        <v>0</v>
      </c>
      <c r="Q11" s="46">
        <f>'Totaal perceel 3'!O10</f>
        <v>0</v>
      </c>
      <c r="R11" s="75"/>
      <c r="S11" s="75"/>
      <c r="T11" s="75"/>
    </row>
    <row r="12" spans="1:20" s="3" customFormat="1" ht="12.6" customHeight="1">
      <c r="A12" s="106"/>
      <c r="B12" s="96"/>
      <c r="C12" s="97"/>
      <c r="D12" s="6" t="s">
        <v>71</v>
      </c>
      <c r="E12" s="6" t="s">
        <v>72</v>
      </c>
      <c r="F12" s="20">
        <f>IFERROR('Totaal perceel 3'!D11,"")</f>
        <v>0</v>
      </c>
      <c r="G12" s="20">
        <f>IFERROR('Totaal perceel 3'!E11,"")</f>
        <v>0</v>
      </c>
      <c r="H12" s="20">
        <f>IFERROR('Totaal perceel 3'!F11,"")</f>
        <v>0</v>
      </c>
      <c r="I12" s="20">
        <f>IFERROR('Totaal perceel 3'!G11,"")</f>
        <v>0</v>
      </c>
      <c r="J12" s="20">
        <f>IFERROR('Totaal perceel 3'!H11,"")</f>
        <v>0</v>
      </c>
      <c r="K12" s="20">
        <f>IFERROR('Totaal perceel 3'!I11,"")</f>
        <v>0</v>
      </c>
      <c r="L12" s="20">
        <f>IFERROR('Totaal perceel 3'!J11,"")</f>
        <v>0</v>
      </c>
      <c r="M12" s="20">
        <f>IFERROR('Totaal perceel 3'!K11,"")</f>
        <v>0</v>
      </c>
      <c r="N12" s="31"/>
      <c r="O12" s="20">
        <f>IFERROR('Totaal perceel 3'!M11,"")</f>
        <v>0</v>
      </c>
      <c r="P12" s="20">
        <f>IFERROR('Totaal perceel 3'!N11,"")</f>
        <v>0</v>
      </c>
      <c r="Q12" s="20">
        <f>IFERROR('Totaal perceel 3'!O11,"")</f>
        <v>0</v>
      </c>
      <c r="R12" s="2" t="s">
        <v>47</v>
      </c>
      <c r="S12" s="2" t="s">
        <v>48</v>
      </c>
      <c r="T12" s="2" t="s">
        <v>49</v>
      </c>
    </row>
    <row r="13" spans="1:20">
      <c r="A13" s="102">
        <v>1</v>
      </c>
      <c r="B13" s="98" t="s">
        <v>83</v>
      </c>
      <c r="C13" s="99"/>
      <c r="D13" s="7" t="s">
        <v>50</v>
      </c>
      <c r="E13" s="7"/>
      <c r="F13" s="13"/>
      <c r="G13" s="13"/>
      <c r="H13" s="7"/>
      <c r="I13" s="13"/>
      <c r="J13" s="13"/>
      <c r="K13" s="13"/>
      <c r="L13" s="13"/>
      <c r="M13" s="13"/>
      <c r="N13" s="29"/>
      <c r="O13" s="13"/>
      <c r="P13" s="13"/>
      <c r="Q13" s="13"/>
      <c r="R13" s="21" t="str">
        <f t="shared" ref="R13:R20" si="0">IF(SUMPRODUCT($F$12:$Q$12,F13:Q13)=0,"",SUMPRODUCT($F$12:$Q$12,F13:Q13))</f>
        <v/>
      </c>
      <c r="S13" s="22"/>
      <c r="T13" s="21" t="str">
        <f t="shared" ref="T13:T20" si="1">IF(SUM(R13:S13)=0,"",SUM(R13:S13))</f>
        <v/>
      </c>
    </row>
    <row r="14" spans="1:20">
      <c r="A14" s="103"/>
      <c r="B14" s="100"/>
      <c r="C14" s="101"/>
      <c r="D14" s="8" t="s">
        <v>52</v>
      </c>
      <c r="E14" s="8">
        <v>80</v>
      </c>
      <c r="F14" s="14"/>
      <c r="G14" s="14"/>
      <c r="H14" s="8">
        <v>80</v>
      </c>
      <c r="I14" s="14"/>
      <c r="J14" s="14"/>
      <c r="K14" s="14"/>
      <c r="L14" s="14"/>
      <c r="M14" s="14"/>
      <c r="N14" s="29"/>
      <c r="O14" s="14"/>
      <c r="P14" s="14"/>
      <c r="Q14" s="14"/>
      <c r="R14" s="21" t="str">
        <f t="shared" si="0"/>
        <v/>
      </c>
      <c r="S14" s="23"/>
      <c r="T14" s="21" t="str">
        <f t="shared" si="1"/>
        <v/>
      </c>
    </row>
    <row r="15" spans="1:20">
      <c r="A15" s="102">
        <f>A13+1</f>
        <v>2</v>
      </c>
      <c r="B15" s="98" t="s">
        <v>96</v>
      </c>
      <c r="C15" s="99"/>
      <c r="D15" s="7" t="s">
        <v>50</v>
      </c>
      <c r="E15" s="7"/>
      <c r="F15" s="13"/>
      <c r="G15" s="13"/>
      <c r="H15" s="7"/>
      <c r="I15" s="13"/>
      <c r="J15" s="13"/>
      <c r="K15" s="13"/>
      <c r="L15" s="13"/>
      <c r="M15" s="13"/>
      <c r="N15" s="29"/>
      <c r="O15" s="13"/>
      <c r="P15" s="13"/>
      <c r="Q15" s="13"/>
      <c r="R15" s="21" t="str">
        <f t="shared" si="0"/>
        <v/>
      </c>
      <c r="S15" s="22"/>
      <c r="T15" s="21" t="str">
        <f t="shared" si="1"/>
        <v/>
      </c>
    </row>
    <row r="16" spans="1:20">
      <c r="A16" s="103"/>
      <c r="B16" s="100"/>
      <c r="C16" s="101"/>
      <c r="D16" s="8" t="s">
        <v>52</v>
      </c>
      <c r="E16" s="8">
        <v>400</v>
      </c>
      <c r="F16" s="14">
        <v>200</v>
      </c>
      <c r="G16" s="14"/>
      <c r="H16" s="8">
        <v>200</v>
      </c>
      <c r="I16" s="14"/>
      <c r="J16" s="14"/>
      <c r="K16" s="14"/>
      <c r="L16" s="14"/>
      <c r="M16" s="14"/>
      <c r="N16" s="29"/>
      <c r="O16" s="14"/>
      <c r="P16" s="14"/>
      <c r="Q16" s="14"/>
      <c r="R16" s="21" t="str">
        <f t="shared" si="0"/>
        <v/>
      </c>
      <c r="S16" s="23"/>
      <c r="T16" s="21" t="str">
        <f t="shared" si="1"/>
        <v/>
      </c>
    </row>
    <row r="17" spans="1:20">
      <c r="A17" s="102">
        <f t="shared" ref="A17" si="2">A15+1</f>
        <v>3</v>
      </c>
      <c r="B17" s="98" t="s">
        <v>106</v>
      </c>
      <c r="C17" s="99"/>
      <c r="D17" s="7" t="s">
        <v>50</v>
      </c>
      <c r="E17" s="7"/>
      <c r="F17" s="13"/>
      <c r="G17" s="13"/>
      <c r="H17" s="7"/>
      <c r="I17" s="13"/>
      <c r="J17" s="13"/>
      <c r="K17" s="13"/>
      <c r="L17" s="13"/>
      <c r="M17" s="13"/>
      <c r="N17" s="29"/>
      <c r="O17" s="13"/>
      <c r="P17" s="13"/>
      <c r="Q17" s="13"/>
      <c r="R17" s="21" t="str">
        <f t="shared" si="0"/>
        <v/>
      </c>
      <c r="S17" s="22"/>
      <c r="T17" s="21" t="str">
        <f t="shared" si="1"/>
        <v/>
      </c>
    </row>
    <row r="18" spans="1:20">
      <c r="A18" s="103"/>
      <c r="B18" s="100"/>
      <c r="C18" s="101"/>
      <c r="D18" s="8" t="s">
        <v>52</v>
      </c>
      <c r="E18" s="8">
        <v>400</v>
      </c>
      <c r="F18" s="14">
        <v>400</v>
      </c>
      <c r="G18" s="14"/>
      <c r="H18" s="8"/>
      <c r="I18" s="14"/>
      <c r="J18" s="14"/>
      <c r="K18" s="14"/>
      <c r="L18" s="14"/>
      <c r="M18" s="14"/>
      <c r="N18" s="29"/>
      <c r="O18" s="14"/>
      <c r="P18" s="14"/>
      <c r="Q18" s="14"/>
      <c r="R18" s="21" t="str">
        <f t="shared" si="0"/>
        <v/>
      </c>
      <c r="S18" s="23"/>
      <c r="T18" s="21" t="str">
        <f t="shared" si="1"/>
        <v/>
      </c>
    </row>
    <row r="19" spans="1:20">
      <c r="A19" s="102">
        <f t="shared" ref="A19" si="3">A17+1</f>
        <v>4</v>
      </c>
      <c r="B19" s="98" t="s">
        <v>85</v>
      </c>
      <c r="C19" s="99"/>
      <c r="D19" s="7" t="s">
        <v>50</v>
      </c>
      <c r="E19" s="7"/>
      <c r="F19" s="13"/>
      <c r="G19" s="13"/>
      <c r="H19" s="7"/>
      <c r="I19" s="13"/>
      <c r="J19" s="13"/>
      <c r="K19" s="13"/>
      <c r="L19" s="13"/>
      <c r="M19" s="13"/>
      <c r="N19" s="29"/>
      <c r="O19" s="13"/>
      <c r="P19" s="13"/>
      <c r="Q19" s="13"/>
      <c r="R19" s="21" t="str">
        <f t="shared" si="0"/>
        <v/>
      </c>
      <c r="S19" s="22"/>
      <c r="T19" s="21" t="str">
        <f t="shared" si="1"/>
        <v/>
      </c>
    </row>
    <row r="20" spans="1:20">
      <c r="A20" s="103"/>
      <c r="B20" s="100"/>
      <c r="C20" s="101"/>
      <c r="D20" s="8" t="s">
        <v>52</v>
      </c>
      <c r="E20" s="8">
        <v>192</v>
      </c>
      <c r="F20" s="14">
        <v>120</v>
      </c>
      <c r="G20" s="14"/>
      <c r="H20" s="8">
        <v>72</v>
      </c>
      <c r="I20" s="14"/>
      <c r="J20" s="14"/>
      <c r="K20" s="14"/>
      <c r="L20" s="14"/>
      <c r="M20" s="14"/>
      <c r="N20" s="29"/>
      <c r="O20" s="14"/>
      <c r="P20" s="14"/>
      <c r="Q20" s="14"/>
      <c r="R20" s="21" t="str">
        <f t="shared" si="0"/>
        <v/>
      </c>
      <c r="S20" s="23"/>
      <c r="T20" s="21" t="str">
        <f t="shared" si="1"/>
        <v/>
      </c>
    </row>
    <row r="21" spans="1:20">
      <c r="A21" s="81" t="s">
        <v>53</v>
      </c>
      <c r="B21" s="82"/>
      <c r="C21" s="82"/>
      <c r="D21" s="83"/>
      <c r="E21" s="42"/>
      <c r="F21" s="2" t="str">
        <f t="shared" ref="F21:M21" si="4">IF(SUMIF($D$13:$D$20,"vast",F$13:F$20)=0,"",SUMIF($D$13:$D$20,"vast",F$13:F$20))</f>
        <v/>
      </c>
      <c r="G21" s="2" t="str">
        <f t="shared" si="4"/>
        <v/>
      </c>
      <c r="H21" s="2" t="str">
        <f t="shared" si="4"/>
        <v/>
      </c>
      <c r="I21" s="2" t="str">
        <f t="shared" si="4"/>
        <v/>
      </c>
      <c r="J21" s="2" t="str">
        <f t="shared" si="4"/>
        <v/>
      </c>
      <c r="K21" s="2" t="str">
        <f t="shared" si="4"/>
        <v/>
      </c>
      <c r="L21" s="2" t="str">
        <f t="shared" si="4"/>
        <v/>
      </c>
      <c r="M21" s="2" t="str">
        <f t="shared" si="4"/>
        <v/>
      </c>
      <c r="N21" s="29"/>
      <c r="O21" s="2" t="str">
        <f t="shared" ref="O21:T21" si="5">IF(SUMIF($D$13:$D$20,"vast",O$13:O$20)=0,"",SUMIF($D$13:$D$20,"vast",O$13:O$20))</f>
        <v/>
      </c>
      <c r="P21" s="2" t="str">
        <f t="shared" si="5"/>
        <v/>
      </c>
      <c r="Q21" s="2" t="str">
        <f t="shared" si="5"/>
        <v/>
      </c>
      <c r="R21" s="21" t="str">
        <f t="shared" si="5"/>
        <v/>
      </c>
      <c r="S21" s="21" t="str">
        <f t="shared" si="5"/>
        <v/>
      </c>
      <c r="T21" s="21" t="str">
        <f t="shared" si="5"/>
        <v/>
      </c>
    </row>
    <row r="22" spans="1:20">
      <c r="A22" s="81" t="s">
        <v>54</v>
      </c>
      <c r="B22" s="82"/>
      <c r="C22" s="82"/>
      <c r="D22" s="83"/>
      <c r="E22" s="42"/>
      <c r="F22" s="2">
        <f t="shared" ref="F22:M22" si="6">IF(SUMIF($D$13:$D$20,"regie",F$13:F$20)=0,"",SUMIF($D$13:$D$20,"regie",F$13:F$20))</f>
        <v>720</v>
      </c>
      <c r="G22" s="2" t="str">
        <f t="shared" si="6"/>
        <v/>
      </c>
      <c r="H22" s="2">
        <f t="shared" si="6"/>
        <v>352</v>
      </c>
      <c r="I22" s="2" t="str">
        <f t="shared" si="6"/>
        <v/>
      </c>
      <c r="J22" s="2" t="str">
        <f t="shared" si="6"/>
        <v/>
      </c>
      <c r="K22" s="2" t="str">
        <f t="shared" si="6"/>
        <v/>
      </c>
      <c r="L22" s="2" t="str">
        <f t="shared" si="6"/>
        <v/>
      </c>
      <c r="M22" s="2" t="str">
        <f t="shared" si="6"/>
        <v/>
      </c>
      <c r="N22" s="29"/>
      <c r="O22" s="2" t="str">
        <f t="shared" ref="O22:T22" si="7">IF(SUMIF($D$13:$D$20,"regie",O$13:O$20)=0,"",SUMIF($D$13:$D$20,"regie",O$13:O$20))</f>
        <v/>
      </c>
      <c r="P22" s="2" t="str">
        <f t="shared" si="7"/>
        <v/>
      </c>
      <c r="Q22" s="2" t="str">
        <f t="shared" si="7"/>
        <v/>
      </c>
      <c r="R22" s="21" t="str">
        <f t="shared" si="7"/>
        <v/>
      </c>
      <c r="S22" s="21" t="str">
        <f t="shared" si="7"/>
        <v/>
      </c>
      <c r="T22" s="21" t="str">
        <f t="shared" si="7"/>
        <v/>
      </c>
    </row>
    <row r="24" spans="1:20">
      <c r="O24" s="15" t="s">
        <v>55</v>
      </c>
      <c r="P24" s="10"/>
      <c r="Q24" s="10"/>
      <c r="R24" s="10"/>
      <c r="S24" s="10"/>
      <c r="T24" s="9" t="str">
        <f>IF(SUM(F21:Q21)=0,"",SUM(F21:Q21))</f>
        <v/>
      </c>
    </row>
    <row r="25" spans="1:20">
      <c r="O25" s="15" t="s">
        <v>56</v>
      </c>
      <c r="P25" s="10"/>
      <c r="Q25" s="10"/>
      <c r="R25" s="10"/>
      <c r="S25" s="10"/>
      <c r="T25" s="9">
        <f>IF(SUM(F22:Q22)=0,"",SUM(F22:Q22))</f>
        <v>1072</v>
      </c>
    </row>
    <row r="27" spans="1:20">
      <c r="O27" s="15" t="s">
        <v>57</v>
      </c>
      <c r="P27" s="10"/>
      <c r="Q27" s="10"/>
      <c r="R27" s="10"/>
      <c r="S27" s="10"/>
      <c r="T27" s="24" t="str">
        <f>IF(T21="","",T21)</f>
        <v/>
      </c>
    </row>
    <row r="28" spans="1:20">
      <c r="O28" s="15" t="s">
        <v>58</v>
      </c>
      <c r="P28" s="10"/>
      <c r="Q28" s="10"/>
      <c r="R28" s="10"/>
      <c r="S28" s="10"/>
      <c r="T28" s="24" t="str">
        <f>IF(T22="","",T22)</f>
        <v/>
      </c>
    </row>
    <row r="29" spans="1:20">
      <c r="O29" s="16" t="s">
        <v>59</v>
      </c>
      <c r="P29" s="17"/>
      <c r="Q29" s="17"/>
      <c r="R29" s="17"/>
      <c r="S29" s="17"/>
      <c r="T29" s="25" t="str">
        <f>IF(SUM(T27:T28)=0,"",SUM(T27:T28))</f>
        <v/>
      </c>
    </row>
  </sheetData>
  <mergeCells count="26">
    <mergeCell ref="A21:D21"/>
    <mergeCell ref="A22:D22"/>
    <mergeCell ref="A17:A18"/>
    <mergeCell ref="B17:C18"/>
    <mergeCell ref="A19:A20"/>
    <mergeCell ref="B19:C20"/>
    <mergeCell ref="A15:A16"/>
    <mergeCell ref="B15:C16"/>
    <mergeCell ref="J10:K10"/>
    <mergeCell ref="L10:M10"/>
    <mergeCell ref="H10:I10"/>
    <mergeCell ref="A13:A14"/>
    <mergeCell ref="B13:C14"/>
    <mergeCell ref="B8:C8"/>
    <mergeCell ref="A10:A12"/>
    <mergeCell ref="B10:C12"/>
    <mergeCell ref="F10:G10"/>
    <mergeCell ref="L2:N2"/>
    <mergeCell ref="A4:T4"/>
    <mergeCell ref="B5:C5"/>
    <mergeCell ref="S5:T5"/>
    <mergeCell ref="B6:C6"/>
    <mergeCell ref="S6:T6"/>
    <mergeCell ref="O10:Q10"/>
    <mergeCell ref="R10:T10"/>
    <mergeCell ref="R11:T11"/>
  </mergeCells>
  <pageMargins left="0.7" right="0.7" top="0.75" bottom="0.75" header="0.3" footer="0.3"/>
  <pageSetup paperSize="9" scale="3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D1D0E-23A8-4E5B-B4B6-3E75C17F06DE}">
  <sheetPr>
    <pageSetUpPr fitToPage="1"/>
  </sheetPr>
  <dimension ref="A1:T36"/>
  <sheetViews>
    <sheetView view="pageBreakPreview" zoomScale="130" zoomScaleNormal="130" zoomScaleSheetLayoutView="130" workbookViewId="0">
      <selection activeCell="B16" sqref="B16:B17"/>
    </sheetView>
  </sheetViews>
  <sheetFormatPr defaultColWidth="9.33203125" defaultRowHeight="10.5"/>
  <cols>
    <col min="1" max="1" width="13.6640625" style="1" bestFit="1" customWidth="1"/>
    <col min="2" max="2" width="51.5" style="19" customWidth="1"/>
    <col min="3" max="3" width="14.5" style="1" customWidth="1"/>
    <col min="4" max="11" width="9.33203125" style="1"/>
    <col min="12" max="12" width="1.5" customWidth="1"/>
    <col min="13" max="14" width="11.5" style="1" customWidth="1"/>
    <col min="15" max="16" width="13.83203125" style="1" customWidth="1"/>
    <col min="17" max="17" width="15.1640625" style="1" customWidth="1"/>
    <col min="18" max="18" width="13.83203125" style="1" customWidth="1"/>
    <col min="19" max="19" width="15.33203125" style="1" customWidth="1"/>
    <col min="20" max="20" width="12.1640625" style="1" bestFit="1" customWidth="1"/>
    <col min="21" max="16384" width="9.33203125" style="1"/>
  </cols>
  <sheetData>
    <row r="1" spans="1:20">
      <c r="B1" s="1"/>
      <c r="L1" s="1"/>
    </row>
    <row r="2" spans="1:20" ht="51" customHeight="1" thickBot="1">
      <c r="A2" s="34"/>
      <c r="B2" s="34"/>
      <c r="C2" s="34"/>
      <c r="D2" s="34"/>
      <c r="E2" s="34"/>
      <c r="F2" s="34"/>
      <c r="G2" s="34"/>
      <c r="H2" s="34"/>
      <c r="I2" s="34"/>
      <c r="J2" s="34"/>
      <c r="K2" s="58"/>
      <c r="L2" s="58"/>
      <c r="M2" s="34"/>
      <c r="N2" s="34"/>
      <c r="O2" s="34"/>
      <c r="P2" s="34"/>
      <c r="Q2" s="34"/>
      <c r="R2" s="34"/>
      <c r="S2" s="34"/>
    </row>
    <row r="3" spans="1:20" ht="10.9" thickTop="1">
      <c r="B3" s="1"/>
      <c r="L3" s="1"/>
    </row>
    <row r="4" spans="1:20">
      <c r="A4" s="59" t="s">
        <v>21</v>
      </c>
      <c r="B4" s="60"/>
      <c r="C4" s="60"/>
      <c r="D4" s="60"/>
      <c r="E4" s="60"/>
      <c r="F4" s="60"/>
      <c r="G4" s="60"/>
      <c r="H4" s="60"/>
      <c r="I4" s="60"/>
      <c r="J4" s="60"/>
      <c r="K4" s="60"/>
      <c r="L4" s="60"/>
      <c r="M4" s="60"/>
      <c r="N4" s="60"/>
      <c r="O4" s="60"/>
      <c r="P4" s="60"/>
      <c r="Q4" s="60"/>
      <c r="R4" s="60"/>
      <c r="S4" s="61"/>
    </row>
    <row r="5" spans="1:20">
      <c r="A5" s="1" t="s">
        <v>22</v>
      </c>
      <c r="B5" s="18" t="s">
        <v>23</v>
      </c>
      <c r="I5" s="35" t="s">
        <v>24</v>
      </c>
      <c r="J5" s="35">
        <v>2025</v>
      </c>
      <c r="Q5" s="1" t="s">
        <v>25</v>
      </c>
      <c r="R5" s="62" t="s">
        <v>26</v>
      </c>
      <c r="S5" s="63"/>
    </row>
    <row r="6" spans="1:20">
      <c r="A6" s="1" t="s">
        <v>27</v>
      </c>
      <c r="B6" s="48" t="s">
        <v>26</v>
      </c>
      <c r="I6" s="1" t="s">
        <v>28</v>
      </c>
      <c r="Q6" s="1" t="s">
        <v>29</v>
      </c>
      <c r="R6" s="64" t="s">
        <v>26</v>
      </c>
      <c r="S6" s="65"/>
    </row>
    <row r="7" spans="1:20">
      <c r="A7" s="32" t="s">
        <v>30</v>
      </c>
      <c r="B7" s="48" t="s">
        <v>26</v>
      </c>
      <c r="C7" s="32"/>
      <c r="D7" s="32"/>
      <c r="E7" s="32"/>
      <c r="F7" s="32"/>
      <c r="G7" s="32"/>
      <c r="H7" s="32"/>
      <c r="I7" s="32"/>
      <c r="J7" s="32"/>
      <c r="K7" s="32"/>
      <c r="L7" s="33"/>
      <c r="M7" s="32"/>
      <c r="N7" s="32"/>
      <c r="O7" s="32"/>
      <c r="P7" s="32"/>
      <c r="Q7" s="32"/>
      <c r="R7" s="32"/>
      <c r="S7" s="12"/>
    </row>
    <row r="8" spans="1:20">
      <c r="S8" s="11"/>
    </row>
    <row r="9" spans="1:20" s="45" customFormat="1" ht="33" customHeight="1">
      <c r="A9" s="66" t="s">
        <v>31</v>
      </c>
      <c r="B9" s="69" t="s">
        <v>32</v>
      </c>
      <c r="C9" s="43" t="s">
        <v>33</v>
      </c>
      <c r="D9" s="72" t="s">
        <v>34</v>
      </c>
      <c r="E9" s="72"/>
      <c r="F9" s="73" t="s">
        <v>35</v>
      </c>
      <c r="G9" s="73"/>
      <c r="H9" s="73" t="s">
        <v>36</v>
      </c>
      <c r="I9" s="73"/>
      <c r="J9" s="76" t="s">
        <v>37</v>
      </c>
      <c r="K9" s="78"/>
      <c r="L9" s="44"/>
      <c r="M9" s="76" t="s">
        <v>38</v>
      </c>
      <c r="N9" s="77"/>
      <c r="O9" s="77"/>
      <c r="P9" s="78"/>
      <c r="Q9" s="74" t="s">
        <v>39</v>
      </c>
      <c r="R9" s="74"/>
      <c r="S9" s="74"/>
    </row>
    <row r="10" spans="1:20" s="3" customFormat="1" ht="44.1" customHeight="1">
      <c r="A10" s="67"/>
      <c r="B10" s="70"/>
      <c r="C10" s="5" t="s">
        <v>40</v>
      </c>
      <c r="D10" s="2" t="s">
        <v>41</v>
      </c>
      <c r="E10" s="2"/>
      <c r="F10" s="2" t="s">
        <v>41</v>
      </c>
      <c r="G10" s="2" t="s">
        <v>42</v>
      </c>
      <c r="H10" s="2" t="s">
        <v>41</v>
      </c>
      <c r="I10" s="2"/>
      <c r="J10" s="2" t="s">
        <v>41</v>
      </c>
      <c r="K10" s="2"/>
      <c r="L10" s="27"/>
      <c r="M10" s="46"/>
      <c r="N10" s="2" t="s">
        <v>43</v>
      </c>
      <c r="O10" s="46" t="s">
        <v>44</v>
      </c>
      <c r="P10" s="46" t="s">
        <v>45</v>
      </c>
      <c r="Q10" s="75"/>
      <c r="R10" s="75"/>
      <c r="S10" s="75"/>
    </row>
    <row r="11" spans="1:20" s="3" customFormat="1">
      <c r="A11" s="68"/>
      <c r="B11" s="71"/>
      <c r="C11" s="6" t="s">
        <v>46</v>
      </c>
      <c r="D11" s="49"/>
      <c r="E11" s="20"/>
      <c r="F11" s="49"/>
      <c r="G11" s="49"/>
      <c r="H11" s="49"/>
      <c r="I11" s="20"/>
      <c r="J11" s="49"/>
      <c r="K11" s="20"/>
      <c r="L11" s="28"/>
      <c r="M11" s="20"/>
      <c r="N11" s="49"/>
      <c r="O11" s="20">
        <v>100000</v>
      </c>
      <c r="P11" s="20">
        <v>500000</v>
      </c>
      <c r="Q11" s="2" t="s">
        <v>47</v>
      </c>
      <c r="R11" s="2" t="s">
        <v>48</v>
      </c>
      <c r="S11" s="2" t="s">
        <v>49</v>
      </c>
    </row>
    <row r="12" spans="1:20">
      <c r="A12" s="79" t="e">
        <f ca="1">IF(LEFT(WP11A!$B$7,3)="WPx","",WP11A!$B$7)</f>
        <v>#VALUE!</v>
      </c>
      <c r="B12" s="79" t="str">
        <f>IF(WP11A!$C$7="","",WP11A!$C$7)</f>
        <v>Perceel 1, fase 1, vervoerder - voorbereiding en organisatie</v>
      </c>
      <c r="C12" s="7" t="s">
        <v>50</v>
      </c>
      <c r="D12" s="13" t="str">
        <f>IF(WP11A!F$15=0,"",WP11A!F$15)</f>
        <v/>
      </c>
      <c r="E12" s="13" t="str">
        <f>IF(WP11A!G$15=0,"",WP11A!G$15)</f>
        <v/>
      </c>
      <c r="F12" s="13" t="str">
        <f>IF(WP11A!H$15=0,"",WP11A!H$15)</f>
        <v/>
      </c>
      <c r="G12" s="13" t="str">
        <f>IF(WP11A!I$15=0,"",WP11A!I$15)</f>
        <v/>
      </c>
      <c r="H12" s="13" t="str">
        <f>IF(WP11A!J$15=0,"",WP11A!J$15)</f>
        <v/>
      </c>
      <c r="I12" s="13" t="str">
        <f>IF(WP11A!K$15=0,"",WP11A!K$15)</f>
        <v/>
      </c>
      <c r="J12" s="13" t="str">
        <f>IF(WP11A!L$15=0,"",WP11A!L$15)</f>
        <v/>
      </c>
      <c r="K12" s="13" t="str">
        <f>IF(WP11A!M$15=0,"",WP11A!M$15)</f>
        <v/>
      </c>
      <c r="L12" s="27"/>
      <c r="M12" s="13" t="str">
        <f>IF(WP11A!O$15=0,"",WP11A!O$15)</f>
        <v/>
      </c>
      <c r="N12" s="13" t="str">
        <f>IF(WP11A!P$15=0,"",WP11A!P$15)</f>
        <v/>
      </c>
      <c r="O12" s="13" t="str">
        <f>IF(WP11A!Q$15=0,"",WP11A!Q$15)</f>
        <v/>
      </c>
      <c r="P12" s="13" t="str">
        <f>IF(WP11A!R$15=0,"",WP11A!R$15)</f>
        <v/>
      </c>
      <c r="Q12" s="21" t="str">
        <f t="shared" ref="Q12:Q27" si="0">IF(SUMPRODUCT($D$11:$P$11,D12:P12)=0,"",SUMPRODUCT($D$11:$P$11,D12:P12))</f>
        <v/>
      </c>
      <c r="R12" s="22" t="str">
        <f>IF(WP11A!T$15=0,"",WP11A!T$15)</f>
        <v/>
      </c>
      <c r="S12" s="21" t="str">
        <f t="shared" ref="S12:S17" si="1">IF(SUM(Q12:R12)=0,"",SUM(Q12:R12))</f>
        <v/>
      </c>
      <c r="T12" s="26" t="s">
        <v>51</v>
      </c>
    </row>
    <row r="13" spans="1:20">
      <c r="A13" s="80"/>
      <c r="B13" s="80"/>
      <c r="C13" s="8" t="s">
        <v>52</v>
      </c>
      <c r="D13" s="14">
        <f>IF(WP11A!F$16=0,"",WP11A!F$16)</f>
        <v>96</v>
      </c>
      <c r="E13" s="14" t="str">
        <f>IF(WP11A!G$16=0,"",WP11A!G$16)</f>
        <v/>
      </c>
      <c r="F13" s="14" t="str">
        <f>IF(WP11A!H$16=0,"",WP11A!H$16)</f>
        <v/>
      </c>
      <c r="G13" s="14" t="str">
        <f>IF(WP11A!I$16=0,"",WP11A!I$16)</f>
        <v/>
      </c>
      <c r="H13" s="14" t="str">
        <f>IF(WP11A!J$16=0,"",WP11A!J$16)</f>
        <v/>
      </c>
      <c r="I13" s="14" t="str">
        <f>IF(WP11A!K$16=0,"",WP11A!K$16)</f>
        <v/>
      </c>
      <c r="J13" s="14" t="str">
        <f>IF(WP11A!L$16=0,"",WP11A!L$16)</f>
        <v/>
      </c>
      <c r="K13" s="14" t="str">
        <f>IF(WP11A!M$16=0,"",WP11A!M$16)</f>
        <v/>
      </c>
      <c r="L13" s="27"/>
      <c r="M13" s="14" t="str">
        <f>IF(WP11A!O$16=0,"",WP11A!O$16)</f>
        <v/>
      </c>
      <c r="N13" s="14" t="str">
        <f>IF(WP11A!P$16=0,"",WP11A!P$16)</f>
        <v/>
      </c>
      <c r="O13" s="14" t="str">
        <f>IF(WP11A!Q$16=0,"",WP11A!Q$16)</f>
        <v/>
      </c>
      <c r="P13" s="14" t="str">
        <f>IF(WP11A!R$16=0,"",WP11A!R$16)</f>
        <v/>
      </c>
      <c r="Q13" s="21" t="str">
        <f t="shared" si="0"/>
        <v/>
      </c>
      <c r="R13" s="23" t="str">
        <f>IF(WP11A!T$16=0,"",WP11A!T$16)</f>
        <v/>
      </c>
      <c r="S13" s="21" t="str">
        <f t="shared" si="1"/>
        <v/>
      </c>
    </row>
    <row r="14" spans="1:20">
      <c r="A14" s="79" t="e">
        <f ca="1">IF(LEFT(WP11B!$B$7,3)="WPx","",WP11B!$B$7)</f>
        <v>#VALUE!</v>
      </c>
      <c r="B14" s="79" t="str">
        <f>IF(WP11B!$C$7="","",WP11B!$C$7)</f>
        <v>Perceel 1, fase 1, vervoerder - uitvoering</v>
      </c>
      <c r="C14" s="7" t="s">
        <v>50</v>
      </c>
      <c r="D14" s="13" t="str">
        <f>IF(WP11B!F$17=0,"",WP11B!F$17)</f>
        <v/>
      </c>
      <c r="E14" s="13" t="str">
        <f>IF(WP11B!G$17=0,"",WP11B!G$17)</f>
        <v/>
      </c>
      <c r="F14" s="13" t="str">
        <f>IF(WP11B!H$17=0,"",WP11B!H$17)</f>
        <v/>
      </c>
      <c r="G14" s="13" t="str">
        <f>IF(WP11B!I$17=0,"",WP11B!I$17)</f>
        <v/>
      </c>
      <c r="H14" s="13" t="str">
        <f>IF(WP11B!J$17=0,"",WP11B!J$17)</f>
        <v/>
      </c>
      <c r="I14" s="13" t="str">
        <f>IF(WP11B!K$17=0,"",WP11B!K$17)</f>
        <v/>
      </c>
      <c r="J14" s="13" t="str">
        <f>IF(WP11B!L$17=0,"",WP11B!L$17)</f>
        <v/>
      </c>
      <c r="K14" s="13" t="str">
        <f>IF(WP11B!M$17=0,"",WP11B!M$17)</f>
        <v/>
      </c>
      <c r="L14" s="27"/>
      <c r="M14" s="13" t="str">
        <f>IF(WP11B!O$17=0,"",WP11B!O$17)</f>
        <v/>
      </c>
      <c r="N14" s="13" t="str">
        <f>IF(WP11B!P$17=0,"",WP11B!P$17)</f>
        <v/>
      </c>
      <c r="O14" s="13" t="str">
        <f>IF(WP11B!Q$17=0,"",WP11B!Q$17)</f>
        <v/>
      </c>
      <c r="P14" s="13" t="str">
        <f>IF(WP11B!R$17=0,"",WP11B!R$17)</f>
        <v/>
      </c>
      <c r="Q14" s="21" t="str">
        <f t="shared" si="0"/>
        <v/>
      </c>
      <c r="R14" s="22" t="str">
        <f>IF(WP11B!T$17=0,"",WP11B!T$17)</f>
        <v/>
      </c>
      <c r="S14" s="21" t="str">
        <f t="shared" si="1"/>
        <v/>
      </c>
    </row>
    <row r="15" spans="1:20">
      <c r="A15" s="80"/>
      <c r="B15" s="80"/>
      <c r="C15" s="8" t="s">
        <v>52</v>
      </c>
      <c r="D15" s="14" t="str">
        <f>IF(WP11B!F$18=0,"",WP11B!F$18)</f>
        <v/>
      </c>
      <c r="E15" s="14" t="str">
        <f>IF(WP11B!G$18=0,"",WP11B!G$18)</f>
        <v/>
      </c>
      <c r="F15" s="14">
        <f>IF(WP11B!H$18=0,"",WP11B!H$18)</f>
        <v>360</v>
      </c>
      <c r="G15" s="14" t="str">
        <f>IF(WP11B!I$18=0,"",WP11B!I$18)</f>
        <v/>
      </c>
      <c r="H15" s="14" t="str">
        <f>IF(WP11B!J$18=0,"",WP11B!J$18)</f>
        <v/>
      </c>
      <c r="I15" s="14" t="str">
        <f>IF(WP11B!K$18=0,"",WP11B!K$18)</f>
        <v/>
      </c>
      <c r="J15" s="14" t="str">
        <f>IF(WP11B!L$18=0,"",WP11B!L$18)</f>
        <v/>
      </c>
      <c r="K15" s="14" t="str">
        <f>IF(WP11B!M$18=0,"",WP11B!M$18)</f>
        <v/>
      </c>
      <c r="L15" s="27"/>
      <c r="M15" s="14" t="str">
        <f>IF(WP11B!O$18=0,"",WP11B!O$18)</f>
        <v/>
      </c>
      <c r="N15" s="14" t="str">
        <f>IF(WP11B!P$18=0,"",WP11B!P$18)</f>
        <v/>
      </c>
      <c r="O15" s="14" t="str">
        <f>IF(WP11B!Q$18=0,"",WP11B!Q$18)</f>
        <v/>
      </c>
      <c r="P15" s="14" t="str">
        <f>IF(WP11B!R$18=0,"",WP11B!R$18)</f>
        <v/>
      </c>
      <c r="Q15" s="21" t="str">
        <f t="shared" si="0"/>
        <v/>
      </c>
      <c r="R15" s="23" t="str">
        <f>IF(WP11B!T$18=0,"",WP11B!T$18)</f>
        <v/>
      </c>
      <c r="S15" s="21" t="str">
        <f t="shared" si="1"/>
        <v/>
      </c>
    </row>
    <row r="16" spans="1:20">
      <c r="A16" s="79" t="e">
        <f ca="1">IF(LEFT(WP11C!$B$7,3)="WPx","",WP11C!$B$7)</f>
        <v>#VALUE!</v>
      </c>
      <c r="B16" s="79" t="str">
        <f>IF(WP11C!$C$7="","",WP11C!$C$7)</f>
        <v>Perceel 1, fase 1, vervoerder - leveren vervoersattest en verzekeringen</v>
      </c>
      <c r="C16" s="7" t="s">
        <v>50</v>
      </c>
      <c r="D16" s="13" t="str">
        <f>IF(WP11C!F$17=0,"",WP11C!F$17)</f>
        <v/>
      </c>
      <c r="E16" s="13" t="str">
        <f>IF(WP11C!G$17=0,"",WP11C!G$17)</f>
        <v/>
      </c>
      <c r="F16" s="13" t="str">
        <f>IF(WP11C!H$17=0,"",WP11C!H$17)</f>
        <v/>
      </c>
      <c r="G16" s="13" t="str">
        <f>IF(WP11C!I$17=0,"",WP11C!I$17)</f>
        <v/>
      </c>
      <c r="H16" s="13" t="str">
        <f>IF(WP11C!J$17=0,"",WP11C!J$17)</f>
        <v/>
      </c>
      <c r="I16" s="13" t="str">
        <f>IF(WP11C!K$17=0,"",WP11C!K$17)</f>
        <v/>
      </c>
      <c r="J16" s="13" t="str">
        <f>IF(WP11C!L$17=0,"",WP11C!L$17)</f>
        <v/>
      </c>
      <c r="K16" s="13" t="str">
        <f>IF(WP11C!M$17=0,"",WP11C!M$17)</f>
        <v/>
      </c>
      <c r="L16" s="27"/>
      <c r="M16" s="13" t="str">
        <f>IF(WP11C!O$17=0,"",WP11C!O$17)</f>
        <v/>
      </c>
      <c r="N16" s="13" t="str">
        <f>IF(WP11C!P$17=0,"",WP11C!P$17)</f>
        <v/>
      </c>
      <c r="O16" s="13" t="str">
        <f>IF(WP11C!Q$17=0,"",WP11C!Q$17)</f>
        <v/>
      </c>
      <c r="P16" s="13" t="str">
        <f>IF(WP11C!R$17=0,"",WP11C!R$17)</f>
        <v/>
      </c>
      <c r="Q16" s="21" t="str">
        <f t="shared" si="0"/>
        <v/>
      </c>
      <c r="R16" s="22" t="str">
        <f>IF(WP11C!T$17=0,"",WP11C!T$17)</f>
        <v/>
      </c>
      <c r="S16" s="21" t="str">
        <f t="shared" si="1"/>
        <v/>
      </c>
    </row>
    <row r="17" spans="1:19">
      <c r="A17" s="80"/>
      <c r="B17" s="80"/>
      <c r="C17" s="8" t="s">
        <v>52</v>
      </c>
      <c r="D17" s="14" t="str">
        <f>IF(WP11C!F$18=0,"",WP11C!F$18)</f>
        <v/>
      </c>
      <c r="E17" s="14" t="str">
        <f>IF(WP11C!G$18=0,"",WP11C!G$18)</f>
        <v/>
      </c>
      <c r="F17" s="14" t="str">
        <f>IF(WP11C!H$18=0,"",WP11C!H$18)</f>
        <v/>
      </c>
      <c r="G17" s="14" t="str">
        <f>IF(WP11C!I$18=0,"",WP11C!I$18)</f>
        <v/>
      </c>
      <c r="H17" s="14" t="str">
        <f>IF(WP11C!J$18=0,"",WP11C!J$18)</f>
        <v/>
      </c>
      <c r="I17" s="14" t="str">
        <f>IF(WP11C!K$18=0,"",WP11C!K$18)</f>
        <v/>
      </c>
      <c r="J17" s="14" t="str">
        <f>IF(WP11C!L$18=0,"",WP11C!L$18)</f>
        <v/>
      </c>
      <c r="K17" s="14" t="str">
        <f>IF(WP11C!M$18=0,"",WP11C!M$18)</f>
        <v/>
      </c>
      <c r="L17" s="27"/>
      <c r="M17" s="14" t="str">
        <f>IF(WP11C!O$18=0,"",WP11C!O$18)</f>
        <v/>
      </c>
      <c r="N17" s="14">
        <f>IF(WP11C!P$18=0,"",WP11C!P$18)</f>
        <v>20</v>
      </c>
      <c r="O17" s="14">
        <f>IF(WP11C!Q$18=0,"",WP11C!Q$18)</f>
        <v>1</v>
      </c>
      <c r="P17" s="14" t="str">
        <f>IF(WP11C!R$18=0,"",WP11C!R$18)</f>
        <v/>
      </c>
      <c r="Q17" s="21">
        <f t="shared" si="0"/>
        <v>100000</v>
      </c>
      <c r="R17" s="23" t="str">
        <f>IF(WP11C!T$18=0,"",WP11C!T$18)</f>
        <v/>
      </c>
      <c r="S17" s="21">
        <f t="shared" si="1"/>
        <v>100000</v>
      </c>
    </row>
    <row r="18" spans="1:19">
      <c r="A18" s="79" t="e">
        <f ca="1">IF(LEFT(WP11D!$B$7,3)="WPx","",WP11D!$B$7)</f>
        <v>#VALUE!</v>
      </c>
      <c r="B18" s="79" t="str">
        <f>IF(WP11D!$C$7="","",WP11D!$C$7)</f>
        <v>Perceel 1, fase 1, projectmanagement</v>
      </c>
      <c r="C18" s="7" t="s">
        <v>50</v>
      </c>
      <c r="D18" s="13" t="str">
        <f>IF(WP11D!F$15=0,"",WP11D!F$15)</f>
        <v/>
      </c>
      <c r="E18" s="13" t="str">
        <f>IF(WP11D!G$15=0,"",WP11D!G$15)</f>
        <v/>
      </c>
      <c r="F18" s="13" t="str">
        <f>IF(WP11D!H$15=0,"",WP11D!H$15)</f>
        <v/>
      </c>
      <c r="G18" s="13" t="str">
        <f>IF(WP11D!I$15=0,"",WP11D!I$15)</f>
        <v/>
      </c>
      <c r="H18" s="13" t="str">
        <f>IF(WP11D!J$15=0,"",WP11D!J$15)</f>
        <v/>
      </c>
      <c r="I18" s="13" t="str">
        <f>IF(WP11D!K$15=0,"",WP11D!K$15)</f>
        <v/>
      </c>
      <c r="J18" s="13" t="str">
        <f>IF(WP11D!L$15=0,"",WP11D!L$15)</f>
        <v/>
      </c>
      <c r="K18" s="13" t="str">
        <f>IF(WP11D!M$15=0,"",WP11D!M$15)</f>
        <v/>
      </c>
      <c r="L18" s="27"/>
      <c r="M18" s="13" t="str">
        <f>IF(WP11D!O$15=0,"",WP11D!O$15)</f>
        <v/>
      </c>
      <c r="N18" s="13" t="str">
        <f>IF(WP11D!P$15=0,"",WP11D!P$15)</f>
        <v/>
      </c>
      <c r="O18" s="13" t="str">
        <f>IF(WP11D!Q$15=0,"",WP11D!Q$15)</f>
        <v/>
      </c>
      <c r="P18" s="13" t="str">
        <f>IF(WP11D!R$15=0,"",WP11D!R$15)</f>
        <v/>
      </c>
      <c r="Q18" s="21" t="str">
        <f t="shared" si="0"/>
        <v/>
      </c>
      <c r="R18" s="22" t="str">
        <f>IF(WP11D!T$15=0,"",WP11D!T$15)</f>
        <v/>
      </c>
      <c r="S18" s="21" t="str">
        <f t="shared" ref="S18:S27" si="2">IF(SUM(Q18:R18)=0,"",SUM(Q18:R18))</f>
        <v/>
      </c>
    </row>
    <row r="19" spans="1:19">
      <c r="A19" s="80"/>
      <c r="B19" s="80"/>
      <c r="C19" s="8" t="s">
        <v>52</v>
      </c>
      <c r="D19" s="14" t="str">
        <f>IF(WP11D!F$16=0,"",WP11D!F$16)</f>
        <v/>
      </c>
      <c r="E19" s="14" t="str">
        <f>IF(WP11D!G$16=0,"",WP11D!G$16)</f>
        <v/>
      </c>
      <c r="F19" s="14" t="str">
        <f>IF(WP11D!H$16=0,"",WP11D!H$16)</f>
        <v/>
      </c>
      <c r="G19" s="14" t="str">
        <f>IF(WP11D!I$16=0,"",WP11D!I$16)</f>
        <v/>
      </c>
      <c r="H19" s="14">
        <f>IF(WP11D!J$16=0,"",WP11D!J$16)</f>
        <v>24</v>
      </c>
      <c r="I19" s="14" t="str">
        <f>IF(WP11D!K$16=0,"",WP11D!K$16)</f>
        <v/>
      </c>
      <c r="J19" s="14">
        <f>IF(WP11D!L$16=0,"",WP11D!L$16)</f>
        <v>24</v>
      </c>
      <c r="K19" s="14" t="str">
        <f>IF(WP11D!M$16=0,"",WP11D!M$16)</f>
        <v/>
      </c>
      <c r="L19" s="27"/>
      <c r="M19" s="14" t="str">
        <f>IF(WP11D!O$16=0,"",WP11D!O$16)</f>
        <v/>
      </c>
      <c r="N19" s="14" t="str">
        <f>IF(WP11D!P$16=0,"",WP11D!P$16)</f>
        <v/>
      </c>
      <c r="O19" s="14" t="str">
        <f>IF(WP11D!Q$16=0,"",WP11D!Q$16)</f>
        <v/>
      </c>
      <c r="P19" s="14" t="str">
        <f>IF(WP11D!R$16=0,"",WP11D!R$16)</f>
        <v/>
      </c>
      <c r="Q19" s="21" t="str">
        <f t="shared" si="0"/>
        <v/>
      </c>
      <c r="R19" s="23" t="str">
        <f>IF(WP11D!T$16=0,"",WP11D!T$16)</f>
        <v/>
      </c>
      <c r="S19" s="21" t="str">
        <f t="shared" si="2"/>
        <v/>
      </c>
    </row>
    <row r="20" spans="1:19">
      <c r="A20" s="79" t="e">
        <f ca="1">IF(LEFT(WP1A!$B$7,3)="WPx","",WP1A!$B$7)</f>
        <v>#VALUE!</v>
      </c>
      <c r="B20" s="79" t="str">
        <f>IF(WP1A!$C$7="","",WP1A!$C$7)</f>
        <v>Perceel 1, fase 2 en 3, vervoerder - voorbereiding en organisatie</v>
      </c>
      <c r="C20" s="7" t="s">
        <v>50</v>
      </c>
      <c r="D20" s="13" t="str">
        <f>IF(WP1A!F$21=0,"",WP1A!F$21)</f>
        <v/>
      </c>
      <c r="E20" s="13" t="str">
        <f>IF(WP1A!G$21=0,"",WP1A!G$21)</f>
        <v/>
      </c>
      <c r="F20" s="13" t="str">
        <f>IF(WP1A!H$21=0,"",WP1A!H$21)</f>
        <v/>
      </c>
      <c r="G20" s="13" t="str">
        <f>IF(WP1A!I$21=0,"",WP1A!I$21)</f>
        <v/>
      </c>
      <c r="H20" s="13" t="str">
        <f>IF(WP1A!J$21=0,"",WP1A!J$21)</f>
        <v/>
      </c>
      <c r="I20" s="13" t="str">
        <f>IF(WP1A!K$21=0,"",WP1A!K$21)</f>
        <v/>
      </c>
      <c r="J20" s="13" t="str">
        <f>IF(WP1A!L$21=0,"",WP1A!L$21)</f>
        <v/>
      </c>
      <c r="K20" s="13" t="str">
        <f>IF(WP1A!M$21=0,"",WP1A!M$21)</f>
        <v/>
      </c>
      <c r="L20" s="27"/>
      <c r="M20" s="13" t="str">
        <f>IF(WP1A!O$21=0,"",WP1A!O$21)</f>
        <v/>
      </c>
      <c r="N20" s="13" t="str">
        <f>IF(WP1A!P$21=0,"",WP1A!P$21)</f>
        <v/>
      </c>
      <c r="O20" s="13" t="str">
        <f>IF(WP1A!Q$21=0,"",WP1A!Q$21)</f>
        <v/>
      </c>
      <c r="P20" s="13" t="str">
        <f>IF(WP1A!R$21=0,"",WP1A!R$21)</f>
        <v/>
      </c>
      <c r="Q20" s="21" t="str">
        <f t="shared" si="0"/>
        <v/>
      </c>
      <c r="R20" s="22" t="str">
        <f>IF(WP1A!T$21=0,"",WP1A!T$21)</f>
        <v/>
      </c>
      <c r="S20" s="21" t="str">
        <f t="shared" si="2"/>
        <v/>
      </c>
    </row>
    <row r="21" spans="1:19">
      <c r="A21" s="80"/>
      <c r="B21" s="80"/>
      <c r="C21" s="8" t="s">
        <v>52</v>
      </c>
      <c r="D21" s="14">
        <f>IF(WP1A!F$22=0,"",WP1A!F$22)</f>
        <v>560</v>
      </c>
      <c r="E21" s="14" t="str">
        <f>IF(WP1A!G$22=0,"",WP1A!G$22)</f>
        <v/>
      </c>
      <c r="F21" s="14">
        <f>IF(WP1A!H$22=0,"",WP1A!H$22)</f>
        <v>192</v>
      </c>
      <c r="G21" s="14" t="str">
        <f>IF(WP1A!I$22=0,"",WP1A!I$22)</f>
        <v/>
      </c>
      <c r="H21" s="14" t="str">
        <f>IF(WP1A!J$22=0,"",WP1A!J$22)</f>
        <v/>
      </c>
      <c r="I21" s="14" t="str">
        <f>IF(WP1A!K$22=0,"",WP1A!K$22)</f>
        <v/>
      </c>
      <c r="J21" s="14" t="str">
        <f>IF(WP1A!L$22=0,"",WP1A!L$22)</f>
        <v/>
      </c>
      <c r="K21" s="14" t="str">
        <f>IF(WP1A!M$22=0,"",WP1A!M$22)</f>
        <v/>
      </c>
      <c r="L21" s="27"/>
      <c r="M21" s="14" t="str">
        <f>IF(WP1A!O$22=0,"",WP1A!O$22)</f>
        <v/>
      </c>
      <c r="N21" s="14" t="str">
        <f>IF(WP1A!P$22=0,"",WP1A!P$22)</f>
        <v/>
      </c>
      <c r="O21" s="14" t="str">
        <f>IF(WP1A!Q$22=0,"",WP1A!Q$22)</f>
        <v/>
      </c>
      <c r="P21" s="14" t="str">
        <f>IF(WP1A!R$22=0,"",WP1A!R$22)</f>
        <v/>
      </c>
      <c r="Q21" s="21" t="str">
        <f t="shared" si="0"/>
        <v/>
      </c>
      <c r="R21" s="23" t="str">
        <f>IF(WP1A!T$22=0,"",WP1A!T$22)</f>
        <v/>
      </c>
      <c r="S21" s="21" t="str">
        <f t="shared" si="2"/>
        <v/>
      </c>
    </row>
    <row r="22" spans="1:19">
      <c r="A22" s="79" t="e">
        <f ca="1">IF(LEFT(WP1B!$B$7,3)="WPx","",WP1B!$B$7)</f>
        <v>#VALUE!</v>
      </c>
      <c r="B22" s="79" t="str">
        <f>IF(WP1B!$C$7="","",WP1B!$C$7)</f>
        <v>Perceel 1, fase 2 en 3, vervoerder - uitvoering</v>
      </c>
      <c r="C22" s="7" t="s">
        <v>50</v>
      </c>
      <c r="D22" s="13" t="str">
        <f>IF(WP1B!F$25=0,"",WP1B!F$25)</f>
        <v/>
      </c>
      <c r="E22" s="13" t="str">
        <f>IF(WP1B!G$25=0,"",WP1B!G$25)</f>
        <v/>
      </c>
      <c r="F22" s="13" t="str">
        <f>IF(WP1B!H$25=0,"",WP1B!H$25)</f>
        <v/>
      </c>
      <c r="G22" s="13" t="str">
        <f>IF(WP1B!I$25=0,"",WP1B!I$25)</f>
        <v/>
      </c>
      <c r="H22" s="13" t="str">
        <f>IF(WP1B!J$25=0,"",WP1B!J$25)</f>
        <v/>
      </c>
      <c r="I22" s="13" t="str">
        <f>IF(WP1B!K$25=0,"",WP1B!K$25)</f>
        <v/>
      </c>
      <c r="J22" s="13" t="str">
        <f>IF(WP1B!L$25=0,"",WP1B!L$25)</f>
        <v/>
      </c>
      <c r="K22" s="13" t="str">
        <f>IF(WP1B!M$25=0,"",WP1B!M$25)</f>
        <v/>
      </c>
      <c r="L22" s="27"/>
      <c r="M22" s="13" t="str">
        <f>IF(WP1B!O$25=0,"",WP1B!O$25)</f>
        <v/>
      </c>
      <c r="N22" s="13" t="str">
        <f>IF(WP1B!P$25=0,"",WP1B!P$25)</f>
        <v/>
      </c>
      <c r="O22" s="13" t="str">
        <f>IF(WP1B!Q$25=0,"",WP1B!Q$25)</f>
        <v/>
      </c>
      <c r="P22" s="13" t="str">
        <f>IF(WP1B!R$25=0,"",WP1B!R$25)</f>
        <v/>
      </c>
      <c r="Q22" s="21" t="str">
        <f t="shared" si="0"/>
        <v/>
      </c>
      <c r="R22" s="22" t="str">
        <f>IF(WP1B!T$25=0,"",WP1B!T$25)</f>
        <v/>
      </c>
      <c r="S22" s="21" t="str">
        <f t="shared" si="2"/>
        <v/>
      </c>
    </row>
    <row r="23" spans="1:19">
      <c r="A23" s="80"/>
      <c r="B23" s="80"/>
      <c r="C23" s="8" t="s">
        <v>52</v>
      </c>
      <c r="D23" s="14" t="str">
        <f>IF(WP1B!F$26=0,"",WP1B!F$26)</f>
        <v/>
      </c>
      <c r="E23" s="14" t="str">
        <f>IF(WP1B!G$26=0,"",WP1B!G$26)</f>
        <v/>
      </c>
      <c r="F23" s="14">
        <f>IF(WP1B!H$26=0,"",WP1B!H$26)</f>
        <v>2700</v>
      </c>
      <c r="G23" s="14">
        <f>IF(WP1B!I$26=0,"",WP1B!I$26)</f>
        <v>900</v>
      </c>
      <c r="H23" s="14" t="str">
        <f>IF(WP1B!J$26=0,"",WP1B!J$26)</f>
        <v/>
      </c>
      <c r="I23" s="14" t="str">
        <f>IF(WP1B!K$26=0,"",WP1B!K$26)</f>
        <v/>
      </c>
      <c r="J23" s="14" t="str">
        <f>IF(WP1B!L$26=0,"",WP1B!L$26)</f>
        <v/>
      </c>
      <c r="K23" s="14" t="str">
        <f>IF(WP1B!M$26=0,"",WP1B!M$26)</f>
        <v/>
      </c>
      <c r="L23" s="27"/>
      <c r="M23" s="14" t="str">
        <f>IF(WP1B!O$26=0,"",WP1B!O$26)</f>
        <v/>
      </c>
      <c r="N23" s="14" t="str">
        <f>IF(WP1B!P$26=0,"",WP1B!P$26)</f>
        <v/>
      </c>
      <c r="O23" s="14" t="str">
        <f>IF(WP1B!Q$26=0,"",WP1B!Q$26)</f>
        <v/>
      </c>
      <c r="P23" s="14" t="str">
        <f>IF(WP1B!R$26=0,"",WP1B!R$26)</f>
        <v/>
      </c>
      <c r="Q23" s="21" t="str">
        <f t="shared" si="0"/>
        <v/>
      </c>
      <c r="R23" s="23" t="str">
        <f>IF(WP1B!T$26=0,"",WP1B!T$26)</f>
        <v/>
      </c>
      <c r="S23" s="21" t="str">
        <f t="shared" si="2"/>
        <v/>
      </c>
    </row>
    <row r="24" spans="1:19">
      <c r="A24" s="79" t="e">
        <f ca="1">IF(LEFT(WP1C!$B$7,3)="WPx","",WP1C!$B$7)</f>
        <v>#VALUE!</v>
      </c>
      <c r="B24" s="79" t="str">
        <f>IF(WP1C!$C$7="","",WP1C!$C$7)</f>
        <v>Perceel 1, fase 2 en 3, vervoerder - leveren vervoersattest en verzekeringen</v>
      </c>
      <c r="C24" s="7" t="s">
        <v>50</v>
      </c>
      <c r="D24" s="13" t="str">
        <f>IF(WP1C!F$17=0,"",WP1C!F$17)</f>
        <v/>
      </c>
      <c r="E24" s="13" t="str">
        <f>IF(WP1C!G$17=0,"",WP1C!G$17)</f>
        <v/>
      </c>
      <c r="F24" s="13" t="str">
        <f>IF(WP1C!H$17=0,"",WP1C!H$17)</f>
        <v/>
      </c>
      <c r="G24" s="13" t="str">
        <f>IF(WP1C!I$17=0,"",WP1C!I$17)</f>
        <v/>
      </c>
      <c r="H24" s="13" t="str">
        <f>IF(WP1C!J$17=0,"",WP1C!J$17)</f>
        <v/>
      </c>
      <c r="I24" s="13" t="str">
        <f>IF(WP1C!K$17=0,"",WP1C!K$17)</f>
        <v/>
      </c>
      <c r="J24" s="13" t="str">
        <f>IF(WP1C!L$17=0,"",WP1C!L$17)</f>
        <v/>
      </c>
      <c r="K24" s="13" t="str">
        <f>IF(WP1C!M$17=0,"",WP1C!M$17)</f>
        <v/>
      </c>
      <c r="L24" s="27"/>
      <c r="M24" s="13" t="str">
        <f>IF(WP1C!O$17=0,"",WP1C!O$17)</f>
        <v/>
      </c>
      <c r="N24" s="13" t="str">
        <f>IF(WP1C!P$17=0,"",WP1C!P$17)</f>
        <v/>
      </c>
      <c r="O24" s="13" t="str">
        <f>IF(WP1C!Q$17=0,"",WP1C!Q$17)</f>
        <v/>
      </c>
      <c r="P24" s="13" t="str">
        <f>IF(WP1C!R$17=0,"",WP1C!R$17)</f>
        <v/>
      </c>
      <c r="Q24" s="21" t="str">
        <f t="shared" si="0"/>
        <v/>
      </c>
      <c r="R24" s="22" t="str">
        <f>IF(WP1C!T$17=0,"",WP1C!T$17)</f>
        <v/>
      </c>
      <c r="S24" s="21" t="str">
        <f t="shared" si="2"/>
        <v/>
      </c>
    </row>
    <row r="25" spans="1:19">
      <c r="A25" s="80"/>
      <c r="B25" s="80"/>
      <c r="C25" s="8" t="s">
        <v>52</v>
      </c>
      <c r="D25" s="14" t="str">
        <f>IF(WP1C!F$18=0,"",WP1C!F$18)</f>
        <v/>
      </c>
      <c r="E25" s="14" t="str">
        <f>IF(WP1C!G$18=0,"",WP1C!G$18)</f>
        <v/>
      </c>
      <c r="F25" s="14" t="str">
        <f>IF(WP1C!H$18=0,"",WP1C!H$18)</f>
        <v/>
      </c>
      <c r="G25" s="14" t="str">
        <f>IF(WP1C!I$18=0,"",WP1C!I$18)</f>
        <v/>
      </c>
      <c r="H25" s="14" t="str">
        <f>IF(WP1C!J$18=0,"",WP1C!J$18)</f>
        <v/>
      </c>
      <c r="I25" s="14" t="str">
        <f>IF(WP1C!K$18=0,"",WP1C!K$18)</f>
        <v/>
      </c>
      <c r="J25" s="14" t="str">
        <f>IF(WP1C!L$18=0,"",WP1C!L$18)</f>
        <v/>
      </c>
      <c r="K25" s="14" t="str">
        <f>IF(WP1C!M$18=0,"",WP1C!M$18)</f>
        <v/>
      </c>
      <c r="L25" s="27"/>
      <c r="M25" s="14" t="str">
        <f>IF(WP1C!O$18=0,"",WP1C!O$18)</f>
        <v/>
      </c>
      <c r="N25" s="14">
        <f>IF(WP1C!P$18=0,"",WP1C!P$18)</f>
        <v>200</v>
      </c>
      <c r="O25" s="14" t="str">
        <f>IF(WP1C!Q$18=0,"",WP1C!Q$18)</f>
        <v/>
      </c>
      <c r="P25" s="14">
        <f>IF(WP1C!R$18=0,"",WP1C!R$18)</f>
        <v>1</v>
      </c>
      <c r="Q25" s="21">
        <f t="shared" si="0"/>
        <v>500000</v>
      </c>
      <c r="R25" s="23" t="str">
        <f>IF(WP1C!T$18=0,"",WP1C!T$18)</f>
        <v/>
      </c>
      <c r="S25" s="21">
        <f t="shared" si="2"/>
        <v>500000</v>
      </c>
    </row>
    <row r="26" spans="1:19">
      <c r="A26" s="79" t="e">
        <f ca="1">IF(LEFT(WP1D!$B$7,3)="WPx","",WP1D!$B$7)</f>
        <v>#VALUE!</v>
      </c>
      <c r="B26" s="79" t="str">
        <f>IF(WP1D!$C$7="","",WP1D!$C$7)</f>
        <v>Perceel 1, fase 2 en 3, projectmanagement</v>
      </c>
      <c r="C26" s="7" t="s">
        <v>50</v>
      </c>
      <c r="D26" s="13" t="str">
        <f>IF(WP1D!F$15=0,"",WP1D!F$15)</f>
        <v/>
      </c>
      <c r="E26" s="13" t="str">
        <f>IF(WP1D!G$15=0,"",WP1D!G$15)</f>
        <v/>
      </c>
      <c r="F26" s="13" t="str">
        <f>IF(WP1D!H$15=0,"",WP1D!H$15)</f>
        <v/>
      </c>
      <c r="G26" s="13" t="str">
        <f>IF(WP1D!I$15=0,"",WP1D!I$15)</f>
        <v/>
      </c>
      <c r="H26" s="13" t="str">
        <f>IF(WP1D!J$15=0,"",WP1D!J$15)</f>
        <v/>
      </c>
      <c r="I26" s="13" t="str">
        <f>IF(WP1D!K$15=0,"",WP1D!K$15)</f>
        <v/>
      </c>
      <c r="J26" s="13" t="str">
        <f>IF(WP1D!L$15=0,"",WP1D!L$15)</f>
        <v/>
      </c>
      <c r="K26" s="13" t="str">
        <f>IF(WP1D!M$15=0,"",WP1D!M$15)</f>
        <v/>
      </c>
      <c r="L26" s="27"/>
      <c r="M26" s="13" t="str">
        <f>IF(WP1D!O$15=0,"",WP1D!O$15)</f>
        <v/>
      </c>
      <c r="N26" s="13" t="str">
        <f>IF(WP1D!P$15=0,"",WP1D!P$15)</f>
        <v/>
      </c>
      <c r="O26" s="13" t="str">
        <f>IF(WP1D!Q$15=0,"",WP1D!Q$15)</f>
        <v/>
      </c>
      <c r="P26" s="13" t="str">
        <f>IF(WP1D!R$15=0,"",WP1D!R$15)</f>
        <v/>
      </c>
      <c r="Q26" s="21" t="str">
        <f t="shared" si="0"/>
        <v/>
      </c>
      <c r="R26" s="22" t="str">
        <f>IF(WP1D!T$15=0,"",WP1D!T$15)</f>
        <v/>
      </c>
      <c r="S26" s="21" t="str">
        <f t="shared" si="2"/>
        <v/>
      </c>
    </row>
    <row r="27" spans="1:19">
      <c r="A27" s="80"/>
      <c r="B27" s="80"/>
      <c r="C27" s="8" t="s">
        <v>52</v>
      </c>
      <c r="D27" s="14" t="str">
        <f>IF(WP1D!F$16=0,"",WP1D!F$16)</f>
        <v/>
      </c>
      <c r="E27" s="14" t="str">
        <f>IF(WP1D!G$16=0,"",WP1D!G$16)</f>
        <v/>
      </c>
      <c r="F27" s="14" t="str">
        <f>IF(WP1D!H$16=0,"",WP1D!H$16)</f>
        <v/>
      </c>
      <c r="G27" s="14" t="str">
        <f>IF(WP1D!I$16=0,"",WP1D!I$16)</f>
        <v/>
      </c>
      <c r="H27" s="14">
        <f>IF(WP1D!J$16=0,"",WP1D!J$16)</f>
        <v>180</v>
      </c>
      <c r="I27" s="14" t="str">
        <f>IF(WP1D!K$16=0,"",WP1D!K$16)</f>
        <v/>
      </c>
      <c r="J27" s="14">
        <f>IF(WP1D!L$16=0,"",WP1D!L$16)</f>
        <v>260</v>
      </c>
      <c r="K27" s="14" t="str">
        <f>IF(WP1D!M$16=0,"",WP1D!M$16)</f>
        <v/>
      </c>
      <c r="L27" s="27"/>
      <c r="M27" s="14" t="str">
        <f>IF(WP1D!O$16=0,"",WP1D!O$16)</f>
        <v/>
      </c>
      <c r="N27" s="14" t="str">
        <f>IF(WP1D!P$16=0,"",WP1D!P$16)</f>
        <v/>
      </c>
      <c r="O27" s="14" t="str">
        <f>IF(WP1D!Q$16=0,"",WP1D!Q$16)</f>
        <v/>
      </c>
      <c r="P27" s="14" t="str">
        <f>IF(WP1D!R$16=0,"",WP1D!R$16)</f>
        <v/>
      </c>
      <c r="Q27" s="21" t="str">
        <f t="shared" si="0"/>
        <v/>
      </c>
      <c r="R27" s="23" t="str">
        <f>IF(WP1D!T$16=0,"",WP1D!T$16)</f>
        <v/>
      </c>
      <c r="S27" s="21" t="str">
        <f t="shared" si="2"/>
        <v/>
      </c>
    </row>
    <row r="28" spans="1:19">
      <c r="A28" s="81" t="s">
        <v>53</v>
      </c>
      <c r="B28" s="82"/>
      <c r="C28" s="83"/>
      <c r="D28" s="2" t="str">
        <f t="shared" ref="D28:J28" si="3">IF(SUMIF($C$12:$C$27,"vast",D$12:D$27)=0,"",SUMIF($C$12:$C$27,"vast",D$12:D$27))</f>
        <v/>
      </c>
      <c r="E28" s="2" t="str">
        <f t="shared" si="3"/>
        <v/>
      </c>
      <c r="F28" s="2" t="str">
        <f t="shared" si="3"/>
        <v/>
      </c>
      <c r="G28" s="2" t="str">
        <f t="shared" si="3"/>
        <v/>
      </c>
      <c r="H28" s="2" t="str">
        <f t="shared" si="3"/>
        <v/>
      </c>
      <c r="I28" s="2" t="str">
        <f t="shared" si="3"/>
        <v/>
      </c>
      <c r="J28" s="2" t="str">
        <f t="shared" si="3"/>
        <v/>
      </c>
      <c r="K28" s="2"/>
      <c r="L28" s="27"/>
      <c r="M28" s="2" t="str">
        <f t="shared" ref="M28:S28" si="4">IF(SUMIF($C$12:$C$27,"vast",M$12:M$27)=0,"",SUMIF($C$12:$C$27,"vast",M$12:M$27))</f>
        <v/>
      </c>
      <c r="N28" s="2" t="str">
        <f t="shared" si="4"/>
        <v/>
      </c>
      <c r="O28" s="2" t="str">
        <f t="shared" si="4"/>
        <v/>
      </c>
      <c r="P28" s="2" t="str">
        <f t="shared" si="4"/>
        <v/>
      </c>
      <c r="Q28" s="21" t="str">
        <f t="shared" si="4"/>
        <v/>
      </c>
      <c r="R28" s="21" t="str">
        <f t="shared" si="4"/>
        <v/>
      </c>
      <c r="S28" s="21" t="str">
        <f t="shared" si="4"/>
        <v/>
      </c>
    </row>
    <row r="29" spans="1:19">
      <c r="A29" s="81" t="s">
        <v>54</v>
      </c>
      <c r="B29" s="82"/>
      <c r="C29" s="83"/>
      <c r="D29" s="2">
        <f t="shared" ref="D29:J29" si="5">IF(SUMIF($C$12:$C$27,"regie",D$12:D$27)=0,"",SUMIF($C$12:$C$27,"regie",D$12:D$27))</f>
        <v>656</v>
      </c>
      <c r="E29" s="2" t="str">
        <f t="shared" si="5"/>
        <v/>
      </c>
      <c r="F29" s="2">
        <f t="shared" si="5"/>
        <v>3252</v>
      </c>
      <c r="G29" s="2">
        <f t="shared" si="5"/>
        <v>900</v>
      </c>
      <c r="H29" s="2">
        <f t="shared" si="5"/>
        <v>204</v>
      </c>
      <c r="I29" s="2" t="str">
        <f t="shared" si="5"/>
        <v/>
      </c>
      <c r="J29" s="2">
        <f t="shared" si="5"/>
        <v>284</v>
      </c>
      <c r="K29" s="2"/>
      <c r="L29" s="27"/>
      <c r="M29" s="2" t="str">
        <f t="shared" ref="M29:S29" si="6">IF(SUMIF($C$12:$C$27,"regie",M$12:M$27)=0,"",SUMIF($C$12:$C$27,"regie",M$12:M$27))</f>
        <v/>
      </c>
      <c r="N29" s="2">
        <f t="shared" si="6"/>
        <v>220</v>
      </c>
      <c r="O29" s="2">
        <f t="shared" si="6"/>
        <v>1</v>
      </c>
      <c r="P29" s="2">
        <f t="shared" si="6"/>
        <v>1</v>
      </c>
      <c r="Q29" s="21">
        <f t="shared" si="6"/>
        <v>600000</v>
      </c>
      <c r="R29" s="21" t="str">
        <f t="shared" si="6"/>
        <v/>
      </c>
      <c r="S29" s="21">
        <f t="shared" si="6"/>
        <v>600000</v>
      </c>
    </row>
    <row r="31" spans="1:19">
      <c r="M31" s="15" t="s">
        <v>55</v>
      </c>
      <c r="N31" s="10"/>
      <c r="O31" s="10"/>
      <c r="P31" s="10"/>
      <c r="Q31" s="10"/>
      <c r="R31" s="10"/>
      <c r="S31" s="9" t="str">
        <f>IF(SUM(D28:P28)=0,"",SUM(D28:P28))</f>
        <v/>
      </c>
    </row>
    <row r="32" spans="1:19">
      <c r="M32" s="15" t="s">
        <v>56</v>
      </c>
      <c r="N32" s="10"/>
      <c r="O32" s="10"/>
      <c r="P32" s="10"/>
      <c r="Q32" s="10"/>
      <c r="R32" s="10"/>
      <c r="S32" s="9">
        <f>IF(SUM(D29:P29)=0,"",SUM(D29:P29))</f>
        <v>5518</v>
      </c>
    </row>
    <row r="34" spans="13:19">
      <c r="M34" s="15" t="s">
        <v>57</v>
      </c>
      <c r="N34" s="10"/>
      <c r="O34" s="10"/>
      <c r="P34" s="10"/>
      <c r="Q34" s="10"/>
      <c r="R34" s="10"/>
      <c r="S34" s="24" t="str">
        <f>IF(S28="","",S28)</f>
        <v/>
      </c>
    </row>
    <row r="35" spans="13:19">
      <c r="M35" s="15" t="s">
        <v>58</v>
      </c>
      <c r="N35" s="10"/>
      <c r="O35" s="10"/>
      <c r="P35" s="10"/>
      <c r="Q35" s="10"/>
      <c r="R35" s="10"/>
      <c r="S35" s="24">
        <f>IF(S29="","",S29)</f>
        <v>600000</v>
      </c>
    </row>
    <row r="36" spans="13:19">
      <c r="M36" s="16" t="s">
        <v>59</v>
      </c>
      <c r="N36" s="17"/>
      <c r="O36" s="17"/>
      <c r="P36" s="17"/>
      <c r="Q36" s="17"/>
      <c r="R36" s="17"/>
      <c r="S36" s="25">
        <f>IF(SUM(S34:S35)=0,"",SUM(S34:S35))</f>
        <v>600000</v>
      </c>
    </row>
  </sheetData>
  <mergeCells count="31">
    <mergeCell ref="A20:A21"/>
    <mergeCell ref="B20:B21"/>
    <mergeCell ref="A28:C28"/>
    <mergeCell ref="A29:C29"/>
    <mergeCell ref="A22:A23"/>
    <mergeCell ref="B22:B23"/>
    <mergeCell ref="A24:A25"/>
    <mergeCell ref="B24:B25"/>
    <mergeCell ref="A26:A27"/>
    <mergeCell ref="B26:B27"/>
    <mergeCell ref="A16:A17"/>
    <mergeCell ref="B16:B17"/>
    <mergeCell ref="A18:A19"/>
    <mergeCell ref="B18:B19"/>
    <mergeCell ref="A12:A13"/>
    <mergeCell ref="B12:B13"/>
    <mergeCell ref="A14:A15"/>
    <mergeCell ref="B14:B15"/>
    <mergeCell ref="K2:L2"/>
    <mergeCell ref="A4:S4"/>
    <mergeCell ref="R5:S5"/>
    <mergeCell ref="R6:S6"/>
    <mergeCell ref="A9:A11"/>
    <mergeCell ref="B9:B11"/>
    <mergeCell ref="D9:E9"/>
    <mergeCell ref="F9:G9"/>
    <mergeCell ref="H9:I9"/>
    <mergeCell ref="Q9:S9"/>
    <mergeCell ref="Q10:S10"/>
    <mergeCell ref="M9:P9"/>
    <mergeCell ref="J9:K9"/>
  </mergeCells>
  <pageMargins left="0.7" right="0.7" top="0.75" bottom="0.75" header="0.3" footer="0.3"/>
  <pageSetup paperSize="9" scale="7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05C32-8F78-4A77-82EA-7A296F1E4DBB}">
  <dimension ref="A2:T23"/>
  <sheetViews>
    <sheetView view="pageBreakPreview" zoomScale="85" zoomScaleNormal="85" zoomScaleSheetLayoutView="85" workbookViewId="0">
      <selection activeCell="A15" sqref="A15:XFD54"/>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7" width="13.83203125" style="1" customWidth="1"/>
    <col min="18" max="18" width="13.1640625" style="1" customWidth="1"/>
    <col min="19" max="19" width="11.83203125" style="1" customWidth="1"/>
    <col min="20" max="20" width="13.5" style="1" customWidth="1"/>
    <col min="21" max="21" width="18.83203125" style="1" customWidth="1"/>
    <col min="22" max="16384" width="9.33203125" style="1"/>
  </cols>
  <sheetData>
    <row r="2" spans="1:20" ht="49.5" customHeight="1" thickBot="1">
      <c r="A2" s="34"/>
      <c r="B2" s="34"/>
      <c r="C2" s="34"/>
      <c r="D2" s="34"/>
      <c r="E2" s="34"/>
      <c r="F2" s="34"/>
      <c r="G2" s="34"/>
      <c r="H2" s="34"/>
      <c r="I2" s="34"/>
      <c r="J2" s="34"/>
      <c r="K2" s="34"/>
      <c r="L2" s="58"/>
      <c r="M2" s="58"/>
      <c r="N2" s="58"/>
      <c r="O2" s="34"/>
      <c r="P2" s="34"/>
      <c r="Q2" s="34"/>
      <c r="R2" s="34"/>
      <c r="S2" s="34"/>
      <c r="T2" s="34"/>
    </row>
    <row r="3" spans="1:20" ht="16.5" customHeight="1" thickTop="1">
      <c r="L3" s="3"/>
      <c r="M3" s="3"/>
      <c r="N3" s="3"/>
    </row>
    <row r="4" spans="1:20">
      <c r="A4" s="59" t="str">
        <f>'Totaal perceel 3'!A4</f>
        <v>Model begroting</v>
      </c>
      <c r="B4" s="60"/>
      <c r="C4" s="60"/>
      <c r="D4" s="60"/>
      <c r="E4" s="60"/>
      <c r="F4" s="60"/>
      <c r="G4" s="60"/>
      <c r="H4" s="60"/>
      <c r="I4" s="60"/>
      <c r="J4" s="60"/>
      <c r="K4" s="60"/>
      <c r="L4" s="60"/>
      <c r="M4" s="60"/>
      <c r="N4" s="60"/>
      <c r="O4" s="60"/>
      <c r="P4" s="60"/>
      <c r="Q4" s="60"/>
      <c r="R4" s="60"/>
      <c r="S4" s="60"/>
      <c r="T4" s="61"/>
    </row>
    <row r="5" spans="1:20">
      <c r="A5" s="1" t="s">
        <v>22</v>
      </c>
      <c r="B5" s="115" t="str">
        <f>IF('Totaal perceel 3'!$B5="","",'Totaal perceel 3'!$B5)</f>
        <v xml:space="preserve"> ATO Testorganisatie Betuweroute - totaal Perceel 3</v>
      </c>
      <c r="C5" s="115"/>
      <c r="K5" s="1" t="str">
        <f>'Totaal perceel 3'!I5</f>
        <v xml:space="preserve">Prijspeil </v>
      </c>
      <c r="L5" s="1">
        <f>'Totaal perceel 3'!J5</f>
        <v>2025</v>
      </c>
      <c r="R5" s="1" t="s">
        <v>25</v>
      </c>
      <c r="S5" s="107" t="str">
        <f>IF('Totaal perceel 3'!$Q5="","",'Totaal perceel 3'!$Q5)</f>
        <v>invullen op blad 'Totaal perceel 3'</v>
      </c>
      <c r="T5" s="108"/>
    </row>
    <row r="6" spans="1:20">
      <c r="A6" s="1" t="s">
        <v>27</v>
      </c>
      <c r="B6" s="116" t="str">
        <f>IF('Totaal perceel 3'!$B6="","",'Totaal perceel 3'!$B6)</f>
        <v>invullen op blad 'Totaal perceel 3'</v>
      </c>
      <c r="C6" s="116"/>
      <c r="K6" s="1" t="str">
        <f>'Totaal perceel 3'!I6</f>
        <v>Tarief (all-in excl BTW)</v>
      </c>
      <c r="R6" s="1" t="s">
        <v>29</v>
      </c>
      <c r="S6" s="117" t="str">
        <f>IF('Totaal perceel 3'!$Q6="","",'Totaal perceel 3'!$Q6)</f>
        <v>invullen op blad 'Totaal perceel 3'</v>
      </c>
      <c r="T6" s="118"/>
    </row>
    <row r="7" spans="1:20">
      <c r="A7" s="1" t="s">
        <v>67</v>
      </c>
      <c r="B7" s="37" t="e" cm="1">
        <f t="array" aca="1" ref="B7" ca="1">MID(CELL("bestandsnaam",A1),SEARCH("]",CELL("bestandsnaam",A1))+1,200)</f>
        <v>#VALUE!</v>
      </c>
      <c r="C7" s="38" t="s">
        <v>107</v>
      </c>
      <c r="T7" s="11"/>
    </row>
    <row r="8" spans="1:20">
      <c r="A8" s="32" t="s">
        <v>30</v>
      </c>
      <c r="B8" s="113" t="str">
        <f>IF('Totaal perceel 3'!$B7="","",'Totaal perceel 3'!$B7)</f>
        <v>invullen op blad 'Totaal perceel 3'</v>
      </c>
      <c r="C8" s="114"/>
      <c r="D8" s="32"/>
      <c r="E8" s="32"/>
      <c r="F8" s="32"/>
      <c r="G8" s="32"/>
      <c r="H8" s="32"/>
      <c r="I8" s="32"/>
      <c r="J8" s="32"/>
      <c r="K8" s="32"/>
      <c r="L8" s="32"/>
      <c r="M8" s="32"/>
      <c r="N8" s="32"/>
      <c r="O8" s="32"/>
      <c r="P8" s="32"/>
      <c r="Q8" s="32"/>
      <c r="R8" s="32"/>
      <c r="S8" s="32"/>
      <c r="T8" s="12"/>
    </row>
    <row r="9" spans="1:20" ht="11.65">
      <c r="B9" s="36"/>
      <c r="C9" s="36"/>
      <c r="T9" s="12"/>
    </row>
    <row r="10" spans="1:20" s="3" customFormat="1">
      <c r="A10" s="104" t="s">
        <v>69</v>
      </c>
      <c r="B10" s="92" t="s">
        <v>32</v>
      </c>
      <c r="C10" s="93"/>
      <c r="D10" s="4"/>
      <c r="E10" s="4"/>
      <c r="F10" s="84" t="str">
        <f>'Totaal perceel 3'!D9</f>
        <v>Testofficer</v>
      </c>
      <c r="G10" s="84"/>
      <c r="H10" s="84" t="str">
        <f>'Totaal perceel 3'!F9</f>
        <v>Testleider</v>
      </c>
      <c r="I10" s="84"/>
      <c r="J10" s="84" t="str">
        <f>'Totaal perceel 3'!H9</f>
        <v>PM</v>
      </c>
      <c r="K10" s="84"/>
      <c r="L10" s="59" t="str">
        <f>'Totaal perceel 3'!J9</f>
        <v>PMO</v>
      </c>
      <c r="M10" s="61"/>
      <c r="N10" s="30"/>
      <c r="O10" s="59">
        <f>'Totaal perceel 3'!M9</f>
        <v>0</v>
      </c>
      <c r="P10" s="60"/>
      <c r="Q10" s="61"/>
      <c r="R10" s="84" t="s">
        <v>39</v>
      </c>
      <c r="S10" s="84"/>
      <c r="T10" s="84"/>
    </row>
    <row r="11" spans="1:20" s="3" customFormat="1" ht="25.15" customHeight="1">
      <c r="A11" s="105"/>
      <c r="B11" s="94"/>
      <c r="C11" s="95"/>
      <c r="D11" s="5" t="s">
        <v>40</v>
      </c>
      <c r="E11" s="47" t="s">
        <v>70</v>
      </c>
      <c r="F11" s="2" t="str">
        <f>'Totaal perceel 3'!D10</f>
        <v>dag</v>
      </c>
      <c r="G11" s="2" t="str">
        <f>'Totaal perceel 3'!E10</f>
        <v>weekend</v>
      </c>
      <c r="H11" s="2" t="str">
        <f>'Totaal perceel 3'!F10</f>
        <v>dag</v>
      </c>
      <c r="I11" s="2" t="str">
        <f>'Totaal perceel 3'!G10</f>
        <v>weekend</v>
      </c>
      <c r="J11" s="2" t="str">
        <f>'Totaal perceel 3'!H10</f>
        <v>dag</v>
      </c>
      <c r="K11" s="2">
        <f>'Totaal perceel 3'!I10</f>
        <v>0</v>
      </c>
      <c r="L11" s="2" t="str">
        <f>'Totaal perceel 3'!J10</f>
        <v>dag</v>
      </c>
      <c r="M11" s="2">
        <f>'Totaal perceel 3'!K10</f>
        <v>0</v>
      </c>
      <c r="N11" s="29"/>
      <c r="O11" s="2">
        <f>'Totaal perceel 3'!M10</f>
        <v>0</v>
      </c>
      <c r="P11" s="2">
        <f>'Totaal perceel 3'!N10</f>
        <v>0</v>
      </c>
      <c r="Q11" s="46">
        <f>'Totaal perceel 3'!O10</f>
        <v>0</v>
      </c>
      <c r="R11" s="75"/>
      <c r="S11" s="75"/>
      <c r="T11" s="75"/>
    </row>
    <row r="12" spans="1:20" s="3" customFormat="1" ht="12.6" customHeight="1">
      <c r="A12" s="106"/>
      <c r="B12" s="96"/>
      <c r="C12" s="97"/>
      <c r="D12" s="6" t="s">
        <v>71</v>
      </c>
      <c r="E12" s="6" t="s">
        <v>72</v>
      </c>
      <c r="F12" s="20">
        <f>IFERROR('Totaal perceel 3'!D11,"")</f>
        <v>0</v>
      </c>
      <c r="G12" s="20">
        <f>IFERROR('Totaal perceel 3'!E11,"")</f>
        <v>0</v>
      </c>
      <c r="H12" s="20">
        <f>IFERROR('Totaal perceel 3'!F11,"")</f>
        <v>0</v>
      </c>
      <c r="I12" s="20">
        <f>IFERROR('Totaal perceel 3'!G11,"")</f>
        <v>0</v>
      </c>
      <c r="J12" s="20">
        <f>IFERROR('Totaal perceel 3'!H11,"")</f>
        <v>0</v>
      </c>
      <c r="K12" s="20">
        <f>IFERROR('Totaal perceel 3'!I11,"")</f>
        <v>0</v>
      </c>
      <c r="L12" s="20">
        <f>IFERROR('Totaal perceel 3'!J11,"")</f>
        <v>0</v>
      </c>
      <c r="M12" s="20">
        <f>IFERROR('Totaal perceel 3'!K11,"")</f>
        <v>0</v>
      </c>
      <c r="N12" s="31"/>
      <c r="O12" s="20">
        <f>IFERROR('Totaal perceel 3'!M11,"")</f>
        <v>0</v>
      </c>
      <c r="P12" s="20">
        <f>IFERROR('Totaal perceel 3'!N11,"")</f>
        <v>0</v>
      </c>
      <c r="Q12" s="20">
        <f>IFERROR('Totaal perceel 3'!O11,"")</f>
        <v>0</v>
      </c>
      <c r="R12" s="2" t="s">
        <v>47</v>
      </c>
      <c r="S12" s="2" t="s">
        <v>48</v>
      </c>
      <c r="T12" s="2" t="s">
        <v>49</v>
      </c>
    </row>
    <row r="13" spans="1:20">
      <c r="A13" s="102">
        <v>1</v>
      </c>
      <c r="B13" s="98" t="s">
        <v>108</v>
      </c>
      <c r="C13" s="99"/>
      <c r="D13" s="7" t="s">
        <v>50</v>
      </c>
      <c r="E13" s="7"/>
      <c r="F13" s="13"/>
      <c r="G13" s="13"/>
      <c r="H13" s="13"/>
      <c r="I13" s="13"/>
      <c r="J13" s="13"/>
      <c r="K13" s="13"/>
      <c r="L13" s="13"/>
      <c r="M13" s="13"/>
      <c r="N13" s="29"/>
      <c r="O13" s="13"/>
      <c r="P13" s="13"/>
      <c r="Q13" s="13"/>
      <c r="R13" s="21" t="str">
        <f t="shared" ref="R13:R14" si="0">IF(SUMPRODUCT($F$12:$Q$12,F13:Q13)=0,"",SUMPRODUCT($F$12:$Q$12,F13:Q13))</f>
        <v/>
      </c>
      <c r="S13" s="22"/>
      <c r="T13" s="21" t="str">
        <f t="shared" ref="T13:T14" si="1">IF(SUM(R13:S13)=0,"",SUM(R13:S13))</f>
        <v/>
      </c>
    </row>
    <row r="14" spans="1:20">
      <c r="A14" s="103"/>
      <c r="B14" s="100"/>
      <c r="C14" s="101"/>
      <c r="D14" s="8" t="s">
        <v>52</v>
      </c>
      <c r="E14" s="8">
        <v>3200</v>
      </c>
      <c r="F14" s="14">
        <v>2000</v>
      </c>
      <c r="G14" s="14"/>
      <c r="H14" s="14">
        <v>1200</v>
      </c>
      <c r="I14" s="14"/>
      <c r="J14" s="14"/>
      <c r="K14" s="14"/>
      <c r="L14" s="14"/>
      <c r="M14" s="14"/>
      <c r="N14" s="29"/>
      <c r="O14" s="14"/>
      <c r="P14" s="14"/>
      <c r="Q14" s="14"/>
      <c r="R14" s="21" t="str">
        <f t="shared" si="0"/>
        <v/>
      </c>
      <c r="S14" s="23"/>
      <c r="T14" s="21" t="str">
        <f t="shared" si="1"/>
        <v/>
      </c>
    </row>
    <row r="15" spans="1:20">
      <c r="A15" s="81" t="s">
        <v>53</v>
      </c>
      <c r="B15" s="82"/>
      <c r="C15" s="82"/>
      <c r="D15" s="83"/>
      <c r="E15" s="42"/>
      <c r="F15" s="2" t="str">
        <f t="shared" ref="F15:M15" si="2">IF(SUMIF($D$13:$D$14,"vast",F$13:F$14)=0,"",SUMIF($D$13:$D$14,"vast",F$13:F$14))</f>
        <v/>
      </c>
      <c r="G15" s="2" t="str">
        <f t="shared" si="2"/>
        <v/>
      </c>
      <c r="H15" s="2" t="str">
        <f t="shared" si="2"/>
        <v/>
      </c>
      <c r="I15" s="2" t="str">
        <f t="shared" si="2"/>
        <v/>
      </c>
      <c r="J15" s="2" t="str">
        <f t="shared" si="2"/>
        <v/>
      </c>
      <c r="K15" s="2" t="str">
        <f t="shared" si="2"/>
        <v/>
      </c>
      <c r="L15" s="2" t="str">
        <f t="shared" si="2"/>
        <v/>
      </c>
      <c r="M15" s="2" t="str">
        <f t="shared" si="2"/>
        <v/>
      </c>
      <c r="N15" s="29"/>
      <c r="O15" s="2" t="str">
        <f t="shared" ref="O15:T15" si="3">IF(SUMIF($D$13:$D$14,"vast",O$13:O$14)=0,"",SUMIF($D$13:$D$14,"vast",O$13:O$14))</f>
        <v/>
      </c>
      <c r="P15" s="2" t="str">
        <f t="shared" si="3"/>
        <v/>
      </c>
      <c r="Q15" s="2" t="str">
        <f t="shared" si="3"/>
        <v/>
      </c>
      <c r="R15" s="21" t="str">
        <f t="shared" si="3"/>
        <v/>
      </c>
      <c r="S15" s="21" t="str">
        <f t="shared" si="3"/>
        <v/>
      </c>
      <c r="T15" s="21" t="str">
        <f t="shared" si="3"/>
        <v/>
      </c>
    </row>
    <row r="16" spans="1:20">
      <c r="A16" s="81" t="s">
        <v>54</v>
      </c>
      <c r="B16" s="82"/>
      <c r="C16" s="82"/>
      <c r="D16" s="83"/>
      <c r="E16" s="42"/>
      <c r="F16" s="2">
        <f t="shared" ref="F16:M16" si="4">IF(SUMIF($D$13:$D$14,"regie",F$13:F$14)=0,"",SUMIF($D$13:$D$14,"regie",F$13:F$14))</f>
        <v>2000</v>
      </c>
      <c r="G16" s="2" t="str">
        <f t="shared" si="4"/>
        <v/>
      </c>
      <c r="H16" s="2">
        <f t="shared" si="4"/>
        <v>1200</v>
      </c>
      <c r="I16" s="2" t="str">
        <f t="shared" si="4"/>
        <v/>
      </c>
      <c r="J16" s="2" t="str">
        <f t="shared" si="4"/>
        <v/>
      </c>
      <c r="K16" s="2" t="str">
        <f t="shared" si="4"/>
        <v/>
      </c>
      <c r="L16" s="2" t="str">
        <f t="shared" si="4"/>
        <v/>
      </c>
      <c r="M16" s="2" t="str">
        <f t="shared" si="4"/>
        <v/>
      </c>
      <c r="N16" s="29"/>
      <c r="O16" s="2" t="str">
        <f t="shared" ref="O16:T16" si="5">IF(SUMIF($D$13:$D$14,"regie",O$13:O$14)=0,"",SUMIF($D$13:$D$14,"regie",O$13:O$14))</f>
        <v/>
      </c>
      <c r="P16" s="2" t="str">
        <f t="shared" si="5"/>
        <v/>
      </c>
      <c r="Q16" s="2" t="str">
        <f t="shared" si="5"/>
        <v/>
      </c>
      <c r="R16" s="21" t="str">
        <f t="shared" si="5"/>
        <v/>
      </c>
      <c r="S16" s="21" t="str">
        <f t="shared" si="5"/>
        <v/>
      </c>
      <c r="T16" s="21" t="str">
        <f t="shared" si="5"/>
        <v/>
      </c>
    </row>
    <row r="18" spans="15:20">
      <c r="O18" s="15" t="s">
        <v>55</v>
      </c>
      <c r="P18" s="10"/>
      <c r="Q18" s="10"/>
      <c r="R18" s="10"/>
      <c r="S18" s="10"/>
      <c r="T18" s="9" t="str">
        <f>IF(SUM(F15:Q15)=0,"",SUM(F15:Q15))</f>
        <v/>
      </c>
    </row>
    <row r="19" spans="15:20">
      <c r="O19" s="15" t="s">
        <v>56</v>
      </c>
      <c r="P19" s="10"/>
      <c r="Q19" s="10"/>
      <c r="R19" s="10"/>
      <c r="S19" s="10"/>
      <c r="T19" s="9">
        <f>IF(SUM(F16:Q16)=0,"",SUM(F16:Q16))</f>
        <v>3200</v>
      </c>
    </row>
    <row r="21" spans="15:20">
      <c r="O21" s="15" t="s">
        <v>57</v>
      </c>
      <c r="P21" s="10"/>
      <c r="Q21" s="10"/>
      <c r="R21" s="10"/>
      <c r="S21" s="10"/>
      <c r="T21" s="24" t="str">
        <f>IF(T15="","",T15)</f>
        <v/>
      </c>
    </row>
    <row r="22" spans="15:20">
      <c r="O22" s="15" t="s">
        <v>58</v>
      </c>
      <c r="P22" s="10"/>
      <c r="Q22" s="10"/>
      <c r="R22" s="10"/>
      <c r="S22" s="10"/>
      <c r="T22" s="24" t="str">
        <f>IF(T16="","",T16)</f>
        <v/>
      </c>
    </row>
    <row r="23" spans="15:20">
      <c r="O23" s="16" t="s">
        <v>59</v>
      </c>
      <c r="P23" s="17"/>
      <c r="Q23" s="17"/>
      <c r="R23" s="17"/>
      <c r="S23" s="17"/>
      <c r="T23" s="25" t="str">
        <f>IF(SUM(T21:T22)=0,"",SUM(T21:T22))</f>
        <v/>
      </c>
    </row>
  </sheetData>
  <mergeCells count="20">
    <mergeCell ref="A15:D15"/>
    <mergeCell ref="A16:D16"/>
    <mergeCell ref="J10:K10"/>
    <mergeCell ref="L10:M10"/>
    <mergeCell ref="H10:I10"/>
    <mergeCell ref="A13:A14"/>
    <mergeCell ref="B13:C14"/>
    <mergeCell ref="B8:C8"/>
    <mergeCell ref="A10:A12"/>
    <mergeCell ref="B10:C12"/>
    <mergeCell ref="F10:G10"/>
    <mergeCell ref="L2:N2"/>
    <mergeCell ref="A4:T4"/>
    <mergeCell ref="B5:C5"/>
    <mergeCell ref="S5:T5"/>
    <mergeCell ref="B6:C6"/>
    <mergeCell ref="S6:T6"/>
    <mergeCell ref="O10:Q10"/>
    <mergeCell ref="R10:T10"/>
    <mergeCell ref="R11:T11"/>
  </mergeCells>
  <pageMargins left="0.7" right="0.7" top="0.75" bottom="0.75" header="0.3" footer="0.3"/>
  <pageSetup paperSize="9" scale="3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F33EF-C3F7-4DF8-A6FE-350B509585C3}">
  <dimension ref="A2:T33"/>
  <sheetViews>
    <sheetView view="pageBreakPreview" zoomScale="85" zoomScaleNormal="85" zoomScaleSheetLayoutView="85" workbookViewId="0">
      <selection activeCell="O67" sqref="O67:O68"/>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7" width="13.83203125" style="1" customWidth="1"/>
    <col min="18" max="18" width="13.1640625" style="1" customWidth="1"/>
    <col min="19" max="19" width="11.83203125" style="1" customWidth="1"/>
    <col min="20" max="20" width="13.5" style="1" customWidth="1"/>
    <col min="21" max="21" width="18.83203125" style="1" customWidth="1"/>
    <col min="22" max="16384" width="9.33203125" style="1"/>
  </cols>
  <sheetData>
    <row r="2" spans="1:20" ht="49.5" customHeight="1" thickBot="1">
      <c r="A2" s="34"/>
      <c r="B2" s="34"/>
      <c r="C2" s="34"/>
      <c r="D2" s="34"/>
      <c r="E2" s="34"/>
      <c r="F2" s="34"/>
      <c r="G2" s="34"/>
      <c r="H2" s="34"/>
      <c r="I2" s="34"/>
      <c r="J2" s="34"/>
      <c r="K2" s="34"/>
      <c r="L2" s="58"/>
      <c r="M2" s="58"/>
      <c r="N2" s="58"/>
      <c r="O2" s="34"/>
      <c r="P2" s="34"/>
      <c r="Q2" s="34"/>
      <c r="R2" s="34"/>
      <c r="S2" s="34"/>
      <c r="T2" s="34"/>
    </row>
    <row r="3" spans="1:20" ht="16.5" customHeight="1" thickTop="1">
      <c r="L3" s="3"/>
      <c r="M3" s="3"/>
      <c r="N3" s="3"/>
    </row>
    <row r="4" spans="1:20">
      <c r="A4" s="59" t="str">
        <f>'Totaal perceel 3'!A4</f>
        <v>Model begroting</v>
      </c>
      <c r="B4" s="60"/>
      <c r="C4" s="60"/>
      <c r="D4" s="60"/>
      <c r="E4" s="60"/>
      <c r="F4" s="60"/>
      <c r="G4" s="60"/>
      <c r="H4" s="60"/>
      <c r="I4" s="60"/>
      <c r="J4" s="60"/>
      <c r="K4" s="60"/>
      <c r="L4" s="60"/>
      <c r="M4" s="60"/>
      <c r="N4" s="60"/>
      <c r="O4" s="60"/>
      <c r="P4" s="60"/>
      <c r="Q4" s="60"/>
      <c r="R4" s="60"/>
      <c r="S4" s="60"/>
      <c r="T4" s="61"/>
    </row>
    <row r="5" spans="1:20">
      <c r="A5" s="1" t="s">
        <v>22</v>
      </c>
      <c r="B5" s="115" t="str">
        <f>IF('Totaal perceel 3'!$B5="","",'Totaal perceel 3'!$B5)</f>
        <v xml:space="preserve"> ATO Testorganisatie Betuweroute - totaal Perceel 3</v>
      </c>
      <c r="C5" s="115"/>
      <c r="K5" s="1" t="str">
        <f>'Totaal perceel 3'!I5</f>
        <v xml:space="preserve">Prijspeil </v>
      </c>
      <c r="L5" s="1">
        <f>'Totaal perceel 3'!J5</f>
        <v>2025</v>
      </c>
      <c r="R5" s="1" t="s">
        <v>25</v>
      </c>
      <c r="S5" s="107" t="str">
        <f>IF('Totaal perceel 3'!$Q5="","",'Totaal perceel 3'!$Q5)</f>
        <v>invullen op blad 'Totaal perceel 3'</v>
      </c>
      <c r="T5" s="108"/>
    </row>
    <row r="6" spans="1:20">
      <c r="A6" s="1" t="s">
        <v>27</v>
      </c>
      <c r="B6" s="116" t="str">
        <f>IF('Totaal perceel 3'!$B6="","",'Totaal perceel 3'!$B6)</f>
        <v>invullen op blad 'Totaal perceel 3'</v>
      </c>
      <c r="C6" s="116"/>
      <c r="K6" s="1" t="str">
        <f>'Totaal perceel 3'!I6</f>
        <v>Tarief (all-in excl BTW)</v>
      </c>
      <c r="R6" s="1" t="s">
        <v>29</v>
      </c>
      <c r="S6" s="117" t="str">
        <f>IF('Totaal perceel 3'!$Q6="","",'Totaal perceel 3'!$Q6)</f>
        <v>invullen op blad 'Totaal perceel 3'</v>
      </c>
      <c r="T6" s="118"/>
    </row>
    <row r="7" spans="1:20">
      <c r="A7" s="1" t="s">
        <v>67</v>
      </c>
      <c r="B7" s="37" t="e" cm="1">
        <f t="array" aca="1" ref="B7" ca="1">MID(CELL("bestandsnaam",A1),SEARCH("]",CELL("bestandsnaam",A1))+1,200)</f>
        <v>#VALUE!</v>
      </c>
      <c r="C7" s="38" t="s">
        <v>109</v>
      </c>
      <c r="T7" s="11"/>
    </row>
    <row r="8" spans="1:20">
      <c r="A8" s="32" t="s">
        <v>30</v>
      </c>
      <c r="B8" s="113" t="str">
        <f>IF('Totaal perceel 3'!$B7="","",'Totaal perceel 3'!$B7)</f>
        <v>invullen op blad 'Totaal perceel 3'</v>
      </c>
      <c r="C8" s="114"/>
      <c r="D8" s="32"/>
      <c r="E8" s="32"/>
      <c r="F8" s="32"/>
      <c r="G8" s="32"/>
      <c r="H8" s="32"/>
      <c r="I8" s="32"/>
      <c r="J8" s="32"/>
      <c r="K8" s="32"/>
      <c r="L8" s="32"/>
      <c r="M8" s="32"/>
      <c r="N8" s="32"/>
      <c r="O8" s="32"/>
      <c r="P8" s="32"/>
      <c r="Q8" s="32"/>
      <c r="R8" s="32"/>
      <c r="S8" s="32"/>
      <c r="T8" s="12"/>
    </row>
    <row r="9" spans="1:20" ht="11.65">
      <c r="B9" s="36"/>
      <c r="C9" s="36"/>
      <c r="T9" s="12"/>
    </row>
    <row r="10" spans="1:20" s="3" customFormat="1">
      <c r="A10" s="104" t="s">
        <v>69</v>
      </c>
      <c r="B10" s="92" t="s">
        <v>32</v>
      </c>
      <c r="C10" s="93"/>
      <c r="D10" s="4"/>
      <c r="E10" s="4"/>
      <c r="F10" s="84" t="str">
        <f>'Totaal perceel 3'!D9</f>
        <v>Testofficer</v>
      </c>
      <c r="G10" s="84"/>
      <c r="H10" s="84" t="str">
        <f>'Totaal perceel 3'!F9</f>
        <v>Testleider</v>
      </c>
      <c r="I10" s="84"/>
      <c r="J10" s="84" t="str">
        <f>'Totaal perceel 3'!H9</f>
        <v>PM</v>
      </c>
      <c r="K10" s="84"/>
      <c r="L10" s="59" t="str">
        <f>'Totaal perceel 3'!J9</f>
        <v>PMO</v>
      </c>
      <c r="M10" s="61"/>
      <c r="N10" s="30"/>
      <c r="O10" s="59">
        <f>'Totaal perceel 3'!M9</f>
        <v>0</v>
      </c>
      <c r="P10" s="60"/>
      <c r="Q10" s="61"/>
      <c r="R10" s="84" t="s">
        <v>39</v>
      </c>
      <c r="S10" s="84"/>
      <c r="T10" s="84"/>
    </row>
    <row r="11" spans="1:20" s="3" customFormat="1" ht="25.15" customHeight="1">
      <c r="A11" s="105"/>
      <c r="B11" s="94"/>
      <c r="C11" s="95"/>
      <c r="D11" s="5" t="s">
        <v>40</v>
      </c>
      <c r="E11" s="47" t="s">
        <v>70</v>
      </c>
      <c r="F11" s="2" t="str">
        <f>'Totaal perceel 3'!D10</f>
        <v>dag</v>
      </c>
      <c r="G11" s="2" t="str">
        <f>'Totaal perceel 3'!E10</f>
        <v>weekend</v>
      </c>
      <c r="H11" s="2" t="str">
        <f>'Totaal perceel 3'!F10</f>
        <v>dag</v>
      </c>
      <c r="I11" s="2" t="str">
        <f>'Totaal perceel 3'!G10</f>
        <v>weekend</v>
      </c>
      <c r="J11" s="2" t="str">
        <f>'Totaal perceel 3'!H10</f>
        <v>dag</v>
      </c>
      <c r="K11" s="2">
        <f>'Totaal perceel 3'!I10</f>
        <v>0</v>
      </c>
      <c r="L11" s="2" t="str">
        <f>'Totaal perceel 3'!J10</f>
        <v>dag</v>
      </c>
      <c r="M11" s="2">
        <f>'Totaal perceel 3'!K10</f>
        <v>0</v>
      </c>
      <c r="N11" s="29"/>
      <c r="O11" s="2">
        <f>'Totaal perceel 3'!M10</f>
        <v>0</v>
      </c>
      <c r="P11" s="2">
        <f>'Totaal perceel 3'!N10</f>
        <v>0</v>
      </c>
      <c r="Q11" s="46">
        <f>'Totaal perceel 3'!O10</f>
        <v>0</v>
      </c>
      <c r="R11" s="75"/>
      <c r="S11" s="75"/>
      <c r="T11" s="75"/>
    </row>
    <row r="12" spans="1:20" s="3" customFormat="1" ht="12.6" customHeight="1">
      <c r="A12" s="106"/>
      <c r="B12" s="96"/>
      <c r="C12" s="97"/>
      <c r="D12" s="6" t="s">
        <v>71</v>
      </c>
      <c r="E12" s="6" t="s">
        <v>72</v>
      </c>
      <c r="F12" s="20">
        <f>IFERROR('Totaal perceel 3'!D11,"")</f>
        <v>0</v>
      </c>
      <c r="G12" s="20">
        <f>IFERROR('Totaal perceel 3'!E11,"")</f>
        <v>0</v>
      </c>
      <c r="H12" s="20">
        <f>IFERROR('Totaal perceel 3'!F11,"")</f>
        <v>0</v>
      </c>
      <c r="I12" s="20">
        <f>IFERROR('Totaal perceel 3'!G11,"")</f>
        <v>0</v>
      </c>
      <c r="J12" s="20">
        <f>IFERROR('Totaal perceel 3'!H11,"")</f>
        <v>0</v>
      </c>
      <c r="K12" s="20">
        <f>IFERROR('Totaal perceel 3'!I11,"")</f>
        <v>0</v>
      </c>
      <c r="L12" s="20">
        <f>IFERROR('Totaal perceel 3'!J11,"")</f>
        <v>0</v>
      </c>
      <c r="M12" s="20">
        <f>IFERROR('Totaal perceel 3'!K11,"")</f>
        <v>0</v>
      </c>
      <c r="N12" s="31"/>
      <c r="O12" s="20">
        <f>IFERROR('Totaal perceel 3'!M11,"")</f>
        <v>0</v>
      </c>
      <c r="P12" s="20">
        <f>IFERROR('Totaal perceel 3'!N11,"")</f>
        <v>0</v>
      </c>
      <c r="Q12" s="20">
        <f>IFERROR('Totaal perceel 3'!O11,"")</f>
        <v>0</v>
      </c>
      <c r="R12" s="2" t="s">
        <v>47</v>
      </c>
      <c r="S12" s="2" t="s">
        <v>48</v>
      </c>
      <c r="T12" s="2" t="s">
        <v>49</v>
      </c>
    </row>
    <row r="13" spans="1:20">
      <c r="A13" s="102">
        <v>1</v>
      </c>
      <c r="B13" s="98" t="s">
        <v>110</v>
      </c>
      <c r="C13" s="99"/>
      <c r="D13" s="7" t="s">
        <v>50</v>
      </c>
      <c r="E13" s="7"/>
      <c r="F13" s="13"/>
      <c r="G13" s="13"/>
      <c r="H13" s="13"/>
      <c r="I13" s="13"/>
      <c r="J13" s="13"/>
      <c r="K13" s="13"/>
      <c r="L13" s="13"/>
      <c r="M13" s="13"/>
      <c r="N13" s="29"/>
      <c r="O13" s="13"/>
      <c r="P13" s="13"/>
      <c r="Q13" s="13"/>
      <c r="R13" s="21" t="str">
        <f t="shared" ref="R13:R24" si="0">IF(SUMPRODUCT($F$12:$Q$12,F13:Q13)=0,"",SUMPRODUCT($F$12:$Q$12,F13:Q13))</f>
        <v/>
      </c>
      <c r="S13" s="22"/>
      <c r="T13" s="21" t="str">
        <f t="shared" ref="T13:T24" si="1">IF(SUM(R13:S13)=0,"",SUM(R13:S13))</f>
        <v/>
      </c>
    </row>
    <row r="14" spans="1:20">
      <c r="A14" s="103"/>
      <c r="B14" s="100"/>
      <c r="C14" s="101"/>
      <c r="D14" s="8" t="s">
        <v>52</v>
      </c>
      <c r="E14" s="8">
        <v>1350</v>
      </c>
      <c r="F14" s="14"/>
      <c r="G14" s="14"/>
      <c r="H14" s="14">
        <v>1350</v>
      </c>
      <c r="I14" s="14"/>
      <c r="J14" s="14"/>
      <c r="K14" s="14"/>
      <c r="L14" s="14"/>
      <c r="M14" s="14"/>
      <c r="N14" s="29"/>
      <c r="O14" s="14"/>
      <c r="P14" s="14"/>
      <c r="Q14" s="14"/>
      <c r="R14" s="21" t="str">
        <f t="shared" si="0"/>
        <v/>
      </c>
      <c r="S14" s="23"/>
      <c r="T14" s="21" t="str">
        <f t="shared" si="1"/>
        <v/>
      </c>
    </row>
    <row r="15" spans="1:20">
      <c r="A15" s="102">
        <f>A13+1</f>
        <v>2</v>
      </c>
      <c r="B15" s="98" t="s">
        <v>111</v>
      </c>
      <c r="C15" s="99"/>
      <c r="D15" s="7" t="s">
        <v>50</v>
      </c>
      <c r="E15" s="7"/>
      <c r="F15" s="13"/>
      <c r="G15" s="13"/>
      <c r="H15" s="13"/>
      <c r="I15" s="13"/>
      <c r="J15" s="13"/>
      <c r="K15" s="13"/>
      <c r="L15" s="13"/>
      <c r="M15" s="13"/>
      <c r="N15" s="29"/>
      <c r="O15" s="13"/>
      <c r="P15" s="13"/>
      <c r="Q15" s="13"/>
      <c r="R15" s="21" t="str">
        <f t="shared" si="0"/>
        <v/>
      </c>
      <c r="S15" s="22"/>
      <c r="T15" s="21" t="str">
        <f t="shared" si="1"/>
        <v/>
      </c>
    </row>
    <row r="16" spans="1:20">
      <c r="A16" s="103"/>
      <c r="B16" s="100"/>
      <c r="C16" s="101"/>
      <c r="D16" s="8" t="s">
        <v>52</v>
      </c>
      <c r="E16" s="8">
        <v>450</v>
      </c>
      <c r="F16" s="14"/>
      <c r="G16" s="14"/>
      <c r="H16" s="14"/>
      <c r="I16" s="14">
        <v>450</v>
      </c>
      <c r="J16" s="14"/>
      <c r="K16" s="14"/>
      <c r="L16" s="14"/>
      <c r="M16" s="14"/>
      <c r="N16" s="29"/>
      <c r="O16" s="14"/>
      <c r="P16" s="14"/>
      <c r="Q16" s="14"/>
      <c r="R16" s="21" t="str">
        <f t="shared" si="0"/>
        <v/>
      </c>
      <c r="S16" s="23"/>
      <c r="T16" s="21" t="str">
        <f t="shared" si="1"/>
        <v/>
      </c>
    </row>
    <row r="17" spans="1:20">
      <c r="A17" s="102">
        <f t="shared" ref="A17" si="2">A15+1</f>
        <v>3</v>
      </c>
      <c r="B17" s="98" t="s">
        <v>112</v>
      </c>
      <c r="C17" s="99"/>
      <c r="D17" s="7" t="s">
        <v>50</v>
      </c>
      <c r="E17" s="7"/>
      <c r="F17" s="13"/>
      <c r="G17" s="13"/>
      <c r="H17" s="7"/>
      <c r="I17" s="7"/>
      <c r="J17" s="13"/>
      <c r="K17" s="13"/>
      <c r="L17" s="13"/>
      <c r="M17" s="13"/>
      <c r="N17" s="29"/>
      <c r="O17" s="13"/>
      <c r="P17" s="13"/>
      <c r="Q17" s="13"/>
      <c r="R17" s="21" t="str">
        <f t="shared" si="0"/>
        <v/>
      </c>
      <c r="S17" s="22"/>
      <c r="T17" s="21" t="str">
        <f t="shared" si="1"/>
        <v/>
      </c>
    </row>
    <row r="18" spans="1:20">
      <c r="A18" s="103"/>
      <c r="B18" s="100"/>
      <c r="C18" s="101"/>
      <c r="D18" s="8" t="s">
        <v>52</v>
      </c>
      <c r="E18" s="8">
        <v>1350</v>
      </c>
      <c r="F18" s="8">
        <v>1350</v>
      </c>
      <c r="G18" s="8"/>
      <c r="H18" s="8"/>
      <c r="I18" s="8"/>
      <c r="J18" s="14"/>
      <c r="K18" s="14"/>
      <c r="L18" s="14"/>
      <c r="M18" s="14"/>
      <c r="N18" s="29"/>
      <c r="O18" s="14"/>
      <c r="P18" s="14"/>
      <c r="Q18" s="14"/>
      <c r="R18" s="21" t="str">
        <f t="shared" si="0"/>
        <v/>
      </c>
      <c r="S18" s="23"/>
      <c r="T18" s="21" t="str">
        <f t="shared" si="1"/>
        <v/>
      </c>
    </row>
    <row r="19" spans="1:20">
      <c r="A19" s="102">
        <f t="shared" ref="A19" si="3">A17+1</f>
        <v>4</v>
      </c>
      <c r="B19" s="98" t="s">
        <v>113</v>
      </c>
      <c r="C19" s="99"/>
      <c r="D19" s="7" t="s">
        <v>50</v>
      </c>
      <c r="E19" s="7"/>
      <c r="F19" s="7"/>
      <c r="G19" s="7"/>
      <c r="H19" s="7"/>
      <c r="I19" s="7"/>
      <c r="J19" s="13"/>
      <c r="K19" s="13"/>
      <c r="L19" s="13"/>
      <c r="M19" s="13"/>
      <c r="N19" s="29"/>
      <c r="O19" s="13"/>
      <c r="P19" s="13"/>
      <c r="Q19" s="13"/>
      <c r="R19" s="21" t="str">
        <f t="shared" si="0"/>
        <v/>
      </c>
      <c r="S19" s="22"/>
      <c r="T19" s="21" t="str">
        <f t="shared" si="1"/>
        <v/>
      </c>
    </row>
    <row r="20" spans="1:20">
      <c r="A20" s="103"/>
      <c r="B20" s="100"/>
      <c r="C20" s="101"/>
      <c r="D20" s="8" t="s">
        <v>52</v>
      </c>
      <c r="E20" s="8">
        <v>450</v>
      </c>
      <c r="F20" s="8"/>
      <c r="G20" s="8">
        <v>450</v>
      </c>
      <c r="H20" s="8"/>
      <c r="I20" s="8"/>
      <c r="J20" s="14"/>
      <c r="K20" s="14"/>
      <c r="L20" s="14"/>
      <c r="M20" s="14"/>
      <c r="N20" s="29"/>
      <c r="O20" s="14"/>
      <c r="P20" s="14"/>
      <c r="Q20" s="14"/>
      <c r="R20" s="21" t="str">
        <f t="shared" si="0"/>
        <v/>
      </c>
      <c r="S20" s="23"/>
      <c r="T20" s="21" t="str">
        <f t="shared" si="1"/>
        <v/>
      </c>
    </row>
    <row r="21" spans="1:20">
      <c r="A21" s="102">
        <f t="shared" ref="A21" si="4">A19+1</f>
        <v>5</v>
      </c>
      <c r="B21" s="98" t="s">
        <v>114</v>
      </c>
      <c r="C21" s="99"/>
      <c r="D21" s="7" t="s">
        <v>50</v>
      </c>
      <c r="E21" s="7"/>
      <c r="F21" s="7"/>
      <c r="G21" s="7"/>
      <c r="H21" s="7"/>
      <c r="I21" s="7"/>
      <c r="J21" s="13"/>
      <c r="K21" s="13"/>
      <c r="L21" s="13"/>
      <c r="M21" s="13"/>
      <c r="N21" s="29"/>
      <c r="O21" s="13"/>
      <c r="P21" s="13"/>
      <c r="Q21" s="13"/>
      <c r="R21" s="21" t="str">
        <f t="shared" si="0"/>
        <v/>
      </c>
      <c r="S21" s="22"/>
      <c r="T21" s="21" t="str">
        <f t="shared" si="1"/>
        <v/>
      </c>
    </row>
    <row r="22" spans="1:20">
      <c r="A22" s="103"/>
      <c r="B22" s="100"/>
      <c r="C22" s="101"/>
      <c r="D22" s="8" t="s">
        <v>52</v>
      </c>
      <c r="E22" s="8">
        <v>1080</v>
      </c>
      <c r="F22" s="8">
        <v>1080</v>
      </c>
      <c r="G22" s="8"/>
      <c r="H22" s="8"/>
      <c r="I22" s="8"/>
      <c r="J22" s="14"/>
      <c r="K22" s="14"/>
      <c r="L22" s="14"/>
      <c r="M22" s="14"/>
      <c r="N22" s="29"/>
      <c r="O22" s="14"/>
      <c r="P22" s="14"/>
      <c r="Q22" s="14"/>
      <c r="R22" s="21" t="str">
        <f t="shared" si="0"/>
        <v/>
      </c>
      <c r="S22" s="23"/>
      <c r="T22" s="21" t="str">
        <f t="shared" si="1"/>
        <v/>
      </c>
    </row>
    <row r="23" spans="1:20">
      <c r="A23" s="102">
        <f t="shared" ref="A23" si="5">A21+1</f>
        <v>6</v>
      </c>
      <c r="B23" s="98" t="s">
        <v>115</v>
      </c>
      <c r="C23" s="99"/>
      <c r="D23" s="7" t="s">
        <v>50</v>
      </c>
      <c r="E23" s="7"/>
      <c r="F23" s="7"/>
      <c r="G23" s="7"/>
      <c r="H23" s="7"/>
      <c r="I23" s="7"/>
      <c r="J23" s="13"/>
      <c r="K23" s="13"/>
      <c r="L23" s="13"/>
      <c r="M23" s="13"/>
      <c r="N23" s="29"/>
      <c r="O23" s="13"/>
      <c r="P23" s="13"/>
      <c r="Q23" s="13"/>
      <c r="R23" s="21" t="str">
        <f t="shared" si="0"/>
        <v/>
      </c>
      <c r="S23" s="22"/>
      <c r="T23" s="21" t="str">
        <f t="shared" si="1"/>
        <v/>
      </c>
    </row>
    <row r="24" spans="1:20">
      <c r="A24" s="103"/>
      <c r="B24" s="100"/>
      <c r="C24" s="101"/>
      <c r="D24" s="8" t="s">
        <v>52</v>
      </c>
      <c r="E24" s="8">
        <v>360</v>
      </c>
      <c r="F24" s="8"/>
      <c r="G24" s="8">
        <v>360</v>
      </c>
      <c r="H24" s="8"/>
      <c r="I24" s="8"/>
      <c r="J24" s="14"/>
      <c r="K24" s="14"/>
      <c r="L24" s="14"/>
      <c r="M24" s="14"/>
      <c r="N24" s="29"/>
      <c r="O24" s="14"/>
      <c r="P24" s="14"/>
      <c r="Q24" s="14"/>
      <c r="R24" s="21" t="str">
        <f t="shared" si="0"/>
        <v/>
      </c>
      <c r="S24" s="23"/>
      <c r="T24" s="21" t="str">
        <f t="shared" si="1"/>
        <v/>
      </c>
    </row>
    <row r="25" spans="1:20">
      <c r="A25" s="81" t="s">
        <v>53</v>
      </c>
      <c r="B25" s="82"/>
      <c r="C25" s="82"/>
      <c r="D25" s="83"/>
      <c r="E25" s="42"/>
      <c r="F25" s="2" t="str">
        <f t="shared" ref="F25:M25" si="6">IF(SUMIF($D$13:$D$24,"vast",F$13:F$24)=0,"",SUMIF($D$13:$D$24,"vast",F$13:F$24))</f>
        <v/>
      </c>
      <c r="G25" s="2" t="str">
        <f t="shared" si="6"/>
        <v/>
      </c>
      <c r="H25" s="2" t="str">
        <f t="shared" si="6"/>
        <v/>
      </c>
      <c r="I25" s="2" t="str">
        <f t="shared" si="6"/>
        <v/>
      </c>
      <c r="J25" s="2" t="str">
        <f t="shared" si="6"/>
        <v/>
      </c>
      <c r="K25" s="2" t="str">
        <f t="shared" si="6"/>
        <v/>
      </c>
      <c r="L25" s="2" t="str">
        <f t="shared" si="6"/>
        <v/>
      </c>
      <c r="M25" s="2" t="str">
        <f t="shared" si="6"/>
        <v/>
      </c>
      <c r="N25" s="29"/>
      <c r="O25" s="2" t="str">
        <f t="shared" ref="O25:T25" si="7">IF(SUMIF($D$13:$D$24,"vast",O$13:O$24)=0,"",SUMIF($D$13:$D$24,"vast",O$13:O$24))</f>
        <v/>
      </c>
      <c r="P25" s="2" t="str">
        <f t="shared" si="7"/>
        <v/>
      </c>
      <c r="Q25" s="2" t="str">
        <f t="shared" si="7"/>
        <v/>
      </c>
      <c r="R25" s="21" t="str">
        <f t="shared" si="7"/>
        <v/>
      </c>
      <c r="S25" s="21" t="str">
        <f t="shared" si="7"/>
        <v/>
      </c>
      <c r="T25" s="21" t="str">
        <f t="shared" si="7"/>
        <v/>
      </c>
    </row>
    <row r="26" spans="1:20">
      <c r="A26" s="81" t="s">
        <v>54</v>
      </c>
      <c r="B26" s="82"/>
      <c r="C26" s="82"/>
      <c r="D26" s="83"/>
      <c r="E26" s="42"/>
      <c r="F26" s="2">
        <f t="shared" ref="F26:M26" si="8">IF(SUMIF($D$13:$D$24,"regie",F$13:F$24)=0,"",SUMIF($D$13:$D$24,"regie",F$13:F$24))</f>
        <v>2430</v>
      </c>
      <c r="G26" s="2">
        <f t="shared" si="8"/>
        <v>810</v>
      </c>
      <c r="H26" s="2">
        <f t="shared" si="8"/>
        <v>1350</v>
      </c>
      <c r="I26" s="2">
        <f t="shared" si="8"/>
        <v>450</v>
      </c>
      <c r="J26" s="2" t="str">
        <f t="shared" si="8"/>
        <v/>
      </c>
      <c r="K26" s="2" t="str">
        <f t="shared" si="8"/>
        <v/>
      </c>
      <c r="L26" s="2" t="str">
        <f t="shared" si="8"/>
        <v/>
      </c>
      <c r="M26" s="2" t="str">
        <f t="shared" si="8"/>
        <v/>
      </c>
      <c r="N26" s="29"/>
      <c r="O26" s="2" t="str">
        <f t="shared" ref="O26:T26" si="9">IF(SUMIF($D$13:$D$24,"regie",O$13:O$24)=0,"",SUMIF($D$13:$D$24,"regie",O$13:O$24))</f>
        <v/>
      </c>
      <c r="P26" s="2" t="str">
        <f t="shared" si="9"/>
        <v/>
      </c>
      <c r="Q26" s="2" t="str">
        <f t="shared" si="9"/>
        <v/>
      </c>
      <c r="R26" s="21" t="str">
        <f t="shared" si="9"/>
        <v/>
      </c>
      <c r="S26" s="21" t="str">
        <f t="shared" si="9"/>
        <v/>
      </c>
      <c r="T26" s="21" t="str">
        <f t="shared" si="9"/>
        <v/>
      </c>
    </row>
    <row r="28" spans="1:20">
      <c r="O28" s="15" t="s">
        <v>55</v>
      </c>
      <c r="P28" s="10"/>
      <c r="Q28" s="10"/>
      <c r="R28" s="10"/>
      <c r="S28" s="10"/>
      <c r="T28" s="9" t="str">
        <f>IF(SUM(F25:Q25)=0,"",SUM(F25:Q25))</f>
        <v/>
      </c>
    </row>
    <row r="29" spans="1:20">
      <c r="O29" s="15" t="s">
        <v>56</v>
      </c>
      <c r="P29" s="10"/>
      <c r="Q29" s="10"/>
      <c r="R29" s="10"/>
      <c r="S29" s="10"/>
      <c r="T29" s="9">
        <f>IF(SUM(F26:Q26)=0,"",SUM(F26:Q26))</f>
        <v>5040</v>
      </c>
    </row>
    <row r="31" spans="1:20">
      <c r="O31" s="15" t="s">
        <v>57</v>
      </c>
      <c r="P31" s="10"/>
      <c r="Q31" s="10"/>
      <c r="R31" s="10"/>
      <c r="S31" s="10"/>
      <c r="T31" s="24" t="str">
        <f>IF(T25="","",T25)</f>
        <v/>
      </c>
    </row>
    <row r="32" spans="1:20">
      <c r="O32" s="15" t="s">
        <v>58</v>
      </c>
      <c r="P32" s="10"/>
      <c r="Q32" s="10"/>
      <c r="R32" s="10"/>
      <c r="S32" s="10"/>
      <c r="T32" s="24" t="str">
        <f>IF(T26="","",T26)</f>
        <v/>
      </c>
    </row>
    <row r="33" spans="15:20">
      <c r="O33" s="16" t="s">
        <v>59</v>
      </c>
      <c r="P33" s="17"/>
      <c r="Q33" s="17"/>
      <c r="R33" s="17"/>
      <c r="S33" s="17"/>
      <c r="T33" s="25" t="str">
        <f>IF(SUM(T31:T32)=0,"",SUM(T31:T32))</f>
        <v/>
      </c>
    </row>
  </sheetData>
  <mergeCells count="30">
    <mergeCell ref="A25:D25"/>
    <mergeCell ref="A26:D26"/>
    <mergeCell ref="A23:A24"/>
    <mergeCell ref="B23:C24"/>
    <mergeCell ref="A17:A18"/>
    <mergeCell ref="B17:C18"/>
    <mergeCell ref="A19:A20"/>
    <mergeCell ref="B19:C20"/>
    <mergeCell ref="A21:A22"/>
    <mergeCell ref="B21:C22"/>
    <mergeCell ref="A15:A16"/>
    <mergeCell ref="B15:C16"/>
    <mergeCell ref="J10:K10"/>
    <mergeCell ref="L10:M10"/>
    <mergeCell ref="H10:I10"/>
    <mergeCell ref="A13:A14"/>
    <mergeCell ref="B13:C14"/>
    <mergeCell ref="B8:C8"/>
    <mergeCell ref="A10:A12"/>
    <mergeCell ref="B10:C12"/>
    <mergeCell ref="F10:G10"/>
    <mergeCell ref="L2:N2"/>
    <mergeCell ref="A4:T4"/>
    <mergeCell ref="B5:C5"/>
    <mergeCell ref="S5:T5"/>
    <mergeCell ref="B6:C6"/>
    <mergeCell ref="S6:T6"/>
    <mergeCell ref="O10:Q10"/>
    <mergeCell ref="R10:T10"/>
    <mergeCell ref="R11:T11"/>
  </mergeCells>
  <pageMargins left="0.7" right="0.7" top="0.75" bottom="0.75" header="0.3" footer="0.3"/>
  <pageSetup paperSize="9" scale="3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07BAA-EABE-4C35-A31C-19B86437A1C4}">
  <dimension ref="A2:T25"/>
  <sheetViews>
    <sheetView view="pageBreakPreview" zoomScale="115" zoomScaleNormal="85" zoomScaleSheetLayoutView="115" workbookViewId="0">
      <selection activeCell="W36" sqref="W36"/>
    </sheetView>
  </sheetViews>
  <sheetFormatPr defaultColWidth="9.33203125" defaultRowHeight="10.5"/>
  <cols>
    <col min="1" max="1" width="13.6640625" style="1" bestFit="1" customWidth="1"/>
    <col min="2" max="2" width="27.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7" width="13.83203125" style="1" customWidth="1"/>
    <col min="18" max="18" width="13.1640625" style="1" customWidth="1"/>
    <col min="19" max="19" width="11.83203125" style="1" customWidth="1"/>
    <col min="20" max="20" width="13.5" style="1" customWidth="1"/>
    <col min="21" max="21" width="18.83203125" style="1" customWidth="1"/>
    <col min="22" max="16384" width="9.33203125" style="1"/>
  </cols>
  <sheetData>
    <row r="2" spans="1:20" ht="49.5" customHeight="1" thickBot="1">
      <c r="A2" s="34"/>
      <c r="B2" s="34"/>
      <c r="C2" s="34"/>
      <c r="D2" s="34"/>
      <c r="E2" s="34"/>
      <c r="F2" s="34"/>
      <c r="G2" s="34"/>
      <c r="H2" s="34"/>
      <c r="I2" s="34"/>
      <c r="J2" s="34"/>
      <c r="K2" s="34"/>
      <c r="L2" s="58"/>
      <c r="M2" s="58"/>
      <c r="N2" s="58"/>
      <c r="O2" s="34"/>
      <c r="P2" s="34"/>
      <c r="Q2" s="34"/>
      <c r="R2" s="34"/>
      <c r="S2" s="34"/>
      <c r="T2" s="34"/>
    </row>
    <row r="3" spans="1:20" ht="16.5" customHeight="1" thickTop="1">
      <c r="L3" s="3"/>
      <c r="M3" s="3"/>
      <c r="N3" s="3"/>
    </row>
    <row r="4" spans="1:20">
      <c r="A4" s="59" t="str">
        <f>'Totaal perceel 3'!A4</f>
        <v>Model begroting</v>
      </c>
      <c r="B4" s="60"/>
      <c r="C4" s="60"/>
      <c r="D4" s="60"/>
      <c r="E4" s="60"/>
      <c r="F4" s="60"/>
      <c r="G4" s="60"/>
      <c r="H4" s="60"/>
      <c r="I4" s="60"/>
      <c r="J4" s="60"/>
      <c r="K4" s="60"/>
      <c r="L4" s="60"/>
      <c r="M4" s="60"/>
      <c r="N4" s="60"/>
      <c r="O4" s="60"/>
      <c r="P4" s="60"/>
      <c r="Q4" s="60"/>
      <c r="R4" s="60"/>
      <c r="S4" s="60"/>
      <c r="T4" s="61"/>
    </row>
    <row r="5" spans="1:20">
      <c r="A5" s="1" t="s">
        <v>22</v>
      </c>
      <c r="B5" s="115" t="str">
        <f>IF('Totaal perceel 3'!$B5="","",'Totaal perceel 3'!$B5)</f>
        <v xml:space="preserve"> ATO Testorganisatie Betuweroute - totaal Perceel 3</v>
      </c>
      <c r="C5" s="115"/>
      <c r="K5" s="1" t="str">
        <f>'Totaal perceel 3'!I5</f>
        <v xml:space="preserve">Prijspeil </v>
      </c>
      <c r="L5" s="1">
        <f>'Totaal perceel 3'!J5</f>
        <v>2025</v>
      </c>
      <c r="R5" s="1" t="s">
        <v>25</v>
      </c>
      <c r="S5" s="107" t="str">
        <f>IF('Totaal perceel 3'!$Q5="","",'Totaal perceel 3'!$Q5)</f>
        <v>invullen op blad 'Totaal perceel 3'</v>
      </c>
      <c r="T5" s="108"/>
    </row>
    <row r="6" spans="1:20">
      <c r="A6" s="1" t="s">
        <v>27</v>
      </c>
      <c r="B6" s="116" t="str">
        <f>IF('Totaal perceel 3'!$B6="","",'Totaal perceel 3'!$B6)</f>
        <v>invullen op blad 'Totaal perceel 3'</v>
      </c>
      <c r="C6" s="116"/>
      <c r="K6" s="1" t="str">
        <f>'Totaal perceel 3'!I6</f>
        <v>Tarief (all-in excl BTW)</v>
      </c>
      <c r="R6" s="1" t="s">
        <v>29</v>
      </c>
      <c r="S6" s="117" t="str">
        <f>IF('Totaal perceel 3'!$Q6="","",'Totaal perceel 3'!$Q6)</f>
        <v>invullen op blad 'Totaal perceel 3'</v>
      </c>
      <c r="T6" s="118"/>
    </row>
    <row r="7" spans="1:20">
      <c r="A7" s="1" t="s">
        <v>67</v>
      </c>
      <c r="B7" s="37" t="e" cm="1">
        <f t="array" aca="1" ref="B7" ca="1">MID(CELL("bestandsnaam",A1),SEARCH("]",CELL("bestandsnaam",A1))+1,200)</f>
        <v>#VALUE!</v>
      </c>
      <c r="C7" s="38" t="s">
        <v>116</v>
      </c>
      <c r="T7" s="11"/>
    </row>
    <row r="8" spans="1:20">
      <c r="A8" s="32" t="s">
        <v>30</v>
      </c>
      <c r="B8" s="113" t="str">
        <f>IF('Totaal perceel 3'!$B7="","",'Totaal perceel 3'!$B7)</f>
        <v>invullen op blad 'Totaal perceel 3'</v>
      </c>
      <c r="C8" s="114"/>
      <c r="D8" s="32"/>
      <c r="E8" s="32"/>
      <c r="F8" s="32"/>
      <c r="G8" s="32"/>
      <c r="H8" s="32"/>
      <c r="I8" s="32"/>
      <c r="J8" s="32"/>
      <c r="K8" s="32"/>
      <c r="L8" s="32"/>
      <c r="M8" s="32"/>
      <c r="N8" s="32"/>
      <c r="O8" s="32"/>
      <c r="P8" s="32"/>
      <c r="Q8" s="32"/>
      <c r="R8" s="32"/>
      <c r="S8" s="32"/>
      <c r="T8" s="12"/>
    </row>
    <row r="9" spans="1:20" ht="11.65">
      <c r="B9" s="36"/>
      <c r="C9" s="36"/>
      <c r="T9" s="12"/>
    </row>
    <row r="10" spans="1:20" s="3" customFormat="1">
      <c r="A10" s="104" t="s">
        <v>69</v>
      </c>
      <c r="B10" s="92" t="s">
        <v>32</v>
      </c>
      <c r="C10" s="93"/>
      <c r="D10" s="4"/>
      <c r="E10" s="4"/>
      <c r="F10" s="84" t="str">
        <f>'Totaal perceel 3'!D9</f>
        <v>Testofficer</v>
      </c>
      <c r="G10" s="84"/>
      <c r="H10" s="84" t="str">
        <f>'Totaal perceel 3'!F9</f>
        <v>Testleider</v>
      </c>
      <c r="I10" s="84"/>
      <c r="J10" s="84" t="str">
        <f>'Totaal perceel 3'!H9</f>
        <v>PM</v>
      </c>
      <c r="K10" s="84"/>
      <c r="L10" s="59" t="str">
        <f>'Totaal perceel 3'!J9</f>
        <v>PMO</v>
      </c>
      <c r="M10" s="61"/>
      <c r="N10" s="30"/>
      <c r="O10" s="59">
        <f>'Totaal perceel 3'!M9</f>
        <v>0</v>
      </c>
      <c r="P10" s="60"/>
      <c r="Q10" s="61"/>
      <c r="R10" s="84" t="s">
        <v>39</v>
      </c>
      <c r="S10" s="84"/>
      <c r="T10" s="84"/>
    </row>
    <row r="11" spans="1:20" s="3" customFormat="1" ht="25.15" customHeight="1">
      <c r="A11" s="105"/>
      <c r="B11" s="94"/>
      <c r="C11" s="95"/>
      <c r="D11" s="5" t="s">
        <v>40</v>
      </c>
      <c r="E11" s="47" t="s">
        <v>70</v>
      </c>
      <c r="F11" s="2" t="str">
        <f>'Totaal perceel 3'!D10</f>
        <v>dag</v>
      </c>
      <c r="G11" s="2" t="str">
        <f>'Totaal perceel 3'!E10</f>
        <v>weekend</v>
      </c>
      <c r="H11" s="2" t="str">
        <f>'Totaal perceel 3'!F10</f>
        <v>dag</v>
      </c>
      <c r="I11" s="2" t="str">
        <f>'Totaal perceel 3'!G10</f>
        <v>weekend</v>
      </c>
      <c r="J11" s="2" t="str">
        <f>'Totaal perceel 3'!H10</f>
        <v>dag</v>
      </c>
      <c r="K11" s="2">
        <f>'Totaal perceel 3'!I10</f>
        <v>0</v>
      </c>
      <c r="L11" s="2" t="str">
        <f>'Totaal perceel 3'!J10</f>
        <v>dag</v>
      </c>
      <c r="M11" s="2">
        <f>'Totaal perceel 3'!K10</f>
        <v>0</v>
      </c>
      <c r="N11" s="29"/>
      <c r="O11" s="2">
        <f>'Totaal perceel 3'!M10</f>
        <v>0</v>
      </c>
      <c r="P11" s="2">
        <f>'Totaal perceel 3'!N10</f>
        <v>0</v>
      </c>
      <c r="Q11" s="46">
        <f>'Totaal perceel 3'!O10</f>
        <v>0</v>
      </c>
      <c r="R11" s="75"/>
      <c r="S11" s="75"/>
      <c r="T11" s="75"/>
    </row>
    <row r="12" spans="1:20" s="3" customFormat="1" ht="12.6" customHeight="1">
      <c r="A12" s="106"/>
      <c r="B12" s="96"/>
      <c r="C12" s="97"/>
      <c r="D12" s="6" t="s">
        <v>71</v>
      </c>
      <c r="E12" s="6" t="s">
        <v>72</v>
      </c>
      <c r="F12" s="20">
        <f>IFERROR('Totaal perceel 3'!D11,"")</f>
        <v>0</v>
      </c>
      <c r="G12" s="20">
        <f>IFERROR('Totaal perceel 3'!E11,"")</f>
        <v>0</v>
      </c>
      <c r="H12" s="20">
        <f>IFERROR('Totaal perceel 3'!F11,"")</f>
        <v>0</v>
      </c>
      <c r="I12" s="20">
        <f>IFERROR('Totaal perceel 3'!G11,"")</f>
        <v>0</v>
      </c>
      <c r="J12" s="20">
        <f>IFERROR('Totaal perceel 3'!H11,"")</f>
        <v>0</v>
      </c>
      <c r="K12" s="20">
        <f>IFERROR('Totaal perceel 3'!I11,"")</f>
        <v>0</v>
      </c>
      <c r="L12" s="20">
        <f>IFERROR('Totaal perceel 3'!J11,"")</f>
        <v>0</v>
      </c>
      <c r="M12" s="20">
        <f>IFERROR('Totaal perceel 3'!K11,"")</f>
        <v>0</v>
      </c>
      <c r="N12" s="31"/>
      <c r="O12" s="20">
        <f>IFERROR('Totaal perceel 3'!M11,"")</f>
        <v>0</v>
      </c>
      <c r="P12" s="20">
        <f>IFERROR('Totaal perceel 3'!N11,"")</f>
        <v>0</v>
      </c>
      <c r="Q12" s="20">
        <f>IFERROR('Totaal perceel 3'!O11,"")</f>
        <v>0</v>
      </c>
      <c r="R12" s="2" t="s">
        <v>47</v>
      </c>
      <c r="S12" s="2" t="s">
        <v>48</v>
      </c>
      <c r="T12" s="2" t="s">
        <v>49</v>
      </c>
    </row>
    <row r="13" spans="1:20">
      <c r="A13" s="102">
        <v>1</v>
      </c>
      <c r="B13" s="109" t="s">
        <v>117</v>
      </c>
      <c r="C13" s="110"/>
      <c r="D13" s="7" t="s">
        <v>50</v>
      </c>
      <c r="E13" s="7"/>
      <c r="F13" s="13"/>
      <c r="G13" s="13"/>
      <c r="H13" s="13"/>
      <c r="I13" s="13"/>
      <c r="J13" s="13"/>
      <c r="K13" s="13"/>
      <c r="L13" s="13"/>
      <c r="M13" s="13"/>
      <c r="N13" s="29"/>
      <c r="O13" s="13"/>
      <c r="P13" s="13"/>
      <c r="Q13" s="13"/>
      <c r="R13" s="21" t="str">
        <f t="shared" ref="R13:R16" si="0">IF(SUMPRODUCT($F$12:$Q$12,F13:Q13)=0,"",SUMPRODUCT($F$12:$Q$12,F13:Q13))</f>
        <v/>
      </c>
      <c r="S13" s="22"/>
      <c r="T13" s="21" t="str">
        <f t="shared" ref="T13:T16" si="1">IF(SUM(R13:S13)=0,"",SUM(R13:S13))</f>
        <v/>
      </c>
    </row>
    <row r="14" spans="1:20">
      <c r="A14" s="103"/>
      <c r="B14" s="111"/>
      <c r="C14" s="112"/>
      <c r="D14" s="8" t="s">
        <v>52</v>
      </c>
      <c r="E14" s="8">
        <v>200</v>
      </c>
      <c r="F14" s="14"/>
      <c r="G14" s="14"/>
      <c r="H14" s="14">
        <v>200</v>
      </c>
      <c r="I14" s="14"/>
      <c r="J14" s="14"/>
      <c r="K14" s="14"/>
      <c r="L14" s="14"/>
      <c r="M14" s="14"/>
      <c r="N14" s="29"/>
      <c r="O14" s="14"/>
      <c r="P14" s="14"/>
      <c r="Q14" s="14"/>
      <c r="R14" s="21" t="str">
        <f t="shared" si="0"/>
        <v/>
      </c>
      <c r="S14" s="23"/>
      <c r="T14" s="21" t="str">
        <f t="shared" si="1"/>
        <v/>
      </c>
    </row>
    <row r="15" spans="1:20">
      <c r="A15" s="102">
        <f>A13+1</f>
        <v>2</v>
      </c>
      <c r="B15" s="119" t="s">
        <v>118</v>
      </c>
      <c r="C15" s="120"/>
      <c r="D15" s="7" t="s">
        <v>50</v>
      </c>
      <c r="E15" s="7"/>
      <c r="F15" s="13"/>
      <c r="G15" s="13"/>
      <c r="H15" s="13"/>
      <c r="I15" s="13"/>
      <c r="J15" s="13"/>
      <c r="K15" s="13"/>
      <c r="L15" s="13"/>
      <c r="M15" s="13"/>
      <c r="N15" s="29"/>
      <c r="O15" s="13"/>
      <c r="P15" s="13"/>
      <c r="Q15" s="13"/>
      <c r="R15" s="21" t="str">
        <f t="shared" si="0"/>
        <v/>
      </c>
      <c r="S15" s="22"/>
      <c r="T15" s="21" t="str">
        <f t="shared" si="1"/>
        <v/>
      </c>
    </row>
    <row r="16" spans="1:20">
      <c r="A16" s="103"/>
      <c r="B16" s="121"/>
      <c r="C16" s="122"/>
      <c r="D16" s="8" t="s">
        <v>52</v>
      </c>
      <c r="E16" s="8">
        <v>80</v>
      </c>
      <c r="F16" s="14"/>
      <c r="G16" s="14"/>
      <c r="H16" s="14">
        <v>80</v>
      </c>
      <c r="I16" s="14"/>
      <c r="J16" s="14"/>
      <c r="K16" s="14"/>
      <c r="L16" s="14"/>
      <c r="M16" s="14"/>
      <c r="N16" s="29"/>
      <c r="O16" s="14"/>
      <c r="P16" s="14"/>
      <c r="Q16" s="14"/>
      <c r="R16" s="21" t="str">
        <f t="shared" si="0"/>
        <v/>
      </c>
      <c r="S16" s="23"/>
      <c r="T16" s="21" t="str">
        <f t="shared" si="1"/>
        <v/>
      </c>
    </row>
    <row r="17" spans="1:20">
      <c r="A17" s="81" t="s">
        <v>53</v>
      </c>
      <c r="B17" s="82"/>
      <c r="C17" s="82"/>
      <c r="D17" s="83"/>
      <c r="E17" s="42"/>
      <c r="F17" s="2" t="str">
        <f t="shared" ref="F17:M17" si="2">IF(SUMIF($D$13:$D$16,"vast",F$13:F$16)=0,"",SUMIF($D$13:$D$16,"vast",F$13:F$16))</f>
        <v/>
      </c>
      <c r="G17" s="2" t="str">
        <f t="shared" si="2"/>
        <v/>
      </c>
      <c r="H17" s="2" t="str">
        <f t="shared" si="2"/>
        <v/>
      </c>
      <c r="I17" s="2" t="str">
        <f t="shared" si="2"/>
        <v/>
      </c>
      <c r="J17" s="2" t="str">
        <f t="shared" si="2"/>
        <v/>
      </c>
      <c r="K17" s="2" t="str">
        <f t="shared" si="2"/>
        <v/>
      </c>
      <c r="L17" s="2" t="str">
        <f t="shared" si="2"/>
        <v/>
      </c>
      <c r="M17" s="2" t="str">
        <f t="shared" si="2"/>
        <v/>
      </c>
      <c r="N17" s="29"/>
      <c r="O17" s="2" t="str">
        <f t="shared" ref="O17:T17" si="3">IF(SUMIF($D$13:$D$16,"vast",O$13:O$16)=0,"",SUMIF($D$13:$D$16,"vast",O$13:O$16))</f>
        <v/>
      </c>
      <c r="P17" s="2" t="str">
        <f t="shared" si="3"/>
        <v/>
      </c>
      <c r="Q17" s="2" t="str">
        <f t="shared" si="3"/>
        <v/>
      </c>
      <c r="R17" s="21" t="str">
        <f t="shared" si="3"/>
        <v/>
      </c>
      <c r="S17" s="21" t="str">
        <f t="shared" si="3"/>
        <v/>
      </c>
      <c r="T17" s="21" t="str">
        <f t="shared" si="3"/>
        <v/>
      </c>
    </row>
    <row r="18" spans="1:20">
      <c r="A18" s="81" t="s">
        <v>54</v>
      </c>
      <c r="B18" s="82"/>
      <c r="C18" s="82"/>
      <c r="D18" s="83"/>
      <c r="E18" s="42"/>
      <c r="F18" s="2" t="str">
        <f t="shared" ref="F18:M18" si="4">IF(SUMIF($D$13:$D$16,"regie",F$13:F$16)=0,"",SUMIF($D$13:$D$16,"regie",F$13:F$16))</f>
        <v/>
      </c>
      <c r="G18" s="2" t="str">
        <f t="shared" si="4"/>
        <v/>
      </c>
      <c r="H18" s="2">
        <f t="shared" si="4"/>
        <v>280</v>
      </c>
      <c r="I18" s="2" t="str">
        <f t="shared" si="4"/>
        <v/>
      </c>
      <c r="J18" s="2" t="str">
        <f t="shared" si="4"/>
        <v/>
      </c>
      <c r="K18" s="2" t="str">
        <f t="shared" si="4"/>
        <v/>
      </c>
      <c r="L18" s="2" t="str">
        <f t="shared" si="4"/>
        <v/>
      </c>
      <c r="M18" s="2" t="str">
        <f t="shared" si="4"/>
        <v/>
      </c>
      <c r="N18" s="29"/>
      <c r="O18" s="2" t="str">
        <f t="shared" ref="O18:T18" si="5">IF(SUMIF($D$13:$D$16,"regie",O$13:O$16)=0,"",SUMIF($D$13:$D$16,"regie",O$13:O$16))</f>
        <v/>
      </c>
      <c r="P18" s="2" t="str">
        <f t="shared" si="5"/>
        <v/>
      </c>
      <c r="Q18" s="2" t="str">
        <f t="shared" si="5"/>
        <v/>
      </c>
      <c r="R18" s="21" t="str">
        <f t="shared" si="5"/>
        <v/>
      </c>
      <c r="S18" s="21" t="str">
        <f t="shared" si="5"/>
        <v/>
      </c>
      <c r="T18" s="21" t="str">
        <f t="shared" si="5"/>
        <v/>
      </c>
    </row>
    <row r="20" spans="1:20">
      <c r="O20" s="15" t="s">
        <v>55</v>
      </c>
      <c r="P20" s="10"/>
      <c r="Q20" s="10"/>
      <c r="R20" s="10"/>
      <c r="S20" s="10"/>
      <c r="T20" s="9" t="str">
        <f>IF(SUM(F17:Q17)=0,"",SUM(F17:Q17))</f>
        <v/>
      </c>
    </row>
    <row r="21" spans="1:20">
      <c r="O21" s="15" t="s">
        <v>56</v>
      </c>
      <c r="P21" s="10"/>
      <c r="Q21" s="10"/>
      <c r="R21" s="10"/>
      <c r="S21" s="10"/>
      <c r="T21" s="9">
        <f>IF(SUM(F18:Q18)=0,"",SUM(F18:Q18))</f>
        <v>280</v>
      </c>
    </row>
    <row r="23" spans="1:20">
      <c r="O23" s="15" t="s">
        <v>57</v>
      </c>
      <c r="P23" s="10"/>
      <c r="Q23" s="10"/>
      <c r="R23" s="10"/>
      <c r="S23" s="10"/>
      <c r="T23" s="24" t="str">
        <f>IF(T17="","",T17)</f>
        <v/>
      </c>
    </row>
    <row r="24" spans="1:20">
      <c r="O24" s="15" t="s">
        <v>58</v>
      </c>
      <c r="P24" s="10"/>
      <c r="Q24" s="10"/>
      <c r="R24" s="10"/>
      <c r="S24" s="10"/>
      <c r="T24" s="24" t="str">
        <f>IF(T18="","",T18)</f>
        <v/>
      </c>
    </row>
    <row r="25" spans="1:20">
      <c r="O25" s="16" t="s">
        <v>59</v>
      </c>
      <c r="P25" s="17"/>
      <c r="Q25" s="17"/>
      <c r="R25" s="17"/>
      <c r="S25" s="17"/>
      <c r="T25" s="25" t="str">
        <f>IF(SUM(T23:T24)=0,"",SUM(T23:T24))</f>
        <v/>
      </c>
    </row>
  </sheetData>
  <mergeCells count="22">
    <mergeCell ref="A17:D17"/>
    <mergeCell ref="A18:D18"/>
    <mergeCell ref="A15:A16"/>
    <mergeCell ref="B15:C16"/>
    <mergeCell ref="J10:K10"/>
    <mergeCell ref="A13:A14"/>
    <mergeCell ref="B13:C14"/>
    <mergeCell ref="B8:C8"/>
    <mergeCell ref="A10:A12"/>
    <mergeCell ref="B10:C12"/>
    <mergeCell ref="O10:Q10"/>
    <mergeCell ref="R10:T10"/>
    <mergeCell ref="R11:T11"/>
    <mergeCell ref="L10:M10"/>
    <mergeCell ref="H10:I10"/>
    <mergeCell ref="F10:G10"/>
    <mergeCell ref="L2:N2"/>
    <mergeCell ref="A4:T4"/>
    <mergeCell ref="B5:C5"/>
    <mergeCell ref="S5:T5"/>
    <mergeCell ref="B6:C6"/>
    <mergeCell ref="S6:T6"/>
  </mergeCells>
  <pageMargins left="0.7" right="0.7" top="0.75" bottom="0.75" header="0.3" footer="0.3"/>
  <pageSetup paperSize="9" scale="3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D4728-E45C-4FE6-B3A1-3FACC89FFD62}">
  <dimension ref="A2:T23"/>
  <sheetViews>
    <sheetView view="pageBreakPreview" zoomScale="70" zoomScaleNormal="85" zoomScaleSheetLayoutView="70" workbookViewId="0">
      <selection activeCell="J84" sqref="J84"/>
    </sheetView>
  </sheetViews>
  <sheetFormatPr defaultColWidth="9.33203125" defaultRowHeight="10.5"/>
  <cols>
    <col min="1" max="1" width="13.6640625" style="1" bestFit="1" customWidth="1"/>
    <col min="2" max="2" width="27.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7" width="13.83203125" style="1" customWidth="1"/>
    <col min="18" max="18" width="13.1640625" style="1" customWidth="1"/>
    <col min="19" max="19" width="11.83203125" style="1" customWidth="1"/>
    <col min="20" max="20" width="13.5" style="1" customWidth="1"/>
    <col min="21" max="21" width="18.83203125" style="1" customWidth="1"/>
    <col min="22" max="16384" width="9.33203125" style="1"/>
  </cols>
  <sheetData>
    <row r="2" spans="1:20" ht="49.5" customHeight="1" thickBot="1">
      <c r="A2" s="34"/>
      <c r="B2" s="34"/>
      <c r="C2" s="34"/>
      <c r="D2" s="34"/>
      <c r="E2" s="34"/>
      <c r="F2" s="34"/>
      <c r="G2" s="34"/>
      <c r="H2" s="34"/>
      <c r="I2" s="34"/>
      <c r="J2" s="34"/>
      <c r="K2" s="34"/>
      <c r="L2" s="58"/>
      <c r="M2" s="58"/>
      <c r="N2" s="58"/>
      <c r="O2" s="34"/>
      <c r="P2" s="34"/>
      <c r="Q2" s="34"/>
      <c r="R2" s="34"/>
      <c r="S2" s="34"/>
      <c r="T2" s="34"/>
    </row>
    <row r="3" spans="1:20" ht="16.5" customHeight="1" thickTop="1">
      <c r="L3" s="3"/>
      <c r="M3" s="3"/>
      <c r="N3" s="3"/>
    </row>
    <row r="4" spans="1:20">
      <c r="A4" s="59" t="str">
        <f>'Totaal perceel 3'!A4</f>
        <v>Model begroting</v>
      </c>
      <c r="B4" s="60"/>
      <c r="C4" s="60"/>
      <c r="D4" s="60"/>
      <c r="E4" s="60"/>
      <c r="F4" s="60"/>
      <c r="G4" s="60"/>
      <c r="H4" s="60"/>
      <c r="I4" s="60"/>
      <c r="J4" s="60"/>
      <c r="K4" s="60"/>
      <c r="L4" s="60"/>
      <c r="M4" s="60"/>
      <c r="N4" s="60"/>
      <c r="O4" s="60"/>
      <c r="P4" s="60"/>
      <c r="Q4" s="60"/>
      <c r="R4" s="60"/>
      <c r="S4" s="60"/>
      <c r="T4" s="61"/>
    </row>
    <row r="5" spans="1:20">
      <c r="A5" s="1" t="s">
        <v>22</v>
      </c>
      <c r="B5" s="115" t="str">
        <f>IF('Totaal perceel 3'!$B5="","",'Totaal perceel 3'!$B5)</f>
        <v xml:space="preserve"> ATO Testorganisatie Betuweroute - totaal Perceel 3</v>
      </c>
      <c r="C5" s="115"/>
      <c r="K5" s="1" t="str">
        <f>'Totaal perceel 3'!I5</f>
        <v xml:space="preserve">Prijspeil </v>
      </c>
      <c r="L5" s="1">
        <f>'Totaal perceel 3'!J5</f>
        <v>2025</v>
      </c>
      <c r="R5" s="1" t="s">
        <v>25</v>
      </c>
      <c r="S5" s="107" t="str">
        <f>IF('Totaal perceel 3'!$Q5="","",'Totaal perceel 3'!$Q5)</f>
        <v>invullen op blad 'Totaal perceel 3'</v>
      </c>
      <c r="T5" s="108"/>
    </row>
    <row r="6" spans="1:20">
      <c r="A6" s="1" t="s">
        <v>27</v>
      </c>
      <c r="B6" s="116" t="str">
        <f>IF('Totaal perceel 3'!$B6="","",'Totaal perceel 3'!$B6)</f>
        <v>invullen op blad 'Totaal perceel 3'</v>
      </c>
      <c r="C6" s="116"/>
      <c r="K6" s="1" t="str">
        <f>'Totaal perceel 3'!I6</f>
        <v>Tarief (all-in excl BTW)</v>
      </c>
      <c r="R6" s="1" t="s">
        <v>29</v>
      </c>
      <c r="S6" s="117" t="str">
        <f>IF('Totaal perceel 3'!$Q6="","",'Totaal perceel 3'!$Q6)</f>
        <v>invullen op blad 'Totaal perceel 3'</v>
      </c>
      <c r="T6" s="118"/>
    </row>
    <row r="7" spans="1:20">
      <c r="A7" s="1" t="s">
        <v>67</v>
      </c>
      <c r="B7" s="37" t="e" cm="1">
        <f t="array" aca="1" ref="B7" ca="1">MID(CELL("bestandsnaam",A1),SEARCH("]",CELL("bestandsnaam",A1))+1,200)</f>
        <v>#VALUE!</v>
      </c>
      <c r="C7" s="38" t="s">
        <v>119</v>
      </c>
      <c r="T7" s="11"/>
    </row>
    <row r="8" spans="1:20">
      <c r="A8" s="32" t="s">
        <v>30</v>
      </c>
      <c r="B8" s="113" t="str">
        <f>IF('Totaal perceel 3'!$B7="","",'Totaal perceel 3'!$B7)</f>
        <v>invullen op blad 'Totaal perceel 3'</v>
      </c>
      <c r="C8" s="114"/>
      <c r="D8" s="32"/>
      <c r="E8" s="32"/>
      <c r="F8" s="32"/>
      <c r="G8" s="32"/>
      <c r="H8" s="32"/>
      <c r="I8" s="32"/>
      <c r="J8" s="32"/>
      <c r="K8" s="32"/>
      <c r="L8" s="32"/>
      <c r="M8" s="32"/>
      <c r="N8" s="32"/>
      <c r="O8" s="32"/>
      <c r="P8" s="32"/>
      <c r="Q8" s="32"/>
      <c r="R8" s="32"/>
      <c r="S8" s="32"/>
      <c r="T8" s="12"/>
    </row>
    <row r="9" spans="1:20" ht="11.65">
      <c r="B9" s="36"/>
      <c r="C9" s="36"/>
      <c r="T9" s="12"/>
    </row>
    <row r="10" spans="1:20" s="3" customFormat="1">
      <c r="A10" s="104" t="s">
        <v>69</v>
      </c>
      <c r="B10" s="92" t="s">
        <v>32</v>
      </c>
      <c r="C10" s="93"/>
      <c r="D10" s="4"/>
      <c r="E10" s="4"/>
      <c r="F10" s="84" t="str">
        <f>'Totaal perceel 3'!D9</f>
        <v>Testofficer</v>
      </c>
      <c r="G10" s="84"/>
      <c r="H10" s="84" t="str">
        <f>'Totaal perceel 3'!F9</f>
        <v>Testleider</v>
      </c>
      <c r="I10" s="84"/>
      <c r="J10" s="84" t="str">
        <f>'Totaal perceel 3'!H9</f>
        <v>PM</v>
      </c>
      <c r="K10" s="84"/>
      <c r="L10" s="59" t="str">
        <f>'Totaal perceel 3'!J9</f>
        <v>PMO</v>
      </c>
      <c r="M10" s="61"/>
      <c r="N10" s="30"/>
      <c r="O10" s="59">
        <f>'Totaal perceel 3'!M9</f>
        <v>0</v>
      </c>
      <c r="P10" s="60"/>
      <c r="Q10" s="61"/>
      <c r="R10" s="84" t="s">
        <v>39</v>
      </c>
      <c r="S10" s="84"/>
      <c r="T10" s="84"/>
    </row>
    <row r="11" spans="1:20" s="3" customFormat="1" ht="25.15" customHeight="1">
      <c r="A11" s="105"/>
      <c r="B11" s="94"/>
      <c r="C11" s="95"/>
      <c r="D11" s="5" t="s">
        <v>40</v>
      </c>
      <c r="E11" s="47" t="s">
        <v>70</v>
      </c>
      <c r="F11" s="2" t="str">
        <f>'Totaal perceel 3'!D10</f>
        <v>dag</v>
      </c>
      <c r="G11" s="2" t="str">
        <f>'Totaal perceel 3'!E10</f>
        <v>weekend</v>
      </c>
      <c r="H11" s="2" t="str">
        <f>'Totaal perceel 3'!F10</f>
        <v>dag</v>
      </c>
      <c r="I11" s="2" t="str">
        <f>'Totaal perceel 3'!G10</f>
        <v>weekend</v>
      </c>
      <c r="J11" s="2" t="str">
        <f>'Totaal perceel 3'!H10</f>
        <v>dag</v>
      </c>
      <c r="K11" s="2">
        <f>'Totaal perceel 3'!I10</f>
        <v>0</v>
      </c>
      <c r="L11" s="2" t="str">
        <f>'Totaal perceel 3'!J10</f>
        <v>dag</v>
      </c>
      <c r="M11" s="2">
        <f>'Totaal perceel 3'!K10</f>
        <v>0</v>
      </c>
      <c r="N11" s="29"/>
      <c r="O11" s="2">
        <f>'Totaal perceel 3'!M10</f>
        <v>0</v>
      </c>
      <c r="P11" s="2">
        <f>'Totaal perceel 3'!N10</f>
        <v>0</v>
      </c>
      <c r="Q11" s="46">
        <f>'Totaal perceel 3'!O10</f>
        <v>0</v>
      </c>
      <c r="R11" s="75"/>
      <c r="S11" s="75"/>
      <c r="T11" s="75"/>
    </row>
    <row r="12" spans="1:20" s="3" customFormat="1" ht="12.6" customHeight="1">
      <c r="A12" s="106"/>
      <c r="B12" s="96"/>
      <c r="C12" s="97"/>
      <c r="D12" s="6" t="s">
        <v>71</v>
      </c>
      <c r="E12" s="6" t="s">
        <v>72</v>
      </c>
      <c r="F12" s="20">
        <f>IFERROR('Totaal perceel 3'!D11,"")</f>
        <v>0</v>
      </c>
      <c r="G12" s="20">
        <f>IFERROR('Totaal perceel 3'!E11,"")</f>
        <v>0</v>
      </c>
      <c r="H12" s="20">
        <f>IFERROR('Totaal perceel 3'!F11,"")</f>
        <v>0</v>
      </c>
      <c r="I12" s="20">
        <f>IFERROR('Totaal perceel 3'!G11,"")</f>
        <v>0</v>
      </c>
      <c r="J12" s="20">
        <f>IFERROR('Totaal perceel 3'!H11,"")</f>
        <v>0</v>
      </c>
      <c r="K12" s="20">
        <f>IFERROR('Totaal perceel 3'!I11,"")</f>
        <v>0</v>
      </c>
      <c r="L12" s="20">
        <f>IFERROR('Totaal perceel 3'!J11,"")</f>
        <v>0</v>
      </c>
      <c r="M12" s="20">
        <f>IFERROR('Totaal perceel 3'!K11,"")</f>
        <v>0</v>
      </c>
      <c r="N12" s="31"/>
      <c r="O12" s="20">
        <f>IFERROR('Totaal perceel 3'!M11,"")</f>
        <v>0</v>
      </c>
      <c r="P12" s="20">
        <f>IFERROR('Totaal perceel 3'!N11,"")</f>
        <v>0</v>
      </c>
      <c r="Q12" s="20">
        <f>IFERROR('Totaal perceel 3'!O11,"")</f>
        <v>0</v>
      </c>
      <c r="R12" s="2" t="s">
        <v>47</v>
      </c>
      <c r="S12" s="2" t="s">
        <v>48</v>
      </c>
      <c r="T12" s="2" t="s">
        <v>49</v>
      </c>
    </row>
    <row r="13" spans="1:20">
      <c r="A13" s="102">
        <v>1</v>
      </c>
      <c r="B13" s="109" t="s">
        <v>81</v>
      </c>
      <c r="C13" s="110"/>
      <c r="D13" s="7" t="s">
        <v>50</v>
      </c>
      <c r="E13" s="7"/>
      <c r="F13" s="13"/>
      <c r="G13" s="13"/>
      <c r="H13" s="13"/>
      <c r="I13" s="13"/>
      <c r="J13" s="13"/>
      <c r="K13" s="13"/>
      <c r="L13" s="13"/>
      <c r="M13" s="13"/>
      <c r="N13" s="29"/>
      <c r="O13" s="13"/>
      <c r="P13" s="13"/>
      <c r="Q13" s="13"/>
      <c r="R13" s="21" t="str">
        <f t="shared" ref="R13:R14" si="0">IF(SUMPRODUCT($F$12:$Q$12,F13:Q13)=0,"",SUMPRODUCT($F$12:$Q$12,F13:Q13))</f>
        <v/>
      </c>
      <c r="S13" s="22"/>
      <c r="T13" s="21" t="str">
        <f t="shared" ref="T13:T14" si="1">IF(SUM(R13:S13)=0,"",SUM(R13:S13))</f>
        <v/>
      </c>
    </row>
    <row r="14" spans="1:20">
      <c r="A14" s="103"/>
      <c r="B14" s="111"/>
      <c r="C14" s="112"/>
      <c r="D14" s="8" t="s">
        <v>52</v>
      </c>
      <c r="E14" s="8">
        <v>960</v>
      </c>
      <c r="F14" s="14"/>
      <c r="G14" s="14"/>
      <c r="H14" s="14"/>
      <c r="I14" s="14"/>
      <c r="J14" s="14">
        <v>480</v>
      </c>
      <c r="K14" s="14"/>
      <c r="L14" s="14">
        <v>480</v>
      </c>
      <c r="M14" s="14"/>
      <c r="N14" s="29"/>
      <c r="O14" s="14"/>
      <c r="P14" s="14"/>
      <c r="Q14" s="14"/>
      <c r="R14" s="21" t="str">
        <f t="shared" si="0"/>
        <v/>
      </c>
      <c r="S14" s="23"/>
      <c r="T14" s="21" t="str">
        <f t="shared" si="1"/>
        <v/>
      </c>
    </row>
    <row r="15" spans="1:20">
      <c r="A15" s="81" t="s">
        <v>53</v>
      </c>
      <c r="B15" s="82"/>
      <c r="C15" s="82"/>
      <c r="D15" s="83"/>
      <c r="E15" s="42"/>
      <c r="F15" s="2" t="str">
        <f t="shared" ref="F15:M15" si="2">IF(SUMIF($D$13:$D$14,"vast",F$13:F$14)=0,"",SUMIF($D$13:$D$14,"vast",F$13:F$14))</f>
        <v/>
      </c>
      <c r="G15" s="2" t="str">
        <f t="shared" si="2"/>
        <v/>
      </c>
      <c r="H15" s="2" t="str">
        <f t="shared" si="2"/>
        <v/>
      </c>
      <c r="I15" s="2" t="str">
        <f t="shared" si="2"/>
        <v/>
      </c>
      <c r="J15" s="2" t="str">
        <f t="shared" si="2"/>
        <v/>
      </c>
      <c r="K15" s="2" t="str">
        <f t="shared" si="2"/>
        <v/>
      </c>
      <c r="L15" s="2" t="str">
        <f t="shared" si="2"/>
        <v/>
      </c>
      <c r="M15" s="2" t="str">
        <f t="shared" si="2"/>
        <v/>
      </c>
      <c r="N15" s="29"/>
      <c r="O15" s="2" t="str">
        <f t="shared" ref="O15:T15" si="3">IF(SUMIF($D$13:$D$14,"vast",O$13:O$14)=0,"",SUMIF($D$13:$D$14,"vast",O$13:O$14))</f>
        <v/>
      </c>
      <c r="P15" s="2" t="str">
        <f t="shared" si="3"/>
        <v/>
      </c>
      <c r="Q15" s="2" t="str">
        <f t="shared" si="3"/>
        <v/>
      </c>
      <c r="R15" s="21" t="str">
        <f t="shared" si="3"/>
        <v/>
      </c>
      <c r="S15" s="21" t="str">
        <f t="shared" si="3"/>
        <v/>
      </c>
      <c r="T15" s="21" t="str">
        <f t="shared" si="3"/>
        <v/>
      </c>
    </row>
    <row r="16" spans="1:20">
      <c r="A16" s="81" t="s">
        <v>54</v>
      </c>
      <c r="B16" s="82"/>
      <c r="C16" s="82"/>
      <c r="D16" s="83"/>
      <c r="E16" s="42"/>
      <c r="F16" s="2" t="str">
        <f t="shared" ref="F16:M16" si="4">IF(SUMIF($D$13:$D$14,"regie",F$13:F$14)=0,"",SUMIF($D$13:$D$14,"regie",F$13:F$14))</f>
        <v/>
      </c>
      <c r="G16" s="2" t="str">
        <f t="shared" si="4"/>
        <v/>
      </c>
      <c r="H16" s="2" t="str">
        <f t="shared" si="4"/>
        <v/>
      </c>
      <c r="I16" s="2" t="str">
        <f t="shared" si="4"/>
        <v/>
      </c>
      <c r="J16" s="2">
        <f t="shared" si="4"/>
        <v>480</v>
      </c>
      <c r="K16" s="2" t="str">
        <f t="shared" si="4"/>
        <v/>
      </c>
      <c r="L16" s="2">
        <f t="shared" si="4"/>
        <v>480</v>
      </c>
      <c r="M16" s="2" t="str">
        <f t="shared" si="4"/>
        <v/>
      </c>
      <c r="N16" s="29"/>
      <c r="O16" s="2" t="str">
        <f t="shared" ref="O16:T16" si="5">IF(SUMIF($D$13:$D$14,"regie",O$13:O$14)=0,"",SUMIF($D$13:$D$14,"regie",O$13:O$14))</f>
        <v/>
      </c>
      <c r="P16" s="2" t="str">
        <f t="shared" si="5"/>
        <v/>
      </c>
      <c r="Q16" s="2" t="str">
        <f t="shared" si="5"/>
        <v/>
      </c>
      <c r="R16" s="21" t="str">
        <f t="shared" si="5"/>
        <v/>
      </c>
      <c r="S16" s="21" t="str">
        <f t="shared" si="5"/>
        <v/>
      </c>
      <c r="T16" s="21" t="str">
        <f t="shared" si="5"/>
        <v/>
      </c>
    </row>
    <row r="18" spans="15:20">
      <c r="O18" s="15" t="s">
        <v>55</v>
      </c>
      <c r="P18" s="10"/>
      <c r="Q18" s="10"/>
      <c r="R18" s="10"/>
      <c r="S18" s="10"/>
      <c r="T18" s="9" t="str">
        <f>IF(SUM(F15:Q15)=0,"",SUM(F15:Q15))</f>
        <v/>
      </c>
    </row>
    <row r="19" spans="15:20">
      <c r="O19" s="15" t="s">
        <v>56</v>
      </c>
      <c r="P19" s="10"/>
      <c r="Q19" s="10"/>
      <c r="R19" s="10"/>
      <c r="S19" s="10"/>
      <c r="T19" s="9">
        <f>IF(SUM(F16:Q16)=0,"",SUM(F16:Q16))</f>
        <v>960</v>
      </c>
    </row>
    <row r="21" spans="15:20">
      <c r="O21" s="15" t="s">
        <v>57</v>
      </c>
      <c r="P21" s="10"/>
      <c r="Q21" s="10"/>
      <c r="R21" s="10"/>
      <c r="S21" s="10"/>
      <c r="T21" s="24" t="str">
        <f>IF(T15="","",T15)</f>
        <v/>
      </c>
    </row>
    <row r="22" spans="15:20">
      <c r="O22" s="15" t="s">
        <v>58</v>
      </c>
      <c r="P22" s="10"/>
      <c r="Q22" s="10"/>
      <c r="R22" s="10"/>
      <c r="S22" s="10"/>
      <c r="T22" s="24" t="str">
        <f>IF(T16="","",T16)</f>
        <v/>
      </c>
    </row>
    <row r="23" spans="15:20">
      <c r="O23" s="16" t="s">
        <v>59</v>
      </c>
      <c r="P23" s="17"/>
      <c r="Q23" s="17"/>
      <c r="R23" s="17"/>
      <c r="S23" s="17"/>
      <c r="T23" s="25" t="str">
        <f>IF(SUM(T21:T22)=0,"",SUM(T21:T22))</f>
        <v/>
      </c>
    </row>
  </sheetData>
  <mergeCells count="20">
    <mergeCell ref="A15:D15"/>
    <mergeCell ref="A16:D16"/>
    <mergeCell ref="J10:K10"/>
    <mergeCell ref="L10:M10"/>
    <mergeCell ref="H10:I10"/>
    <mergeCell ref="A13:A14"/>
    <mergeCell ref="B13:C14"/>
    <mergeCell ref="B8:C8"/>
    <mergeCell ref="A10:A12"/>
    <mergeCell ref="B10:C12"/>
    <mergeCell ref="F10:G10"/>
    <mergeCell ref="L2:N2"/>
    <mergeCell ref="A4:T4"/>
    <mergeCell ref="B5:C5"/>
    <mergeCell ref="S5:T5"/>
    <mergeCell ref="B6:C6"/>
    <mergeCell ref="S6:T6"/>
    <mergeCell ref="O10:Q10"/>
    <mergeCell ref="R10:T10"/>
    <mergeCell ref="R11:T11"/>
  </mergeCells>
  <pageMargins left="0.7" right="0.7" top="0.75" bottom="0.75" header="0.3" footer="0.3"/>
  <pageSetup paperSize="9" scale="3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D66A4-BAAF-468B-A300-7E653B230426}">
  <sheetPr>
    <pageSetUpPr fitToPage="1"/>
  </sheetPr>
  <dimension ref="A1:R32"/>
  <sheetViews>
    <sheetView view="pageBreakPreview" zoomScale="130" zoomScaleNormal="130" zoomScaleSheetLayoutView="130" workbookViewId="0">
      <selection activeCell="K12" sqref="K12"/>
    </sheetView>
  </sheetViews>
  <sheetFormatPr defaultColWidth="9.33203125" defaultRowHeight="10.5"/>
  <cols>
    <col min="1" max="1" width="13.6640625" style="1" bestFit="1" customWidth="1"/>
    <col min="2" max="2" width="51.5" style="19" customWidth="1"/>
    <col min="3" max="3" width="14.5" style="1" customWidth="1"/>
    <col min="4" max="11" width="9.33203125" style="1"/>
    <col min="12" max="12" width="1.5" customWidth="1"/>
    <col min="13" max="15" width="9.33203125" style="1"/>
    <col min="16" max="16" width="15.1640625" style="1" customWidth="1"/>
    <col min="17" max="17" width="13.83203125" style="1" customWidth="1"/>
    <col min="18" max="18" width="15.33203125" style="1" customWidth="1"/>
    <col min="19" max="19" width="12.1640625" style="1" bestFit="1" customWidth="1"/>
    <col min="20" max="16384" width="9.33203125" style="1"/>
  </cols>
  <sheetData>
    <row r="1" spans="1:18">
      <c r="B1" s="1"/>
      <c r="L1" s="1"/>
    </row>
    <row r="2" spans="1:18" ht="51" customHeight="1" thickBot="1">
      <c r="A2" s="34"/>
      <c r="B2" s="34"/>
      <c r="C2" s="34"/>
      <c r="D2" s="34"/>
      <c r="E2" s="34"/>
      <c r="F2" s="34"/>
      <c r="G2" s="34"/>
      <c r="H2" s="34"/>
      <c r="I2" s="34"/>
      <c r="J2" s="34"/>
      <c r="K2" s="58"/>
      <c r="L2" s="58"/>
      <c r="M2" s="34"/>
      <c r="N2" s="34"/>
      <c r="O2" s="34"/>
      <c r="P2" s="34"/>
      <c r="Q2" s="34"/>
      <c r="R2" s="34"/>
    </row>
    <row r="3" spans="1:18" ht="10.9" thickTop="1">
      <c r="B3" s="1"/>
      <c r="L3" s="1"/>
    </row>
    <row r="4" spans="1:18">
      <c r="A4" s="59" t="s">
        <v>21</v>
      </c>
      <c r="B4" s="60"/>
      <c r="C4" s="60"/>
      <c r="D4" s="60"/>
      <c r="E4" s="60"/>
      <c r="F4" s="60"/>
      <c r="G4" s="60"/>
      <c r="H4" s="60"/>
      <c r="I4" s="60"/>
      <c r="J4" s="60"/>
      <c r="K4" s="60"/>
      <c r="L4" s="60"/>
      <c r="M4" s="60"/>
      <c r="N4" s="60"/>
      <c r="O4" s="60"/>
      <c r="P4" s="60"/>
      <c r="Q4" s="60"/>
      <c r="R4" s="61"/>
    </row>
    <row r="5" spans="1:18">
      <c r="A5" s="1" t="s">
        <v>22</v>
      </c>
      <c r="B5" s="18" t="s">
        <v>60</v>
      </c>
      <c r="I5" s="35" t="s">
        <v>24</v>
      </c>
      <c r="J5" s="35">
        <v>2025</v>
      </c>
      <c r="P5" s="1" t="s">
        <v>25</v>
      </c>
      <c r="Q5" s="62" t="s">
        <v>61</v>
      </c>
      <c r="R5" s="63"/>
    </row>
    <row r="6" spans="1:18">
      <c r="A6" s="1" t="s">
        <v>27</v>
      </c>
      <c r="B6" s="48" t="s">
        <v>61</v>
      </c>
      <c r="I6" s="1" t="s">
        <v>28</v>
      </c>
      <c r="P6" s="1" t="s">
        <v>29</v>
      </c>
      <c r="Q6" s="64" t="s">
        <v>61</v>
      </c>
      <c r="R6" s="65"/>
    </row>
    <row r="7" spans="1:18">
      <c r="A7" s="32" t="s">
        <v>30</v>
      </c>
      <c r="B7" s="48" t="s">
        <v>61</v>
      </c>
      <c r="C7" s="32"/>
      <c r="D7" s="32"/>
      <c r="E7" s="32"/>
      <c r="F7" s="32"/>
      <c r="G7" s="32"/>
      <c r="H7" s="32"/>
      <c r="I7" s="32"/>
      <c r="J7" s="32"/>
      <c r="K7" s="32"/>
      <c r="L7" s="33"/>
      <c r="M7" s="32"/>
      <c r="N7" s="32"/>
      <c r="O7" s="32"/>
      <c r="P7" s="32"/>
      <c r="Q7" s="32"/>
      <c r="R7" s="12"/>
    </row>
    <row r="8" spans="1:18">
      <c r="R8" s="11"/>
    </row>
    <row r="9" spans="1:18" s="3" customFormat="1">
      <c r="A9" s="66" t="s">
        <v>31</v>
      </c>
      <c r="B9" s="69" t="s">
        <v>32</v>
      </c>
      <c r="C9" s="4" t="s">
        <v>33</v>
      </c>
      <c r="D9" s="84" t="s">
        <v>34</v>
      </c>
      <c r="E9" s="84"/>
      <c r="F9" s="85" t="s">
        <v>62</v>
      </c>
      <c r="G9" s="85"/>
      <c r="H9" s="85" t="s">
        <v>36</v>
      </c>
      <c r="I9" s="85"/>
      <c r="J9" s="59" t="s">
        <v>37</v>
      </c>
      <c r="K9" s="61"/>
      <c r="L9" s="27"/>
      <c r="M9" s="75"/>
      <c r="N9" s="75"/>
      <c r="O9" s="75"/>
      <c r="P9" s="75" t="s">
        <v>39</v>
      </c>
      <c r="Q9" s="75"/>
      <c r="R9" s="75"/>
    </row>
    <row r="10" spans="1:18" s="3" customFormat="1" ht="44.1" customHeight="1">
      <c r="A10" s="67"/>
      <c r="B10" s="70"/>
      <c r="C10" s="5" t="s">
        <v>40</v>
      </c>
      <c r="D10" s="2" t="s">
        <v>41</v>
      </c>
      <c r="E10" s="2"/>
      <c r="F10" s="2" t="s">
        <v>41</v>
      </c>
      <c r="G10" s="2" t="s">
        <v>42</v>
      </c>
      <c r="H10" s="2" t="s">
        <v>41</v>
      </c>
      <c r="I10" s="2"/>
      <c r="J10" s="2" t="s">
        <v>41</v>
      </c>
      <c r="K10" s="2"/>
      <c r="L10" s="27"/>
      <c r="M10" s="2"/>
      <c r="N10" s="2"/>
      <c r="O10" s="46"/>
      <c r="P10" s="86"/>
      <c r="Q10" s="75"/>
      <c r="R10" s="75"/>
    </row>
    <row r="11" spans="1:18" s="3" customFormat="1">
      <c r="A11" s="68"/>
      <c r="B11" s="71"/>
      <c r="C11" s="6" t="s">
        <v>46</v>
      </c>
      <c r="D11" s="49"/>
      <c r="E11" s="20"/>
      <c r="F11" s="49"/>
      <c r="G11" s="49"/>
      <c r="H11" s="49"/>
      <c r="I11" s="20"/>
      <c r="J11" s="49"/>
      <c r="K11" s="20"/>
      <c r="L11" s="28"/>
      <c r="M11" s="20"/>
      <c r="N11" s="20"/>
      <c r="O11" s="20"/>
      <c r="P11" s="2" t="s">
        <v>47</v>
      </c>
      <c r="Q11" s="2" t="s">
        <v>48</v>
      </c>
      <c r="R11" s="2" t="s">
        <v>49</v>
      </c>
    </row>
    <row r="12" spans="1:18">
      <c r="A12" s="79" t="e">
        <f ca="1">IF(LEFT(WP12A!$B$7,3)="WPx","",WP12A!$B$7)</f>
        <v>#VALUE!</v>
      </c>
      <c r="B12" s="79" t="str">
        <f>IF(WP12A!$C$7="","",WP12A!$C$7)</f>
        <v>Perceel 2, Fase 1, Beproevingsritorganisatie - voorbereiding en organisatie</v>
      </c>
      <c r="C12" s="7" t="s">
        <v>50</v>
      </c>
      <c r="D12" s="13" t="str">
        <f>IF(WP12A!F$15=0,"",WP12A!F$15)</f>
        <v/>
      </c>
      <c r="E12" s="13" t="str">
        <f>IF(WP12A!G$15=0,"",WP12A!G$15)</f>
        <v/>
      </c>
      <c r="F12" s="13" t="str">
        <f>IF(WP12A!H$15=0,"",WP12A!H$15)</f>
        <v/>
      </c>
      <c r="G12" s="13" t="str">
        <f>IF(WP12A!I$15=0,"",WP12A!I$15)</f>
        <v/>
      </c>
      <c r="H12" s="13" t="str">
        <f>IF(WP12A!J$15=0,"",WP12A!J$15)</f>
        <v/>
      </c>
      <c r="I12" s="13" t="str">
        <f>IF(WP12A!K$15=0,"",WP12A!K$15)</f>
        <v/>
      </c>
      <c r="J12" s="13" t="str">
        <f>IF(WP12A!L$15=0,"",WP12A!L$15)</f>
        <v/>
      </c>
      <c r="K12" s="13" t="str">
        <f>IF(WP12A!M$15=0,"",WP12A!M$15)</f>
        <v/>
      </c>
      <c r="L12" s="27"/>
      <c r="M12" s="13" t="str">
        <f>IF(WP12A!O$15=0,"",WP12A!O$15)</f>
        <v/>
      </c>
      <c r="N12" s="13" t="str">
        <f>IF(WP12A!P$15=0,"",WP12A!P$15)</f>
        <v/>
      </c>
      <c r="O12" s="13" t="str">
        <f>IF(WP12A!Q$15=0,"",WP12A!Q$15)</f>
        <v/>
      </c>
      <c r="P12" s="21" t="str">
        <f t="shared" ref="P12:P23" si="0">IF(SUMPRODUCT($D$11:$O$11,D12:O12)=0,"",SUMPRODUCT($D$11:$O$11,D12:O12))</f>
        <v/>
      </c>
      <c r="Q12" s="22" t="str">
        <f>IF(WP12A!S$15=0,"",WP12A!S$15)</f>
        <v/>
      </c>
      <c r="R12" s="21" t="str">
        <f t="shared" ref="R12:R15" si="1">IF(SUM(P12:Q12)=0,"",SUM(P12:Q12))</f>
        <v/>
      </c>
    </row>
    <row r="13" spans="1:18">
      <c r="A13" s="80"/>
      <c r="B13" s="80"/>
      <c r="C13" s="8" t="s">
        <v>52</v>
      </c>
      <c r="D13" s="14">
        <f>IF(WP12A!F$16=0,"",WP12A!F$16)</f>
        <v>96</v>
      </c>
      <c r="E13" s="14" t="str">
        <f>IF(WP12A!G$16=0,"",WP12A!G$16)</f>
        <v/>
      </c>
      <c r="F13" s="14" t="str">
        <f>IF(WP12A!H$16=0,"",WP12A!H$16)</f>
        <v/>
      </c>
      <c r="G13" s="14" t="str">
        <f>IF(WP12A!I$16=0,"",WP12A!I$16)</f>
        <v/>
      </c>
      <c r="H13" s="14" t="str">
        <f>IF(WP12A!J$16=0,"",WP12A!J$16)</f>
        <v/>
      </c>
      <c r="I13" s="14" t="str">
        <f>IF(WP12A!K$16=0,"",WP12A!K$16)</f>
        <v/>
      </c>
      <c r="J13" s="14" t="str">
        <f>IF(WP12A!L$16=0,"",WP12A!L$16)</f>
        <v/>
      </c>
      <c r="K13" s="14" t="str">
        <f>IF(WP12A!M$16=0,"",WP12A!M$16)</f>
        <v/>
      </c>
      <c r="L13" s="27"/>
      <c r="M13" s="14" t="str">
        <f>IF(WP12A!O$16=0,"",WP12A!O$16)</f>
        <v/>
      </c>
      <c r="N13" s="14" t="str">
        <f>IF(WP12A!P$16=0,"",WP12A!P$16)</f>
        <v/>
      </c>
      <c r="O13" s="14" t="str">
        <f>IF(WP12A!Q$16=0,"",WP12A!Q$16)</f>
        <v/>
      </c>
      <c r="P13" s="21" t="str">
        <f t="shared" si="0"/>
        <v/>
      </c>
      <c r="Q13" s="23" t="str">
        <f>IF(WP12A!S$16=0,"",WP12A!S$16)</f>
        <v/>
      </c>
      <c r="R13" s="21" t="str">
        <f t="shared" si="1"/>
        <v/>
      </c>
    </row>
    <row r="14" spans="1:18">
      <c r="A14" s="79" t="e">
        <f ca="1">IF(LEFT(WP12B!$B$7,3)="WPx","",WP12B!$B$7)</f>
        <v>#VALUE!</v>
      </c>
      <c r="B14" s="79" t="str">
        <f>IF(WP12B!$C$7="","",WP12B!$C$7)</f>
        <v>Perceel 2, Fase 1, Beproevingsritorganisatie - uitvoering</v>
      </c>
      <c r="C14" s="7" t="s">
        <v>50</v>
      </c>
      <c r="D14" s="13" t="str">
        <f>IF(WP12B!F$15=0,"",WP12B!F$15)</f>
        <v/>
      </c>
      <c r="E14" s="13" t="str">
        <f>IF(WP12B!G$15=0,"",WP12B!G$15)</f>
        <v/>
      </c>
      <c r="F14" s="13" t="str">
        <f>IF(WP12B!H$15=0,"",WP12B!H$15)</f>
        <v/>
      </c>
      <c r="G14" s="13" t="str">
        <f>IF(WP12B!I$15=0,"",WP12B!I$15)</f>
        <v/>
      </c>
      <c r="H14" s="13" t="str">
        <f>IF(WP12B!J$15=0,"",WP12B!J$15)</f>
        <v/>
      </c>
      <c r="I14" s="13" t="str">
        <f>IF(WP12B!K$15=0,"",WP12B!K$15)</f>
        <v/>
      </c>
      <c r="J14" s="13" t="str">
        <f>IF(WP12B!L$15=0,"",WP12B!L$15)</f>
        <v/>
      </c>
      <c r="K14" s="13" t="str">
        <f>IF(WP12B!M$15=0,"",WP12B!M$15)</f>
        <v/>
      </c>
      <c r="L14" s="27"/>
      <c r="M14" s="13" t="str">
        <f>IF(WP12B!O$15=0,"",WP12B!O$15)</f>
        <v/>
      </c>
      <c r="N14" s="13" t="str">
        <f>IF(WP12B!P$15=0,"",WP12B!P$15)</f>
        <v/>
      </c>
      <c r="O14" s="13" t="str">
        <f>IF(WP12B!Q$15=0,"",WP12B!Q$15)</f>
        <v/>
      </c>
      <c r="P14" s="21" t="str">
        <f t="shared" si="0"/>
        <v/>
      </c>
      <c r="Q14" s="22" t="str">
        <f>IF(WP12B!S$15=0,"",WP12B!S$15)</f>
        <v/>
      </c>
      <c r="R14" s="21" t="str">
        <f t="shared" si="1"/>
        <v/>
      </c>
    </row>
    <row r="15" spans="1:18">
      <c r="A15" s="80"/>
      <c r="B15" s="80"/>
      <c r="C15" s="8" t="s">
        <v>52</v>
      </c>
      <c r="D15" s="14" t="str">
        <f>IF(WP12B!F$16=0,"",WP12B!F$16)</f>
        <v/>
      </c>
      <c r="E15" s="14" t="str">
        <f>IF(WP12B!G$16=0,"",WP12B!G$16)</f>
        <v/>
      </c>
      <c r="F15" s="14">
        <f>IF(WP12B!H$16=0,"",WP12B!H$16)</f>
        <v>180</v>
      </c>
      <c r="G15" s="14" t="str">
        <f>IF(WP12B!I$16=0,"",WP12B!I$16)</f>
        <v/>
      </c>
      <c r="H15" s="14" t="str">
        <f>IF(WP12B!J$16=0,"",WP12B!J$16)</f>
        <v/>
      </c>
      <c r="I15" s="14" t="str">
        <f>IF(WP12B!K$16=0,"",WP12B!K$16)</f>
        <v/>
      </c>
      <c r="J15" s="14" t="str">
        <f>IF(WP12B!L$16=0,"",WP12B!L$16)</f>
        <v/>
      </c>
      <c r="K15" s="14" t="str">
        <f>IF(WP12B!M$16=0,"",WP12B!M$16)</f>
        <v/>
      </c>
      <c r="L15" s="27"/>
      <c r="M15" s="14" t="str">
        <f>IF(WP12B!O$16=0,"",WP12B!O$16)</f>
        <v/>
      </c>
      <c r="N15" s="14" t="str">
        <f>IF(WP12B!P$16=0,"",WP12B!P$16)</f>
        <v/>
      </c>
      <c r="O15" s="14" t="str">
        <f>IF(WP12B!Q$16=0,"",WP12B!Q$16)</f>
        <v/>
      </c>
      <c r="P15" s="21" t="str">
        <f t="shared" si="0"/>
        <v/>
      </c>
      <c r="Q15" s="23" t="str">
        <f>IF(WP12B!S$16=0,"",WP12B!S$16)</f>
        <v/>
      </c>
      <c r="R15" s="21" t="str">
        <f t="shared" si="1"/>
        <v/>
      </c>
    </row>
    <row r="16" spans="1:18" ht="10.5" customHeight="1">
      <c r="A16" s="79" t="e">
        <f ca="1">IF(LEFT(WP12C!$B$7,3)="WPx","",WP12C!$B$7)</f>
        <v>#VALUE!</v>
      </c>
      <c r="B16" s="79" t="str">
        <f>IF(WP12C!$C$7="","",WP12C!$C$7)</f>
        <v>Perceel 2, Fase 1, Beproevingsritorganisatie - projectmanagement</v>
      </c>
      <c r="C16" s="7" t="s">
        <v>50</v>
      </c>
      <c r="D16" s="13" t="str">
        <f>IF(WP12C!F$15=0,"",WP12C!F$15)</f>
        <v/>
      </c>
      <c r="E16" s="13" t="str">
        <f>IF(WP12C!G$15=0,"",WP12C!G$15)</f>
        <v/>
      </c>
      <c r="F16" s="13" t="str">
        <f>IF(WP12C!H$15=0,"",WP12C!H$15)</f>
        <v/>
      </c>
      <c r="G16" s="13" t="str">
        <f>IF(WP12C!I$15=0,"",WP12C!I$15)</f>
        <v/>
      </c>
      <c r="H16" s="13" t="str">
        <f>IF(WP12C!J$15=0,"",WP12C!J$15)</f>
        <v/>
      </c>
      <c r="I16" s="13" t="str">
        <f>IF(WP12C!K$15=0,"",WP12C!K$15)</f>
        <v/>
      </c>
      <c r="J16" s="13" t="str">
        <f>IF(WP12C!L$15=0,"",WP12C!L$15)</f>
        <v/>
      </c>
      <c r="K16" s="13" t="str">
        <f>IF(WP12C!M$15=0,"",WP12C!M$15)</f>
        <v/>
      </c>
      <c r="L16" s="27"/>
      <c r="M16" s="13" t="str">
        <f>IF(WP12C!O$15=0,"",WP12C!O$15)</f>
        <v/>
      </c>
      <c r="N16" s="13" t="str">
        <f>IF(WP12C!P$15=0,"",WP12C!P$15)</f>
        <v/>
      </c>
      <c r="O16" s="13" t="str">
        <f>IF(WP12C!Q$15=0,"",WP12C!Q$15)</f>
        <v/>
      </c>
      <c r="P16" s="21" t="str">
        <f t="shared" si="0"/>
        <v/>
      </c>
      <c r="Q16" s="22" t="str">
        <f>IF(WP12C!S$15=0,"",WP12C!S$15)</f>
        <v/>
      </c>
      <c r="R16" s="21" t="str">
        <f t="shared" ref="R16:R23" si="2">IF(SUM(P16:Q16)=0,"",SUM(P16:Q16))</f>
        <v/>
      </c>
    </row>
    <row r="17" spans="1:18">
      <c r="A17" s="80"/>
      <c r="B17" s="80"/>
      <c r="C17" s="8" t="s">
        <v>52</v>
      </c>
      <c r="D17" s="14" t="str">
        <f>IF(WP12C!F$16=0,"",WP12C!F$16)</f>
        <v/>
      </c>
      <c r="E17" s="14" t="str">
        <f>IF(WP12C!G$16=0,"",WP12C!G$16)</f>
        <v/>
      </c>
      <c r="F17" s="14" t="str">
        <f>IF(WP12C!H$16=0,"",WP12C!H$16)</f>
        <v/>
      </c>
      <c r="G17" s="14" t="str">
        <f>IF(WP12C!I$16=0,"",WP12C!I$16)</f>
        <v/>
      </c>
      <c r="H17" s="14">
        <f>IF(WP12C!J$16=0,"",WP12C!J$16)</f>
        <v>28</v>
      </c>
      <c r="I17" s="14" t="str">
        <f>IF(WP12C!K$16=0,"",WP12C!K$16)</f>
        <v/>
      </c>
      <c r="J17" s="14" t="str">
        <f>IF(WP12C!L$16=0,"",WP12C!L$16)</f>
        <v/>
      </c>
      <c r="K17" s="14" t="str">
        <f>IF(WP12C!M$16=0,"",WP12C!M$16)</f>
        <v/>
      </c>
      <c r="L17" s="27"/>
      <c r="M17" s="14" t="str">
        <f>IF(WP12C!O$16=0,"",WP12C!O$16)</f>
        <v/>
      </c>
      <c r="N17" s="14" t="str">
        <f>IF(WP12C!P$16=0,"",WP12C!P$16)</f>
        <v/>
      </c>
      <c r="O17" s="14" t="str">
        <f>IF(WP12C!Q$16=0,"",WP12C!Q$16)</f>
        <v/>
      </c>
      <c r="P17" s="21" t="str">
        <f t="shared" si="0"/>
        <v/>
      </c>
      <c r="Q17" s="23" t="str">
        <f>IF(WP12C!S$16=0,"",WP12C!S$16)</f>
        <v/>
      </c>
      <c r="R17" s="21" t="str">
        <f t="shared" si="2"/>
        <v/>
      </c>
    </row>
    <row r="18" spans="1:18">
      <c r="A18" s="79" t="e">
        <f ca="1">IF(LEFT(WP2A!$B$7,3)="WPx","",WP2A!$B$7)</f>
        <v>#VALUE!</v>
      </c>
      <c r="B18" s="79" t="str">
        <f>IF(WP2A!$C$7="","",WP2A!$C$7)</f>
        <v>Perceel 2, Fase 2 en 3, Beproevingsritorganisatie - voorbereiding en organisatie</v>
      </c>
      <c r="C18" s="7" t="s">
        <v>50</v>
      </c>
      <c r="D18" s="13" t="str">
        <f>IF(WP2A!F$19=0,"",WP2A!F$19)</f>
        <v/>
      </c>
      <c r="E18" s="13" t="str">
        <f>IF(WP2A!G$19=0,"",WP2A!G$19)</f>
        <v/>
      </c>
      <c r="F18" s="13" t="str">
        <f>IF(WP2A!H$19=0,"",WP2A!H$19)</f>
        <v/>
      </c>
      <c r="G18" s="13" t="str">
        <f>IF(WP2A!I$19=0,"",WP2A!I$19)</f>
        <v/>
      </c>
      <c r="H18" s="13" t="str">
        <f>IF(WP2A!J$19=0,"",WP2A!J$19)</f>
        <v/>
      </c>
      <c r="I18" s="13" t="str">
        <f>IF(WP2A!K$19=0,"",WP2A!K$19)</f>
        <v/>
      </c>
      <c r="J18" s="13" t="str">
        <f>IF(WP2A!L$19=0,"",WP2A!L$19)</f>
        <v/>
      </c>
      <c r="K18" s="13" t="str">
        <f>IF(WP2A!M$19=0,"",WP2A!M$19)</f>
        <v/>
      </c>
      <c r="L18" s="27"/>
      <c r="M18" s="13" t="str">
        <f>IF(WP2A!O$19=0,"",WP2A!O$19)</f>
        <v/>
      </c>
      <c r="N18" s="13" t="str">
        <f>IF(WP2A!P$19=0,"",WP2A!P$19)</f>
        <v/>
      </c>
      <c r="O18" s="13" t="str">
        <f>IF(WP2A!Q$19=0,"",WP2A!Q$19)</f>
        <v/>
      </c>
      <c r="P18" s="21" t="str">
        <f t="shared" si="0"/>
        <v/>
      </c>
      <c r="Q18" s="22" t="str">
        <f>IF(WP2A!S$19=0,"",WP2A!S$19)</f>
        <v/>
      </c>
      <c r="R18" s="21" t="str">
        <f t="shared" si="2"/>
        <v/>
      </c>
    </row>
    <row r="19" spans="1:18">
      <c r="A19" s="80"/>
      <c r="B19" s="80"/>
      <c r="C19" s="8" t="s">
        <v>52</v>
      </c>
      <c r="D19" s="14">
        <f>IF(WP2A!F$20=0,"",WP2A!F$20)</f>
        <v>280</v>
      </c>
      <c r="E19" s="14" t="str">
        <f>IF(WP2A!G$20=0,"",WP2A!G$20)</f>
        <v/>
      </c>
      <c r="F19" s="14">
        <f>IF(WP2A!H$20=0,"",WP2A!H$20)</f>
        <v>96</v>
      </c>
      <c r="G19" s="14" t="str">
        <f>IF(WP2A!I$20=0,"",WP2A!I$20)</f>
        <v/>
      </c>
      <c r="H19" s="14" t="str">
        <f>IF(WP2A!J$20=0,"",WP2A!J$20)</f>
        <v/>
      </c>
      <c r="I19" s="14" t="str">
        <f>IF(WP2A!K$20=0,"",WP2A!K$20)</f>
        <v/>
      </c>
      <c r="J19" s="14" t="str">
        <f>IF(WP2A!L$20=0,"",WP2A!L$20)</f>
        <v/>
      </c>
      <c r="K19" s="14" t="str">
        <f>IF(WP2A!M$20=0,"",WP2A!M$20)</f>
        <v/>
      </c>
      <c r="L19" s="27"/>
      <c r="M19" s="14" t="str">
        <f>IF(WP2A!O$20=0,"",WP2A!O$20)</f>
        <v/>
      </c>
      <c r="N19" s="14" t="str">
        <f>IF(WP2A!P$20=0,"",WP2A!P$20)</f>
        <v/>
      </c>
      <c r="O19" s="14" t="str">
        <f>IF(WP2A!Q$20=0,"",WP2A!Q$20)</f>
        <v/>
      </c>
      <c r="P19" s="21" t="str">
        <f t="shared" si="0"/>
        <v/>
      </c>
      <c r="Q19" s="23" t="str">
        <f>IF(WP2A!S$20=0,"",WP2A!S$20)</f>
        <v/>
      </c>
      <c r="R19" s="21" t="str">
        <f t="shared" si="2"/>
        <v/>
      </c>
    </row>
    <row r="20" spans="1:18">
      <c r="A20" s="79" t="e">
        <f ca="1">IF(LEFT(WP2B!$B$7,3)="WPx","",WP2B!$B$7)</f>
        <v>#VALUE!</v>
      </c>
      <c r="B20" s="79" t="str">
        <f>IF(WP2B!$C$7="","",WP2B!$C$7)</f>
        <v>Perceel 2, Fase 2 en 3, Beproevingsritorganisatie - uitvoering</v>
      </c>
      <c r="C20" s="7" t="s">
        <v>50</v>
      </c>
      <c r="D20" s="13" t="str">
        <f>IF(WP2B!F$17=0,"",WP2B!F$17)</f>
        <v/>
      </c>
      <c r="E20" s="13" t="str">
        <f>IF(WP2B!G$17=0,"",WP2B!G$17)</f>
        <v/>
      </c>
      <c r="F20" s="13" t="str">
        <f>IF(WP2B!H$17=0,"",WP2B!H$17)</f>
        <v/>
      </c>
      <c r="G20" s="13" t="str">
        <f>IF(WP2B!I$17=0,"",WP2B!I$17)</f>
        <v/>
      </c>
      <c r="H20" s="13" t="str">
        <f>IF(WP2B!J$17=0,"",WP2B!J$17)</f>
        <v/>
      </c>
      <c r="I20" s="13" t="str">
        <f>IF(WP2B!K$17=0,"",WP2B!K$17)</f>
        <v/>
      </c>
      <c r="J20" s="13" t="str">
        <f>IF(WP2B!L$17=0,"",WP2B!L$17)</f>
        <v/>
      </c>
      <c r="K20" s="13" t="str">
        <f>IF(WP2B!M$17=0,"",WP2B!M$17)</f>
        <v/>
      </c>
      <c r="L20" s="27"/>
      <c r="M20" s="13" t="str">
        <f>IF(WP2B!O$17=0,"",WP2B!O$17)</f>
        <v/>
      </c>
      <c r="N20" s="13" t="str">
        <f>IF(WP2B!P$17=0,"",WP2B!P$17)</f>
        <v/>
      </c>
      <c r="O20" s="13" t="str">
        <f>IF(WP2B!Q$17=0,"",WP2B!Q$17)</f>
        <v/>
      </c>
      <c r="P20" s="21" t="str">
        <f t="shared" si="0"/>
        <v/>
      </c>
      <c r="Q20" s="22" t="str">
        <f>IF(WP2B!S$17=0,"",WP2B!S$17)</f>
        <v/>
      </c>
      <c r="R20" s="21" t="str">
        <f t="shared" si="2"/>
        <v/>
      </c>
    </row>
    <row r="21" spans="1:18">
      <c r="A21" s="80"/>
      <c r="B21" s="80"/>
      <c r="C21" s="8" t="s">
        <v>52</v>
      </c>
      <c r="D21" s="14" t="str">
        <f>IF(WP2B!F$18=0,"",WP2B!F$18)</f>
        <v/>
      </c>
      <c r="E21" s="14" t="str">
        <f>IF(WP2B!G$18=0,"",WP2B!G$18)</f>
        <v/>
      </c>
      <c r="F21" s="14">
        <f>IF(WP2B!H$18=0,"",WP2B!H$18)</f>
        <v>1350</v>
      </c>
      <c r="G21" s="14">
        <f>IF(WP2B!I$18=0,"",WP2B!I$18)</f>
        <v>450</v>
      </c>
      <c r="H21" s="14" t="str">
        <f>IF(WP2B!J$18=0,"",WP2B!J$18)</f>
        <v/>
      </c>
      <c r="I21" s="14" t="str">
        <f>IF(WP2B!K$18=0,"",WP2B!K$18)</f>
        <v/>
      </c>
      <c r="J21" s="14" t="str">
        <f>IF(WP2B!L$18=0,"",WP2B!L$18)</f>
        <v/>
      </c>
      <c r="K21" s="14" t="str">
        <f>IF(WP2B!M$18=0,"",WP2B!M$18)</f>
        <v/>
      </c>
      <c r="L21" s="27"/>
      <c r="M21" s="14" t="str">
        <f>IF(WP2B!O$18=0,"",WP2B!O$18)</f>
        <v/>
      </c>
      <c r="N21" s="14" t="str">
        <f>IF(WP2B!P$18=0,"",WP2B!P$18)</f>
        <v/>
      </c>
      <c r="O21" s="14" t="str">
        <f>IF(WP2B!Q$18=0,"",WP2B!Q$18)</f>
        <v/>
      </c>
      <c r="P21" s="21" t="str">
        <f t="shared" si="0"/>
        <v/>
      </c>
      <c r="Q21" s="23" t="str">
        <f>IF(WP2B!S$18=0,"",WP2B!S$18)</f>
        <v/>
      </c>
      <c r="R21" s="21" t="str">
        <f t="shared" si="2"/>
        <v/>
      </c>
    </row>
    <row r="22" spans="1:18" ht="10.5" customHeight="1">
      <c r="A22" s="79" t="e">
        <f ca="1">IF(LEFT(WP2C!$B$7,3)="WPx","",WP2C!$B$7)</f>
        <v>#VALUE!</v>
      </c>
      <c r="B22" s="79" t="str">
        <f>IF(WP2C!$C$7="","",WP2C!$C$7)</f>
        <v>Perceel 2, Fase 2 en 3, Beproevingsritorganisatie - projectmanagement</v>
      </c>
      <c r="C22" s="7" t="s">
        <v>50</v>
      </c>
      <c r="D22" s="13" t="str">
        <f>IF(WP2C!F$15=0,"",WP2C!F$15)</f>
        <v/>
      </c>
      <c r="E22" s="13" t="str">
        <f>IF(WP2C!G$15=0,"",WP2C!G$15)</f>
        <v/>
      </c>
      <c r="F22" s="13" t="str">
        <f>IF(WP2C!H$15=0,"",WP2C!H$15)</f>
        <v/>
      </c>
      <c r="G22" s="13" t="str">
        <f>IF(WP2C!I$15=0,"",WP2C!I$15)</f>
        <v/>
      </c>
      <c r="H22" s="13" t="str">
        <f>IF(WP2C!J$15=0,"",WP2C!J$15)</f>
        <v/>
      </c>
      <c r="I22" s="13" t="str">
        <f>IF(WP2C!K$15=0,"",WP2C!K$15)</f>
        <v/>
      </c>
      <c r="J22" s="13" t="str">
        <f>IF(WP2C!L$15=0,"",WP2C!L$15)</f>
        <v/>
      </c>
      <c r="K22" s="13" t="str">
        <f>IF(WP2C!M$15=0,"",WP2C!M$15)</f>
        <v/>
      </c>
      <c r="L22" s="27"/>
      <c r="M22" s="13" t="str">
        <f>IF(WP2C!O$15=0,"",WP2C!O$15)</f>
        <v/>
      </c>
      <c r="N22" s="13" t="str">
        <f>IF(WP2C!P$15=0,"",WP2C!P$15)</f>
        <v/>
      </c>
      <c r="O22" s="13" t="str">
        <f>IF(WP2C!Q$15=0,"",WP2C!Q$15)</f>
        <v/>
      </c>
      <c r="P22" s="21" t="str">
        <f t="shared" si="0"/>
        <v/>
      </c>
      <c r="Q22" s="22" t="str">
        <f>IF(WP2C!S$15=0,"",WP2C!S$15)</f>
        <v/>
      </c>
      <c r="R22" s="21" t="str">
        <f t="shared" si="2"/>
        <v/>
      </c>
    </row>
    <row r="23" spans="1:18">
      <c r="A23" s="80"/>
      <c r="B23" s="80"/>
      <c r="C23" s="8" t="s">
        <v>52</v>
      </c>
      <c r="D23" s="14" t="str">
        <f>IF(WP2C!F$16=0,"",WP2C!F$16)</f>
        <v/>
      </c>
      <c r="E23" s="14" t="str">
        <f>IF(WP2C!G$16=0,"",WP2C!G$16)</f>
        <v/>
      </c>
      <c r="F23" s="14" t="str">
        <f>IF(WP2C!H$16=0,"",WP2C!H$16)</f>
        <v/>
      </c>
      <c r="G23" s="14" t="str">
        <f>IF(WP2C!I$16=0,"",WP2C!I$16)</f>
        <v/>
      </c>
      <c r="H23" s="14">
        <f>IF(WP2C!J$16=0,"",WP2C!J$16)</f>
        <v>109</v>
      </c>
      <c r="I23" s="14" t="str">
        <f>IF(WP2C!K$16=0,"",WP2C!K$16)</f>
        <v/>
      </c>
      <c r="J23" s="14">
        <f>IF(WP2C!L$16=0,"",WP2C!L$16)</f>
        <v>109</v>
      </c>
      <c r="K23" s="14" t="str">
        <f>IF(WP2C!M$16=0,"",WP2C!M$16)</f>
        <v/>
      </c>
      <c r="L23" s="27"/>
      <c r="M23" s="14" t="str">
        <f>IF(WP2C!O$16=0,"",WP2C!O$16)</f>
        <v/>
      </c>
      <c r="N23" s="14" t="str">
        <f>IF(WP2C!P$16=0,"",WP2C!P$16)</f>
        <v/>
      </c>
      <c r="O23" s="14" t="str">
        <f>IF(WP2C!Q$16=0,"",WP2C!Q$16)</f>
        <v/>
      </c>
      <c r="P23" s="21" t="str">
        <f t="shared" si="0"/>
        <v/>
      </c>
      <c r="Q23" s="23" t="str">
        <f>IF(WP2C!S$16=0,"",WP2C!S$16)</f>
        <v/>
      </c>
      <c r="R23" s="21" t="str">
        <f t="shared" si="2"/>
        <v/>
      </c>
    </row>
    <row r="24" spans="1:18">
      <c r="A24" s="81" t="s">
        <v>53</v>
      </c>
      <c r="B24" s="82"/>
      <c r="C24" s="83"/>
      <c r="D24" s="2" t="str">
        <f t="shared" ref="D24:J24" si="3">IF(SUMIF($C$12:$C$23,"vast",D$12:D$23)=0,"",SUMIF($C$12:$C$23,"vast",D$12:D$23))</f>
        <v/>
      </c>
      <c r="E24" s="2" t="str">
        <f t="shared" si="3"/>
        <v/>
      </c>
      <c r="F24" s="2" t="str">
        <f t="shared" si="3"/>
        <v/>
      </c>
      <c r="G24" s="2" t="str">
        <f t="shared" si="3"/>
        <v/>
      </c>
      <c r="H24" s="2" t="str">
        <f t="shared" si="3"/>
        <v/>
      </c>
      <c r="I24" s="2" t="str">
        <f t="shared" si="3"/>
        <v/>
      </c>
      <c r="J24" s="2" t="str">
        <f t="shared" si="3"/>
        <v/>
      </c>
      <c r="K24" s="2"/>
      <c r="L24" s="27"/>
      <c r="M24" s="2" t="str">
        <f t="shared" ref="M24:R24" si="4">IF(SUMIF($C$12:$C$23,"vast",M$12:M$23)=0,"",SUMIF($C$12:$C$23,"vast",M$12:M$23))</f>
        <v/>
      </c>
      <c r="N24" s="2" t="str">
        <f t="shared" si="4"/>
        <v/>
      </c>
      <c r="O24" s="2" t="str">
        <f t="shared" si="4"/>
        <v/>
      </c>
      <c r="P24" s="21" t="str">
        <f t="shared" si="4"/>
        <v/>
      </c>
      <c r="Q24" s="21" t="str">
        <f t="shared" si="4"/>
        <v/>
      </c>
      <c r="R24" s="21" t="str">
        <f t="shared" si="4"/>
        <v/>
      </c>
    </row>
    <row r="25" spans="1:18">
      <c r="A25" s="81" t="s">
        <v>54</v>
      </c>
      <c r="B25" s="82"/>
      <c r="C25" s="83"/>
      <c r="D25" s="2">
        <f t="shared" ref="D25:J25" si="5">IF(SUMIF($C$12:$C$23,"regie",D$12:D$23)=0,"",SUMIF($C$12:$C$23,"regie",D$12:D$23))</f>
        <v>376</v>
      </c>
      <c r="E25" s="2" t="str">
        <f t="shared" si="5"/>
        <v/>
      </c>
      <c r="F25" s="2">
        <f t="shared" si="5"/>
        <v>1626</v>
      </c>
      <c r="G25" s="2">
        <f t="shared" si="5"/>
        <v>450</v>
      </c>
      <c r="H25" s="2">
        <f t="shared" si="5"/>
        <v>137</v>
      </c>
      <c r="I25" s="2" t="str">
        <f t="shared" si="5"/>
        <v/>
      </c>
      <c r="J25" s="2">
        <f t="shared" si="5"/>
        <v>109</v>
      </c>
      <c r="K25" s="2"/>
      <c r="L25" s="27"/>
      <c r="M25" s="2" t="str">
        <f t="shared" ref="M25:R25" si="6">IF(SUMIF($C$12:$C$23,"regie",M$12:M$23)=0,"",SUMIF($C$12:$C$23,"regie",M$12:M$23))</f>
        <v/>
      </c>
      <c r="N25" s="2" t="str">
        <f t="shared" si="6"/>
        <v/>
      </c>
      <c r="O25" s="2" t="str">
        <f t="shared" si="6"/>
        <v/>
      </c>
      <c r="P25" s="21" t="str">
        <f t="shared" si="6"/>
        <v/>
      </c>
      <c r="Q25" s="21" t="str">
        <f t="shared" si="6"/>
        <v/>
      </c>
      <c r="R25" s="21" t="str">
        <f t="shared" si="6"/>
        <v/>
      </c>
    </row>
    <row r="27" spans="1:18">
      <c r="M27" s="15" t="s">
        <v>55</v>
      </c>
      <c r="N27" s="10"/>
      <c r="O27" s="10"/>
      <c r="P27" s="10"/>
      <c r="Q27" s="10"/>
      <c r="R27" s="9" t="str">
        <f>IF(SUM(D24:O24)=0,"",SUM(D24:O24))</f>
        <v/>
      </c>
    </row>
    <row r="28" spans="1:18">
      <c r="M28" s="15" t="s">
        <v>56</v>
      </c>
      <c r="N28" s="10"/>
      <c r="O28" s="10"/>
      <c r="P28" s="10"/>
      <c r="Q28" s="10"/>
      <c r="R28" s="9">
        <f>IF(SUM(D25:O25)=0,"",SUM(D25:O25))</f>
        <v>2698</v>
      </c>
    </row>
    <row r="30" spans="1:18">
      <c r="M30" s="15" t="s">
        <v>57</v>
      </c>
      <c r="N30" s="10"/>
      <c r="O30" s="10"/>
      <c r="P30" s="10"/>
      <c r="Q30" s="10"/>
      <c r="R30" s="24" t="str">
        <f>IF(R24="","",R24)</f>
        <v/>
      </c>
    </row>
    <row r="31" spans="1:18">
      <c r="M31" s="15" t="s">
        <v>58</v>
      </c>
      <c r="N31" s="10"/>
      <c r="O31" s="10"/>
      <c r="P31" s="10"/>
      <c r="Q31" s="10"/>
      <c r="R31" s="24" t="str">
        <f>IF(R25="","",R25)</f>
        <v/>
      </c>
    </row>
    <row r="32" spans="1:18">
      <c r="M32" s="16" t="s">
        <v>59</v>
      </c>
      <c r="N32" s="17"/>
      <c r="O32" s="17"/>
      <c r="P32" s="17"/>
      <c r="Q32" s="17"/>
      <c r="R32" s="25" t="str">
        <f>IF(SUM(R30:R31)=0,"",SUM(R30:R31))</f>
        <v/>
      </c>
    </row>
  </sheetData>
  <mergeCells count="27">
    <mergeCell ref="A24:C24"/>
    <mergeCell ref="A25:C25"/>
    <mergeCell ref="A18:A19"/>
    <mergeCell ref="B18:B19"/>
    <mergeCell ref="A20:A21"/>
    <mergeCell ref="B20:B21"/>
    <mergeCell ref="A22:A23"/>
    <mergeCell ref="B22:B23"/>
    <mergeCell ref="A12:A13"/>
    <mergeCell ref="B12:B13"/>
    <mergeCell ref="A14:A15"/>
    <mergeCell ref="B14:B15"/>
    <mergeCell ref="A16:A17"/>
    <mergeCell ref="B16:B17"/>
    <mergeCell ref="K2:L2"/>
    <mergeCell ref="A4:R4"/>
    <mergeCell ref="Q5:R5"/>
    <mergeCell ref="Q6:R6"/>
    <mergeCell ref="A9:A11"/>
    <mergeCell ref="B9:B11"/>
    <mergeCell ref="D9:E9"/>
    <mergeCell ref="F9:G9"/>
    <mergeCell ref="H9:I9"/>
    <mergeCell ref="P9:R9"/>
    <mergeCell ref="P10:R10"/>
    <mergeCell ref="J9:K9"/>
    <mergeCell ref="M9:O9"/>
  </mergeCells>
  <pageMargins left="0.7" right="0.7" top="0.75" bottom="0.75" header="0.3" footer="0.3"/>
  <pageSetup paperSize="9" scale="7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B0BCA-C5DC-4269-BEBA-D8EB3C10E707}">
  <sheetPr>
    <pageSetUpPr fitToPage="1"/>
  </sheetPr>
  <dimension ref="A1:R30"/>
  <sheetViews>
    <sheetView view="pageBreakPreview" zoomScale="130" zoomScaleNormal="130" zoomScaleSheetLayoutView="130" workbookViewId="0">
      <selection activeCell="K20" sqref="K20"/>
    </sheetView>
  </sheetViews>
  <sheetFormatPr defaultColWidth="9.33203125" defaultRowHeight="10.5"/>
  <cols>
    <col min="1" max="1" width="13.6640625" style="1" bestFit="1" customWidth="1"/>
    <col min="2" max="2" width="51.5" style="19" customWidth="1"/>
    <col min="3" max="3" width="14.5" style="1" customWidth="1"/>
    <col min="4" max="11" width="9.33203125" style="1"/>
    <col min="12" max="12" width="1.5" customWidth="1"/>
    <col min="13" max="15" width="9.33203125" style="1"/>
    <col min="16" max="16" width="15.1640625" style="1" customWidth="1"/>
    <col min="17" max="17" width="13.83203125" style="1" customWidth="1"/>
    <col min="18" max="18" width="15.33203125" style="1" customWidth="1"/>
    <col min="19" max="19" width="12.1640625" style="1" bestFit="1" customWidth="1"/>
    <col min="20" max="16384" width="9.33203125" style="1"/>
  </cols>
  <sheetData>
    <row r="1" spans="1:18">
      <c r="B1" s="1"/>
      <c r="L1" s="1"/>
    </row>
    <row r="2" spans="1:18" ht="51" customHeight="1" thickBot="1">
      <c r="A2" s="34"/>
      <c r="B2" s="34"/>
      <c r="C2" s="34"/>
      <c r="D2" s="34"/>
      <c r="E2" s="34"/>
      <c r="F2" s="34"/>
      <c r="G2" s="34"/>
      <c r="H2" s="34"/>
      <c r="I2" s="34"/>
      <c r="J2" s="34"/>
      <c r="K2" s="58"/>
      <c r="L2" s="58"/>
      <c r="M2" s="34"/>
      <c r="N2" s="34"/>
      <c r="O2" s="34"/>
      <c r="P2" s="34"/>
      <c r="Q2" s="34"/>
      <c r="R2" s="34"/>
    </row>
    <row r="3" spans="1:18" ht="10.9" thickTop="1">
      <c r="B3" s="1"/>
      <c r="L3" s="1"/>
    </row>
    <row r="4" spans="1:18">
      <c r="A4" s="59" t="s">
        <v>21</v>
      </c>
      <c r="B4" s="60"/>
      <c r="C4" s="60"/>
      <c r="D4" s="60"/>
      <c r="E4" s="60"/>
      <c r="F4" s="60"/>
      <c r="G4" s="60"/>
      <c r="H4" s="60"/>
      <c r="I4" s="60"/>
      <c r="J4" s="60"/>
      <c r="K4" s="60"/>
      <c r="L4" s="60"/>
      <c r="M4" s="60"/>
      <c r="N4" s="60"/>
      <c r="O4" s="60"/>
      <c r="P4" s="60"/>
      <c r="Q4" s="60"/>
      <c r="R4" s="61"/>
    </row>
    <row r="5" spans="1:18">
      <c r="A5" s="1" t="s">
        <v>22</v>
      </c>
      <c r="B5" s="18" t="s">
        <v>63</v>
      </c>
      <c r="I5" s="35" t="s">
        <v>24</v>
      </c>
      <c r="J5" s="35">
        <v>2025</v>
      </c>
      <c r="P5" s="1" t="s">
        <v>25</v>
      </c>
      <c r="Q5" s="62" t="s">
        <v>64</v>
      </c>
      <c r="R5" s="87"/>
    </row>
    <row r="6" spans="1:18">
      <c r="A6" s="1" t="s">
        <v>27</v>
      </c>
      <c r="B6" s="48" t="s">
        <v>64</v>
      </c>
      <c r="I6" s="1" t="s">
        <v>28</v>
      </c>
      <c r="P6" s="1" t="s">
        <v>29</v>
      </c>
      <c r="Q6" s="64" t="s">
        <v>64</v>
      </c>
      <c r="R6" s="65"/>
    </row>
    <row r="7" spans="1:18">
      <c r="A7" s="32" t="s">
        <v>30</v>
      </c>
      <c r="B7" s="48" t="s">
        <v>64</v>
      </c>
      <c r="C7" s="32"/>
      <c r="D7" s="32"/>
      <c r="E7" s="32"/>
      <c r="F7" s="32"/>
      <c r="G7" s="32"/>
      <c r="H7" s="32"/>
      <c r="I7" s="32"/>
      <c r="J7" s="32"/>
      <c r="K7" s="32"/>
      <c r="L7" s="33"/>
      <c r="M7" s="32"/>
      <c r="N7" s="32"/>
      <c r="O7" s="32"/>
      <c r="P7" s="32"/>
      <c r="Q7" s="32"/>
      <c r="R7" s="12"/>
    </row>
    <row r="8" spans="1:18">
      <c r="R8" s="11"/>
    </row>
    <row r="9" spans="1:18" s="3" customFormat="1">
      <c r="A9" s="66" t="s">
        <v>31</v>
      </c>
      <c r="B9" s="69" t="s">
        <v>32</v>
      </c>
      <c r="C9" s="4" t="s">
        <v>33</v>
      </c>
      <c r="D9" s="84" t="s">
        <v>65</v>
      </c>
      <c r="E9" s="84"/>
      <c r="F9" s="84" t="s">
        <v>66</v>
      </c>
      <c r="G9" s="84"/>
      <c r="H9" s="84" t="s">
        <v>36</v>
      </c>
      <c r="I9" s="84"/>
      <c r="J9" s="59" t="s">
        <v>37</v>
      </c>
      <c r="K9" s="61"/>
      <c r="L9" s="27"/>
      <c r="M9" s="75"/>
      <c r="N9" s="75"/>
      <c r="O9" s="75"/>
      <c r="P9" s="75" t="s">
        <v>39</v>
      </c>
      <c r="Q9" s="75"/>
      <c r="R9" s="75"/>
    </row>
    <row r="10" spans="1:18" s="3" customFormat="1" ht="44.1" customHeight="1">
      <c r="A10" s="67"/>
      <c r="B10" s="70"/>
      <c r="C10" s="5" t="s">
        <v>40</v>
      </c>
      <c r="D10" s="2" t="s">
        <v>41</v>
      </c>
      <c r="E10" s="2" t="s">
        <v>42</v>
      </c>
      <c r="F10" s="2" t="s">
        <v>41</v>
      </c>
      <c r="G10" s="2" t="s">
        <v>42</v>
      </c>
      <c r="H10" s="2" t="s">
        <v>41</v>
      </c>
      <c r="I10" s="2"/>
      <c r="J10" s="2" t="s">
        <v>41</v>
      </c>
      <c r="K10" s="2"/>
      <c r="L10" s="27"/>
      <c r="M10" s="2"/>
      <c r="N10" s="2"/>
      <c r="O10" s="46"/>
      <c r="P10" s="86"/>
      <c r="Q10" s="75"/>
      <c r="R10" s="75"/>
    </row>
    <row r="11" spans="1:18" s="3" customFormat="1">
      <c r="A11" s="68"/>
      <c r="B11" s="71"/>
      <c r="C11" s="6" t="s">
        <v>46</v>
      </c>
      <c r="D11" s="49"/>
      <c r="E11" s="49"/>
      <c r="F11" s="49"/>
      <c r="G11" s="49"/>
      <c r="H11" s="49"/>
      <c r="I11" s="20"/>
      <c r="J11" s="49"/>
      <c r="K11" s="20"/>
      <c r="L11" s="28"/>
      <c r="M11" s="20"/>
      <c r="N11" s="20"/>
      <c r="O11" s="20"/>
      <c r="P11" s="2" t="s">
        <v>47</v>
      </c>
      <c r="Q11" s="2" t="s">
        <v>48</v>
      </c>
      <c r="R11" s="2" t="s">
        <v>49</v>
      </c>
    </row>
    <row r="12" spans="1:18">
      <c r="A12" s="79" t="e">
        <f ca="1">IF(LEFT(WP3A!$B$7,3)="WPx","",WP3A!$B$7)</f>
        <v>#VALUE!</v>
      </c>
      <c r="B12" s="79" t="str">
        <f>IF(WP3A!$C$7="","",WP3A!$C$7)</f>
        <v>Perceel 3 , Fase 2 en 3, Testorganisatie - voorbereiding en organisatie</v>
      </c>
      <c r="C12" s="7" t="s">
        <v>50</v>
      </c>
      <c r="D12" s="13" t="str">
        <f>IF(WP3A!F$21=0,"",WP3A!F$21)</f>
        <v/>
      </c>
      <c r="E12" s="13" t="str">
        <f>IF(WP3A!G$21=0,"",WP3A!G$21)</f>
        <v/>
      </c>
      <c r="F12" s="13" t="str">
        <f>IF(WP3A!H$21=0,"",WP3A!H$21)</f>
        <v/>
      </c>
      <c r="G12" s="13" t="str">
        <f>IF(WP3A!I$21=0,"",WP3A!I$21)</f>
        <v/>
      </c>
      <c r="H12" s="13" t="str">
        <f>IF(WP3A!J$21=0,"",WP3A!J$21)</f>
        <v/>
      </c>
      <c r="I12" s="13" t="str">
        <f>IF(WP3A!K$21=0,"",WP3A!K$21)</f>
        <v/>
      </c>
      <c r="J12" s="13" t="str">
        <f>IF(WP3A!L$21=0,"",WP3A!L$21)</f>
        <v/>
      </c>
      <c r="K12" s="13" t="str">
        <f>IF(WP3A!M$21=0,"",WP3A!M$21)</f>
        <v/>
      </c>
      <c r="L12" s="27"/>
      <c r="M12" s="13" t="str">
        <f>IF(WP3A!O$21=0,"",WP3A!O$21)</f>
        <v/>
      </c>
      <c r="N12" s="13" t="str">
        <f>IF(WP3A!P$21=0,"",WP3A!P$21)</f>
        <v/>
      </c>
      <c r="O12" s="13" t="str">
        <f>IF(WP3A!Q$21=0,"",WP3A!Q$21)</f>
        <v/>
      </c>
      <c r="P12" s="21" t="str">
        <f t="shared" ref="P12:P21" si="0">IF(SUMPRODUCT($D$11:$O$11,D12:O12)=0,"",SUMPRODUCT($D$11:$O$11,D12:O12))</f>
        <v/>
      </c>
      <c r="Q12" s="22" t="str">
        <f>IF(WP3A!S$21=0,"",WP3A!S$21)</f>
        <v/>
      </c>
      <c r="R12" s="21" t="str">
        <f t="shared" ref="R12:R19" si="1">IF(SUM(P12:Q12)=0,"",SUM(P12:Q12))</f>
        <v/>
      </c>
    </row>
    <row r="13" spans="1:18">
      <c r="A13" s="80"/>
      <c r="B13" s="80"/>
      <c r="C13" s="8" t="s">
        <v>52</v>
      </c>
      <c r="D13" s="14">
        <f>IF(WP3A!F$22=0,"",WP3A!F$22)</f>
        <v>720</v>
      </c>
      <c r="E13" s="14" t="str">
        <f>IF(WP3A!G$22=0,"",WP3A!G$22)</f>
        <v/>
      </c>
      <c r="F13" s="14">
        <f>IF(WP3A!H$22=0,"",WP3A!H$22)</f>
        <v>352</v>
      </c>
      <c r="G13" s="14" t="str">
        <f>IF(WP3A!I$22=0,"",WP3A!I$22)</f>
        <v/>
      </c>
      <c r="H13" s="14" t="str">
        <f>IF(WP3A!J$22=0,"",WP3A!J$22)</f>
        <v/>
      </c>
      <c r="I13" s="14" t="str">
        <f>IF(WP3A!K$22=0,"",WP3A!K$22)</f>
        <v/>
      </c>
      <c r="J13" s="14" t="str">
        <f>IF(WP3A!L$22=0,"",WP3A!L$22)</f>
        <v/>
      </c>
      <c r="K13" s="14" t="str">
        <f>IF(WP3A!M$22=0,"",WP3A!M$22)</f>
        <v/>
      </c>
      <c r="L13" s="27"/>
      <c r="M13" s="14" t="str">
        <f>IF(WP3A!O$22=0,"",WP3A!O$22)</f>
        <v/>
      </c>
      <c r="N13" s="14" t="str">
        <f>IF(WP3A!P$22=0,"",WP3A!P$22)</f>
        <v/>
      </c>
      <c r="O13" s="14" t="str">
        <f>IF(WP3A!Q$22=0,"",WP3A!Q$22)</f>
        <v/>
      </c>
      <c r="P13" s="21" t="str">
        <f t="shared" si="0"/>
        <v/>
      </c>
      <c r="Q13" s="23" t="str">
        <f>IF(WP3A!S$22=0,"",WP3A!S$22)</f>
        <v/>
      </c>
      <c r="R13" s="21" t="str">
        <f t="shared" si="1"/>
        <v/>
      </c>
    </row>
    <row r="14" spans="1:18">
      <c r="A14" s="79" t="e">
        <f ca="1">IF(LEFT(WP3B!$B$7,3)="WPx","",WP3B!$B$7)</f>
        <v>#VALUE!</v>
      </c>
      <c r="B14" s="79" t="str">
        <f>IF(WP3B!$C$7="","",WP3B!$C$7)</f>
        <v>Perceel 3 , Fase 2 en 3, Testorganisatie - opstellen testscripts</v>
      </c>
      <c r="C14" s="7" t="s">
        <v>50</v>
      </c>
      <c r="D14" s="13" t="str">
        <f>IF(WP3B!F$15=0,"",WP3B!F$15)</f>
        <v/>
      </c>
      <c r="E14" s="13" t="str">
        <f>IF(WP3B!G$15=0,"",WP3B!G$15)</f>
        <v/>
      </c>
      <c r="F14" s="13" t="str">
        <f>IF(WP3B!H$15=0,"",WP3B!H$15)</f>
        <v/>
      </c>
      <c r="G14" s="13" t="str">
        <f>IF(WP3B!I$15=0,"",WP3B!I$15)</f>
        <v/>
      </c>
      <c r="H14" s="13" t="str">
        <f>IF(WP3B!J$15=0,"",WP3B!J$15)</f>
        <v/>
      </c>
      <c r="I14" s="13" t="str">
        <f>IF(WP3B!K$15=0,"",WP3B!K$15)</f>
        <v/>
      </c>
      <c r="J14" s="13" t="str">
        <f>IF(WP3B!L$15=0,"",WP3B!L$15)</f>
        <v/>
      </c>
      <c r="K14" s="13" t="str">
        <f>IF(WP3B!M$15=0,"",WP3B!M$15)</f>
        <v/>
      </c>
      <c r="L14" s="27"/>
      <c r="M14" s="13" t="str">
        <f>IF(WP3B!O$15=0,"",WP3B!O$15)</f>
        <v/>
      </c>
      <c r="N14" s="13" t="str">
        <f>IF(WP3B!P$15=0,"",WP3B!P$15)</f>
        <v/>
      </c>
      <c r="O14" s="13" t="str">
        <f>IF(WP3B!Q$15=0,"",WP3B!Q$15)</f>
        <v/>
      </c>
      <c r="P14" s="21" t="str">
        <f t="shared" si="0"/>
        <v/>
      </c>
      <c r="Q14" s="22" t="str">
        <f>IF(WP3B!S$15=0,"",WP3B!S$15)</f>
        <v/>
      </c>
      <c r="R14" s="21" t="str">
        <f t="shared" si="1"/>
        <v/>
      </c>
    </row>
    <row r="15" spans="1:18">
      <c r="A15" s="80"/>
      <c r="B15" s="80"/>
      <c r="C15" s="8" t="s">
        <v>52</v>
      </c>
      <c r="D15" s="14">
        <f>IF(WP3B!F$16=0,"",WP3B!F$16)</f>
        <v>2000</v>
      </c>
      <c r="E15" s="14" t="str">
        <f>IF(WP3B!G$16=0,"",WP3B!G$16)</f>
        <v/>
      </c>
      <c r="F15" s="14">
        <f>IF(WP3B!H$16=0,"",WP3B!H$16)</f>
        <v>1200</v>
      </c>
      <c r="G15" s="14" t="str">
        <f>IF(WP3B!I$16=0,"",WP3B!I$16)</f>
        <v/>
      </c>
      <c r="H15" s="14" t="str">
        <f>IF(WP3B!J$16=0,"",WP3B!J$16)</f>
        <v/>
      </c>
      <c r="I15" s="14" t="str">
        <f>IF(WP3B!K$16=0,"",WP3B!K$16)</f>
        <v/>
      </c>
      <c r="J15" s="14" t="str">
        <f>IF(WP3B!L$16=0,"",WP3B!L$16)</f>
        <v/>
      </c>
      <c r="K15" s="14" t="str">
        <f>IF(WP3B!M$16=0,"",WP3B!M$16)</f>
        <v/>
      </c>
      <c r="L15" s="27"/>
      <c r="M15" s="14" t="str">
        <f>IF(WP3B!O$16=0,"",WP3B!O$16)</f>
        <v/>
      </c>
      <c r="N15" s="14" t="str">
        <f>IF(WP3B!P$16=0,"",WP3B!P$16)</f>
        <v/>
      </c>
      <c r="O15" s="14" t="str">
        <f>IF(WP3B!Q$16=0,"",WP3B!Q$16)</f>
        <v/>
      </c>
      <c r="P15" s="21" t="str">
        <f t="shared" si="0"/>
        <v/>
      </c>
      <c r="Q15" s="23" t="str">
        <f>IF(WP3B!S$16=0,"",WP3B!S$16)</f>
        <v/>
      </c>
      <c r="R15" s="21" t="str">
        <f t="shared" si="1"/>
        <v/>
      </c>
    </row>
    <row r="16" spans="1:18">
      <c r="A16" s="79" t="e">
        <f ca="1">IF(LEFT(WP3C!$B$7,3)="WPx","",WP3C!$B$7)</f>
        <v>#VALUE!</v>
      </c>
      <c r="B16" s="79" t="str">
        <f>IF(WP3C!$C$7="","",WP3C!$C$7)</f>
        <v>Perceel 3 , Fase 2 en 3, Testorganisatie - uitvoering</v>
      </c>
      <c r="C16" s="7" t="s">
        <v>50</v>
      </c>
      <c r="D16" s="13" t="str">
        <f>IF(WP3C!F$25=0,"",WP3C!F$25)</f>
        <v/>
      </c>
      <c r="E16" s="13" t="str">
        <f>IF(WP3C!G$25=0,"",WP3C!G$25)</f>
        <v/>
      </c>
      <c r="F16" s="13" t="str">
        <f>IF(WP3C!H$25=0,"",WP3C!H$25)</f>
        <v/>
      </c>
      <c r="G16" s="13" t="str">
        <f>IF(WP3C!I$25=0,"",WP3C!I$25)</f>
        <v/>
      </c>
      <c r="H16" s="13" t="str">
        <f>IF(WP3C!J$25=0,"",WP3C!J$25)</f>
        <v/>
      </c>
      <c r="I16" s="13" t="str">
        <f>IF(WP3C!K$25=0,"",WP3C!K$25)</f>
        <v/>
      </c>
      <c r="J16" s="13" t="str">
        <f>IF(WP3C!L$25=0,"",WP3C!L$25)</f>
        <v/>
      </c>
      <c r="K16" s="13" t="str">
        <f>IF(WP3C!M$25=0,"",WP3C!M$25)</f>
        <v/>
      </c>
      <c r="L16" s="27"/>
      <c r="M16" s="13" t="str">
        <f>IF(WP3C!O$25=0,"",WP3C!O$25)</f>
        <v/>
      </c>
      <c r="N16" s="13" t="str">
        <f>IF(WP3C!P$25=0,"",WP3C!P$25)</f>
        <v/>
      </c>
      <c r="O16" s="13" t="str">
        <f>IF(WP3C!Q$25=0,"",WP3C!Q$25)</f>
        <v/>
      </c>
      <c r="P16" s="21" t="str">
        <f t="shared" si="0"/>
        <v/>
      </c>
      <c r="Q16" s="22" t="str">
        <f>IF(WP3C!S$25=0,"",WP3C!S$25)</f>
        <v/>
      </c>
      <c r="R16" s="21" t="str">
        <f t="shared" si="1"/>
        <v/>
      </c>
    </row>
    <row r="17" spans="1:18">
      <c r="A17" s="80"/>
      <c r="B17" s="80"/>
      <c r="C17" s="8" t="s">
        <v>52</v>
      </c>
      <c r="D17" s="14">
        <f>IF(WP3C!F$26=0,"",WP3C!F$26)</f>
        <v>2430</v>
      </c>
      <c r="E17" s="14">
        <f>IF(WP3C!G$26=0,"",WP3C!G$26)</f>
        <v>810</v>
      </c>
      <c r="F17" s="14">
        <f>IF(WP3C!H$26=0,"",WP3C!H$26)</f>
        <v>1350</v>
      </c>
      <c r="G17" s="14">
        <f>IF(WP3C!I$26=0,"",WP3C!I$26)</f>
        <v>450</v>
      </c>
      <c r="H17" s="14" t="str">
        <f>IF(WP3C!J$26=0,"",WP3C!J$26)</f>
        <v/>
      </c>
      <c r="I17" s="14" t="str">
        <f>IF(WP3C!K$26=0,"",WP3C!K$26)</f>
        <v/>
      </c>
      <c r="J17" s="14" t="str">
        <f>IF(WP3C!L$26=0,"",WP3C!L$26)</f>
        <v/>
      </c>
      <c r="K17" s="14" t="str">
        <f>IF(WP3C!M$26=0,"",WP3C!M$26)</f>
        <v/>
      </c>
      <c r="L17" s="27"/>
      <c r="M17" s="14" t="str">
        <f>IF(WP3C!O$26=0,"",WP3C!O$26)</f>
        <v/>
      </c>
      <c r="N17" s="14" t="str">
        <f>IF(WP3C!P$26=0,"",WP3C!P$26)</f>
        <v/>
      </c>
      <c r="O17" s="14" t="str">
        <f>IF(WP3C!Q$26=0,"",WP3C!Q$26)</f>
        <v/>
      </c>
      <c r="P17" s="21" t="str">
        <f t="shared" si="0"/>
        <v/>
      </c>
      <c r="Q17" s="23" t="str">
        <f>IF(WP3C!S$26=0,"",WP3C!S$26)</f>
        <v/>
      </c>
      <c r="R17" s="21" t="str">
        <f t="shared" si="1"/>
        <v/>
      </c>
    </row>
    <row r="18" spans="1:18">
      <c r="A18" s="79" t="e">
        <f ca="1">IF(LEFT(WP3D!$B$7,3)="WPx","",WP3D!$B$7)</f>
        <v>#VALUE!</v>
      </c>
      <c r="B18" s="79" t="str">
        <f>IF(WP3D!$C$7="","",WP3D!$C$7)</f>
        <v>Perceel 3 , Fase 2 en 3, Testorganisatie - opstellen testrapporten</v>
      </c>
      <c r="C18" s="7" t="s">
        <v>50</v>
      </c>
      <c r="D18" s="13" t="str">
        <f>IF(WP3D!F$17=0,"",WP3D!F$17)</f>
        <v/>
      </c>
      <c r="E18" s="13" t="str">
        <f>IF(WP3D!G$17=0,"",WP3D!G$17)</f>
        <v/>
      </c>
      <c r="F18" s="13" t="str">
        <f>IF(WP3D!H$17=0,"",WP3D!H$17)</f>
        <v/>
      </c>
      <c r="G18" s="13" t="str">
        <f>IF(WP3D!I$17=0,"",WP3D!I$17)</f>
        <v/>
      </c>
      <c r="H18" s="13" t="str">
        <f>IF(WP3D!J$17=0,"",WP3D!J$17)</f>
        <v/>
      </c>
      <c r="I18" s="13" t="str">
        <f>IF(WP3D!K$17=0,"",WP3D!K$17)</f>
        <v/>
      </c>
      <c r="J18" s="13" t="str">
        <f>IF(WP3D!L$17=0,"",WP3D!L$17)</f>
        <v/>
      </c>
      <c r="K18" s="13" t="str">
        <f>IF(WP3D!M$17=0,"",WP3D!M$17)</f>
        <v/>
      </c>
      <c r="L18" s="27"/>
      <c r="M18" s="13" t="str">
        <f>IF(WP3D!O$17=0,"",WP3D!O$17)</f>
        <v/>
      </c>
      <c r="N18" s="13" t="str">
        <f>IF(WP3D!P$17=0,"",WP3D!P$17)</f>
        <v/>
      </c>
      <c r="O18" s="13" t="str">
        <f>IF(WP3D!Q$17=0,"",WP3D!Q$17)</f>
        <v/>
      </c>
      <c r="P18" s="21" t="str">
        <f t="shared" si="0"/>
        <v/>
      </c>
      <c r="Q18" s="22" t="str">
        <f>IF(WP3D!S$17=0,"",WP3D!S$17)</f>
        <v/>
      </c>
      <c r="R18" s="21" t="str">
        <f t="shared" si="1"/>
        <v/>
      </c>
    </row>
    <row r="19" spans="1:18">
      <c r="A19" s="80"/>
      <c r="B19" s="80"/>
      <c r="C19" s="8" t="s">
        <v>52</v>
      </c>
      <c r="D19" s="14" t="str">
        <f>IF(WP3D!F$18=0,"",WP3D!F$18)</f>
        <v/>
      </c>
      <c r="E19" s="14" t="str">
        <f>IF(WP3D!G$18=0,"",WP3D!G$18)</f>
        <v/>
      </c>
      <c r="F19" s="14">
        <f>IF(WP3D!H$18=0,"",WP3D!H$18)</f>
        <v>280</v>
      </c>
      <c r="G19" s="14" t="str">
        <f>IF(WP3D!I$18=0,"",WP3D!I$18)</f>
        <v/>
      </c>
      <c r="H19" s="14" t="str">
        <f>IF(WP3D!J$18=0,"",WP3D!J$18)</f>
        <v/>
      </c>
      <c r="I19" s="14" t="str">
        <f>IF(WP3D!K$18=0,"",WP3D!K$18)</f>
        <v/>
      </c>
      <c r="J19" s="14" t="str">
        <f>IF(WP3D!L$18=0,"",WP3D!L$18)</f>
        <v/>
      </c>
      <c r="K19" s="14" t="str">
        <f>IF(WP3D!M$18=0,"",WP3D!M$18)</f>
        <v/>
      </c>
      <c r="L19" s="27"/>
      <c r="M19" s="14" t="str">
        <f>IF(WP3D!O$18=0,"",WP3D!O$18)</f>
        <v/>
      </c>
      <c r="N19" s="14" t="str">
        <f>IF(WP3D!P$18=0,"",WP3D!P$18)</f>
        <v/>
      </c>
      <c r="O19" s="14" t="str">
        <f>IF(WP3D!Q$18=0,"",WP3D!Q$18)</f>
        <v/>
      </c>
      <c r="P19" s="21" t="str">
        <f t="shared" si="0"/>
        <v/>
      </c>
      <c r="Q19" s="23" t="str">
        <f>IF(WP3D!S$18=0,"",WP3D!S$18)</f>
        <v/>
      </c>
      <c r="R19" s="21" t="str">
        <f t="shared" si="1"/>
        <v/>
      </c>
    </row>
    <row r="20" spans="1:18">
      <c r="A20" s="79" t="e">
        <f ca="1">IF(LEFT(WP3E!$B$7,3)="WPx","",WP3E!$B$7)</f>
        <v>#VALUE!</v>
      </c>
      <c r="B20" s="79" t="str">
        <f>IF(WP3E!$C$7="","",WP3E!$C$7)</f>
        <v>Perceel 3 , Fase 2 en 3, projectmanagement</v>
      </c>
      <c r="C20" s="7" t="s">
        <v>50</v>
      </c>
      <c r="D20" s="13" t="str">
        <f>IF(WP3E!F$15=0,"",WP3E!F$15)</f>
        <v/>
      </c>
      <c r="E20" s="13" t="str">
        <f>IF(WP3E!G$15=0,"",WP3E!G$15)</f>
        <v/>
      </c>
      <c r="F20" s="13" t="str">
        <f>IF(WP3E!H$15=0,"",WP3E!H$15)</f>
        <v/>
      </c>
      <c r="G20" s="13" t="str">
        <f>IF(WP3E!I$15=0,"",WP3E!I$15)</f>
        <v/>
      </c>
      <c r="H20" s="13" t="str">
        <f>IF(WP3E!J$15=0,"",WP3E!J$15)</f>
        <v/>
      </c>
      <c r="I20" s="13" t="str">
        <f>IF(WP3E!K$15=0,"",WP3E!K$15)</f>
        <v/>
      </c>
      <c r="J20" s="13" t="str">
        <f>IF(WP3E!L$15=0,"",WP3E!L$15)</f>
        <v/>
      </c>
      <c r="K20" s="13" t="str">
        <f>IF(WP3E!M$15=0,"",WP3E!M$15)</f>
        <v/>
      </c>
      <c r="L20" s="27"/>
      <c r="M20" s="13" t="str">
        <f>IF(WP3E!O$15=0,"",WP3E!O$15)</f>
        <v/>
      </c>
      <c r="N20" s="13" t="str">
        <f>IF(WP3E!P$15=0,"",WP3E!P$15)</f>
        <v/>
      </c>
      <c r="O20" s="13" t="str">
        <f>IF(WP3E!Q$15=0,"",WP3E!Q$15)</f>
        <v/>
      </c>
      <c r="P20" s="21" t="str">
        <f t="shared" si="0"/>
        <v/>
      </c>
      <c r="Q20" s="22" t="str">
        <f>IF(WP3E!S$15=0,"",WP3E!S$15)</f>
        <v/>
      </c>
      <c r="R20" s="21" t="str">
        <f t="shared" ref="R20:R21" si="2">IF(SUM(P20:Q20)=0,"",SUM(P20:Q20))</f>
        <v/>
      </c>
    </row>
    <row r="21" spans="1:18">
      <c r="A21" s="80"/>
      <c r="B21" s="80"/>
      <c r="C21" s="8" t="s">
        <v>52</v>
      </c>
      <c r="D21" s="14" t="str">
        <f>IF(WP3E!F$16=0,"",WP3E!F$16)</f>
        <v/>
      </c>
      <c r="E21" s="14" t="str">
        <f>IF(WP3E!G$16=0,"",WP3E!G$16)</f>
        <v/>
      </c>
      <c r="F21" s="14" t="str">
        <f>IF(WP3E!H$16=0,"",WP3E!H$16)</f>
        <v/>
      </c>
      <c r="G21" s="14" t="str">
        <f>IF(WP3E!I$16=0,"",WP3E!I$16)</f>
        <v/>
      </c>
      <c r="H21" s="14">
        <f>IF(WP3E!J$16=0,"",WP3E!J$16)</f>
        <v>480</v>
      </c>
      <c r="I21" s="14" t="str">
        <f>IF(WP3E!K$16=0,"",WP3E!K$16)</f>
        <v/>
      </c>
      <c r="J21" s="14">
        <f>IF(WP3E!L$16=0,"",WP3E!L$16)</f>
        <v>480</v>
      </c>
      <c r="K21" s="14" t="str">
        <f>IF(WP3E!M$16=0,"",WP3E!M$16)</f>
        <v/>
      </c>
      <c r="L21" s="27"/>
      <c r="M21" s="14" t="str">
        <f>IF(WP3E!O$16=0,"",WP3E!O$16)</f>
        <v/>
      </c>
      <c r="N21" s="14" t="str">
        <f>IF(WP3E!P$16=0,"",WP3E!P$16)</f>
        <v/>
      </c>
      <c r="O21" s="14" t="str">
        <f>IF(WP3E!Q$16=0,"",WP3E!Q$16)</f>
        <v/>
      </c>
      <c r="P21" s="21" t="str">
        <f t="shared" si="0"/>
        <v/>
      </c>
      <c r="Q21" s="23" t="str">
        <f>IF(WP3E!S$16=0,"",WP3E!S$16)</f>
        <v/>
      </c>
      <c r="R21" s="21" t="str">
        <f t="shared" si="2"/>
        <v/>
      </c>
    </row>
    <row r="22" spans="1:18">
      <c r="A22" s="81" t="s">
        <v>53</v>
      </c>
      <c r="B22" s="82"/>
      <c r="C22" s="83"/>
      <c r="D22" s="2" t="str">
        <f t="shared" ref="D22:J22" si="3">IF(SUMIF($C$12:$C$21,"vast",D$12:D$21)=0,"",SUMIF($C$12:$C$21,"vast",D$12:D$21))</f>
        <v/>
      </c>
      <c r="E22" s="2" t="str">
        <f t="shared" si="3"/>
        <v/>
      </c>
      <c r="F22" s="2" t="str">
        <f t="shared" si="3"/>
        <v/>
      </c>
      <c r="G22" s="2" t="str">
        <f t="shared" si="3"/>
        <v/>
      </c>
      <c r="H22" s="2" t="str">
        <f t="shared" si="3"/>
        <v/>
      </c>
      <c r="I22" s="2" t="str">
        <f t="shared" si="3"/>
        <v/>
      </c>
      <c r="J22" s="2" t="str">
        <f t="shared" si="3"/>
        <v/>
      </c>
      <c r="K22" s="2"/>
      <c r="L22" s="27"/>
      <c r="M22" s="2" t="str">
        <f t="shared" ref="M22:R22" si="4">IF(SUMIF($C$12:$C$21,"vast",M$12:M$21)=0,"",SUMIF($C$12:$C$21,"vast",M$12:M$21))</f>
        <v/>
      </c>
      <c r="N22" s="2" t="str">
        <f t="shared" si="4"/>
        <v/>
      </c>
      <c r="O22" s="2" t="str">
        <f t="shared" si="4"/>
        <v/>
      </c>
      <c r="P22" s="21" t="str">
        <f t="shared" si="4"/>
        <v/>
      </c>
      <c r="Q22" s="21" t="str">
        <f t="shared" si="4"/>
        <v/>
      </c>
      <c r="R22" s="21" t="str">
        <f t="shared" si="4"/>
        <v/>
      </c>
    </row>
    <row r="23" spans="1:18">
      <c r="A23" s="81" t="s">
        <v>54</v>
      </c>
      <c r="B23" s="82"/>
      <c r="C23" s="83"/>
      <c r="D23" s="2">
        <f t="shared" ref="D23:J23" si="5">IF(SUMIF($C$12:$C$21,"regie",D$12:D$21)=0,"",SUMIF($C$12:$C$21,"regie",D$12:D$21))</f>
        <v>5150</v>
      </c>
      <c r="E23" s="2">
        <f t="shared" si="5"/>
        <v>810</v>
      </c>
      <c r="F23" s="2">
        <f t="shared" si="5"/>
        <v>3182</v>
      </c>
      <c r="G23" s="2">
        <f t="shared" si="5"/>
        <v>450</v>
      </c>
      <c r="H23" s="2">
        <f t="shared" si="5"/>
        <v>480</v>
      </c>
      <c r="I23" s="2" t="str">
        <f t="shared" si="5"/>
        <v/>
      </c>
      <c r="J23" s="2">
        <f t="shared" si="5"/>
        <v>480</v>
      </c>
      <c r="K23" s="2"/>
      <c r="L23" s="27"/>
      <c r="M23" s="2" t="str">
        <f t="shared" ref="M23:R23" si="6">IF(SUMIF($C$12:$C$21,"regie",M$12:M$21)=0,"",SUMIF($C$12:$C$21,"regie",M$12:M$21))</f>
        <v/>
      </c>
      <c r="N23" s="2" t="str">
        <f t="shared" si="6"/>
        <v/>
      </c>
      <c r="O23" s="2" t="str">
        <f t="shared" si="6"/>
        <v/>
      </c>
      <c r="P23" s="21" t="str">
        <f t="shared" si="6"/>
        <v/>
      </c>
      <c r="Q23" s="21" t="str">
        <f t="shared" si="6"/>
        <v/>
      </c>
      <c r="R23" s="21" t="str">
        <f t="shared" si="6"/>
        <v/>
      </c>
    </row>
    <row r="25" spans="1:18">
      <c r="M25" s="15" t="s">
        <v>55</v>
      </c>
      <c r="N25" s="10"/>
      <c r="O25" s="10"/>
      <c r="P25" s="10"/>
      <c r="Q25" s="10"/>
      <c r="R25" s="9" t="str">
        <f>IF(SUM(D22:O22)=0,"",SUM(D22:O22))</f>
        <v/>
      </c>
    </row>
    <row r="26" spans="1:18">
      <c r="M26" s="15" t="s">
        <v>56</v>
      </c>
      <c r="N26" s="10"/>
      <c r="O26" s="10"/>
      <c r="P26" s="10"/>
      <c r="Q26" s="10"/>
      <c r="R26" s="9">
        <f>IF(SUM(D23:O23)=0,"",SUM(D23:O23))</f>
        <v>10552</v>
      </c>
    </row>
    <row r="28" spans="1:18">
      <c r="M28" s="15" t="s">
        <v>57</v>
      </c>
      <c r="N28" s="10"/>
      <c r="O28" s="10"/>
      <c r="P28" s="10"/>
      <c r="Q28" s="10"/>
      <c r="R28" s="24" t="str">
        <f>IF(R22="","",R22)</f>
        <v/>
      </c>
    </row>
    <row r="29" spans="1:18">
      <c r="M29" s="15" t="s">
        <v>58</v>
      </c>
      <c r="N29" s="10"/>
      <c r="O29" s="10"/>
      <c r="P29" s="10"/>
      <c r="Q29" s="10"/>
      <c r="R29" s="24" t="str">
        <f>IF(R23="","",R23)</f>
        <v/>
      </c>
    </row>
    <row r="30" spans="1:18">
      <c r="M30" s="16" t="s">
        <v>59</v>
      </c>
      <c r="N30" s="17"/>
      <c r="O30" s="17"/>
      <c r="P30" s="17"/>
      <c r="Q30" s="17"/>
      <c r="R30" s="25" t="str">
        <f>IF(SUM(R28:R29)=0,"",SUM(R28:R29))</f>
        <v/>
      </c>
    </row>
  </sheetData>
  <mergeCells count="25">
    <mergeCell ref="K2:L2"/>
    <mergeCell ref="J9:K9"/>
    <mergeCell ref="Q5:R5"/>
    <mergeCell ref="Q6:R6"/>
    <mergeCell ref="P9:R9"/>
    <mergeCell ref="A22:C22"/>
    <mergeCell ref="A23:C23"/>
    <mergeCell ref="M9:O9"/>
    <mergeCell ref="B12:B13"/>
    <mergeCell ref="B9:B11"/>
    <mergeCell ref="P10:R10"/>
    <mergeCell ref="A4:R4"/>
    <mergeCell ref="A20:A21"/>
    <mergeCell ref="B20:B21"/>
    <mergeCell ref="A14:A15"/>
    <mergeCell ref="B14:B15"/>
    <mergeCell ref="A16:A17"/>
    <mergeCell ref="B16:B17"/>
    <mergeCell ref="A18:A19"/>
    <mergeCell ref="B18:B19"/>
    <mergeCell ref="A12:A13"/>
    <mergeCell ref="D9:E9"/>
    <mergeCell ref="F9:G9"/>
    <mergeCell ref="H9:I9"/>
    <mergeCell ref="A9:A11"/>
  </mergeCells>
  <phoneticPr fontId="3" type="noConversion"/>
  <pageMargins left="0.7" right="0.7" top="0.75" bottom="0.75" header="0.3" footer="0.3"/>
  <pageSetup paperSize="9" scale="7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2D9C8-E828-45F0-8016-8BAC663DA6F1}">
  <dimension ref="A2:U23"/>
  <sheetViews>
    <sheetView view="pageBreakPreview" zoomScale="130" zoomScaleNormal="70" zoomScaleSheetLayoutView="130" workbookViewId="0">
      <selection activeCell="Q15" sqref="Q15"/>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8" width="14" style="1" customWidth="1"/>
    <col min="19" max="19" width="13.1640625" style="1" customWidth="1"/>
    <col min="20" max="20" width="11.83203125" style="1" customWidth="1"/>
    <col min="21" max="21" width="18.83203125" style="1" customWidth="1"/>
    <col min="22" max="16384" width="9.33203125" style="1"/>
  </cols>
  <sheetData>
    <row r="2" spans="1:21" ht="49.5" customHeight="1" thickBot="1">
      <c r="A2" s="34"/>
      <c r="B2" s="34"/>
      <c r="C2" s="34"/>
      <c r="D2" s="34"/>
      <c r="E2" s="34"/>
      <c r="F2" s="34"/>
      <c r="G2" s="34"/>
      <c r="H2" s="34"/>
      <c r="I2" s="34"/>
      <c r="J2" s="34"/>
      <c r="K2" s="34"/>
      <c r="L2" s="58"/>
      <c r="M2" s="58"/>
      <c r="N2" s="58"/>
      <c r="O2" s="34"/>
      <c r="P2" s="34"/>
      <c r="Q2" s="34"/>
      <c r="R2" s="34"/>
      <c r="S2" s="34"/>
      <c r="T2" s="34"/>
      <c r="U2" s="34"/>
    </row>
    <row r="3" spans="1:21" ht="16.5" customHeight="1" thickTop="1">
      <c r="L3" s="3"/>
      <c r="M3" s="3"/>
      <c r="N3" s="3"/>
    </row>
    <row r="4" spans="1:21">
      <c r="A4" s="59" t="str">
        <f>'Totaal perceel 3'!A4</f>
        <v>Model begroting</v>
      </c>
      <c r="B4" s="60"/>
      <c r="C4" s="60"/>
      <c r="D4" s="60"/>
      <c r="E4" s="60"/>
      <c r="F4" s="60"/>
      <c r="G4" s="60"/>
      <c r="H4" s="60"/>
      <c r="I4" s="60"/>
      <c r="J4" s="60"/>
      <c r="K4" s="60"/>
      <c r="L4" s="60"/>
      <c r="M4" s="60"/>
      <c r="N4" s="60"/>
      <c r="O4" s="60"/>
      <c r="P4" s="60"/>
      <c r="Q4" s="60"/>
      <c r="R4" s="60"/>
      <c r="S4" s="60"/>
      <c r="T4" s="60"/>
      <c r="U4" s="61"/>
    </row>
    <row r="5" spans="1:21">
      <c r="A5" s="1" t="s">
        <v>22</v>
      </c>
      <c r="B5" s="91" t="str">
        <f>IF('Totaal perceel 1'!$B5="","",'Totaal perceel 1'!$B5)</f>
        <v xml:space="preserve"> ATO Testorganisatie Betuweroute - totaal perceel 1</v>
      </c>
      <c r="C5" s="91"/>
      <c r="K5" s="1" t="str">
        <f>'Totaal perceel 3'!I5</f>
        <v xml:space="preserve">Prijspeil </v>
      </c>
      <c r="L5" s="1">
        <f>'Totaal perceel 3'!J5</f>
        <v>2025</v>
      </c>
      <c r="S5" s="1" t="s">
        <v>25</v>
      </c>
      <c r="T5" s="107" t="str">
        <f>IF('Totaal perceel 1'!$R5="","",'Totaal perceel 1'!$R5)</f>
        <v>invullen op blad 'Totaal perceel 1'</v>
      </c>
      <c r="U5" s="108"/>
    </row>
    <row r="6" spans="1:21">
      <c r="A6" s="1" t="s">
        <v>27</v>
      </c>
      <c r="B6" s="90" t="str">
        <f>IF('Totaal perceel 1'!$B6="","",'Totaal perceel 1'!$B6)</f>
        <v>invullen op blad 'Totaal perceel 1'</v>
      </c>
      <c r="C6" s="90"/>
      <c r="K6" s="1" t="str">
        <f>'Totaal perceel 3'!I6</f>
        <v>Tarief (all-in excl BTW)</v>
      </c>
      <c r="S6" s="1" t="s">
        <v>29</v>
      </c>
      <c r="T6" s="107" t="str">
        <f>IF('Totaal perceel 1'!$R6="","",'Totaal perceel 1'!$R6)</f>
        <v>invullen op blad 'Totaal perceel 1'</v>
      </c>
      <c r="U6" s="108"/>
    </row>
    <row r="7" spans="1:21">
      <c r="A7" s="1" t="s">
        <v>67</v>
      </c>
      <c r="B7" s="50" t="e" cm="1">
        <f t="array" aca="1" ref="B7" ca="1">MID(CELL("bestandsnaam",A1),SEARCH("]",CELL("bestandsnaam",A1))+1,200)</f>
        <v>#VALUE!</v>
      </c>
      <c r="C7" s="50" t="s">
        <v>68</v>
      </c>
      <c r="U7" s="11"/>
    </row>
    <row r="8" spans="1:21">
      <c r="A8" s="32" t="s">
        <v>30</v>
      </c>
      <c r="B8" s="88" t="str">
        <f>IF('Totaal perceel 1'!$B7="","",'Totaal perceel 1'!$B7)</f>
        <v>invullen op blad 'Totaal perceel 1'</v>
      </c>
      <c r="C8" s="89"/>
      <c r="D8" s="32"/>
      <c r="E8" s="32"/>
      <c r="F8" s="32"/>
      <c r="G8" s="32"/>
      <c r="H8" s="32"/>
      <c r="I8" s="32"/>
      <c r="J8" s="32"/>
      <c r="K8" s="32"/>
      <c r="L8" s="32"/>
      <c r="M8" s="32"/>
      <c r="N8" s="32"/>
      <c r="O8" s="32"/>
      <c r="P8" s="32"/>
      <c r="Q8" s="32"/>
      <c r="R8" s="32"/>
      <c r="S8" s="32"/>
      <c r="T8" s="32"/>
      <c r="U8" s="12"/>
    </row>
    <row r="9" spans="1:21" ht="11.65">
      <c r="B9" s="36"/>
      <c r="C9" s="36"/>
      <c r="U9" s="12"/>
    </row>
    <row r="10" spans="1:21" s="3" customFormat="1" ht="31.15" customHeight="1">
      <c r="A10" s="104" t="s">
        <v>69</v>
      </c>
      <c r="B10" s="92" t="s">
        <v>32</v>
      </c>
      <c r="C10" s="93"/>
      <c r="D10" s="4"/>
      <c r="E10" s="4"/>
      <c r="F10" s="84" t="str">
        <f>'Totaal perceel 1'!D9</f>
        <v>Backoffice</v>
      </c>
      <c r="G10" s="84"/>
      <c r="H10" s="85" t="str">
        <f>'Totaal perceel 1'!F9</f>
        <v>Machinist / 
RSC operator/ 
RSC supervisor</v>
      </c>
      <c r="I10" s="85"/>
      <c r="J10" s="84" t="str">
        <f>'Totaal perceel 1'!H9</f>
        <v>PM</v>
      </c>
      <c r="K10" s="84"/>
      <c r="L10" s="59" t="str">
        <f>'Totaal perceel 1'!J9</f>
        <v>PMO</v>
      </c>
      <c r="M10" s="61"/>
      <c r="N10" s="30"/>
      <c r="O10" s="59" t="str">
        <f>'Totaal perceel 1'!M9</f>
        <v>Overige kosten</v>
      </c>
      <c r="P10" s="60"/>
      <c r="Q10" s="60"/>
      <c r="R10" s="61"/>
      <c r="S10" s="84" t="s">
        <v>39</v>
      </c>
      <c r="T10" s="84"/>
      <c r="U10" s="84"/>
    </row>
    <row r="11" spans="1:21" s="3" customFormat="1" ht="41.1" customHeight="1">
      <c r="A11" s="105"/>
      <c r="B11" s="94"/>
      <c r="C11" s="95"/>
      <c r="D11" s="5" t="s">
        <v>40</v>
      </c>
      <c r="E11" s="47" t="s">
        <v>70</v>
      </c>
      <c r="F11" s="2" t="str">
        <f>'Totaal perceel 1'!D10</f>
        <v>dag</v>
      </c>
      <c r="G11" s="2">
        <f>'Totaal perceel 1'!E10</f>
        <v>0</v>
      </c>
      <c r="H11" s="2" t="str">
        <f>'Totaal perceel 1'!F10</f>
        <v>dag</v>
      </c>
      <c r="I11" s="2" t="str">
        <f>'Totaal perceel 1'!G10</f>
        <v>weekend</v>
      </c>
      <c r="J11" s="2" t="str">
        <f>'Totaal perceel 1'!H10</f>
        <v>dag</v>
      </c>
      <c r="K11" s="2">
        <f>'Totaal perceel 1'!I10</f>
        <v>0</v>
      </c>
      <c r="L11" s="2" t="str">
        <f>'Totaal perceel 1'!J10</f>
        <v>dag</v>
      </c>
      <c r="M11" s="2">
        <f>'Totaal perceel 1'!K10</f>
        <v>0</v>
      </c>
      <c r="N11" s="29"/>
      <c r="O11" s="46">
        <f>'Totaal perceel 1'!M10</f>
        <v>0</v>
      </c>
      <c r="P11" s="46" t="str">
        <f>'Totaal perceel 1'!N10</f>
        <v>verzekering</v>
      </c>
      <c r="Q11" s="46" t="str">
        <f>'Totaal perceel 1'!O10</f>
        <v>infraheffing en energieverbruik
fase 1
(stelpost)</v>
      </c>
      <c r="R11" s="46" t="str">
        <f>'Totaal perceel 1'!P10</f>
        <v>infraheffing en energieverbruik
fase 2 en 3 
(stelpost)</v>
      </c>
      <c r="S11" s="75"/>
      <c r="T11" s="75"/>
      <c r="U11" s="75"/>
    </row>
    <row r="12" spans="1:21" s="3" customFormat="1" ht="12.6" customHeight="1">
      <c r="A12" s="106"/>
      <c r="B12" s="96"/>
      <c r="C12" s="97"/>
      <c r="D12" s="6" t="s">
        <v>71</v>
      </c>
      <c r="E12" s="6" t="s">
        <v>72</v>
      </c>
      <c r="F12" s="20">
        <f>IFERROR('Totaal perceel 1'!D11,"")</f>
        <v>0</v>
      </c>
      <c r="G12" s="20">
        <f>IFERROR('Totaal perceel 1'!E11,"")</f>
        <v>0</v>
      </c>
      <c r="H12" s="20">
        <f>IFERROR('Totaal perceel 1'!F11,"")</f>
        <v>0</v>
      </c>
      <c r="I12" s="20">
        <f>IFERROR('Totaal perceel 1'!G11,"")</f>
        <v>0</v>
      </c>
      <c r="J12" s="20">
        <f>IFERROR('Totaal perceel 1'!H11,"")</f>
        <v>0</v>
      </c>
      <c r="K12" s="20">
        <f>IFERROR('Totaal perceel 1'!I11,"")</f>
        <v>0</v>
      </c>
      <c r="L12" s="20">
        <f>IFERROR('Totaal perceel 1'!J11,"")</f>
        <v>0</v>
      </c>
      <c r="M12" s="20">
        <f>IFERROR('Totaal perceel 1'!K11,"")</f>
        <v>0</v>
      </c>
      <c r="N12" s="31"/>
      <c r="O12" s="20">
        <f>IFERROR('Totaal perceel 1'!M11,"")</f>
        <v>0</v>
      </c>
      <c r="P12" s="20">
        <f>IFERROR('Totaal perceel 1'!N11,"")</f>
        <v>0</v>
      </c>
      <c r="Q12" s="20">
        <f>IFERROR('Totaal perceel 1'!O11,"")</f>
        <v>100000</v>
      </c>
      <c r="R12" s="20">
        <f>IFERROR('Totaal perceel 1'!P11,"")</f>
        <v>500000</v>
      </c>
      <c r="S12" s="2" t="s">
        <v>47</v>
      </c>
      <c r="T12" s="2" t="s">
        <v>48</v>
      </c>
      <c r="U12" s="2" t="s">
        <v>49</v>
      </c>
    </row>
    <row r="13" spans="1:21">
      <c r="A13" s="102">
        <v>1</v>
      </c>
      <c r="B13" s="98" t="s">
        <v>73</v>
      </c>
      <c r="C13" s="99"/>
      <c r="D13" s="7" t="s">
        <v>50</v>
      </c>
      <c r="E13" s="7"/>
      <c r="F13" s="13"/>
      <c r="G13" s="13"/>
      <c r="H13" s="13"/>
      <c r="I13" s="13"/>
      <c r="J13" s="13"/>
      <c r="K13" s="13"/>
      <c r="L13" s="13"/>
      <c r="M13" s="13"/>
      <c r="N13" s="29"/>
      <c r="O13" s="13"/>
      <c r="P13" s="13"/>
      <c r="Q13" s="13"/>
      <c r="R13" s="13"/>
      <c r="S13" s="21" t="str">
        <f t="shared" ref="S13:S14" si="0">IF(SUMPRODUCT($F$12:$R$12,F13:R13)=0,"",SUMPRODUCT($F$12:$R$12,F13:R13))</f>
        <v/>
      </c>
      <c r="T13" s="22"/>
      <c r="U13" s="21" t="str">
        <f t="shared" ref="U13:U14" si="1">IF(SUM(S13:T13)=0,"",SUM(S13:T13))</f>
        <v/>
      </c>
    </row>
    <row r="14" spans="1:21">
      <c r="A14" s="103"/>
      <c r="B14" s="100"/>
      <c r="C14" s="101"/>
      <c r="D14" s="8" t="s">
        <v>52</v>
      </c>
      <c r="E14" s="8">
        <v>96</v>
      </c>
      <c r="F14" s="14">
        <v>96</v>
      </c>
      <c r="G14" s="14"/>
      <c r="H14" s="14"/>
      <c r="I14" s="14"/>
      <c r="J14" s="14"/>
      <c r="K14" s="14"/>
      <c r="L14" s="14"/>
      <c r="M14" s="14"/>
      <c r="N14" s="29"/>
      <c r="O14" s="14"/>
      <c r="P14" s="14"/>
      <c r="Q14" s="14"/>
      <c r="R14" s="14"/>
      <c r="S14" s="21" t="str">
        <f t="shared" si="0"/>
        <v/>
      </c>
      <c r="T14" s="23"/>
      <c r="U14" s="21" t="str">
        <f t="shared" si="1"/>
        <v/>
      </c>
    </row>
    <row r="15" spans="1:21">
      <c r="A15" s="81" t="s">
        <v>53</v>
      </c>
      <c r="B15" s="82"/>
      <c r="C15" s="82"/>
      <c r="D15" s="83"/>
      <c r="E15" s="42"/>
      <c r="F15" s="2" t="str">
        <f t="shared" ref="F15:L15" si="2">IF(SUMIF($D$13:$D$14,"vast",F$13:F$14)=0,"",SUMIF($D$13:$D$14,"vast",F$13:F$14))</f>
        <v/>
      </c>
      <c r="G15" s="2" t="str">
        <f t="shared" si="2"/>
        <v/>
      </c>
      <c r="H15" s="2" t="str">
        <f t="shared" si="2"/>
        <v/>
      </c>
      <c r="I15" s="2" t="str">
        <f t="shared" si="2"/>
        <v/>
      </c>
      <c r="J15" s="2" t="str">
        <f t="shared" si="2"/>
        <v/>
      </c>
      <c r="K15" s="2" t="str">
        <f t="shared" si="2"/>
        <v/>
      </c>
      <c r="L15" s="2" t="str">
        <f t="shared" si="2"/>
        <v/>
      </c>
      <c r="M15" s="2"/>
      <c r="N15" s="29"/>
      <c r="O15" s="2" t="str">
        <f>IF(SUMIF($D$13:$D$14,"vast",O$13:O$14)=0,"",SUMIF($D$13:$D$14,"vast",O$13:O$14))</f>
        <v/>
      </c>
      <c r="P15" s="2" t="str">
        <f>IF(SUMIF($D$13:$D$14,"vast",P$13:P$14)=0,"",SUMIF($D$13:$D$14,"vast",P$13:P$14))</f>
        <v/>
      </c>
      <c r="Q15" s="2"/>
      <c r="R15" s="2" t="str">
        <f>IF(SUMIF($D$13:$D$14,"vast",R$13:R$14)=0,"",SUMIF($D$13:$D$14,"vast",R$13:R$14))</f>
        <v/>
      </c>
      <c r="S15" s="21" t="str">
        <f>IF(SUMIF($D$13:$D$14,"vast",S$13:S$14)=0,"",SUMIF($D$13:$D$14,"vast",S$13:S$14))</f>
        <v/>
      </c>
      <c r="T15" s="21" t="str">
        <f>IF(SUMIF($D$13:$D$14,"vast",T$13:T$14)=0,"",SUMIF($D$13:$D$14,"vast",T$13:T$14))</f>
        <v/>
      </c>
      <c r="U15" s="21" t="str">
        <f>IF(SUMIF($D$13:$D$14,"vast",U$13:U$14)=0,"",SUMIF($D$13:$D$14,"vast",U$13:U$14))</f>
        <v/>
      </c>
    </row>
    <row r="16" spans="1:21">
      <c r="A16" s="81" t="s">
        <v>54</v>
      </c>
      <c r="B16" s="82"/>
      <c r="C16" s="82"/>
      <c r="D16" s="83"/>
      <c r="E16" s="42"/>
      <c r="F16" s="2">
        <f t="shared" ref="F16:M16" si="3">IF(SUMIF($D$13:$D$14,"regie",F$13:F$14)=0,"",SUMIF($D$13:$D$14,"regie",F$13:F$14))</f>
        <v>96</v>
      </c>
      <c r="G16" s="2" t="str">
        <f t="shared" si="3"/>
        <v/>
      </c>
      <c r="H16" s="2" t="str">
        <f t="shared" si="3"/>
        <v/>
      </c>
      <c r="I16" s="2" t="str">
        <f t="shared" si="3"/>
        <v/>
      </c>
      <c r="J16" s="2" t="str">
        <f t="shared" si="3"/>
        <v/>
      </c>
      <c r="K16" s="2" t="str">
        <f t="shared" si="3"/>
        <v/>
      </c>
      <c r="L16" s="2" t="str">
        <f t="shared" si="3"/>
        <v/>
      </c>
      <c r="M16" s="2" t="str">
        <f t="shared" si="3"/>
        <v/>
      </c>
      <c r="N16" s="29"/>
      <c r="O16" s="2" t="str">
        <f t="shared" ref="O16:U16" si="4">IF(SUMIF($D$13:$D$14,"regie",O$13:O$14)=0,"",SUMIF($D$13:$D$14,"regie",O$13:O$14))</f>
        <v/>
      </c>
      <c r="P16" s="2" t="str">
        <f t="shared" si="4"/>
        <v/>
      </c>
      <c r="Q16" s="2" t="str">
        <f t="shared" si="4"/>
        <v/>
      </c>
      <c r="R16" s="2" t="str">
        <f t="shared" si="4"/>
        <v/>
      </c>
      <c r="S16" s="21" t="str">
        <f t="shared" si="4"/>
        <v/>
      </c>
      <c r="T16" s="21" t="str">
        <f t="shared" si="4"/>
        <v/>
      </c>
      <c r="U16" s="21" t="str">
        <f t="shared" si="4"/>
        <v/>
      </c>
    </row>
    <row r="18" spans="15:21">
      <c r="O18" s="15" t="s">
        <v>55</v>
      </c>
      <c r="P18" s="10"/>
      <c r="Q18" s="10"/>
      <c r="R18" s="10"/>
      <c r="S18" s="10"/>
      <c r="T18" s="10"/>
      <c r="U18" s="9" t="str">
        <f>IF(SUM(F15:R15)=0,"",SUM(F15:R15))</f>
        <v/>
      </c>
    </row>
    <row r="19" spans="15:21">
      <c r="O19" s="15" t="s">
        <v>56</v>
      </c>
      <c r="P19" s="10"/>
      <c r="Q19" s="10"/>
      <c r="R19" s="10"/>
      <c r="S19" s="10"/>
      <c r="T19" s="10"/>
      <c r="U19" s="9">
        <f>IF(SUM(F16:R16)=0,"",SUM(F16:R16))</f>
        <v>96</v>
      </c>
    </row>
    <row r="21" spans="15:21">
      <c r="O21" s="15" t="s">
        <v>57</v>
      </c>
      <c r="P21" s="10"/>
      <c r="Q21" s="10"/>
      <c r="R21" s="10"/>
      <c r="S21" s="10"/>
      <c r="T21" s="10"/>
      <c r="U21" s="24" t="str">
        <f>IF(U15="","",U15)</f>
        <v/>
      </c>
    </row>
    <row r="22" spans="15:21">
      <c r="O22" s="15" t="s">
        <v>58</v>
      </c>
      <c r="P22" s="10"/>
      <c r="Q22" s="10"/>
      <c r="R22" s="10"/>
      <c r="S22" s="10"/>
      <c r="T22" s="10"/>
      <c r="U22" s="24" t="str">
        <f>IF(U16="","",U16)</f>
        <v/>
      </c>
    </row>
    <row r="23" spans="15:21">
      <c r="O23" s="16" t="s">
        <v>59</v>
      </c>
      <c r="P23" s="17"/>
      <c r="Q23" s="17"/>
      <c r="R23" s="17"/>
      <c r="S23" s="17"/>
      <c r="T23" s="17"/>
      <c r="U23" s="25" t="str">
        <f>IF(SUM(U21:U22)=0,"",SUM(U21:U22))</f>
        <v/>
      </c>
    </row>
  </sheetData>
  <mergeCells count="20">
    <mergeCell ref="L2:N2"/>
    <mergeCell ref="A4:U4"/>
    <mergeCell ref="S10:U10"/>
    <mergeCell ref="S11:U11"/>
    <mergeCell ref="A13:A14"/>
    <mergeCell ref="L10:M10"/>
    <mergeCell ref="A10:A12"/>
    <mergeCell ref="F10:G10"/>
    <mergeCell ref="H10:I10"/>
    <mergeCell ref="J10:K10"/>
    <mergeCell ref="O10:R10"/>
    <mergeCell ref="T5:U5"/>
    <mergeCell ref="T6:U6"/>
    <mergeCell ref="B8:C8"/>
    <mergeCell ref="B6:C6"/>
    <mergeCell ref="B5:C5"/>
    <mergeCell ref="A15:D15"/>
    <mergeCell ref="A16:D16"/>
    <mergeCell ref="B10:C12"/>
    <mergeCell ref="B13:C14"/>
  </mergeCells>
  <pageMargins left="0.7" right="0.7" top="0.75" bottom="0.75" header="0.3" footer="0.3"/>
  <pageSetup paperSize="9" scale="3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37DC1-4B7F-4CE6-AD51-470E405E4D8B}">
  <dimension ref="A2:U25"/>
  <sheetViews>
    <sheetView view="pageBreakPreview" zoomScale="85" zoomScaleNormal="85" zoomScaleSheetLayoutView="85" workbookViewId="0">
      <selection activeCell="D51" sqref="D51"/>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8" width="14" style="1" customWidth="1"/>
    <col min="19" max="19" width="13.1640625" style="1" customWidth="1"/>
    <col min="20" max="20" width="11.83203125" style="1" customWidth="1"/>
    <col min="21" max="21" width="18.83203125" style="1" customWidth="1"/>
    <col min="22" max="16384" width="9.33203125" style="1"/>
  </cols>
  <sheetData>
    <row r="2" spans="1:21" ht="49.5" customHeight="1" thickBot="1">
      <c r="A2" s="34"/>
      <c r="B2" s="34"/>
      <c r="C2" s="34"/>
      <c r="D2" s="34"/>
      <c r="E2" s="34"/>
      <c r="F2" s="34"/>
      <c r="G2" s="34"/>
      <c r="H2" s="34"/>
      <c r="I2" s="34"/>
      <c r="J2" s="34"/>
      <c r="K2" s="34"/>
      <c r="L2" s="58"/>
      <c r="M2" s="58"/>
      <c r="N2" s="58"/>
      <c r="O2" s="34"/>
      <c r="P2" s="34"/>
      <c r="Q2" s="34"/>
      <c r="R2" s="34"/>
      <c r="S2" s="34"/>
      <c r="T2" s="34"/>
      <c r="U2" s="34"/>
    </row>
    <row r="3" spans="1:21" ht="16.5" customHeight="1" thickTop="1">
      <c r="L3" s="3"/>
      <c r="M3" s="3"/>
      <c r="N3" s="3"/>
    </row>
    <row r="4" spans="1:21">
      <c r="A4" s="59" t="str">
        <f>'Totaal perceel 3'!A4</f>
        <v>Model begroting</v>
      </c>
      <c r="B4" s="60"/>
      <c r="C4" s="60"/>
      <c r="D4" s="60"/>
      <c r="E4" s="60"/>
      <c r="F4" s="60"/>
      <c r="G4" s="60"/>
      <c r="H4" s="60"/>
      <c r="I4" s="60"/>
      <c r="J4" s="60"/>
      <c r="K4" s="60"/>
      <c r="L4" s="60"/>
      <c r="M4" s="60"/>
      <c r="N4" s="60"/>
      <c r="O4" s="60"/>
      <c r="P4" s="60"/>
      <c r="Q4" s="60"/>
      <c r="R4" s="60"/>
      <c r="S4" s="60"/>
      <c r="T4" s="60"/>
      <c r="U4" s="61"/>
    </row>
    <row r="5" spans="1:21">
      <c r="A5" s="1" t="s">
        <v>22</v>
      </c>
      <c r="B5" s="91" t="str">
        <f>IF('Totaal perceel 1'!$B5="","",'Totaal perceel 1'!$B5)</f>
        <v xml:space="preserve"> ATO Testorganisatie Betuweroute - totaal perceel 1</v>
      </c>
      <c r="C5" s="91"/>
      <c r="K5" s="1" t="str">
        <f>'Totaal perceel 3'!I5</f>
        <v xml:space="preserve">Prijspeil </v>
      </c>
      <c r="L5" s="1">
        <f>'Totaal perceel 3'!J5</f>
        <v>2025</v>
      </c>
      <c r="S5" s="1" t="s">
        <v>25</v>
      </c>
      <c r="T5" s="107" t="str">
        <f>IF('Totaal perceel 1'!$R5="","",'Totaal perceel 1'!$R5)</f>
        <v>invullen op blad 'Totaal perceel 1'</v>
      </c>
      <c r="U5" s="108"/>
    </row>
    <row r="6" spans="1:21">
      <c r="A6" s="1" t="s">
        <v>27</v>
      </c>
      <c r="B6" s="90" t="str">
        <f>IF('Totaal perceel 1'!$B6="","",'Totaal perceel 1'!$B6)</f>
        <v>invullen op blad 'Totaal perceel 1'</v>
      </c>
      <c r="C6" s="90"/>
      <c r="K6" s="1" t="str">
        <f>'Totaal perceel 3'!I6</f>
        <v>Tarief (all-in excl BTW)</v>
      </c>
      <c r="S6" s="1" t="s">
        <v>29</v>
      </c>
      <c r="T6" s="107" t="str">
        <f>IF('Totaal perceel 1'!$R6="","",'Totaal perceel 1'!$R6)</f>
        <v>invullen op blad 'Totaal perceel 1'</v>
      </c>
      <c r="U6" s="108"/>
    </row>
    <row r="7" spans="1:21">
      <c r="A7" s="1" t="s">
        <v>67</v>
      </c>
      <c r="B7" s="50" t="e" cm="1">
        <f t="array" aca="1" ref="B7" ca="1">MID(CELL("bestandsnaam",A1),SEARCH("]",CELL("bestandsnaam",A1))+1,200)</f>
        <v>#VALUE!</v>
      </c>
      <c r="C7" s="50" t="s">
        <v>74</v>
      </c>
      <c r="U7" s="11"/>
    </row>
    <row r="8" spans="1:21">
      <c r="A8" s="32" t="s">
        <v>30</v>
      </c>
      <c r="B8" s="88" t="str">
        <f>IF('Totaal perceel 1'!$B7="","",'Totaal perceel 1'!$B7)</f>
        <v>invullen op blad 'Totaal perceel 1'</v>
      </c>
      <c r="C8" s="89"/>
      <c r="D8" s="32"/>
      <c r="E8" s="32"/>
      <c r="F8" s="32"/>
      <c r="G8" s="32"/>
      <c r="H8" s="32"/>
      <c r="I8" s="32"/>
      <c r="J8" s="32"/>
      <c r="K8" s="32"/>
      <c r="L8" s="32"/>
      <c r="M8" s="32"/>
      <c r="N8" s="32"/>
      <c r="O8" s="32"/>
      <c r="P8" s="32"/>
      <c r="Q8" s="32"/>
      <c r="R8" s="32"/>
      <c r="S8" s="32"/>
      <c r="T8" s="32"/>
      <c r="U8" s="12"/>
    </row>
    <row r="9" spans="1:21" ht="11.65">
      <c r="B9" s="36"/>
      <c r="C9" s="36"/>
      <c r="U9" s="12"/>
    </row>
    <row r="10" spans="1:21" s="3" customFormat="1" ht="31.15" customHeight="1">
      <c r="A10" s="104" t="s">
        <v>69</v>
      </c>
      <c r="B10" s="92" t="s">
        <v>32</v>
      </c>
      <c r="C10" s="93"/>
      <c r="D10" s="4"/>
      <c r="E10" s="4"/>
      <c r="F10" s="84" t="str">
        <f>'Totaal perceel 1'!D9</f>
        <v>Backoffice</v>
      </c>
      <c r="G10" s="84"/>
      <c r="H10" s="85" t="str">
        <f>'Totaal perceel 1'!F9</f>
        <v>Machinist / 
RSC operator/ 
RSC supervisor</v>
      </c>
      <c r="I10" s="85"/>
      <c r="J10" s="84" t="str">
        <f>'Totaal perceel 1'!H9</f>
        <v>PM</v>
      </c>
      <c r="K10" s="84"/>
      <c r="L10" s="59" t="str">
        <f>'Totaal perceel 1'!J9</f>
        <v>PMO</v>
      </c>
      <c r="M10" s="61"/>
      <c r="N10" s="30"/>
      <c r="O10" s="59" t="str">
        <f>'Totaal perceel 1'!M9</f>
        <v>Overige kosten</v>
      </c>
      <c r="P10" s="60"/>
      <c r="Q10" s="60"/>
      <c r="R10" s="61"/>
      <c r="S10" s="84" t="s">
        <v>39</v>
      </c>
      <c r="T10" s="84"/>
      <c r="U10" s="84"/>
    </row>
    <row r="11" spans="1:21" s="3" customFormat="1" ht="41.1" customHeight="1">
      <c r="A11" s="105"/>
      <c r="B11" s="94"/>
      <c r="C11" s="95"/>
      <c r="D11" s="5" t="s">
        <v>40</v>
      </c>
      <c r="E11" s="47" t="s">
        <v>70</v>
      </c>
      <c r="F11" s="2" t="str">
        <f>'Totaal perceel 1'!D10</f>
        <v>dag</v>
      </c>
      <c r="G11" s="2">
        <f>'Totaal perceel 1'!E10</f>
        <v>0</v>
      </c>
      <c r="H11" s="2" t="str">
        <f>'Totaal perceel 1'!F10</f>
        <v>dag</v>
      </c>
      <c r="I11" s="2" t="str">
        <f>'Totaal perceel 1'!G10</f>
        <v>weekend</v>
      </c>
      <c r="J11" s="2" t="str">
        <f>'Totaal perceel 1'!H10</f>
        <v>dag</v>
      </c>
      <c r="K11" s="2">
        <f>'Totaal perceel 1'!I10</f>
        <v>0</v>
      </c>
      <c r="L11" s="2" t="str">
        <f>'Totaal perceel 1'!J10</f>
        <v>dag</v>
      </c>
      <c r="M11" s="2">
        <f>'Totaal perceel 1'!K10</f>
        <v>0</v>
      </c>
      <c r="N11" s="29"/>
      <c r="O11" s="46">
        <f>'Totaal perceel 1'!M10</f>
        <v>0</v>
      </c>
      <c r="P11" s="46" t="str">
        <f>'Totaal perceel 1'!N10</f>
        <v>verzekering</v>
      </c>
      <c r="Q11" s="46" t="str">
        <f>'Totaal perceel 1'!O10</f>
        <v>infraheffing en energieverbruik
fase 1
(stelpost)</v>
      </c>
      <c r="R11" s="46" t="str">
        <f>'Totaal perceel 1'!P10</f>
        <v>infraheffing en energieverbruik
fase 2 en 3 
(stelpost)</v>
      </c>
      <c r="S11" s="75"/>
      <c r="T11" s="75"/>
      <c r="U11" s="75"/>
    </row>
    <row r="12" spans="1:21" s="3" customFormat="1" ht="12.6" customHeight="1">
      <c r="A12" s="106"/>
      <c r="B12" s="96"/>
      <c r="C12" s="97"/>
      <c r="D12" s="6" t="s">
        <v>71</v>
      </c>
      <c r="E12" s="6" t="s">
        <v>72</v>
      </c>
      <c r="F12" s="20">
        <f>IFERROR('Totaal perceel 1'!D11,"")</f>
        <v>0</v>
      </c>
      <c r="G12" s="20">
        <f>IFERROR('Totaal perceel 1'!E11,"")</f>
        <v>0</v>
      </c>
      <c r="H12" s="20">
        <f>IFERROR('Totaal perceel 1'!F11,"")</f>
        <v>0</v>
      </c>
      <c r="I12" s="20">
        <f>IFERROR('Totaal perceel 1'!G11,"")</f>
        <v>0</v>
      </c>
      <c r="J12" s="20">
        <f>IFERROR('Totaal perceel 1'!H11,"")</f>
        <v>0</v>
      </c>
      <c r="K12" s="20">
        <f>IFERROR('Totaal perceel 1'!I11,"")</f>
        <v>0</v>
      </c>
      <c r="L12" s="20">
        <f>IFERROR('Totaal perceel 1'!J11,"")</f>
        <v>0</v>
      </c>
      <c r="M12" s="20">
        <f>IFERROR('Totaal perceel 1'!K11,"")</f>
        <v>0</v>
      </c>
      <c r="N12" s="31"/>
      <c r="O12" s="20">
        <f>IFERROR('Totaal perceel 1'!M11,"")</f>
        <v>0</v>
      </c>
      <c r="P12" s="20">
        <f>IFERROR('Totaal perceel 1'!N11,"")</f>
        <v>0</v>
      </c>
      <c r="Q12" s="20">
        <f>IFERROR('Totaal perceel 1'!O11,"")</f>
        <v>100000</v>
      </c>
      <c r="R12" s="20">
        <f>IFERROR('Totaal perceel 1'!P11,"")</f>
        <v>500000</v>
      </c>
      <c r="S12" s="2" t="s">
        <v>47</v>
      </c>
      <c r="T12" s="2" t="s">
        <v>48</v>
      </c>
      <c r="U12" s="2" t="s">
        <v>49</v>
      </c>
    </row>
    <row r="13" spans="1:21">
      <c r="A13" s="102">
        <v>1</v>
      </c>
      <c r="B13" s="98" t="s">
        <v>75</v>
      </c>
      <c r="C13" s="99"/>
      <c r="D13" s="7" t="s">
        <v>50</v>
      </c>
      <c r="E13" s="7"/>
      <c r="F13" s="13"/>
      <c r="G13" s="13"/>
      <c r="H13" s="13"/>
      <c r="I13" s="13"/>
      <c r="J13" s="13"/>
      <c r="K13" s="13"/>
      <c r="L13" s="13"/>
      <c r="M13" s="13"/>
      <c r="N13" s="29"/>
      <c r="O13" s="13"/>
      <c r="P13" s="13"/>
      <c r="Q13" s="13"/>
      <c r="R13" s="13"/>
      <c r="S13" s="21" t="str">
        <f t="shared" ref="S13:S16" si="0">IF(SUMPRODUCT($F$12:$R$12,F13:R13)=0,"",SUMPRODUCT($F$12:$R$12,F13:R13))</f>
        <v/>
      </c>
      <c r="T13" s="22"/>
      <c r="U13" s="21" t="str">
        <f t="shared" ref="U13:U16" si="1">IF(SUM(S13:T13)=0,"",SUM(S13:T13))</f>
        <v/>
      </c>
    </row>
    <row r="14" spans="1:21">
      <c r="A14" s="103"/>
      <c r="B14" s="100"/>
      <c r="C14" s="101"/>
      <c r="D14" s="8" t="s">
        <v>52</v>
      </c>
      <c r="E14" s="8">
        <v>180</v>
      </c>
      <c r="F14" s="14"/>
      <c r="G14" s="14"/>
      <c r="H14" s="14">
        <v>180</v>
      </c>
      <c r="I14" s="14"/>
      <c r="J14" s="14"/>
      <c r="K14" s="14"/>
      <c r="L14" s="14"/>
      <c r="M14" s="14"/>
      <c r="N14" s="29"/>
      <c r="O14" s="14"/>
      <c r="P14" s="14"/>
      <c r="Q14" s="14"/>
      <c r="R14" s="14"/>
      <c r="S14" s="21" t="str">
        <f t="shared" si="0"/>
        <v/>
      </c>
      <c r="T14" s="23"/>
      <c r="U14" s="21" t="str">
        <f t="shared" si="1"/>
        <v/>
      </c>
    </row>
    <row r="15" spans="1:21">
      <c r="A15" s="102">
        <f>A13+1</f>
        <v>2</v>
      </c>
      <c r="B15" s="98" t="s">
        <v>76</v>
      </c>
      <c r="C15" s="99"/>
      <c r="D15" s="7" t="s">
        <v>50</v>
      </c>
      <c r="E15" s="7"/>
      <c r="F15" s="13"/>
      <c r="G15" s="13"/>
      <c r="H15" s="13"/>
      <c r="I15" s="13"/>
      <c r="J15" s="13"/>
      <c r="K15" s="13"/>
      <c r="L15" s="13"/>
      <c r="M15" s="13"/>
      <c r="N15" s="29"/>
      <c r="O15" s="13"/>
      <c r="P15" s="13"/>
      <c r="Q15" s="13"/>
      <c r="R15" s="13"/>
      <c r="S15" s="21" t="str">
        <f t="shared" si="0"/>
        <v/>
      </c>
      <c r="T15" s="22"/>
      <c r="U15" s="21" t="str">
        <f t="shared" si="1"/>
        <v/>
      </c>
    </row>
    <row r="16" spans="1:21">
      <c r="A16" s="103"/>
      <c r="B16" s="100"/>
      <c r="C16" s="101"/>
      <c r="D16" s="8" t="s">
        <v>52</v>
      </c>
      <c r="E16" s="8">
        <v>180</v>
      </c>
      <c r="F16" s="14"/>
      <c r="G16" s="14"/>
      <c r="H16" s="14">
        <v>180</v>
      </c>
      <c r="I16" s="14"/>
      <c r="J16" s="14"/>
      <c r="K16" s="14"/>
      <c r="L16" s="14"/>
      <c r="M16" s="14"/>
      <c r="N16" s="29"/>
      <c r="O16" s="14"/>
      <c r="P16" s="14"/>
      <c r="Q16" s="14"/>
      <c r="R16" s="14"/>
      <c r="S16" s="21" t="str">
        <f t="shared" si="0"/>
        <v/>
      </c>
      <c r="T16" s="23"/>
      <c r="U16" s="21" t="str">
        <f t="shared" si="1"/>
        <v/>
      </c>
    </row>
    <row r="17" spans="1:21">
      <c r="A17" s="81" t="s">
        <v>53</v>
      </c>
      <c r="B17" s="82"/>
      <c r="C17" s="82"/>
      <c r="D17" s="83"/>
      <c r="E17" s="42"/>
      <c r="F17" s="2" t="str">
        <f t="shared" ref="F17:M17" si="2">IF(SUMIF($D$13:$D$16,"vast",F$13:F$16)=0,"",SUMIF($D$13:$D$16,"vast",F$13:F$16))</f>
        <v/>
      </c>
      <c r="G17" s="2" t="str">
        <f t="shared" si="2"/>
        <v/>
      </c>
      <c r="H17" s="2" t="str">
        <f t="shared" si="2"/>
        <v/>
      </c>
      <c r="I17" s="2" t="str">
        <f t="shared" si="2"/>
        <v/>
      </c>
      <c r="J17" s="2" t="str">
        <f t="shared" si="2"/>
        <v/>
      </c>
      <c r="K17" s="2" t="str">
        <f t="shared" si="2"/>
        <v/>
      </c>
      <c r="L17" s="2" t="str">
        <f t="shared" si="2"/>
        <v/>
      </c>
      <c r="M17" s="2" t="str">
        <f t="shared" si="2"/>
        <v/>
      </c>
      <c r="N17" s="29"/>
      <c r="O17" s="2" t="str">
        <f>IF(SUMIF($D$13:$D$16,"vast",O$13:O$16)=0,"",SUMIF($D$13:$D$16,"vast",O$13:O$16))</f>
        <v/>
      </c>
      <c r="P17" s="2" t="str">
        <f>IF(SUMIF($D$13:$D$16,"vast",P$13:P$16)=0,"",SUMIF($D$13:$D$16,"vast",P$13:P$16))</f>
        <v/>
      </c>
      <c r="Q17" s="2"/>
      <c r="R17" s="2" t="str">
        <f>IF(SUMIF($D$13:$D$16,"vast",R$13:R$16)=0,"",SUMIF($D$13:$D$16,"vast",R$13:R$16))</f>
        <v/>
      </c>
      <c r="S17" s="21" t="str">
        <f>IF(SUMIF($D$13:$D$16,"vast",S$13:S$16)=0,"",SUMIF($D$13:$D$16,"vast",S$13:S$16))</f>
        <v/>
      </c>
      <c r="T17" s="21" t="str">
        <f>IF(SUMIF($D$13:$D$16,"vast",T$13:T$16)=0,"",SUMIF($D$13:$D$16,"vast",T$13:T$16))</f>
        <v/>
      </c>
      <c r="U17" s="21" t="str">
        <f>IF(SUMIF($D$13:$D$16,"vast",U$13:U$16)=0,"",SUMIF($D$13:$D$16,"vast",U$13:U$16))</f>
        <v/>
      </c>
    </row>
    <row r="18" spans="1:21">
      <c r="A18" s="81" t="s">
        <v>54</v>
      </c>
      <c r="B18" s="82"/>
      <c r="C18" s="82"/>
      <c r="D18" s="83"/>
      <c r="E18" s="42"/>
      <c r="F18" s="2" t="str">
        <f t="shared" ref="F18:M18" si="3">IF(SUMIF($D$13:$D$16,"regie",F$13:F$16)=0,"",SUMIF($D$13:$D$16,"regie",F$13:F$16))</f>
        <v/>
      </c>
      <c r="G18" s="2" t="str">
        <f t="shared" si="3"/>
        <v/>
      </c>
      <c r="H18" s="2">
        <f t="shared" si="3"/>
        <v>360</v>
      </c>
      <c r="I18" s="2" t="str">
        <f t="shared" si="3"/>
        <v/>
      </c>
      <c r="J18" s="2" t="str">
        <f t="shared" si="3"/>
        <v/>
      </c>
      <c r="K18" s="2" t="str">
        <f t="shared" si="3"/>
        <v/>
      </c>
      <c r="L18" s="2" t="str">
        <f t="shared" si="3"/>
        <v/>
      </c>
      <c r="M18" s="2" t="str">
        <f t="shared" si="3"/>
        <v/>
      </c>
      <c r="N18" s="29"/>
      <c r="O18" s="2" t="str">
        <f t="shared" ref="O18:U18" si="4">IF(SUMIF($D$13:$D$16,"regie",O$13:O$16)=0,"",SUMIF($D$13:$D$16,"regie",O$13:O$16))</f>
        <v/>
      </c>
      <c r="P18" s="2" t="str">
        <f t="shared" si="4"/>
        <v/>
      </c>
      <c r="Q18" s="2" t="str">
        <f t="shared" si="4"/>
        <v/>
      </c>
      <c r="R18" s="2" t="str">
        <f t="shared" si="4"/>
        <v/>
      </c>
      <c r="S18" s="21" t="str">
        <f t="shared" si="4"/>
        <v/>
      </c>
      <c r="T18" s="21" t="str">
        <f t="shared" si="4"/>
        <v/>
      </c>
      <c r="U18" s="21" t="str">
        <f t="shared" si="4"/>
        <v/>
      </c>
    </row>
    <row r="20" spans="1:21">
      <c r="O20" s="15" t="s">
        <v>55</v>
      </c>
      <c r="P20" s="10"/>
      <c r="Q20" s="10"/>
      <c r="R20" s="10"/>
      <c r="S20" s="10"/>
      <c r="T20" s="10"/>
      <c r="U20" s="9" t="str">
        <f>IF(SUM(F17:R17)=0,"",SUM(F17:R17))</f>
        <v/>
      </c>
    </row>
    <row r="21" spans="1:21">
      <c r="O21" s="15" t="s">
        <v>56</v>
      </c>
      <c r="P21" s="10"/>
      <c r="Q21" s="10"/>
      <c r="R21" s="10"/>
      <c r="S21" s="10"/>
      <c r="T21" s="10"/>
      <c r="U21" s="9">
        <f>IF(SUM(F18:R18)=0,"",SUM(F18:R18))</f>
        <v>360</v>
      </c>
    </row>
    <row r="23" spans="1:21">
      <c r="O23" s="15" t="s">
        <v>57</v>
      </c>
      <c r="P23" s="10"/>
      <c r="Q23" s="10"/>
      <c r="R23" s="10"/>
      <c r="S23" s="10"/>
      <c r="T23" s="10"/>
      <c r="U23" s="24" t="str">
        <f>IF(U17="","",U17)</f>
        <v/>
      </c>
    </row>
    <row r="24" spans="1:21">
      <c r="O24" s="15" t="s">
        <v>58</v>
      </c>
      <c r="P24" s="10"/>
      <c r="Q24" s="10"/>
      <c r="R24" s="10"/>
      <c r="S24" s="10"/>
      <c r="T24" s="10"/>
      <c r="U24" s="24" t="str">
        <f>IF(U18="","",U18)</f>
        <v/>
      </c>
    </row>
    <row r="25" spans="1:21">
      <c r="O25" s="16" t="s">
        <v>59</v>
      </c>
      <c r="P25" s="17"/>
      <c r="Q25" s="17"/>
      <c r="R25" s="17"/>
      <c r="S25" s="17"/>
      <c r="T25" s="17"/>
      <c r="U25" s="25" t="str">
        <f>IF(SUM(U23:U24)=0,"",SUM(U23:U24))</f>
        <v/>
      </c>
    </row>
  </sheetData>
  <mergeCells count="22">
    <mergeCell ref="A17:D17"/>
    <mergeCell ref="A18:D18"/>
    <mergeCell ref="A15:A16"/>
    <mergeCell ref="B15:C16"/>
    <mergeCell ref="J10:K10"/>
    <mergeCell ref="A13:A14"/>
    <mergeCell ref="B13:C14"/>
    <mergeCell ref="B8:C8"/>
    <mergeCell ref="A10:A12"/>
    <mergeCell ref="B10:C12"/>
    <mergeCell ref="O10:R10"/>
    <mergeCell ref="S10:U10"/>
    <mergeCell ref="S11:U11"/>
    <mergeCell ref="L10:M10"/>
    <mergeCell ref="H10:I10"/>
    <mergeCell ref="F10:G10"/>
    <mergeCell ref="L2:N2"/>
    <mergeCell ref="A4:U4"/>
    <mergeCell ref="B5:C5"/>
    <mergeCell ref="T5:U5"/>
    <mergeCell ref="B6:C6"/>
    <mergeCell ref="T6:U6"/>
  </mergeCells>
  <pageMargins left="0.7" right="0.7" top="0.75" bottom="0.75" header="0.3" footer="0.3"/>
  <pageSetup paperSize="9" scale="3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B07BA-E6D3-4428-9E03-B5D0D1E3AFAE}">
  <dimension ref="A2:U25"/>
  <sheetViews>
    <sheetView view="pageBreakPreview" zoomScale="85" zoomScaleNormal="85" zoomScaleSheetLayoutView="85" workbookViewId="0">
      <selection activeCell="C32" sqref="C32"/>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8" width="14" style="1" customWidth="1"/>
    <col min="19" max="19" width="13.1640625" style="1" customWidth="1"/>
    <col min="20" max="20" width="11.83203125" style="1" customWidth="1"/>
    <col min="21" max="21" width="18.83203125" style="1" customWidth="1"/>
    <col min="22" max="16384" width="9.33203125" style="1"/>
  </cols>
  <sheetData>
    <row r="2" spans="1:21" ht="49.5" customHeight="1" thickBot="1">
      <c r="A2" s="34"/>
      <c r="B2" s="34"/>
      <c r="C2" s="34"/>
      <c r="D2" s="34"/>
      <c r="E2" s="34"/>
      <c r="F2" s="34"/>
      <c r="G2" s="34"/>
      <c r="H2" s="34"/>
      <c r="I2" s="34"/>
      <c r="J2" s="34"/>
      <c r="K2" s="34"/>
      <c r="L2" s="58"/>
      <c r="M2" s="58"/>
      <c r="N2" s="58"/>
      <c r="O2" s="34"/>
      <c r="P2" s="34"/>
      <c r="Q2" s="34"/>
      <c r="R2" s="34"/>
      <c r="S2" s="34"/>
      <c r="T2" s="34"/>
      <c r="U2" s="34"/>
    </row>
    <row r="3" spans="1:21" ht="16.5" customHeight="1" thickTop="1">
      <c r="L3" s="3"/>
      <c r="M3" s="3"/>
      <c r="N3" s="3"/>
    </row>
    <row r="4" spans="1:21">
      <c r="A4" s="59" t="str">
        <f>'Totaal perceel 3'!A4</f>
        <v>Model begroting</v>
      </c>
      <c r="B4" s="60"/>
      <c r="C4" s="60"/>
      <c r="D4" s="60"/>
      <c r="E4" s="60"/>
      <c r="F4" s="60"/>
      <c r="G4" s="60"/>
      <c r="H4" s="60"/>
      <c r="I4" s="60"/>
      <c r="J4" s="60"/>
      <c r="K4" s="60"/>
      <c r="L4" s="60"/>
      <c r="M4" s="60"/>
      <c r="N4" s="60"/>
      <c r="O4" s="60"/>
      <c r="P4" s="60"/>
      <c r="Q4" s="60"/>
      <c r="R4" s="60"/>
      <c r="S4" s="60"/>
      <c r="T4" s="60"/>
      <c r="U4" s="61"/>
    </row>
    <row r="5" spans="1:21">
      <c r="A5" s="1" t="s">
        <v>22</v>
      </c>
      <c r="B5" s="91" t="str">
        <f>IF('Totaal perceel 1'!$B5="","",'Totaal perceel 1'!$B5)</f>
        <v xml:space="preserve"> ATO Testorganisatie Betuweroute - totaal perceel 1</v>
      </c>
      <c r="C5" s="91"/>
      <c r="K5" s="1" t="str">
        <f>'Totaal perceel 3'!I5</f>
        <v xml:space="preserve">Prijspeil </v>
      </c>
      <c r="L5" s="1">
        <f>'Totaal perceel 3'!J5</f>
        <v>2025</v>
      </c>
      <c r="S5" s="1" t="s">
        <v>25</v>
      </c>
      <c r="T5" s="107" t="str">
        <f>IF('Totaal perceel 1'!$R5="","",'Totaal perceel 1'!$R5)</f>
        <v>invullen op blad 'Totaal perceel 1'</v>
      </c>
      <c r="U5" s="108"/>
    </row>
    <row r="6" spans="1:21">
      <c r="A6" s="1" t="s">
        <v>27</v>
      </c>
      <c r="B6" s="90" t="str">
        <f>IF('Totaal perceel 1'!$B6="","",'Totaal perceel 1'!$B6)</f>
        <v>invullen op blad 'Totaal perceel 1'</v>
      </c>
      <c r="C6" s="90"/>
      <c r="K6" s="1" t="str">
        <f>'Totaal perceel 3'!I6</f>
        <v>Tarief (all-in excl BTW)</v>
      </c>
      <c r="S6" s="1" t="s">
        <v>29</v>
      </c>
      <c r="T6" s="107" t="str">
        <f>IF('Totaal perceel 1'!$R6="","",'Totaal perceel 1'!$R6)</f>
        <v>invullen op blad 'Totaal perceel 1'</v>
      </c>
      <c r="U6" s="108"/>
    </row>
    <row r="7" spans="1:21">
      <c r="A7" s="1" t="s">
        <v>67</v>
      </c>
      <c r="B7" s="50" t="e" cm="1">
        <f t="array" aca="1" ref="B7" ca="1">MID(CELL("bestandsnaam",A1),SEARCH("]",CELL("bestandsnaam",A1))+1,200)</f>
        <v>#VALUE!</v>
      </c>
      <c r="C7" s="50" t="s">
        <v>77</v>
      </c>
      <c r="U7" s="11"/>
    </row>
    <row r="8" spans="1:21">
      <c r="A8" s="32" t="s">
        <v>30</v>
      </c>
      <c r="B8" s="88" t="str">
        <f>IF('Totaal perceel 1'!$B7="","",'Totaal perceel 1'!$B7)</f>
        <v>invullen op blad 'Totaal perceel 1'</v>
      </c>
      <c r="C8" s="89"/>
      <c r="D8" s="32"/>
      <c r="E8" s="32"/>
      <c r="F8" s="32"/>
      <c r="G8" s="32"/>
      <c r="H8" s="32"/>
      <c r="I8" s="32"/>
      <c r="J8" s="32"/>
      <c r="K8" s="32"/>
      <c r="L8" s="32"/>
      <c r="M8" s="32"/>
      <c r="N8" s="32"/>
      <c r="O8" s="32"/>
      <c r="P8" s="32"/>
      <c r="Q8" s="32"/>
      <c r="R8" s="32"/>
      <c r="S8" s="32"/>
      <c r="T8" s="32"/>
      <c r="U8" s="12"/>
    </row>
    <row r="9" spans="1:21" ht="11.65">
      <c r="B9" s="36"/>
      <c r="C9" s="36"/>
      <c r="U9" s="12"/>
    </row>
    <row r="10" spans="1:21" s="3" customFormat="1" ht="31.15" customHeight="1">
      <c r="A10" s="104" t="s">
        <v>69</v>
      </c>
      <c r="B10" s="92" t="s">
        <v>32</v>
      </c>
      <c r="C10" s="93"/>
      <c r="D10" s="4"/>
      <c r="E10" s="4"/>
      <c r="F10" s="84" t="str">
        <f>'Totaal perceel 1'!D9</f>
        <v>Backoffice</v>
      </c>
      <c r="G10" s="84"/>
      <c r="H10" s="85" t="str">
        <f>'Totaal perceel 1'!F9</f>
        <v>Machinist / 
RSC operator/ 
RSC supervisor</v>
      </c>
      <c r="I10" s="85"/>
      <c r="J10" s="84" t="str">
        <f>'Totaal perceel 1'!H9</f>
        <v>PM</v>
      </c>
      <c r="K10" s="84"/>
      <c r="L10" s="59" t="str">
        <f>'Totaal perceel 1'!J9</f>
        <v>PMO</v>
      </c>
      <c r="M10" s="61"/>
      <c r="N10" s="30"/>
      <c r="O10" s="59" t="str">
        <f>'Totaal perceel 1'!M9</f>
        <v>Overige kosten</v>
      </c>
      <c r="P10" s="60"/>
      <c r="Q10" s="60"/>
      <c r="R10" s="61"/>
      <c r="S10" s="84" t="s">
        <v>39</v>
      </c>
      <c r="T10" s="84"/>
      <c r="U10" s="84"/>
    </row>
    <row r="11" spans="1:21" s="3" customFormat="1" ht="41.1" customHeight="1">
      <c r="A11" s="105"/>
      <c r="B11" s="94"/>
      <c r="C11" s="95"/>
      <c r="D11" s="5" t="s">
        <v>40</v>
      </c>
      <c r="E11" s="47" t="s">
        <v>70</v>
      </c>
      <c r="F11" s="2" t="str">
        <f>'Totaal perceel 1'!D10</f>
        <v>dag</v>
      </c>
      <c r="G11" s="2">
        <f>'Totaal perceel 1'!E10</f>
        <v>0</v>
      </c>
      <c r="H11" s="2" t="str">
        <f>'Totaal perceel 1'!F10</f>
        <v>dag</v>
      </c>
      <c r="I11" s="2" t="str">
        <f>'Totaal perceel 1'!G10</f>
        <v>weekend</v>
      </c>
      <c r="J11" s="2" t="str">
        <f>'Totaal perceel 1'!H10</f>
        <v>dag</v>
      </c>
      <c r="K11" s="2">
        <f>'Totaal perceel 1'!I10</f>
        <v>0</v>
      </c>
      <c r="L11" s="2" t="str">
        <f>'Totaal perceel 1'!J10</f>
        <v>dag</v>
      </c>
      <c r="M11" s="2">
        <f>'Totaal perceel 1'!K10</f>
        <v>0</v>
      </c>
      <c r="N11" s="29"/>
      <c r="O11" s="46">
        <f>'Totaal perceel 1'!M10</f>
        <v>0</v>
      </c>
      <c r="P11" s="46" t="str">
        <f>'Totaal perceel 1'!N10</f>
        <v>verzekering</v>
      </c>
      <c r="Q11" s="46" t="str">
        <f>'Totaal perceel 1'!O10</f>
        <v>infraheffing en energieverbruik
fase 1
(stelpost)</v>
      </c>
      <c r="R11" s="46" t="str">
        <f>'Totaal perceel 1'!P10</f>
        <v>infraheffing en energieverbruik
fase 2 en 3 
(stelpost)</v>
      </c>
      <c r="S11" s="75"/>
      <c r="T11" s="75"/>
      <c r="U11" s="75"/>
    </row>
    <row r="12" spans="1:21" s="3" customFormat="1" ht="12.6" customHeight="1">
      <c r="A12" s="106"/>
      <c r="B12" s="96"/>
      <c r="C12" s="97"/>
      <c r="D12" s="6" t="s">
        <v>71</v>
      </c>
      <c r="E12" s="6" t="s">
        <v>72</v>
      </c>
      <c r="F12" s="20">
        <f>IFERROR('Totaal perceel 1'!D11,"")</f>
        <v>0</v>
      </c>
      <c r="G12" s="20">
        <f>IFERROR('Totaal perceel 1'!E11,"")</f>
        <v>0</v>
      </c>
      <c r="H12" s="20">
        <f>IFERROR('Totaal perceel 1'!F11,"")</f>
        <v>0</v>
      </c>
      <c r="I12" s="20">
        <f>IFERROR('Totaal perceel 1'!G11,"")</f>
        <v>0</v>
      </c>
      <c r="J12" s="20">
        <f>IFERROR('Totaal perceel 1'!H11,"")</f>
        <v>0</v>
      </c>
      <c r="K12" s="20">
        <f>IFERROR('Totaal perceel 1'!I11,"")</f>
        <v>0</v>
      </c>
      <c r="L12" s="20">
        <f>IFERROR('Totaal perceel 1'!J11,"")</f>
        <v>0</v>
      </c>
      <c r="M12" s="20">
        <f>IFERROR('Totaal perceel 1'!K11,"")</f>
        <v>0</v>
      </c>
      <c r="N12" s="31"/>
      <c r="O12" s="20">
        <f>IFERROR('Totaal perceel 1'!M11,"")</f>
        <v>0</v>
      </c>
      <c r="P12" s="20">
        <f>IFERROR('Totaal perceel 1'!N11,"")</f>
        <v>0</v>
      </c>
      <c r="Q12" s="20">
        <f>IFERROR('Totaal perceel 1'!O11,"")</f>
        <v>100000</v>
      </c>
      <c r="R12" s="20">
        <f>IFERROR('Totaal perceel 1'!P11,"")</f>
        <v>500000</v>
      </c>
      <c r="S12" s="2" t="s">
        <v>47</v>
      </c>
      <c r="T12" s="2" t="s">
        <v>48</v>
      </c>
      <c r="U12" s="2" t="s">
        <v>49</v>
      </c>
    </row>
    <row r="13" spans="1:21">
      <c r="A13" s="102">
        <v>1</v>
      </c>
      <c r="B13" s="98" t="s">
        <v>78</v>
      </c>
      <c r="C13" s="99"/>
      <c r="D13" s="7" t="s">
        <v>50</v>
      </c>
      <c r="E13" s="7"/>
      <c r="F13" s="13"/>
      <c r="G13" s="13"/>
      <c r="H13" s="13"/>
      <c r="I13" s="13"/>
      <c r="J13" s="13"/>
      <c r="K13" s="13"/>
      <c r="L13" s="13"/>
      <c r="M13" s="13"/>
      <c r="N13" s="29"/>
      <c r="O13" s="13"/>
      <c r="P13" s="13"/>
      <c r="Q13" s="13"/>
      <c r="R13" s="13"/>
      <c r="S13" s="21" t="str">
        <f t="shared" ref="S13:S16" si="0">IF(SUMPRODUCT($F$12:$R$12,F13:R13)=0,"",SUMPRODUCT($F$12:$R$12,F13:R13))</f>
        <v/>
      </c>
      <c r="T13" s="22"/>
      <c r="U13" s="21" t="str">
        <f t="shared" ref="U13:U16" si="1">IF(SUM(S13:T13)=0,"",SUM(S13:T13))</f>
        <v/>
      </c>
    </row>
    <row r="14" spans="1:21">
      <c r="A14" s="103"/>
      <c r="B14" s="100"/>
      <c r="C14" s="101"/>
      <c r="D14" s="8" t="s">
        <v>52</v>
      </c>
      <c r="E14" s="8"/>
      <c r="F14" s="14"/>
      <c r="G14" s="14"/>
      <c r="H14" s="14"/>
      <c r="I14" s="14"/>
      <c r="J14" s="14"/>
      <c r="K14" s="14"/>
      <c r="L14" s="14"/>
      <c r="M14" s="14"/>
      <c r="N14" s="29"/>
      <c r="O14" s="14"/>
      <c r="P14" s="14"/>
      <c r="Q14" s="14">
        <v>1</v>
      </c>
      <c r="R14" s="14"/>
      <c r="S14" s="21">
        <f t="shared" si="0"/>
        <v>100000</v>
      </c>
      <c r="T14" s="23"/>
      <c r="U14" s="21">
        <f t="shared" si="1"/>
        <v>100000</v>
      </c>
    </row>
    <row r="15" spans="1:21">
      <c r="A15" s="102">
        <f t="shared" ref="A15" si="2">A13+1</f>
        <v>2</v>
      </c>
      <c r="B15" s="98" t="s">
        <v>79</v>
      </c>
      <c r="C15" s="99"/>
      <c r="D15" s="7" t="s">
        <v>50</v>
      </c>
      <c r="E15" s="7"/>
      <c r="F15" s="13"/>
      <c r="G15" s="13"/>
      <c r="H15" s="13"/>
      <c r="I15" s="13"/>
      <c r="J15" s="13"/>
      <c r="K15" s="13"/>
      <c r="L15" s="13"/>
      <c r="M15" s="13"/>
      <c r="N15" s="29"/>
      <c r="O15" s="13"/>
      <c r="P15" s="13"/>
      <c r="Q15" s="13"/>
      <c r="R15" s="13"/>
      <c r="S15" s="21" t="str">
        <f t="shared" si="0"/>
        <v/>
      </c>
      <c r="T15" s="22"/>
      <c r="U15" s="21" t="str">
        <f t="shared" si="1"/>
        <v/>
      </c>
    </row>
    <row r="16" spans="1:21">
      <c r="A16" s="103"/>
      <c r="B16" s="100"/>
      <c r="C16" s="101"/>
      <c r="D16" s="8" t="s">
        <v>52</v>
      </c>
      <c r="E16" s="8"/>
      <c r="F16" s="14"/>
      <c r="G16" s="14"/>
      <c r="H16" s="14"/>
      <c r="I16" s="14"/>
      <c r="J16" s="14"/>
      <c r="K16" s="14"/>
      <c r="L16" s="14"/>
      <c r="M16" s="14"/>
      <c r="N16" s="29"/>
      <c r="O16" s="14"/>
      <c r="P16" s="14">
        <v>20</v>
      </c>
      <c r="Q16" s="14"/>
      <c r="R16" s="14"/>
      <c r="S16" s="21" t="str">
        <f t="shared" si="0"/>
        <v/>
      </c>
      <c r="T16" s="23"/>
      <c r="U16" s="21" t="str">
        <f t="shared" si="1"/>
        <v/>
      </c>
    </row>
    <row r="17" spans="1:21">
      <c r="A17" s="81" t="s">
        <v>53</v>
      </c>
      <c r="B17" s="82"/>
      <c r="C17" s="82"/>
      <c r="D17" s="83"/>
      <c r="E17" s="42"/>
      <c r="F17" s="2" t="str">
        <f t="shared" ref="F17:M17" si="3">IF(SUMIF($D$13:$D$16,"vast",F$13:F$16)=0,"",SUMIF($D$13:$D$16,"vast",F$13:F$16))</f>
        <v/>
      </c>
      <c r="G17" s="2" t="str">
        <f t="shared" si="3"/>
        <v/>
      </c>
      <c r="H17" s="2" t="str">
        <f t="shared" si="3"/>
        <v/>
      </c>
      <c r="I17" s="2" t="str">
        <f t="shared" si="3"/>
        <v/>
      </c>
      <c r="J17" s="2" t="str">
        <f t="shared" si="3"/>
        <v/>
      </c>
      <c r="K17" s="2" t="str">
        <f t="shared" si="3"/>
        <v/>
      </c>
      <c r="L17" s="2" t="str">
        <f t="shared" si="3"/>
        <v/>
      </c>
      <c r="M17" s="2" t="str">
        <f t="shared" si="3"/>
        <v/>
      </c>
      <c r="N17" s="29"/>
      <c r="O17" s="2" t="str">
        <f>IF(SUMIF($D$13:$D$16,"vast",O$13:O$16)=0,"",SUMIF($D$13:$D$16,"vast",O$13:O$16))</f>
        <v/>
      </c>
      <c r="P17" s="2" t="str">
        <f>IF(SUMIF($D$13:$D$16,"vast",P$13:P$16)=0,"",SUMIF($D$13:$D$16,"vast",P$13:P$16))</f>
        <v/>
      </c>
      <c r="Q17" s="2"/>
      <c r="R17" s="2" t="str">
        <f>IF(SUMIF($D$13:$D$16,"vast",R$13:R$16)=0,"",SUMIF($D$13:$D$16,"vast",R$13:R$16))</f>
        <v/>
      </c>
      <c r="S17" s="21" t="str">
        <f>IF(SUMIF($D$13:$D$16,"vast",S$13:S$16)=0,"",SUMIF($D$13:$D$16,"vast",S$13:S$16))</f>
        <v/>
      </c>
      <c r="T17" s="21" t="str">
        <f>IF(SUMIF($D$13:$D$16,"vast",T$13:T$16)=0,"",SUMIF($D$13:$D$16,"vast",T$13:T$16))</f>
        <v/>
      </c>
      <c r="U17" s="21" t="str">
        <f>IF(SUMIF($D$13:$D$16,"vast",U$13:U$16)=0,"",SUMIF($D$13:$D$16,"vast",U$13:U$16))</f>
        <v/>
      </c>
    </row>
    <row r="18" spans="1:21">
      <c r="A18" s="81" t="s">
        <v>54</v>
      </c>
      <c r="B18" s="82"/>
      <c r="C18" s="82"/>
      <c r="D18" s="83"/>
      <c r="E18" s="42"/>
      <c r="F18" s="2" t="str">
        <f t="shared" ref="F18:M18" si="4">IF(SUMIF($D$13:$D$16,"regie",F$13:F$16)=0,"",SUMIF($D$13:$D$16,"regie",F$13:F$16))</f>
        <v/>
      </c>
      <c r="G18" s="2" t="str">
        <f t="shared" si="4"/>
        <v/>
      </c>
      <c r="H18" s="2" t="str">
        <f t="shared" si="4"/>
        <v/>
      </c>
      <c r="I18" s="2" t="str">
        <f t="shared" si="4"/>
        <v/>
      </c>
      <c r="J18" s="2" t="str">
        <f t="shared" si="4"/>
        <v/>
      </c>
      <c r="K18" s="2" t="str">
        <f t="shared" si="4"/>
        <v/>
      </c>
      <c r="L18" s="2" t="str">
        <f t="shared" si="4"/>
        <v/>
      </c>
      <c r="M18" s="2" t="str">
        <f t="shared" si="4"/>
        <v/>
      </c>
      <c r="N18" s="29"/>
      <c r="O18" s="2" t="str">
        <f t="shared" ref="O18:U18" si="5">IF(SUMIF($D$13:$D$16,"regie",O$13:O$16)=0,"",SUMIF($D$13:$D$16,"regie",O$13:O$16))</f>
        <v/>
      </c>
      <c r="P18" s="2">
        <f t="shared" si="5"/>
        <v>20</v>
      </c>
      <c r="Q18" s="2">
        <f t="shared" si="5"/>
        <v>1</v>
      </c>
      <c r="R18" s="2" t="str">
        <f t="shared" si="5"/>
        <v/>
      </c>
      <c r="S18" s="21">
        <f t="shared" si="5"/>
        <v>100000</v>
      </c>
      <c r="T18" s="21" t="str">
        <f t="shared" si="5"/>
        <v/>
      </c>
      <c r="U18" s="21">
        <f t="shared" si="5"/>
        <v>100000</v>
      </c>
    </row>
    <row r="20" spans="1:21">
      <c r="O20" s="15" t="s">
        <v>55</v>
      </c>
      <c r="P20" s="10"/>
      <c r="Q20" s="10"/>
      <c r="R20" s="10"/>
      <c r="S20" s="10"/>
      <c r="T20" s="10"/>
      <c r="U20" s="9" t="str">
        <f>IF(SUM(F17:R17)=0,"",SUM(F17:R17))</f>
        <v/>
      </c>
    </row>
    <row r="21" spans="1:21">
      <c r="O21" s="15" t="s">
        <v>56</v>
      </c>
      <c r="P21" s="10"/>
      <c r="Q21" s="10"/>
      <c r="R21" s="10"/>
      <c r="S21" s="10"/>
      <c r="T21" s="10"/>
      <c r="U21" s="9">
        <f>IF(SUM(F18:R18)=0,"",SUM(F18:R18))</f>
        <v>21</v>
      </c>
    </row>
    <row r="23" spans="1:21">
      <c r="O23" s="15" t="s">
        <v>57</v>
      </c>
      <c r="P23" s="10"/>
      <c r="Q23" s="10"/>
      <c r="R23" s="10"/>
      <c r="S23" s="10"/>
      <c r="T23" s="10"/>
      <c r="U23" s="24" t="str">
        <f>IF(U17="","",U17)</f>
        <v/>
      </c>
    </row>
    <row r="24" spans="1:21">
      <c r="O24" s="15" t="s">
        <v>58</v>
      </c>
      <c r="P24" s="10"/>
      <c r="Q24" s="10"/>
      <c r="R24" s="10"/>
      <c r="S24" s="10"/>
      <c r="T24" s="10"/>
      <c r="U24" s="24">
        <f>IF(U18="","",U18)</f>
        <v>100000</v>
      </c>
    </row>
    <row r="25" spans="1:21">
      <c r="O25" s="16" t="s">
        <v>59</v>
      </c>
      <c r="P25" s="17"/>
      <c r="Q25" s="17"/>
      <c r="R25" s="17"/>
      <c r="S25" s="17"/>
      <c r="T25" s="17"/>
      <c r="U25" s="25">
        <f>IF(SUM(U23:U24)=0,"",SUM(U23:U24))</f>
        <v>100000</v>
      </c>
    </row>
  </sheetData>
  <mergeCells count="22">
    <mergeCell ref="A17:D17"/>
    <mergeCell ref="A18:D18"/>
    <mergeCell ref="A15:A16"/>
    <mergeCell ref="B15:C16"/>
    <mergeCell ref="A13:A14"/>
    <mergeCell ref="B13:C14"/>
    <mergeCell ref="B8:C8"/>
    <mergeCell ref="A10:A12"/>
    <mergeCell ref="B10:C12"/>
    <mergeCell ref="F10:G10"/>
    <mergeCell ref="L2:N2"/>
    <mergeCell ref="A4:U4"/>
    <mergeCell ref="B5:C5"/>
    <mergeCell ref="T5:U5"/>
    <mergeCell ref="B6:C6"/>
    <mergeCell ref="T6:U6"/>
    <mergeCell ref="O10:R10"/>
    <mergeCell ref="S10:U10"/>
    <mergeCell ref="S11:U11"/>
    <mergeCell ref="J10:K10"/>
    <mergeCell ref="L10:M10"/>
    <mergeCell ref="H10:I10"/>
  </mergeCells>
  <pageMargins left="0.7" right="0.7" top="0.75" bottom="0.75" header="0.3" footer="0.3"/>
  <pageSetup paperSize="9" scale="3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E463D-C57B-4D7D-8A02-545F745366B7}">
  <dimension ref="A2:U23"/>
  <sheetViews>
    <sheetView view="pageBreakPreview" zoomScaleNormal="85" zoomScaleSheetLayoutView="100" workbookViewId="0">
      <selection activeCell="D51" sqref="D51"/>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8" width="14" style="1" customWidth="1"/>
    <col min="19" max="19" width="13.1640625" style="1" customWidth="1"/>
    <col min="20" max="20" width="11.83203125" style="1" customWidth="1"/>
    <col min="21" max="21" width="18.83203125" style="1" customWidth="1"/>
    <col min="22" max="16384" width="9.33203125" style="1"/>
  </cols>
  <sheetData>
    <row r="2" spans="1:21" ht="49.5" customHeight="1" thickBot="1">
      <c r="A2" s="34"/>
      <c r="B2" s="34"/>
      <c r="C2" s="34"/>
      <c r="D2" s="34"/>
      <c r="E2" s="34"/>
      <c r="F2" s="34"/>
      <c r="G2" s="34"/>
      <c r="H2" s="34"/>
      <c r="I2" s="34"/>
      <c r="J2" s="34"/>
      <c r="K2" s="34"/>
      <c r="L2" s="58"/>
      <c r="M2" s="58"/>
      <c r="N2" s="58"/>
      <c r="O2" s="34"/>
      <c r="P2" s="34"/>
      <c r="Q2" s="34"/>
      <c r="R2" s="34"/>
      <c r="S2" s="34"/>
      <c r="T2" s="34"/>
      <c r="U2" s="34"/>
    </row>
    <row r="3" spans="1:21" ht="16.5" customHeight="1" thickTop="1">
      <c r="L3" s="3"/>
      <c r="M3" s="3"/>
      <c r="N3" s="3"/>
    </row>
    <row r="4" spans="1:21">
      <c r="A4" s="59" t="str">
        <f>'Totaal perceel 3'!A4</f>
        <v>Model begroting</v>
      </c>
      <c r="B4" s="60"/>
      <c r="C4" s="60"/>
      <c r="D4" s="60"/>
      <c r="E4" s="60"/>
      <c r="F4" s="60"/>
      <c r="G4" s="60"/>
      <c r="H4" s="60"/>
      <c r="I4" s="60"/>
      <c r="J4" s="60"/>
      <c r="K4" s="60"/>
      <c r="L4" s="60"/>
      <c r="M4" s="60"/>
      <c r="N4" s="60"/>
      <c r="O4" s="60"/>
      <c r="P4" s="60"/>
      <c r="Q4" s="60"/>
      <c r="R4" s="60"/>
      <c r="S4" s="60"/>
      <c r="T4" s="60"/>
      <c r="U4" s="61"/>
    </row>
    <row r="5" spans="1:21">
      <c r="A5" s="1" t="s">
        <v>22</v>
      </c>
      <c r="B5" s="91" t="str">
        <f>IF('Totaal perceel 1'!$B5="","",'Totaal perceel 1'!$B5)</f>
        <v xml:space="preserve"> ATO Testorganisatie Betuweroute - totaal perceel 1</v>
      </c>
      <c r="C5" s="91"/>
      <c r="K5" s="1" t="str">
        <f>'Totaal perceel 3'!I5</f>
        <v xml:space="preserve">Prijspeil </v>
      </c>
      <c r="L5" s="1">
        <f>'Totaal perceel 3'!J5</f>
        <v>2025</v>
      </c>
      <c r="S5" s="1" t="s">
        <v>25</v>
      </c>
      <c r="T5" s="107" t="str">
        <f>IF('Totaal perceel 1'!$R5="","",'Totaal perceel 1'!$R5)</f>
        <v>invullen op blad 'Totaal perceel 1'</v>
      </c>
      <c r="U5" s="108"/>
    </row>
    <row r="6" spans="1:21">
      <c r="A6" s="1" t="s">
        <v>27</v>
      </c>
      <c r="B6" s="90" t="str">
        <f>IF('Totaal perceel 1'!$B6="","",'Totaal perceel 1'!$B6)</f>
        <v>invullen op blad 'Totaal perceel 1'</v>
      </c>
      <c r="C6" s="90"/>
      <c r="K6" s="1" t="str">
        <f>'Totaal perceel 3'!I6</f>
        <v>Tarief (all-in excl BTW)</v>
      </c>
      <c r="S6" s="1" t="s">
        <v>29</v>
      </c>
      <c r="T6" s="107" t="str">
        <f>IF('Totaal perceel 1'!$R6="","",'Totaal perceel 1'!$R6)</f>
        <v>invullen op blad 'Totaal perceel 1'</v>
      </c>
      <c r="U6" s="108"/>
    </row>
    <row r="7" spans="1:21">
      <c r="A7" s="1" t="s">
        <v>67</v>
      </c>
      <c r="B7" s="50" t="e" cm="1">
        <f t="array" aca="1" ref="B7" ca="1">MID(CELL("bestandsnaam",A1),SEARCH("]",CELL("bestandsnaam",A1))+1,200)</f>
        <v>#VALUE!</v>
      </c>
      <c r="C7" s="50" t="s">
        <v>80</v>
      </c>
      <c r="U7" s="11"/>
    </row>
    <row r="8" spans="1:21">
      <c r="A8" s="32" t="s">
        <v>30</v>
      </c>
      <c r="B8" s="88" t="str">
        <f>IF('Totaal perceel 1'!$B7="","",'Totaal perceel 1'!$B7)</f>
        <v>invullen op blad 'Totaal perceel 1'</v>
      </c>
      <c r="C8" s="89"/>
      <c r="D8" s="32"/>
      <c r="E8" s="32"/>
      <c r="F8" s="32"/>
      <c r="G8" s="32"/>
      <c r="H8" s="32"/>
      <c r="I8" s="32"/>
      <c r="J8" s="32"/>
      <c r="K8" s="32"/>
      <c r="L8" s="32"/>
      <c r="M8" s="32"/>
      <c r="N8" s="32"/>
      <c r="O8" s="32"/>
      <c r="P8" s="32"/>
      <c r="Q8" s="32"/>
      <c r="R8" s="32"/>
      <c r="S8" s="32"/>
      <c r="T8" s="32"/>
      <c r="U8" s="12"/>
    </row>
    <row r="9" spans="1:21" ht="11.65">
      <c r="B9" s="36"/>
      <c r="C9" s="36"/>
      <c r="U9" s="12"/>
    </row>
    <row r="10" spans="1:21" s="3" customFormat="1" ht="31.15" customHeight="1">
      <c r="A10" s="104" t="s">
        <v>69</v>
      </c>
      <c r="B10" s="92" t="s">
        <v>32</v>
      </c>
      <c r="C10" s="93"/>
      <c r="D10" s="4"/>
      <c r="E10" s="4"/>
      <c r="F10" s="84" t="str">
        <f>'Totaal perceel 1'!D9</f>
        <v>Backoffice</v>
      </c>
      <c r="G10" s="84"/>
      <c r="H10" s="85" t="str">
        <f>'Totaal perceel 1'!F9</f>
        <v>Machinist / 
RSC operator/ 
RSC supervisor</v>
      </c>
      <c r="I10" s="85"/>
      <c r="J10" s="84" t="str">
        <f>'Totaal perceel 1'!H9</f>
        <v>PM</v>
      </c>
      <c r="K10" s="84"/>
      <c r="L10" s="59" t="str">
        <f>'Totaal perceel 1'!J9</f>
        <v>PMO</v>
      </c>
      <c r="M10" s="61"/>
      <c r="N10" s="30"/>
      <c r="O10" s="59" t="str">
        <f>'Totaal perceel 1'!M9</f>
        <v>Overige kosten</v>
      </c>
      <c r="P10" s="60"/>
      <c r="Q10" s="60"/>
      <c r="R10" s="61"/>
      <c r="S10" s="84" t="s">
        <v>39</v>
      </c>
      <c r="T10" s="84"/>
      <c r="U10" s="84"/>
    </row>
    <row r="11" spans="1:21" s="3" customFormat="1" ht="41.1" customHeight="1">
      <c r="A11" s="105"/>
      <c r="B11" s="94"/>
      <c r="C11" s="95"/>
      <c r="D11" s="5" t="s">
        <v>40</v>
      </c>
      <c r="E11" s="47" t="s">
        <v>70</v>
      </c>
      <c r="F11" s="2" t="str">
        <f>'Totaal perceel 1'!D10</f>
        <v>dag</v>
      </c>
      <c r="G11" s="2">
        <f>'Totaal perceel 1'!E10</f>
        <v>0</v>
      </c>
      <c r="H11" s="2" t="str">
        <f>'Totaal perceel 1'!F10</f>
        <v>dag</v>
      </c>
      <c r="I11" s="2" t="str">
        <f>'Totaal perceel 1'!G10</f>
        <v>weekend</v>
      </c>
      <c r="J11" s="2" t="str">
        <f>'Totaal perceel 1'!H10</f>
        <v>dag</v>
      </c>
      <c r="K11" s="2">
        <f>'Totaal perceel 1'!I10</f>
        <v>0</v>
      </c>
      <c r="L11" s="2" t="str">
        <f>'Totaal perceel 1'!J10</f>
        <v>dag</v>
      </c>
      <c r="M11" s="2">
        <f>'Totaal perceel 1'!K10</f>
        <v>0</v>
      </c>
      <c r="N11" s="29"/>
      <c r="O11" s="46">
        <f>'Totaal perceel 1'!M10</f>
        <v>0</v>
      </c>
      <c r="P11" s="46" t="str">
        <f>'Totaal perceel 1'!N10</f>
        <v>verzekering</v>
      </c>
      <c r="Q11" s="46" t="str">
        <f>'Totaal perceel 1'!O10</f>
        <v>infraheffing en energieverbruik
fase 1
(stelpost)</v>
      </c>
      <c r="R11" s="46" t="str">
        <f>'Totaal perceel 1'!P10</f>
        <v>infraheffing en energieverbruik
fase 2 en 3 
(stelpost)</v>
      </c>
      <c r="S11" s="75"/>
      <c r="T11" s="75"/>
      <c r="U11" s="75"/>
    </row>
    <row r="12" spans="1:21" s="3" customFormat="1" ht="12.6" customHeight="1">
      <c r="A12" s="106"/>
      <c r="B12" s="96"/>
      <c r="C12" s="97"/>
      <c r="D12" s="6" t="s">
        <v>71</v>
      </c>
      <c r="E12" s="6" t="s">
        <v>72</v>
      </c>
      <c r="F12" s="20">
        <f>IFERROR('Totaal perceel 1'!D11,"")</f>
        <v>0</v>
      </c>
      <c r="G12" s="20">
        <f>IFERROR('Totaal perceel 1'!E11,"")</f>
        <v>0</v>
      </c>
      <c r="H12" s="20">
        <f>IFERROR('Totaal perceel 1'!F11,"")</f>
        <v>0</v>
      </c>
      <c r="I12" s="20">
        <f>IFERROR('Totaal perceel 1'!G11,"")</f>
        <v>0</v>
      </c>
      <c r="J12" s="20">
        <f>IFERROR('Totaal perceel 1'!H11,"")</f>
        <v>0</v>
      </c>
      <c r="K12" s="20">
        <f>IFERROR('Totaal perceel 1'!I11,"")</f>
        <v>0</v>
      </c>
      <c r="L12" s="20">
        <f>IFERROR('Totaal perceel 1'!J11,"")</f>
        <v>0</v>
      </c>
      <c r="M12" s="20">
        <f>IFERROR('Totaal perceel 1'!K11,"")</f>
        <v>0</v>
      </c>
      <c r="N12" s="31"/>
      <c r="O12" s="20">
        <f>IFERROR('Totaal perceel 1'!M11,"")</f>
        <v>0</v>
      </c>
      <c r="P12" s="20">
        <f>IFERROR('Totaal perceel 1'!N11,"")</f>
        <v>0</v>
      </c>
      <c r="Q12" s="20">
        <f>IFERROR('Totaal perceel 1'!O11,"")</f>
        <v>100000</v>
      </c>
      <c r="R12" s="20">
        <f>IFERROR('Totaal perceel 1'!P11,"")</f>
        <v>500000</v>
      </c>
      <c r="S12" s="2" t="s">
        <v>47</v>
      </c>
      <c r="T12" s="2" t="s">
        <v>48</v>
      </c>
      <c r="U12" s="2" t="s">
        <v>49</v>
      </c>
    </row>
    <row r="13" spans="1:21">
      <c r="A13" s="102">
        <v>1</v>
      </c>
      <c r="B13" s="109" t="s">
        <v>81</v>
      </c>
      <c r="C13" s="110"/>
      <c r="D13" s="7" t="s">
        <v>50</v>
      </c>
      <c r="E13" s="7"/>
      <c r="F13" s="13"/>
      <c r="G13" s="13"/>
      <c r="H13" s="13"/>
      <c r="I13" s="13"/>
      <c r="J13" s="13"/>
      <c r="K13" s="13"/>
      <c r="L13" s="13"/>
      <c r="M13" s="13"/>
      <c r="N13" s="29"/>
      <c r="O13" s="13"/>
      <c r="P13" s="13"/>
      <c r="Q13" s="13"/>
      <c r="R13" s="13"/>
      <c r="S13" s="21" t="str">
        <f t="shared" ref="S13:S14" si="0">IF(SUMPRODUCT($F$12:$R$12,F13:R13)=0,"",SUMPRODUCT($F$12:$R$12,F13:R13))</f>
        <v/>
      </c>
      <c r="T13" s="22"/>
      <c r="U13" s="21" t="str">
        <f t="shared" ref="U13:U14" si="1">IF(SUM(S13:T13)=0,"",SUM(S13:T13))</f>
        <v/>
      </c>
    </row>
    <row r="14" spans="1:21">
      <c r="A14" s="103"/>
      <c r="B14" s="111"/>
      <c r="C14" s="112"/>
      <c r="D14" s="8" t="s">
        <v>52</v>
      </c>
      <c r="E14" s="8">
        <v>48</v>
      </c>
      <c r="F14" s="14"/>
      <c r="G14" s="14"/>
      <c r="H14" s="14"/>
      <c r="I14" s="14"/>
      <c r="J14" s="14">
        <v>24</v>
      </c>
      <c r="K14" s="14"/>
      <c r="L14" s="14">
        <v>24</v>
      </c>
      <c r="M14" s="14"/>
      <c r="N14" s="29"/>
      <c r="O14" s="14"/>
      <c r="P14" s="14"/>
      <c r="Q14" s="14"/>
      <c r="R14" s="14"/>
      <c r="S14" s="21" t="str">
        <f t="shared" si="0"/>
        <v/>
      </c>
      <c r="T14" s="23"/>
      <c r="U14" s="21" t="str">
        <f t="shared" si="1"/>
        <v/>
      </c>
    </row>
    <row r="15" spans="1:21">
      <c r="A15" s="81" t="s">
        <v>53</v>
      </c>
      <c r="B15" s="82"/>
      <c r="C15" s="82"/>
      <c r="D15" s="83"/>
      <c r="E15" s="42"/>
      <c r="F15" s="2" t="str">
        <f t="shared" ref="F15:M15" si="2">IF(SUMIF($D$13:$D$14,"vast",F$13:F$14)=0,"",SUMIF($D$13:$D$14,"vast",F$13:F$14))</f>
        <v/>
      </c>
      <c r="G15" s="2" t="str">
        <f t="shared" si="2"/>
        <v/>
      </c>
      <c r="H15" s="2" t="str">
        <f t="shared" si="2"/>
        <v/>
      </c>
      <c r="I15" s="2" t="str">
        <f t="shared" si="2"/>
        <v/>
      </c>
      <c r="J15" s="2" t="str">
        <f t="shared" si="2"/>
        <v/>
      </c>
      <c r="K15" s="2" t="str">
        <f t="shared" si="2"/>
        <v/>
      </c>
      <c r="L15" s="2" t="str">
        <f t="shared" si="2"/>
        <v/>
      </c>
      <c r="M15" s="2" t="str">
        <f t="shared" si="2"/>
        <v/>
      </c>
      <c r="N15" s="29"/>
      <c r="O15" s="2" t="str">
        <f>IF(SUMIF($D$13:$D$14,"vast",O$13:O$14)=0,"",SUMIF($D$13:$D$14,"vast",O$13:O$14))</f>
        <v/>
      </c>
      <c r="P15" s="2" t="str">
        <f>IF(SUMIF($D$13:$D$14,"vast",P$13:P$14)=0,"",SUMIF($D$13:$D$14,"vast",P$13:P$14))</f>
        <v/>
      </c>
      <c r="Q15" s="2"/>
      <c r="R15" s="2" t="str">
        <f>IF(SUMIF($D$13:$D$14,"vast",R$13:R$14)=0,"",SUMIF($D$13:$D$14,"vast",R$13:R$14))</f>
        <v/>
      </c>
      <c r="S15" s="21" t="str">
        <f>IF(SUMIF($D$13:$D$14,"vast",S$13:S$14)=0,"",SUMIF($D$13:$D$14,"vast",S$13:S$14))</f>
        <v/>
      </c>
      <c r="T15" s="21" t="str">
        <f>IF(SUMIF($D$13:$D$14,"vast",T$13:T$14)=0,"",SUMIF($D$13:$D$14,"vast",T$13:T$14))</f>
        <v/>
      </c>
      <c r="U15" s="21" t="str">
        <f>IF(SUMIF($D$13:$D$14,"vast",U$13:U$14)=0,"",SUMIF($D$13:$D$14,"vast",U$13:U$14))</f>
        <v/>
      </c>
    </row>
    <row r="16" spans="1:21">
      <c r="A16" s="81" t="s">
        <v>54</v>
      </c>
      <c r="B16" s="82"/>
      <c r="C16" s="82"/>
      <c r="D16" s="83"/>
      <c r="E16" s="42"/>
      <c r="F16" s="2" t="str">
        <f t="shared" ref="F16:M16" si="3">IF(SUMIF($D$13:$D$14,"regie",F$13:F$14)=0,"",SUMIF($D$13:$D$14,"regie",F$13:F$14))</f>
        <v/>
      </c>
      <c r="G16" s="2" t="str">
        <f t="shared" si="3"/>
        <v/>
      </c>
      <c r="H16" s="2" t="str">
        <f t="shared" si="3"/>
        <v/>
      </c>
      <c r="I16" s="2" t="str">
        <f t="shared" si="3"/>
        <v/>
      </c>
      <c r="J16" s="2">
        <f t="shared" si="3"/>
        <v>24</v>
      </c>
      <c r="K16" s="2" t="str">
        <f t="shared" si="3"/>
        <v/>
      </c>
      <c r="L16" s="2">
        <f t="shared" si="3"/>
        <v>24</v>
      </c>
      <c r="M16" s="2" t="str">
        <f t="shared" si="3"/>
        <v/>
      </c>
      <c r="N16" s="29"/>
      <c r="O16" s="2" t="str">
        <f t="shared" ref="O16:U16" si="4">IF(SUMIF($D$13:$D$14,"regie",O$13:O$14)=0,"",SUMIF($D$13:$D$14,"regie",O$13:O$14))</f>
        <v/>
      </c>
      <c r="P16" s="2" t="str">
        <f t="shared" si="4"/>
        <v/>
      </c>
      <c r="Q16" s="2" t="str">
        <f t="shared" si="4"/>
        <v/>
      </c>
      <c r="R16" s="2" t="str">
        <f t="shared" si="4"/>
        <v/>
      </c>
      <c r="S16" s="21" t="str">
        <f t="shared" si="4"/>
        <v/>
      </c>
      <c r="T16" s="21" t="str">
        <f t="shared" si="4"/>
        <v/>
      </c>
      <c r="U16" s="21" t="str">
        <f t="shared" si="4"/>
        <v/>
      </c>
    </row>
    <row r="18" spans="15:21">
      <c r="O18" s="15" t="s">
        <v>55</v>
      </c>
      <c r="P18" s="10"/>
      <c r="Q18" s="10"/>
      <c r="R18" s="10"/>
      <c r="S18" s="10"/>
      <c r="T18" s="10"/>
      <c r="U18" s="9" t="str">
        <f>IF(SUM(F15:R15)=0,"",SUM(F15:R15))</f>
        <v/>
      </c>
    </row>
    <row r="19" spans="15:21">
      <c r="O19" s="15" t="s">
        <v>56</v>
      </c>
      <c r="P19" s="10"/>
      <c r="Q19" s="10"/>
      <c r="R19" s="10"/>
      <c r="S19" s="10"/>
      <c r="T19" s="10"/>
      <c r="U19" s="9">
        <f>IF(SUM(F16:R16)=0,"",SUM(F16:R16))</f>
        <v>48</v>
      </c>
    </row>
    <row r="21" spans="15:21">
      <c r="O21" s="15" t="s">
        <v>57</v>
      </c>
      <c r="P21" s="10"/>
      <c r="Q21" s="10"/>
      <c r="R21" s="10"/>
      <c r="S21" s="10"/>
      <c r="T21" s="10"/>
      <c r="U21" s="24" t="str">
        <f>IF(U15="","",U15)</f>
        <v/>
      </c>
    </row>
    <row r="22" spans="15:21">
      <c r="O22" s="15" t="s">
        <v>58</v>
      </c>
      <c r="P22" s="10"/>
      <c r="Q22" s="10"/>
      <c r="R22" s="10"/>
      <c r="S22" s="10"/>
      <c r="T22" s="10"/>
      <c r="U22" s="24" t="str">
        <f>IF(U16="","",U16)</f>
        <v/>
      </c>
    </row>
    <row r="23" spans="15:21">
      <c r="O23" s="16" t="s">
        <v>59</v>
      </c>
      <c r="P23" s="17"/>
      <c r="Q23" s="17"/>
      <c r="R23" s="17"/>
      <c r="S23" s="17"/>
      <c r="T23" s="17"/>
      <c r="U23" s="25" t="str">
        <f>IF(SUM(U21:U22)=0,"",SUM(U21:U22))</f>
        <v/>
      </c>
    </row>
  </sheetData>
  <mergeCells count="20">
    <mergeCell ref="A15:D15"/>
    <mergeCell ref="A16:D16"/>
    <mergeCell ref="J10:K10"/>
    <mergeCell ref="L10:M10"/>
    <mergeCell ref="H10:I10"/>
    <mergeCell ref="A13:A14"/>
    <mergeCell ref="B13:C14"/>
    <mergeCell ref="B8:C8"/>
    <mergeCell ref="A10:A12"/>
    <mergeCell ref="B10:C12"/>
    <mergeCell ref="F10:G10"/>
    <mergeCell ref="L2:N2"/>
    <mergeCell ref="A4:U4"/>
    <mergeCell ref="B5:C5"/>
    <mergeCell ref="T5:U5"/>
    <mergeCell ref="B6:C6"/>
    <mergeCell ref="T6:U6"/>
    <mergeCell ref="O10:R10"/>
    <mergeCell ref="S10:U10"/>
    <mergeCell ref="S11:U11"/>
  </mergeCells>
  <pageMargins left="0.7" right="0.7" top="0.75" bottom="0.75" header="0.3" footer="0.3"/>
  <pageSetup paperSize="9" scale="3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E5DE3-052C-4B2B-A88A-42C40022C83A}">
  <dimension ref="A2:U29"/>
  <sheetViews>
    <sheetView view="pageBreakPreview" zoomScale="85" zoomScaleNormal="85" zoomScaleSheetLayoutView="85" workbookViewId="0">
      <selection activeCell="A21" sqref="A21:XFD54"/>
    </sheetView>
  </sheetViews>
  <sheetFormatPr defaultColWidth="9.33203125" defaultRowHeight="10.5"/>
  <cols>
    <col min="1" max="1" width="13.6640625" style="1" bestFit="1" customWidth="1"/>
    <col min="2" max="2" width="13.6640625" style="1" customWidth="1"/>
    <col min="3" max="3" width="35.33203125" style="1" customWidth="1"/>
    <col min="4" max="4" width="11.6640625" style="1" customWidth="1"/>
    <col min="5" max="5" width="11.5" style="1" customWidth="1"/>
    <col min="6" max="13" width="9.33203125" style="1" customWidth="1"/>
    <col min="14" max="14" width="1.6640625" style="1" customWidth="1"/>
    <col min="15" max="16" width="12.6640625" style="1" customWidth="1"/>
    <col min="17" max="18" width="14" style="1" customWidth="1"/>
    <col min="19" max="19" width="13.1640625" style="1" customWidth="1"/>
    <col min="20" max="20" width="11.83203125" style="1" customWidth="1"/>
    <col min="21" max="21" width="18.83203125" style="1" customWidth="1"/>
    <col min="22" max="16384" width="9.33203125" style="1"/>
  </cols>
  <sheetData>
    <row r="2" spans="1:21" ht="49.5" customHeight="1" thickBot="1">
      <c r="A2" s="34"/>
      <c r="B2" s="34"/>
      <c r="C2" s="34"/>
      <c r="D2" s="34"/>
      <c r="E2" s="34"/>
      <c r="F2" s="34"/>
      <c r="G2" s="34"/>
      <c r="H2" s="34"/>
      <c r="I2" s="34"/>
      <c r="J2" s="34"/>
      <c r="K2" s="34"/>
      <c r="L2" s="58"/>
      <c r="M2" s="58"/>
      <c r="N2" s="58"/>
      <c r="O2" s="34"/>
      <c r="P2" s="34"/>
      <c r="Q2" s="34"/>
      <c r="R2" s="34"/>
      <c r="S2" s="34"/>
      <c r="T2" s="34"/>
      <c r="U2" s="34"/>
    </row>
    <row r="3" spans="1:21" ht="16.5" customHeight="1" thickTop="1">
      <c r="L3" s="3"/>
      <c r="M3" s="3"/>
      <c r="N3" s="3"/>
    </row>
    <row r="4" spans="1:21">
      <c r="A4" s="59" t="str">
        <f>'Totaal perceel 3'!A4</f>
        <v>Model begroting</v>
      </c>
      <c r="B4" s="60"/>
      <c r="C4" s="60"/>
      <c r="D4" s="60"/>
      <c r="E4" s="60"/>
      <c r="F4" s="60"/>
      <c r="G4" s="60"/>
      <c r="H4" s="60"/>
      <c r="I4" s="60"/>
      <c r="J4" s="60"/>
      <c r="K4" s="60"/>
      <c r="L4" s="60"/>
      <c r="M4" s="60"/>
      <c r="N4" s="60"/>
      <c r="O4" s="60"/>
      <c r="P4" s="60"/>
      <c r="Q4" s="60"/>
      <c r="R4" s="60"/>
      <c r="S4" s="60"/>
      <c r="T4" s="60"/>
      <c r="U4" s="61"/>
    </row>
    <row r="5" spans="1:21">
      <c r="A5" s="1" t="s">
        <v>22</v>
      </c>
      <c r="B5" s="91" t="str">
        <f>IF('Totaal perceel 1'!$B5="","",'Totaal perceel 1'!$B5)</f>
        <v xml:space="preserve"> ATO Testorganisatie Betuweroute - totaal perceel 1</v>
      </c>
      <c r="C5" s="91"/>
      <c r="K5" s="1" t="str">
        <f>'Totaal perceel 3'!I5</f>
        <v xml:space="preserve">Prijspeil </v>
      </c>
      <c r="L5" s="1">
        <f>'Totaal perceel 3'!J5</f>
        <v>2025</v>
      </c>
      <c r="S5" s="1" t="s">
        <v>25</v>
      </c>
      <c r="T5" s="107" t="str">
        <f>IF('Totaal perceel 1'!$R5="","",'Totaal perceel 1'!$R5)</f>
        <v>invullen op blad 'Totaal perceel 1'</v>
      </c>
      <c r="U5" s="108"/>
    </row>
    <row r="6" spans="1:21">
      <c r="A6" s="1" t="s">
        <v>27</v>
      </c>
      <c r="B6" s="90" t="str">
        <f>IF('Totaal perceel 1'!$B6="","",'Totaal perceel 1'!$B6)</f>
        <v>invullen op blad 'Totaal perceel 1'</v>
      </c>
      <c r="C6" s="90"/>
      <c r="K6" s="1" t="str">
        <f>'Totaal perceel 3'!I6</f>
        <v>Tarief (all-in excl BTW)</v>
      </c>
      <c r="S6" s="1" t="s">
        <v>29</v>
      </c>
      <c r="T6" s="107" t="str">
        <f>IF('Totaal perceel 1'!$R6="","",'Totaal perceel 1'!$R6)</f>
        <v>invullen op blad 'Totaal perceel 1'</v>
      </c>
      <c r="U6" s="108"/>
    </row>
    <row r="7" spans="1:21">
      <c r="A7" s="1" t="s">
        <v>67</v>
      </c>
      <c r="B7" s="50" t="e" cm="1">
        <f t="array" aca="1" ref="B7" ca="1">MID(CELL("bestandsnaam",A1),SEARCH("]",CELL("bestandsnaam",A1))+1,200)</f>
        <v>#VALUE!</v>
      </c>
      <c r="C7" s="50" t="s">
        <v>82</v>
      </c>
      <c r="U7" s="11"/>
    </row>
    <row r="8" spans="1:21">
      <c r="A8" s="32" t="s">
        <v>30</v>
      </c>
      <c r="B8" s="88" t="str">
        <f>IF('Totaal perceel 1'!$B7="","",'Totaal perceel 1'!$B7)</f>
        <v>invullen op blad 'Totaal perceel 1'</v>
      </c>
      <c r="C8" s="89"/>
      <c r="D8" s="32"/>
      <c r="E8" s="32"/>
      <c r="F8" s="32"/>
      <c r="G8" s="32"/>
      <c r="H8" s="32"/>
      <c r="I8" s="32"/>
      <c r="J8" s="32"/>
      <c r="K8" s="32"/>
      <c r="L8" s="32"/>
      <c r="M8" s="32"/>
      <c r="N8" s="32"/>
      <c r="O8" s="32"/>
      <c r="P8" s="32"/>
      <c r="Q8" s="32"/>
      <c r="R8" s="32"/>
      <c r="S8" s="32"/>
      <c r="T8" s="32"/>
      <c r="U8" s="12"/>
    </row>
    <row r="9" spans="1:21" ht="11.65">
      <c r="B9" s="36"/>
      <c r="C9" s="36"/>
      <c r="U9" s="12"/>
    </row>
    <row r="10" spans="1:21" s="3" customFormat="1" ht="31.15" customHeight="1">
      <c r="A10" s="104" t="s">
        <v>69</v>
      </c>
      <c r="B10" s="92" t="s">
        <v>32</v>
      </c>
      <c r="C10" s="93"/>
      <c r="D10" s="4"/>
      <c r="E10" s="4"/>
      <c r="F10" s="84" t="str">
        <f>'Totaal perceel 1'!D9</f>
        <v>Backoffice</v>
      </c>
      <c r="G10" s="84"/>
      <c r="H10" s="85" t="str">
        <f>'Totaal perceel 1'!F9</f>
        <v>Machinist / 
RSC operator/ 
RSC supervisor</v>
      </c>
      <c r="I10" s="85"/>
      <c r="J10" s="84" t="str">
        <f>'Totaal perceel 1'!H9</f>
        <v>PM</v>
      </c>
      <c r="K10" s="84"/>
      <c r="L10" s="59" t="str">
        <f>'Totaal perceel 1'!J9</f>
        <v>PMO</v>
      </c>
      <c r="M10" s="61"/>
      <c r="N10" s="30"/>
      <c r="O10" s="59" t="str">
        <f>'Totaal perceel 1'!M9</f>
        <v>Overige kosten</v>
      </c>
      <c r="P10" s="60"/>
      <c r="Q10" s="60"/>
      <c r="R10" s="61"/>
      <c r="S10" s="84" t="s">
        <v>39</v>
      </c>
      <c r="T10" s="84"/>
      <c r="U10" s="84"/>
    </row>
    <row r="11" spans="1:21" s="3" customFormat="1" ht="41.1" customHeight="1">
      <c r="A11" s="105"/>
      <c r="B11" s="94"/>
      <c r="C11" s="95"/>
      <c r="D11" s="5" t="s">
        <v>40</v>
      </c>
      <c r="E11" s="47" t="s">
        <v>70</v>
      </c>
      <c r="F11" s="2" t="str">
        <f>'Totaal perceel 1'!D10</f>
        <v>dag</v>
      </c>
      <c r="G11" s="2">
        <f>'Totaal perceel 1'!E10</f>
        <v>0</v>
      </c>
      <c r="H11" s="2" t="str">
        <f>'Totaal perceel 1'!F10</f>
        <v>dag</v>
      </c>
      <c r="I11" s="2" t="str">
        <f>'Totaal perceel 1'!G10</f>
        <v>weekend</v>
      </c>
      <c r="J11" s="2" t="str">
        <f>'Totaal perceel 1'!H10</f>
        <v>dag</v>
      </c>
      <c r="K11" s="2">
        <f>'Totaal perceel 1'!I10</f>
        <v>0</v>
      </c>
      <c r="L11" s="2" t="str">
        <f>'Totaal perceel 1'!J10</f>
        <v>dag</v>
      </c>
      <c r="M11" s="2">
        <f>'Totaal perceel 1'!K10</f>
        <v>0</v>
      </c>
      <c r="N11" s="29"/>
      <c r="O11" s="46">
        <f>'Totaal perceel 1'!M10</f>
        <v>0</v>
      </c>
      <c r="P11" s="46" t="str">
        <f>'Totaal perceel 1'!N10</f>
        <v>verzekering</v>
      </c>
      <c r="Q11" s="46" t="str">
        <f>'Totaal perceel 1'!O10</f>
        <v>infraheffing en energieverbruik
fase 1
(stelpost)</v>
      </c>
      <c r="R11" s="46" t="str">
        <f>'Totaal perceel 1'!P10</f>
        <v>infraheffing en energieverbruik
fase 2 en 3 
(stelpost)</v>
      </c>
      <c r="S11" s="75"/>
      <c r="T11" s="75"/>
      <c r="U11" s="75"/>
    </row>
    <row r="12" spans="1:21" s="3" customFormat="1" ht="12.6" customHeight="1">
      <c r="A12" s="106"/>
      <c r="B12" s="96"/>
      <c r="C12" s="97"/>
      <c r="D12" s="6" t="s">
        <v>71</v>
      </c>
      <c r="E12" s="6" t="s">
        <v>72</v>
      </c>
      <c r="F12" s="20">
        <f>IFERROR('Totaal perceel 1'!D11,"")</f>
        <v>0</v>
      </c>
      <c r="G12" s="20">
        <f>IFERROR('Totaal perceel 1'!E11,"")</f>
        <v>0</v>
      </c>
      <c r="H12" s="20">
        <f>IFERROR('Totaal perceel 1'!F11,"")</f>
        <v>0</v>
      </c>
      <c r="I12" s="20">
        <f>IFERROR('Totaal perceel 1'!G11,"")</f>
        <v>0</v>
      </c>
      <c r="J12" s="20">
        <f>IFERROR('Totaal perceel 1'!H11,"")</f>
        <v>0</v>
      </c>
      <c r="K12" s="20">
        <f>IFERROR('Totaal perceel 1'!I11,"")</f>
        <v>0</v>
      </c>
      <c r="L12" s="20">
        <f>IFERROR('Totaal perceel 1'!J11,"")</f>
        <v>0</v>
      </c>
      <c r="M12" s="20">
        <f>IFERROR('Totaal perceel 1'!K11,"")</f>
        <v>0</v>
      </c>
      <c r="N12" s="31"/>
      <c r="O12" s="20">
        <f>IFERROR('Totaal perceel 1'!M11,"")</f>
        <v>0</v>
      </c>
      <c r="P12" s="20">
        <f>IFERROR('Totaal perceel 1'!N11,"")</f>
        <v>0</v>
      </c>
      <c r="Q12" s="20">
        <f>IFERROR('Totaal perceel 1'!O11,"")</f>
        <v>100000</v>
      </c>
      <c r="R12" s="20">
        <f>IFERROR('Totaal perceel 1'!P11,"")</f>
        <v>500000</v>
      </c>
      <c r="S12" s="2" t="s">
        <v>47</v>
      </c>
      <c r="T12" s="2" t="s">
        <v>48</v>
      </c>
      <c r="U12" s="2" t="s">
        <v>49</v>
      </c>
    </row>
    <row r="13" spans="1:21">
      <c r="A13" s="102">
        <v>1</v>
      </c>
      <c r="B13" s="98" t="s">
        <v>83</v>
      </c>
      <c r="C13" s="99"/>
      <c r="D13" s="7" t="s">
        <v>50</v>
      </c>
      <c r="E13" s="7"/>
      <c r="F13" s="13"/>
      <c r="G13" s="13"/>
      <c r="H13" s="13"/>
      <c r="I13" s="13"/>
      <c r="J13" s="13"/>
      <c r="K13" s="13"/>
      <c r="L13" s="13"/>
      <c r="M13" s="13"/>
      <c r="N13" s="29"/>
      <c r="O13" s="13"/>
      <c r="P13" s="13"/>
      <c r="Q13" s="13"/>
      <c r="R13" s="13"/>
      <c r="S13" s="21" t="str">
        <f t="shared" ref="S13:S20" si="0">IF(SUMPRODUCT($F$12:$R$12,F13:R13)=0,"",SUMPRODUCT($F$12:$R$12,F13:R13))</f>
        <v/>
      </c>
      <c r="T13" s="22"/>
      <c r="U13" s="21" t="str">
        <f t="shared" ref="U13:U20" si="1">IF(SUM(S13:T13)=0,"",SUM(S13:T13))</f>
        <v/>
      </c>
    </row>
    <row r="14" spans="1:21">
      <c r="A14" s="103"/>
      <c r="B14" s="100"/>
      <c r="C14" s="101"/>
      <c r="D14" s="8" t="s">
        <v>52</v>
      </c>
      <c r="E14" s="8">
        <v>80</v>
      </c>
      <c r="F14" s="8">
        <v>80</v>
      </c>
      <c r="G14" s="14"/>
      <c r="H14" s="8"/>
      <c r="I14" s="14"/>
      <c r="J14" s="14"/>
      <c r="K14" s="14"/>
      <c r="L14" s="14"/>
      <c r="M14" s="14"/>
      <c r="N14" s="29"/>
      <c r="O14" s="14"/>
      <c r="P14" s="14"/>
      <c r="Q14" s="14"/>
      <c r="R14" s="14"/>
      <c r="S14" s="21" t="str">
        <f t="shared" si="0"/>
        <v/>
      </c>
      <c r="T14" s="23"/>
      <c r="U14" s="21" t="str">
        <f t="shared" si="1"/>
        <v/>
      </c>
    </row>
    <row r="15" spans="1:21">
      <c r="A15" s="102">
        <f>A13+1</f>
        <v>2</v>
      </c>
      <c r="B15" s="98" t="s">
        <v>73</v>
      </c>
      <c r="C15" s="99"/>
      <c r="D15" s="7" t="s">
        <v>50</v>
      </c>
      <c r="E15" s="7"/>
      <c r="F15" s="7"/>
      <c r="G15" s="13"/>
      <c r="H15" s="7"/>
      <c r="I15" s="13"/>
      <c r="J15" s="13"/>
      <c r="K15" s="13"/>
      <c r="L15" s="13"/>
      <c r="M15" s="13"/>
      <c r="N15" s="29"/>
      <c r="O15" s="13"/>
      <c r="P15" s="13"/>
      <c r="Q15" s="13"/>
      <c r="R15" s="13"/>
      <c r="S15" s="21" t="str">
        <f t="shared" si="0"/>
        <v/>
      </c>
      <c r="T15" s="22"/>
      <c r="U15" s="21" t="str">
        <f t="shared" si="1"/>
        <v/>
      </c>
    </row>
    <row r="16" spans="1:21">
      <c r="A16" s="103"/>
      <c r="B16" s="100"/>
      <c r="C16" s="101"/>
      <c r="D16" s="8" t="s">
        <v>52</v>
      </c>
      <c r="E16" s="8">
        <v>400</v>
      </c>
      <c r="F16" s="8">
        <v>400</v>
      </c>
      <c r="G16" s="14"/>
      <c r="H16" s="8"/>
      <c r="I16" s="14"/>
      <c r="J16" s="14"/>
      <c r="K16" s="14"/>
      <c r="L16" s="14"/>
      <c r="M16" s="14"/>
      <c r="N16" s="29"/>
      <c r="O16" s="14"/>
      <c r="P16" s="14"/>
      <c r="Q16" s="14"/>
      <c r="R16" s="14"/>
      <c r="S16" s="21" t="str">
        <f t="shared" si="0"/>
        <v/>
      </c>
      <c r="T16" s="23"/>
      <c r="U16" s="21" t="str">
        <f t="shared" si="1"/>
        <v/>
      </c>
    </row>
    <row r="17" spans="1:21">
      <c r="A17" s="102">
        <f t="shared" ref="A17" si="2">A15+1</f>
        <v>3</v>
      </c>
      <c r="B17" s="98" t="s">
        <v>84</v>
      </c>
      <c r="C17" s="99"/>
      <c r="D17" s="7" t="s">
        <v>50</v>
      </c>
      <c r="E17" s="7"/>
      <c r="F17" s="7"/>
      <c r="G17" s="13"/>
      <c r="H17" s="7"/>
      <c r="I17" s="13"/>
      <c r="J17" s="13"/>
      <c r="K17" s="13"/>
      <c r="L17" s="13"/>
      <c r="M17" s="13"/>
      <c r="N17" s="29"/>
      <c r="O17" s="13"/>
      <c r="P17" s="13"/>
      <c r="Q17" s="13"/>
      <c r="R17" s="13"/>
      <c r="S17" s="21" t="str">
        <f t="shared" si="0"/>
        <v/>
      </c>
      <c r="T17" s="22"/>
      <c r="U17" s="21" t="str">
        <f t="shared" si="1"/>
        <v/>
      </c>
    </row>
    <row r="18" spans="1:21">
      <c r="A18" s="103"/>
      <c r="B18" s="100"/>
      <c r="C18" s="101"/>
      <c r="D18" s="8" t="s">
        <v>52</v>
      </c>
      <c r="E18" s="8">
        <v>80</v>
      </c>
      <c r="F18" s="8">
        <v>80</v>
      </c>
      <c r="G18" s="14"/>
      <c r="H18" s="8"/>
      <c r="I18" s="14"/>
      <c r="J18" s="14"/>
      <c r="K18" s="14"/>
      <c r="L18" s="14"/>
      <c r="M18" s="14"/>
      <c r="N18" s="29"/>
      <c r="O18" s="14"/>
      <c r="P18" s="14"/>
      <c r="Q18" s="14"/>
      <c r="R18" s="14"/>
      <c r="S18" s="21" t="str">
        <f t="shared" si="0"/>
        <v/>
      </c>
      <c r="T18" s="23"/>
      <c r="U18" s="21" t="str">
        <f t="shared" si="1"/>
        <v/>
      </c>
    </row>
    <row r="19" spans="1:21">
      <c r="A19" s="102">
        <f t="shared" ref="A19" si="3">A17+1</f>
        <v>4</v>
      </c>
      <c r="B19" s="98" t="s">
        <v>85</v>
      </c>
      <c r="C19" s="99"/>
      <c r="D19" s="7" t="s">
        <v>50</v>
      </c>
      <c r="E19" s="7"/>
      <c r="F19" s="13"/>
      <c r="G19" s="13"/>
      <c r="H19" s="7"/>
      <c r="I19" s="13"/>
      <c r="J19" s="13"/>
      <c r="K19" s="13"/>
      <c r="L19" s="13"/>
      <c r="M19" s="13"/>
      <c r="N19" s="29"/>
      <c r="O19" s="13"/>
      <c r="P19" s="13"/>
      <c r="Q19" s="13"/>
      <c r="R19" s="13"/>
      <c r="S19" s="21" t="str">
        <f t="shared" si="0"/>
        <v/>
      </c>
      <c r="T19" s="22"/>
      <c r="U19" s="21" t="str">
        <f t="shared" si="1"/>
        <v/>
      </c>
    </row>
    <row r="20" spans="1:21">
      <c r="A20" s="103"/>
      <c r="B20" s="100"/>
      <c r="C20" s="101"/>
      <c r="D20" s="8" t="s">
        <v>52</v>
      </c>
      <c r="E20" s="8">
        <v>192</v>
      </c>
      <c r="F20" s="14"/>
      <c r="G20" s="14"/>
      <c r="H20" s="8">
        <v>192</v>
      </c>
      <c r="I20" s="14"/>
      <c r="J20" s="14"/>
      <c r="K20" s="14"/>
      <c r="L20" s="14"/>
      <c r="M20" s="14"/>
      <c r="N20" s="29"/>
      <c r="O20" s="14"/>
      <c r="P20" s="14"/>
      <c r="Q20" s="14"/>
      <c r="R20" s="14"/>
      <c r="S20" s="21" t="str">
        <f t="shared" si="0"/>
        <v/>
      </c>
      <c r="T20" s="23"/>
      <c r="U20" s="21" t="str">
        <f t="shared" si="1"/>
        <v/>
      </c>
    </row>
    <row r="21" spans="1:21">
      <c r="A21" s="81" t="s">
        <v>53</v>
      </c>
      <c r="B21" s="82"/>
      <c r="C21" s="82"/>
      <c r="D21" s="83"/>
      <c r="E21" s="42"/>
      <c r="F21" s="2" t="str">
        <f t="shared" ref="F21:M21" si="4">IF(SUMIF($D$13:$D$20,"vast",F$13:F$20)=0,"",SUMIF($D$13:$D$20,"vast",F$13:F$20))</f>
        <v/>
      </c>
      <c r="G21" s="2" t="str">
        <f t="shared" si="4"/>
        <v/>
      </c>
      <c r="H21" s="2" t="str">
        <f t="shared" si="4"/>
        <v/>
      </c>
      <c r="I21" s="2" t="str">
        <f t="shared" si="4"/>
        <v/>
      </c>
      <c r="J21" s="2" t="str">
        <f t="shared" si="4"/>
        <v/>
      </c>
      <c r="K21" s="2" t="str">
        <f t="shared" si="4"/>
        <v/>
      </c>
      <c r="L21" s="2" t="str">
        <f t="shared" si="4"/>
        <v/>
      </c>
      <c r="M21" s="2" t="str">
        <f t="shared" si="4"/>
        <v/>
      </c>
      <c r="N21" s="29"/>
      <c r="O21" s="2" t="str">
        <f>IF(SUMIF($D$13:$D$20,"vast",O$13:O$20)=0,"",SUMIF($D$13:$D$20,"vast",O$13:O$20))</f>
        <v/>
      </c>
      <c r="P21" s="2" t="str">
        <f>IF(SUMIF($D$13:$D$20,"vast",P$13:P$20)=0,"",SUMIF($D$13:$D$20,"vast",P$13:P$20))</f>
        <v/>
      </c>
      <c r="Q21" s="2"/>
      <c r="R21" s="2" t="str">
        <f>IF(SUMIF($D$13:$D$20,"vast",R$13:R$20)=0,"",SUMIF($D$13:$D$20,"vast",R$13:R$20))</f>
        <v/>
      </c>
      <c r="S21" s="21" t="str">
        <f>IF(SUMIF($D$13:$D$20,"vast",S$13:S$20)=0,"",SUMIF($D$13:$D$20,"vast",S$13:S$20))</f>
        <v/>
      </c>
      <c r="T21" s="21" t="str">
        <f>IF(SUMIF($D$13:$D$20,"vast",T$13:T$20)=0,"",SUMIF($D$13:$D$20,"vast",T$13:T$20))</f>
        <v/>
      </c>
      <c r="U21" s="21" t="str">
        <f>IF(SUMIF($D$13:$D$20,"vast",U$13:U$20)=0,"",SUMIF($D$13:$D$20,"vast",U$13:U$20))</f>
        <v/>
      </c>
    </row>
    <row r="22" spans="1:21">
      <c r="A22" s="81" t="s">
        <v>54</v>
      </c>
      <c r="B22" s="82"/>
      <c r="C22" s="82"/>
      <c r="D22" s="83"/>
      <c r="E22" s="42"/>
      <c r="F22" s="2">
        <f t="shared" ref="F22:M22" si="5">IF(SUMIF($D$13:$D$20,"regie",F$13:F$20)=0,"",SUMIF($D$13:$D$20,"regie",F$13:F$20))</f>
        <v>560</v>
      </c>
      <c r="G22" s="2" t="str">
        <f t="shared" si="5"/>
        <v/>
      </c>
      <c r="H22" s="2">
        <f t="shared" si="5"/>
        <v>192</v>
      </c>
      <c r="I22" s="2" t="str">
        <f t="shared" si="5"/>
        <v/>
      </c>
      <c r="J22" s="2" t="str">
        <f t="shared" si="5"/>
        <v/>
      </c>
      <c r="K22" s="2" t="str">
        <f t="shared" si="5"/>
        <v/>
      </c>
      <c r="L22" s="2" t="str">
        <f t="shared" si="5"/>
        <v/>
      </c>
      <c r="M22" s="2" t="str">
        <f t="shared" si="5"/>
        <v/>
      </c>
      <c r="N22" s="29"/>
      <c r="O22" s="2" t="str">
        <f>IF(SUMIF($D$13:$D$20,"regie",O$13:O$20)=0,"",SUMIF($D$13:$D$20,"regie",O$13:O$20))</f>
        <v/>
      </c>
      <c r="P22" s="2" t="str">
        <f>IF(SUMIF($D$13:$D$20,"regie",P$13:P$20)=0,"",SUMIF($D$13:$D$20,"regie",P$13:P$20))</f>
        <v/>
      </c>
      <c r="Q22" s="2"/>
      <c r="R22" s="2" t="str">
        <f>IF(SUMIF($D$13:$D$20,"regie",R$13:R$20)=0,"",SUMIF($D$13:$D$20,"regie",R$13:R$20))</f>
        <v/>
      </c>
      <c r="S22" s="21" t="str">
        <f>IF(SUMIF($D$13:$D$20,"regie",S$13:S$20)=0,"",SUMIF($D$13:$D$20,"regie",S$13:S$20))</f>
        <v/>
      </c>
      <c r="T22" s="21" t="str">
        <f>IF(SUMIF($D$13:$D$20,"regie",T$13:T$20)=0,"",SUMIF($D$13:$D$20,"regie",T$13:T$20))</f>
        <v/>
      </c>
      <c r="U22" s="21" t="str">
        <f>IF(SUMIF($D$13:$D$20,"regie",U$13:U$20)=0,"",SUMIF($D$13:$D$20,"regie",U$13:U$20))</f>
        <v/>
      </c>
    </row>
    <row r="24" spans="1:21">
      <c r="O24" s="15" t="s">
        <v>55</v>
      </c>
      <c r="P24" s="10"/>
      <c r="Q24" s="10"/>
      <c r="R24" s="10"/>
      <c r="S24" s="10"/>
      <c r="T24" s="10"/>
      <c r="U24" s="9" t="str">
        <f>IF(SUM(F21:R21)=0,"",SUM(F21:R21))</f>
        <v/>
      </c>
    </row>
    <row r="25" spans="1:21">
      <c r="O25" s="15" t="s">
        <v>56</v>
      </c>
      <c r="P25" s="10"/>
      <c r="Q25" s="10"/>
      <c r="R25" s="10"/>
      <c r="S25" s="10"/>
      <c r="T25" s="10"/>
      <c r="U25" s="9">
        <f>IF(SUM(F22:R22)=0,"",SUM(F22:R22))</f>
        <v>752</v>
      </c>
    </row>
    <row r="27" spans="1:21">
      <c r="O27" s="15" t="s">
        <v>57</v>
      </c>
      <c r="P27" s="10"/>
      <c r="Q27" s="10"/>
      <c r="R27" s="10"/>
      <c r="S27" s="10"/>
      <c r="T27" s="10"/>
      <c r="U27" s="24" t="str">
        <f>IF(U21="","",U21)</f>
        <v/>
      </c>
    </row>
    <row r="28" spans="1:21">
      <c r="O28" s="15" t="s">
        <v>58</v>
      </c>
      <c r="P28" s="10"/>
      <c r="Q28" s="10"/>
      <c r="R28" s="10"/>
      <c r="S28" s="10"/>
      <c r="T28" s="10"/>
      <c r="U28" s="24" t="str">
        <f>IF(U22="","",U22)</f>
        <v/>
      </c>
    </row>
    <row r="29" spans="1:21">
      <c r="O29" s="16" t="s">
        <v>59</v>
      </c>
      <c r="P29" s="17"/>
      <c r="Q29" s="17"/>
      <c r="R29" s="17"/>
      <c r="S29" s="17"/>
      <c r="T29" s="17"/>
      <c r="U29" s="25" t="str">
        <f>IF(SUM(U27:U28)=0,"",SUM(U27:U28))</f>
        <v/>
      </c>
    </row>
  </sheetData>
  <mergeCells count="26">
    <mergeCell ref="A21:D21"/>
    <mergeCell ref="A22:D22"/>
    <mergeCell ref="A17:A18"/>
    <mergeCell ref="B17:C18"/>
    <mergeCell ref="A19:A20"/>
    <mergeCell ref="B19:C20"/>
    <mergeCell ref="A15:A16"/>
    <mergeCell ref="B15:C16"/>
    <mergeCell ref="J10:K10"/>
    <mergeCell ref="L10:M10"/>
    <mergeCell ref="H10:I10"/>
    <mergeCell ref="A13:A14"/>
    <mergeCell ref="B13:C14"/>
    <mergeCell ref="B8:C8"/>
    <mergeCell ref="A10:A12"/>
    <mergeCell ref="B10:C12"/>
    <mergeCell ref="F10:G10"/>
    <mergeCell ref="L2:N2"/>
    <mergeCell ref="A4:U4"/>
    <mergeCell ref="B5:C5"/>
    <mergeCell ref="T5:U5"/>
    <mergeCell ref="B6:C6"/>
    <mergeCell ref="T6:U6"/>
    <mergeCell ref="O10:R10"/>
    <mergeCell ref="S10:U10"/>
    <mergeCell ref="S11:U11"/>
  </mergeCells>
  <pageMargins left="0.7" right="0.7" top="0.75" bottom="0.75" header="0.3" footer="0.3"/>
  <pageSetup paperSize="9" scale="3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8033ef9-66a7-4b93-aff3-ed7030541fdf" xsi:nil="true"/>
    <lcf76f155ced4ddcb4097134ff3c332f xmlns="f2ab184e-9e78-4d16-abcb-80f1f41daaa6">
      <Terms xmlns="http://schemas.microsoft.com/office/infopath/2007/PartnerControls"/>
    </lcf76f155ced4ddcb4097134ff3c332f>
    <_dlc_DocId xmlns="28033ef9-66a7-4b93-aff3-ed7030541fdf">TS0130413A2-225679114-153</_dlc_DocId>
    <_dlc_DocIdUrl xmlns="28033ef9-66a7-4b93-aff3-ed7030541fdf">
      <Url>https://prorailbv.sharepoint.com/teams/ATOinkooptrajecten/_layouts/15/DocIdRedir.aspx?ID=TS0130413A2-225679114-153</Url>
      <Description>TS0130413A2-225679114-153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51E1B8AB193344A861A87A2E4E314B" ma:contentTypeVersion="14" ma:contentTypeDescription="Een nieuw document maken." ma:contentTypeScope="" ma:versionID="8ba19f664fe934defd86aed2a7f0abd6">
  <xsd:schema xmlns:xsd="http://www.w3.org/2001/XMLSchema" xmlns:xs="http://www.w3.org/2001/XMLSchema" xmlns:p="http://schemas.microsoft.com/office/2006/metadata/properties" xmlns:ns2="28033ef9-66a7-4b93-aff3-ed7030541fdf" xmlns:ns3="f2ab184e-9e78-4d16-abcb-80f1f41daaa6" targetNamespace="http://schemas.microsoft.com/office/2006/metadata/properties" ma:root="true" ma:fieldsID="dc64d0b4ae268775a8b32c2012fff1da" ns2:_="" ns3:_="">
    <xsd:import namespace="28033ef9-66a7-4b93-aff3-ed7030541fdf"/>
    <xsd:import namespace="f2ab184e-9e78-4d16-abcb-80f1f41daaa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033ef9-66a7-4b93-aff3-ed7030541fd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247049d1-faed-400c-950a-9796601394cc}" ma:internalName="TaxCatchAll" ma:showField="CatchAllData" ma:web="28033ef9-66a7-4b93-aff3-ed7030541f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2ab184e-9e78-4d16-abcb-80f1f41daaa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956358-E223-4C32-B5E4-8F1E59694389}"/>
</file>

<file path=customXml/itemProps2.xml><?xml version="1.0" encoding="utf-8"?>
<ds:datastoreItem xmlns:ds="http://schemas.openxmlformats.org/officeDocument/2006/customXml" ds:itemID="{D6278B48-66DF-46B7-84E4-62C45A8B07B2}"/>
</file>

<file path=customXml/itemProps3.xml><?xml version="1.0" encoding="utf-8"?>
<ds:datastoreItem xmlns:ds="http://schemas.openxmlformats.org/officeDocument/2006/customXml" ds:itemID="{44B0B64E-489C-4364-8D4C-54C102BD8738}"/>
</file>

<file path=customXml/itemProps4.xml><?xml version="1.0" encoding="utf-8"?>
<ds:datastoreItem xmlns:ds="http://schemas.openxmlformats.org/officeDocument/2006/customXml" ds:itemID="{1AF9487F-64A1-4456-89F2-956B2A95249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Smits - Majola, J.M. (Julia)</dc:creator>
  <cp:keywords/>
  <dc:description/>
  <cp:lastModifiedBy>Bergen, Bob van den</cp:lastModifiedBy>
  <cp:revision/>
  <dcterms:created xsi:type="dcterms:W3CDTF">2022-03-11T11:41:24Z</dcterms:created>
  <dcterms:modified xsi:type="dcterms:W3CDTF">2024-12-17T09:35:51Z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2022-03-11T11:41:24Z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a5b4c144-b1e8-4ba6-bf61-0000ba26d737</vt:lpwstr>
  </property>
  <property fmtid="{D5CDD505-2E9C-101B-9397-08002B2CF9AE}" pid="8" name="MSIP_Label_24e57bac-d225-40fb-8a9e-62b5be587a96_ContentBits">
    <vt:lpwstr>0</vt:lpwstr>
  </property>
  <property fmtid="{D5CDD505-2E9C-101B-9397-08002B2CF9AE}" pid="9" name="ContentTypeId">
    <vt:lpwstr>0x0101006351E1B8AB193344A861A87A2E4E314B</vt:lpwstr>
  </property>
  <property fmtid="{D5CDD505-2E9C-101B-9397-08002B2CF9AE}" pid="10" name="_dlc_DocIdItemGuid">
    <vt:lpwstr>cd7e1a54-daec-4c44-a693-254d9bae360d</vt:lpwstr>
  </property>
  <property fmtid="{D5CDD505-2E9C-101B-9397-08002B2CF9AE}" pid="11" name="MediaServiceImageTags">
    <vt:lpwstr/>
  </property>
</Properties>
</file>