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iasamenwerking.sharepoint.com/sites/OW-ImakePVE/Shared Documents/General/05 Nota's van inlichtingen/Nota van inlichtingen 2/"/>
    </mc:Choice>
  </mc:AlternateContent>
  <xr:revisionPtr revIDLastSave="0" documentId="8_{8C51461A-D32C-45EE-BD56-602FF84A1AC1}" xr6:coauthVersionLast="47" xr6:coauthVersionMax="47" xr10:uidLastSave="{00000000-0000-0000-0000-000000000000}"/>
  <bookViews>
    <workbookView xWindow="-80" yWindow="-80" windowWidth="19360" windowHeight="10240" xr2:uid="{00000000-000D-0000-FFFF-FFFF00000000}"/>
  </bookViews>
  <sheets>
    <sheet name="Calculati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2" l="1"/>
  <c r="D19" i="2" l="1"/>
  <c r="H24" i="2" l="1"/>
  <c r="D18" i="2" l="1"/>
  <c r="D6" i="2" l="1"/>
  <c r="D17" i="2"/>
  <c r="D10" i="2"/>
  <c r="D8" i="2"/>
  <c r="J10" i="2" l="1"/>
  <c r="J11" i="2"/>
  <c r="J12" i="2"/>
  <c r="J13" i="2"/>
  <c r="J14" i="2"/>
  <c r="J15" i="2"/>
  <c r="J16" i="2"/>
  <c r="J17" i="2"/>
  <c r="J18" i="2"/>
  <c r="J9" i="2"/>
  <c r="D16" i="2" l="1"/>
  <c r="H36" i="2"/>
  <c r="J36" i="2" s="1"/>
  <c r="H37" i="2"/>
  <c r="J37" i="2" s="1"/>
  <c r="I20" i="2"/>
  <c r="C20" i="2"/>
  <c r="H45" i="2"/>
  <c r="J45" i="2" s="1"/>
  <c r="H44" i="2"/>
  <c r="J44" i="2" s="1"/>
  <c r="H46" i="2" l="1"/>
  <c r="J46" i="2"/>
  <c r="J19" i="2"/>
  <c r="H35" i="2"/>
  <c r="J35" i="2" s="1"/>
  <c r="H40" i="2" l="1"/>
  <c r="J40" i="2" s="1"/>
  <c r="H39" i="2"/>
  <c r="J39" i="2" s="1"/>
  <c r="H38" i="2"/>
  <c r="J38" i="2" s="1"/>
  <c r="H34" i="2"/>
  <c r="J34" i="2" s="1"/>
  <c r="H33" i="2"/>
  <c r="H25" i="2"/>
  <c r="J25" i="2" s="1"/>
  <c r="H26" i="2"/>
  <c r="J26" i="2" s="1"/>
  <c r="H27" i="2"/>
  <c r="J27" i="2" s="1"/>
  <c r="H28" i="2"/>
  <c r="J28" i="2" s="1"/>
  <c r="J24" i="2"/>
  <c r="J29" i="2" l="1"/>
  <c r="D55" i="2" s="1"/>
  <c r="H41" i="2"/>
  <c r="J33" i="2"/>
  <c r="J41" i="2" s="1"/>
  <c r="H30" i="2"/>
  <c r="J6" i="2"/>
  <c r="J7" i="2"/>
  <c r="J5" i="2"/>
  <c r="J4" i="2"/>
  <c r="D5" i="2"/>
  <c r="D7" i="2"/>
  <c r="D9" i="2"/>
  <c r="D11" i="2"/>
  <c r="D12" i="2"/>
  <c r="D13" i="2"/>
  <c r="D14" i="2"/>
  <c r="D15" i="2"/>
  <c r="J20" i="2" l="1"/>
  <c r="J21" i="2" s="1"/>
  <c r="J30" i="2"/>
  <c r="D4" i="2" l="1"/>
  <c r="D20" i="2"/>
  <c r="D21" i="2" s="1"/>
  <c r="D53" i="2" s="1"/>
  <c r="D54" i="2"/>
  <c r="D56" i="2" l="1"/>
  <c r="I53" i="2"/>
  <c r="I54" i="2"/>
</calcChain>
</file>

<file path=xl/sharedStrings.xml><?xml version="1.0" encoding="utf-8"?>
<sst xmlns="http://schemas.openxmlformats.org/spreadsheetml/2006/main" count="104" uniqueCount="75">
  <si>
    <t>Prijs</t>
  </si>
  <si>
    <t>Datum</t>
  </si>
  <si>
    <t>Contactpersoon</t>
  </si>
  <si>
    <t>Offertenummer</t>
  </si>
  <si>
    <t>Uurtarief</t>
  </si>
  <si>
    <t>Aantal uur</t>
  </si>
  <si>
    <t>Straatmaker</t>
  </si>
  <si>
    <t>Graveer</t>
  </si>
  <si>
    <t>Metaal</t>
  </si>
  <si>
    <t>Reiniging</t>
  </si>
  <si>
    <t>Monteren</t>
  </si>
  <si>
    <t>Boomverzorger</t>
  </si>
  <si>
    <t>Bouw</t>
  </si>
  <si>
    <t>Spuiterij</t>
  </si>
  <si>
    <t>SUBTOTAAL</t>
  </si>
  <si>
    <t>Graveerafdeling</t>
  </si>
  <si>
    <t>Motor handgereedschap</t>
  </si>
  <si>
    <t>Shovel</t>
  </si>
  <si>
    <t>Zelfrijdende maaier &lt; 150 cm</t>
  </si>
  <si>
    <t>Zelfrijdende maaier &gt; 150  cm</t>
  </si>
  <si>
    <t>Gator</t>
  </si>
  <si>
    <t>Heetwaterapparatuur</t>
  </si>
  <si>
    <t>Motor kruiwagen</t>
  </si>
  <si>
    <t>Snippermachine</t>
  </si>
  <si>
    <t>Container 6 m3 incl transport</t>
  </si>
  <si>
    <t>Container 10 m3 incl transport</t>
  </si>
  <si>
    <t>Bedrijfsnaam</t>
  </si>
  <si>
    <t>Eenheid</t>
  </si>
  <si>
    <t>Aantal</t>
  </si>
  <si>
    <t>Marge in %</t>
  </si>
  <si>
    <t>€ inkoop per eenheid</t>
  </si>
  <si>
    <t>Totaal inkoop</t>
  </si>
  <si>
    <t>Transportkosten</t>
  </si>
  <si>
    <t>Stuk</t>
  </si>
  <si>
    <t xml:space="preserve">Hydraulische kraan </t>
  </si>
  <si>
    <t>Trekker met dumper</t>
  </si>
  <si>
    <r>
      <rPr>
        <b/>
        <sz val="10"/>
        <color rgb="FFFF0000"/>
        <rFont val="Calibri"/>
        <family val="2"/>
        <scheme val="minor"/>
      </rPr>
      <t>MATERIAAL</t>
    </r>
    <r>
      <rPr>
        <b/>
        <sz val="10"/>
        <color theme="1"/>
        <rFont val="Calibri"/>
        <family val="2"/>
        <scheme val="minor"/>
      </rPr>
      <t xml:space="preserve"> omschrijving</t>
    </r>
  </si>
  <si>
    <r>
      <rPr>
        <b/>
        <sz val="10.5"/>
        <color rgb="FFFF0000"/>
        <rFont val="Calibri"/>
        <family val="2"/>
        <scheme val="minor"/>
      </rPr>
      <t>ARBEID</t>
    </r>
    <r>
      <rPr>
        <b/>
        <sz val="10.5"/>
        <color theme="1"/>
        <rFont val="Calibri"/>
        <family val="2"/>
        <scheme val="minor"/>
      </rPr>
      <t xml:space="preserve"> personeel</t>
    </r>
  </si>
  <si>
    <r>
      <rPr>
        <b/>
        <sz val="10.5"/>
        <color rgb="FFFF0000"/>
        <rFont val="Calibri"/>
        <family val="2"/>
        <scheme val="minor"/>
      </rPr>
      <t xml:space="preserve">MACHINEKOSTEN  </t>
    </r>
    <r>
      <rPr>
        <b/>
        <sz val="10.5"/>
        <color theme="1"/>
        <rFont val="Calibri"/>
        <family val="2"/>
        <scheme val="minor"/>
      </rPr>
      <t xml:space="preserve">                     incl. bediening</t>
    </r>
  </si>
  <si>
    <t>Verkoop prijs</t>
  </si>
  <si>
    <t>Plantmateriaal (laag BTW 9%)</t>
  </si>
  <si>
    <t>DIVERSEN</t>
  </si>
  <si>
    <r>
      <t xml:space="preserve">Omschrijving </t>
    </r>
    <r>
      <rPr>
        <b/>
        <sz val="10"/>
        <color rgb="FFFF0000"/>
        <rFont val="Calibri"/>
        <family val="2"/>
        <scheme val="minor"/>
      </rPr>
      <t>TRANSPORTKOSTEN</t>
    </r>
  </si>
  <si>
    <t>TOTAAL Calculatie</t>
  </si>
  <si>
    <t>21% BTW bedrag</t>
  </si>
  <si>
    <r>
      <t xml:space="preserve">Offertebedrag </t>
    </r>
    <r>
      <rPr>
        <b/>
        <sz val="11"/>
        <color rgb="FFFF0000"/>
        <rFont val="Calibri"/>
        <family val="2"/>
        <scheme val="minor"/>
      </rPr>
      <t>INCL.</t>
    </r>
    <r>
      <rPr>
        <sz val="11"/>
        <color theme="1"/>
        <rFont val="Calibri"/>
        <family val="2"/>
        <scheme val="minor"/>
      </rPr>
      <t xml:space="preserve"> BTW</t>
    </r>
  </si>
  <si>
    <r>
      <t xml:space="preserve">Offertebedrag </t>
    </r>
    <r>
      <rPr>
        <b/>
        <sz val="11"/>
        <color rgb="FFFF0000"/>
        <rFont val="Calibri"/>
        <family val="2"/>
        <scheme val="minor"/>
      </rPr>
      <t>EXCL.</t>
    </r>
    <r>
      <rPr>
        <sz val="11"/>
        <color theme="1"/>
        <rFont val="Calibri"/>
        <family val="2"/>
        <scheme val="minor"/>
      </rPr>
      <t xml:space="preserve"> BTW</t>
    </r>
  </si>
  <si>
    <t>ALL-in</t>
  </si>
  <si>
    <t>Omschrijving</t>
  </si>
  <si>
    <t>Excl. Transportkosten</t>
  </si>
  <si>
    <t>9% BTW bedrag</t>
  </si>
  <si>
    <r>
      <t xml:space="preserve">Totaal </t>
    </r>
    <r>
      <rPr>
        <b/>
        <sz val="11"/>
        <color rgb="FFFF0000"/>
        <rFont val="Calibri"/>
        <family val="2"/>
        <scheme val="minor"/>
      </rPr>
      <t>EENHEIDSPRIJZEN</t>
    </r>
    <r>
      <rPr>
        <sz val="11"/>
        <color theme="1"/>
        <rFont val="Calibri"/>
        <family val="2"/>
        <scheme val="minor"/>
      </rPr>
      <t xml:space="preserve"> excl. BTW</t>
    </r>
  </si>
  <si>
    <t>Verpakken</t>
  </si>
  <si>
    <t>Marge in % op subtotaal arbeid</t>
  </si>
  <si>
    <t>Marge in % op subtotaal machinekosten</t>
  </si>
  <si>
    <t>Prijs per eenheid</t>
  </si>
  <si>
    <t>Groen WBL</t>
  </si>
  <si>
    <t>Groen SW</t>
  </si>
  <si>
    <t>Mailing</t>
  </si>
  <si>
    <t>Wasserij</t>
  </si>
  <si>
    <t>Elektronica</t>
  </si>
  <si>
    <t>Straatmaker SW</t>
  </si>
  <si>
    <t>Voorrij kosten</t>
  </si>
  <si>
    <t>totaal</t>
  </si>
  <si>
    <t>st</t>
  </si>
  <si>
    <t>m3</t>
  </si>
  <si>
    <t>stort gft</t>
  </si>
  <si>
    <t xml:space="preserve">Voorman </t>
  </si>
  <si>
    <t xml:space="preserve">zand </t>
  </si>
  <si>
    <t>teelaarde</t>
  </si>
  <si>
    <t>stort grond</t>
  </si>
  <si>
    <t>tegels</t>
  </si>
  <si>
    <t>Buitendienst excl. manuren</t>
  </si>
  <si>
    <t>bedrijf X</t>
  </si>
  <si>
    <t>piet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</si>
</sst>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&quot;\ #,##0.00"/>
    <numFmt numFmtId="165" formatCode="&quot;€&quot;\ #,##0.000"/>
    <numFmt numFmtId="166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ck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mediumDashed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mediumDashed">
        <color auto="1"/>
      </right>
      <top/>
      <bottom style="hair">
        <color auto="1"/>
      </bottom>
      <diagonal/>
    </border>
    <border>
      <left style="thin">
        <color auto="1"/>
      </left>
      <right style="mediumDashed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Dashed">
        <color auto="1"/>
      </right>
      <top style="hair">
        <color auto="1"/>
      </top>
      <bottom style="double">
        <color auto="1"/>
      </bottom>
      <diagonal/>
    </border>
    <border>
      <left style="mediumDashed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 style="mediumDashed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mediumDashed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Dashed">
        <color auto="1"/>
      </left>
      <right style="double">
        <color auto="1"/>
      </right>
      <top style="hair">
        <color auto="1"/>
      </top>
      <bottom/>
      <diagonal/>
    </border>
    <border>
      <left style="mediumDashed">
        <color auto="1"/>
      </left>
      <right style="double">
        <color auto="1"/>
      </right>
      <top/>
      <bottom style="hair">
        <color auto="1"/>
      </bottom>
      <diagonal/>
    </border>
    <border>
      <left style="mediumDashed">
        <color auto="1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double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uble">
        <color auto="1"/>
      </right>
      <top/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uble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double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3" borderId="23" xfId="0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3" borderId="2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7" xfId="0" applyFont="1" applyBorder="1" applyProtection="1"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164" fontId="3" fillId="3" borderId="35" xfId="0" applyNumberFormat="1" applyFont="1" applyFill="1" applyBorder="1" applyAlignment="1" applyProtection="1">
      <alignment horizontal="right" vertical="center"/>
      <protection locked="0"/>
    </xf>
    <xf numFmtId="0" fontId="3" fillId="2" borderId="27" xfId="0" applyFont="1" applyFill="1" applyBorder="1" applyProtection="1">
      <protection locked="0"/>
    </xf>
    <xf numFmtId="0" fontId="3" fillId="0" borderId="25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32" xfId="0" applyFont="1" applyBorder="1" applyAlignment="1" applyProtection="1">
      <alignment horizontal="center"/>
      <protection locked="0"/>
    </xf>
    <xf numFmtId="164" fontId="3" fillId="3" borderId="3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64" fontId="3" fillId="3" borderId="36" xfId="0" applyNumberFormat="1" applyFont="1" applyFill="1" applyBorder="1" applyAlignment="1" applyProtection="1">
      <alignment horizontal="right" vertical="center"/>
      <protection locked="0"/>
    </xf>
    <xf numFmtId="0" fontId="3" fillId="0" borderId="5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33" xfId="0" applyFont="1" applyBorder="1" applyAlignment="1" applyProtection="1">
      <alignment horizontal="center"/>
      <protection locked="0"/>
    </xf>
    <xf numFmtId="164" fontId="3" fillId="3" borderId="6" xfId="0" applyNumberFormat="1" applyFont="1" applyFill="1" applyBorder="1" applyAlignment="1" applyProtection="1">
      <alignment horizontal="right" vertical="center"/>
      <protection locked="0"/>
    </xf>
    <xf numFmtId="0" fontId="4" fillId="0" borderId="33" xfId="0" applyFont="1" applyBorder="1" applyAlignment="1" applyProtection="1">
      <alignment horizontal="center"/>
      <protection locked="0"/>
    </xf>
    <xf numFmtId="0" fontId="4" fillId="2" borderId="27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4" xfId="0" applyFont="1" applyBorder="1" applyProtection="1"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3" fillId="0" borderId="34" xfId="0" applyFont="1" applyBorder="1" applyAlignment="1" applyProtection="1">
      <alignment horizontal="center"/>
      <protection locked="0"/>
    </xf>
    <xf numFmtId="0" fontId="4" fillId="2" borderId="28" xfId="0" applyFont="1" applyFill="1" applyBorder="1" applyAlignment="1" applyProtection="1">
      <alignment horizontal="right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164" fontId="4" fillId="3" borderId="20" xfId="0" applyNumberFormat="1" applyFont="1" applyFill="1" applyBorder="1" applyAlignment="1" applyProtection="1">
      <alignment horizontal="right" vertical="center"/>
      <protection locked="0"/>
    </xf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21" xfId="0" applyFont="1" applyFill="1" applyBorder="1" applyAlignment="1" applyProtection="1">
      <alignment horizontal="right" vertical="center"/>
      <protection locked="0"/>
    </xf>
    <xf numFmtId="164" fontId="4" fillId="3" borderId="22" xfId="0" applyNumberFormat="1" applyFont="1" applyFill="1" applyBorder="1" applyAlignment="1" applyProtection="1">
      <alignment horizontal="right" vertical="center"/>
      <protection locked="0"/>
    </xf>
    <xf numFmtId="0" fontId="9" fillId="2" borderId="13" xfId="0" applyFont="1" applyFill="1" applyBorder="1" applyAlignment="1" applyProtection="1">
      <alignment horizontal="right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164" fontId="10" fillId="3" borderId="62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Protection="1"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Protection="1">
      <protection locked="0"/>
    </xf>
    <xf numFmtId="0" fontId="3" fillId="0" borderId="8" xfId="0" applyFont="1" applyBorder="1" applyAlignment="1" applyProtection="1">
      <alignment horizontal="center"/>
      <protection locked="0"/>
    </xf>
    <xf numFmtId="44" fontId="3" fillId="0" borderId="8" xfId="0" applyNumberFormat="1" applyFont="1" applyBorder="1" applyProtection="1">
      <protection locked="0"/>
    </xf>
    <xf numFmtId="164" fontId="3" fillId="4" borderId="8" xfId="0" applyNumberFormat="1" applyFont="1" applyFill="1" applyBorder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164" fontId="3" fillId="3" borderId="40" xfId="0" applyNumberFormat="1" applyFont="1" applyFill="1" applyBorder="1" applyProtection="1"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44" fontId="3" fillId="0" borderId="2" xfId="0" applyNumberFormat="1" applyFont="1" applyBorder="1" applyProtection="1">
      <protection locked="0"/>
    </xf>
    <xf numFmtId="164" fontId="3" fillId="4" borderId="2" xfId="0" applyNumberFormat="1" applyFont="1" applyFill="1" applyBorder="1" applyProtection="1">
      <protection locked="0"/>
    </xf>
    <xf numFmtId="164" fontId="3" fillId="3" borderId="36" xfId="0" applyNumberFormat="1" applyFont="1" applyFill="1" applyBorder="1" applyProtection="1">
      <protection locked="0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center"/>
      <protection locked="0"/>
    </xf>
    <xf numFmtId="44" fontId="3" fillId="5" borderId="15" xfId="0" applyNumberFormat="1" applyFont="1" applyFill="1" applyBorder="1" applyProtection="1">
      <protection locked="0"/>
    </xf>
    <xf numFmtId="0" fontId="3" fillId="5" borderId="16" xfId="0" applyFont="1" applyFill="1" applyBorder="1" applyAlignment="1" applyProtection="1">
      <alignment horizontal="center"/>
      <protection locked="0"/>
    </xf>
    <xf numFmtId="164" fontId="3" fillId="5" borderId="39" xfId="0" applyNumberFormat="1" applyFont="1" applyFill="1" applyBorder="1" applyProtection="1"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164" fontId="3" fillId="4" borderId="19" xfId="0" applyNumberFormat="1" applyFont="1" applyFill="1" applyBorder="1" applyProtection="1">
      <protection locked="0"/>
    </xf>
    <xf numFmtId="0" fontId="3" fillId="2" borderId="20" xfId="0" applyFont="1" applyFill="1" applyBorder="1" applyProtection="1">
      <protection locked="0"/>
    </xf>
    <xf numFmtId="164" fontId="5" fillId="3" borderId="38" xfId="0" applyNumberFormat="1" applyFont="1" applyFill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164" fontId="3" fillId="4" borderId="15" xfId="0" applyNumberFormat="1" applyFont="1" applyFill="1" applyBorder="1" applyProtection="1">
      <protection locked="0"/>
    </xf>
    <xf numFmtId="0" fontId="3" fillId="0" borderId="16" xfId="0" applyFont="1" applyBorder="1" applyAlignment="1" applyProtection="1">
      <alignment horizontal="center"/>
      <protection locked="0"/>
    </xf>
    <xf numFmtId="164" fontId="3" fillId="3" borderId="39" xfId="0" applyNumberFormat="1" applyFont="1" applyFill="1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42" xfId="0" applyBorder="1" applyProtection="1">
      <protection locked="0"/>
    </xf>
    <xf numFmtId="0" fontId="0" fillId="0" borderId="43" xfId="0" applyBorder="1" applyAlignment="1" applyProtection="1">
      <alignment horizontal="right" vertical="center"/>
      <protection locked="0"/>
    </xf>
    <xf numFmtId="0" fontId="1" fillId="0" borderId="55" xfId="0" applyFont="1" applyBorder="1" applyProtection="1">
      <protection locked="0"/>
    </xf>
    <xf numFmtId="0" fontId="1" fillId="0" borderId="56" xfId="0" applyFont="1" applyBorder="1" applyProtection="1">
      <protection locked="0"/>
    </xf>
    <xf numFmtId="0" fontId="1" fillId="0" borderId="58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164" fontId="0" fillId="0" borderId="51" xfId="0" applyNumberFormat="1" applyBorder="1" applyAlignment="1" applyProtection="1">
      <alignment vertical="center"/>
      <protection locked="0"/>
    </xf>
    <xf numFmtId="0" fontId="0" fillId="0" borderId="50" xfId="0" applyBorder="1" applyProtection="1"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52" xfId="0" applyBorder="1" applyProtection="1"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164" fontId="0" fillId="0" borderId="54" xfId="0" applyNumberFormat="1" applyBorder="1" applyAlignment="1" applyProtection="1">
      <alignment vertical="center"/>
      <protection locked="0"/>
    </xf>
    <xf numFmtId="0" fontId="0" fillId="0" borderId="53" xfId="0" applyBorder="1" applyProtection="1">
      <protection locked="0"/>
    </xf>
    <xf numFmtId="0" fontId="0" fillId="0" borderId="60" xfId="0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right" vertical="center"/>
      <protection locked="0"/>
    </xf>
    <xf numFmtId="0" fontId="0" fillId="0" borderId="44" xfId="0" applyBorder="1" applyProtection="1">
      <protection locked="0"/>
    </xf>
    <xf numFmtId="0" fontId="0" fillId="0" borderId="45" xfId="0" applyBorder="1" applyProtection="1">
      <protection locked="0"/>
    </xf>
    <xf numFmtId="0" fontId="0" fillId="0" borderId="61" xfId="0" applyBorder="1" applyProtection="1">
      <protection locked="0"/>
    </xf>
    <xf numFmtId="0" fontId="0" fillId="0" borderId="46" xfId="0" applyBorder="1" applyProtection="1"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right" vertical="center"/>
      <protection locked="0"/>
    </xf>
    <xf numFmtId="0" fontId="1" fillId="0" borderId="0" xfId="0" applyFont="1"/>
    <xf numFmtId="14" fontId="0" fillId="0" borderId="0" xfId="0" applyNumberFormat="1"/>
    <xf numFmtId="166" fontId="1" fillId="0" borderId="0" xfId="0" applyNumberFormat="1" applyFont="1"/>
    <xf numFmtId="164" fontId="0" fillId="0" borderId="0" xfId="0" applyNumberFormat="1"/>
    <xf numFmtId="165" fontId="0" fillId="0" borderId="50" xfId="0" applyNumberFormat="1" applyBorder="1" applyAlignment="1" applyProtection="1">
      <alignment horizontal="center"/>
      <protection locked="0"/>
    </xf>
    <xf numFmtId="165" fontId="0" fillId="0" borderId="51" xfId="0" applyNumberFormat="1" applyBorder="1" applyAlignment="1" applyProtection="1">
      <alignment horizontal="center"/>
      <protection locked="0"/>
    </xf>
    <xf numFmtId="165" fontId="0" fillId="0" borderId="53" xfId="0" applyNumberFormat="1" applyBorder="1" applyAlignment="1" applyProtection="1">
      <alignment horizontal="center"/>
      <protection locked="0"/>
    </xf>
    <xf numFmtId="165" fontId="0" fillId="0" borderId="54" xfId="0" applyNumberFormat="1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1" fillId="0" borderId="56" xfId="0" applyFont="1" applyBorder="1" applyAlignment="1" applyProtection="1">
      <alignment horizontal="center"/>
      <protection locked="0"/>
    </xf>
    <xf numFmtId="0" fontId="1" fillId="0" borderId="57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4" fillId="2" borderId="18" xfId="0" applyFont="1" applyFill="1" applyBorder="1" applyAlignment="1" applyProtection="1">
      <alignment horizontal="right"/>
      <protection locked="0"/>
    </xf>
    <xf numFmtId="0" fontId="4" fillId="2" borderId="19" xfId="0" applyFont="1" applyFill="1" applyBorder="1" applyAlignment="1" applyProtection="1">
      <alignment horizontal="right"/>
      <protection locked="0"/>
    </xf>
    <xf numFmtId="0" fontId="4" fillId="2" borderId="20" xfId="0" applyFont="1" applyFill="1" applyBorder="1" applyAlignment="1" applyProtection="1">
      <alignment horizontal="right"/>
      <protection locked="0"/>
    </xf>
    <xf numFmtId="0" fontId="4" fillId="2" borderId="21" xfId="0" applyFont="1" applyFill="1" applyBorder="1" applyAlignment="1" applyProtection="1">
      <alignment horizontal="right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4" fillId="5" borderId="37" xfId="0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center"/>
      <protection locked="0"/>
    </xf>
    <xf numFmtId="0" fontId="4" fillId="5" borderId="6" xfId="0" applyFont="1" applyFill="1" applyBorder="1" applyAlignment="1" applyProtection="1">
      <alignment horizontal="center"/>
      <protection locked="0"/>
    </xf>
    <xf numFmtId="0" fontId="3" fillId="5" borderId="14" xfId="0" applyFont="1" applyFill="1" applyBorder="1" applyAlignment="1" applyProtection="1">
      <alignment horizontal="left"/>
      <protection locked="0"/>
    </xf>
    <xf numFmtId="0" fontId="3" fillId="5" borderId="15" xfId="0" applyFont="1" applyFill="1" applyBorder="1" applyAlignment="1" applyProtection="1">
      <alignment horizontal="left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0</xdr:row>
          <xdr:rowOff>95250</xdr:rowOff>
        </xdr:from>
        <xdr:to>
          <xdr:col>13</xdr:col>
          <xdr:colOff>546100</xdr:colOff>
          <xdr:row>2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zoomScale="90" zoomScaleNormal="90" workbookViewId="0">
      <pane ySplit="2" topLeftCell="A3" activePane="bottomLeft" state="frozen"/>
      <selection activeCell="D15" sqref="D15"/>
      <selection pane="bottomLeft" activeCell="B2" sqref="B2:D2"/>
    </sheetView>
  </sheetViews>
  <sheetFormatPr defaultColWidth="9.1796875" defaultRowHeight="14.5" x14ac:dyDescent="0.35"/>
  <cols>
    <col min="1" max="1" width="14.26953125" style="1" customWidth="1"/>
    <col min="2" max="2" width="10.26953125" style="82" bestFit="1" customWidth="1"/>
    <col min="3" max="3" width="7.54296875" style="82" customWidth="1"/>
    <col min="4" max="4" width="11.453125" style="83" bestFit="1" customWidth="1"/>
    <col min="5" max="5" width="1.453125" style="1" customWidth="1"/>
    <col min="6" max="6" width="11" style="1" customWidth="1"/>
    <col min="7" max="7" width="13" style="1" customWidth="1"/>
    <col min="8" max="8" width="11.453125" style="1" customWidth="1"/>
    <col min="9" max="9" width="6.7265625" style="1" customWidth="1"/>
    <col min="10" max="10" width="12.26953125" style="1" customWidth="1"/>
    <col min="11" max="11" width="9.1796875" style="1"/>
    <col min="12" max="12" width="11.1796875" style="1" bestFit="1" customWidth="1"/>
    <col min="13" max="13" width="11.26953125" style="1" bestFit="1" customWidth="1"/>
    <col min="14" max="16384" width="9.1796875" style="1"/>
  </cols>
  <sheetData>
    <row r="1" spans="1:14" x14ac:dyDescent="0.35">
      <c r="A1" s="1" t="s">
        <v>26</v>
      </c>
      <c r="B1" s="129" t="s">
        <v>73</v>
      </c>
      <c r="C1" s="129"/>
      <c r="D1" s="129"/>
      <c r="F1" s="1" t="s">
        <v>1</v>
      </c>
      <c r="G1" s="2"/>
      <c r="H1" s="130">
        <v>45357</v>
      </c>
      <c r="I1" s="131"/>
      <c r="J1" s="131"/>
      <c r="L1" s="106"/>
      <c r="M1" s="108"/>
      <c r="N1"/>
    </row>
    <row r="2" spans="1:14" ht="15" thickBot="1" x14ac:dyDescent="0.4">
      <c r="A2" s="1" t="s">
        <v>2</v>
      </c>
      <c r="B2" s="129" t="s">
        <v>74</v>
      </c>
      <c r="C2" s="129"/>
      <c r="D2" s="129"/>
      <c r="F2" s="1" t="s">
        <v>3</v>
      </c>
      <c r="H2" s="131"/>
      <c r="I2" s="131"/>
      <c r="J2" s="131"/>
      <c r="L2"/>
      <c r="M2" s="107"/>
      <c r="N2"/>
    </row>
    <row r="3" spans="1:14" s="9" customFormat="1" ht="41.5" customHeight="1" thickTop="1" thickBot="1" x14ac:dyDescent="0.4">
      <c r="A3" s="3" t="s">
        <v>37</v>
      </c>
      <c r="B3" s="4" t="s">
        <v>4</v>
      </c>
      <c r="C3" s="4" t="s">
        <v>5</v>
      </c>
      <c r="D3" s="5" t="s">
        <v>0</v>
      </c>
      <c r="E3" s="6"/>
      <c r="F3" s="132" t="s">
        <v>38</v>
      </c>
      <c r="G3" s="133"/>
      <c r="H3" s="4" t="s">
        <v>4</v>
      </c>
      <c r="I3" s="7" t="s">
        <v>5</v>
      </c>
      <c r="J3" s="8" t="s">
        <v>0</v>
      </c>
    </row>
    <row r="4" spans="1:14" s="18" customFormat="1" ht="15" thickTop="1" x14ac:dyDescent="0.35">
      <c r="A4" s="10" t="s">
        <v>11</v>
      </c>
      <c r="B4" s="109">
        <v>1</v>
      </c>
      <c r="C4" s="11"/>
      <c r="D4" s="12">
        <f t="shared" ref="D4:D19" si="0">SUM(B4*C4)</f>
        <v>0</v>
      </c>
      <c r="E4" s="13"/>
      <c r="F4" s="14" t="s">
        <v>15</v>
      </c>
      <c r="G4" s="15"/>
      <c r="H4" s="109">
        <v>1</v>
      </c>
      <c r="I4" s="16"/>
      <c r="J4" s="17">
        <f>SUM(H4*I4)</f>
        <v>0</v>
      </c>
    </row>
    <row r="5" spans="1:14" s="18" customFormat="1" x14ac:dyDescent="0.35">
      <c r="A5" s="19" t="s">
        <v>12</v>
      </c>
      <c r="B5" s="109">
        <v>1</v>
      </c>
      <c r="C5" s="20"/>
      <c r="D5" s="21">
        <f t="shared" si="0"/>
        <v>0</v>
      </c>
      <c r="E5" s="13"/>
      <c r="F5" s="22" t="s">
        <v>8</v>
      </c>
      <c r="G5" s="23"/>
      <c r="H5" s="109">
        <v>1</v>
      </c>
      <c r="I5" s="24"/>
      <c r="J5" s="25">
        <f>SUM(H5*I5)</f>
        <v>0</v>
      </c>
    </row>
    <row r="6" spans="1:14" s="18" customFormat="1" x14ac:dyDescent="0.35">
      <c r="A6" s="19" t="s">
        <v>60</v>
      </c>
      <c r="B6" s="109">
        <v>1</v>
      </c>
      <c r="C6" s="20"/>
      <c r="D6" s="21">
        <f t="shared" si="0"/>
        <v>0</v>
      </c>
      <c r="E6" s="13"/>
      <c r="F6" s="22" t="s">
        <v>10</v>
      </c>
      <c r="G6" s="23"/>
      <c r="H6" s="109">
        <v>1</v>
      </c>
      <c r="I6" s="24"/>
      <c r="J6" s="25">
        <f>SUM(H6*I6)</f>
        <v>0</v>
      </c>
    </row>
    <row r="7" spans="1:14" s="18" customFormat="1" x14ac:dyDescent="0.35">
      <c r="A7" s="19" t="s">
        <v>7</v>
      </c>
      <c r="B7" s="109">
        <v>1</v>
      </c>
      <c r="C7" s="20"/>
      <c r="D7" s="21">
        <f t="shared" si="0"/>
        <v>0</v>
      </c>
      <c r="E7" s="13"/>
      <c r="F7" s="22" t="s">
        <v>13</v>
      </c>
      <c r="G7" s="23"/>
      <c r="H7" s="109">
        <v>1</v>
      </c>
      <c r="I7" s="24"/>
      <c r="J7" s="25">
        <f>SUM(H7*I7)</f>
        <v>0</v>
      </c>
    </row>
    <row r="8" spans="1:14" s="18" customFormat="1" ht="14.5" customHeight="1" x14ac:dyDescent="0.35">
      <c r="A8" s="19" t="s">
        <v>57</v>
      </c>
      <c r="B8" s="109">
        <v>1</v>
      </c>
      <c r="C8" s="20">
        <v>160</v>
      </c>
      <c r="D8" s="21">
        <f t="shared" si="0"/>
        <v>160</v>
      </c>
      <c r="E8" s="13"/>
      <c r="F8" s="137" t="s">
        <v>72</v>
      </c>
      <c r="G8" s="138"/>
      <c r="H8" s="138"/>
      <c r="I8" s="138"/>
      <c r="J8" s="139"/>
    </row>
    <row r="9" spans="1:14" s="18" customFormat="1" x14ac:dyDescent="0.35">
      <c r="A9" s="19" t="s">
        <v>56</v>
      </c>
      <c r="B9" s="109">
        <v>1</v>
      </c>
      <c r="C9" s="20"/>
      <c r="D9" s="21">
        <f t="shared" si="0"/>
        <v>0</v>
      </c>
      <c r="E9" s="13"/>
      <c r="F9" s="22" t="s">
        <v>20</v>
      </c>
      <c r="G9" s="23"/>
      <c r="H9" s="109">
        <v>1</v>
      </c>
      <c r="I9" s="24"/>
      <c r="J9" s="25">
        <f>SUM(H9*I9)</f>
        <v>0</v>
      </c>
    </row>
    <row r="10" spans="1:14" s="18" customFormat="1" x14ac:dyDescent="0.35">
      <c r="A10" s="19" t="s">
        <v>58</v>
      </c>
      <c r="B10" s="109">
        <v>1</v>
      </c>
      <c r="C10" s="20"/>
      <c r="D10" s="21">
        <f t="shared" si="0"/>
        <v>0</v>
      </c>
      <c r="E10" s="13"/>
      <c r="F10" s="22" t="s">
        <v>21</v>
      </c>
      <c r="G10" s="23"/>
      <c r="H10" s="109">
        <v>1</v>
      </c>
      <c r="I10" s="24">
        <v>30</v>
      </c>
      <c r="J10" s="25">
        <f t="shared" ref="J10:J18" si="1">SUM(H10*I10)</f>
        <v>30</v>
      </c>
    </row>
    <row r="11" spans="1:14" s="18" customFormat="1" x14ac:dyDescent="0.35">
      <c r="A11" s="19" t="s">
        <v>8</v>
      </c>
      <c r="B11" s="109">
        <v>1</v>
      </c>
      <c r="C11" s="20"/>
      <c r="D11" s="21">
        <f t="shared" si="0"/>
        <v>0</v>
      </c>
      <c r="E11" s="13"/>
      <c r="F11" s="22" t="s">
        <v>34</v>
      </c>
      <c r="G11" s="23"/>
      <c r="H11" s="109">
        <v>1</v>
      </c>
      <c r="I11" s="24"/>
      <c r="J11" s="25">
        <f t="shared" si="1"/>
        <v>0</v>
      </c>
    </row>
    <row r="12" spans="1:14" s="18" customFormat="1" x14ac:dyDescent="0.35">
      <c r="A12" s="19" t="s">
        <v>10</v>
      </c>
      <c r="B12" s="109">
        <v>1</v>
      </c>
      <c r="C12" s="20"/>
      <c r="D12" s="21">
        <f t="shared" si="0"/>
        <v>0</v>
      </c>
      <c r="E12" s="13"/>
      <c r="F12" s="22" t="s">
        <v>16</v>
      </c>
      <c r="G12" s="23"/>
      <c r="H12" s="109">
        <v>1</v>
      </c>
      <c r="I12" s="26">
        <v>20</v>
      </c>
      <c r="J12" s="25">
        <f t="shared" si="1"/>
        <v>20</v>
      </c>
    </row>
    <row r="13" spans="1:14" s="28" customFormat="1" x14ac:dyDescent="0.35">
      <c r="A13" s="19" t="s">
        <v>9</v>
      </c>
      <c r="B13" s="109">
        <v>1</v>
      </c>
      <c r="C13" s="20"/>
      <c r="D13" s="21">
        <f t="shared" si="0"/>
        <v>0</v>
      </c>
      <c r="E13" s="27"/>
      <c r="F13" s="22" t="s">
        <v>22</v>
      </c>
      <c r="G13" s="23"/>
      <c r="H13" s="109">
        <v>1</v>
      </c>
      <c r="I13" s="24"/>
      <c r="J13" s="25">
        <f t="shared" si="1"/>
        <v>0</v>
      </c>
    </row>
    <row r="14" spans="1:14" s="18" customFormat="1" x14ac:dyDescent="0.35">
      <c r="A14" s="19" t="s">
        <v>13</v>
      </c>
      <c r="B14" s="109">
        <v>1</v>
      </c>
      <c r="C14" s="20"/>
      <c r="D14" s="21">
        <f t="shared" si="0"/>
        <v>0</v>
      </c>
      <c r="E14" s="13"/>
      <c r="F14" s="22" t="s">
        <v>17</v>
      </c>
      <c r="G14" s="23"/>
      <c r="H14" s="109">
        <v>1</v>
      </c>
      <c r="I14" s="24"/>
      <c r="J14" s="25">
        <f t="shared" si="1"/>
        <v>0</v>
      </c>
    </row>
    <row r="15" spans="1:14" s="18" customFormat="1" x14ac:dyDescent="0.35">
      <c r="A15" s="19" t="s">
        <v>6</v>
      </c>
      <c r="B15" s="109">
        <v>1</v>
      </c>
      <c r="C15" s="20"/>
      <c r="D15" s="21">
        <f t="shared" si="0"/>
        <v>0</v>
      </c>
      <c r="E15" s="13"/>
      <c r="F15" s="22" t="s">
        <v>23</v>
      </c>
      <c r="G15" s="23"/>
      <c r="H15" s="109">
        <v>1</v>
      </c>
      <c r="I15" s="24"/>
      <c r="J15" s="25">
        <f t="shared" si="1"/>
        <v>0</v>
      </c>
    </row>
    <row r="16" spans="1:14" s="18" customFormat="1" x14ac:dyDescent="0.35">
      <c r="A16" s="19" t="s">
        <v>61</v>
      </c>
      <c r="B16" s="109">
        <v>1</v>
      </c>
      <c r="C16" s="29"/>
      <c r="D16" s="21">
        <f t="shared" si="0"/>
        <v>0</v>
      </c>
      <c r="E16" s="13"/>
      <c r="F16" s="22" t="s">
        <v>35</v>
      </c>
      <c r="G16" s="23"/>
      <c r="H16" s="109">
        <v>1</v>
      </c>
      <c r="I16" s="24"/>
      <c r="J16" s="25">
        <f t="shared" si="1"/>
        <v>0</v>
      </c>
    </row>
    <row r="17" spans="1:10" s="18" customFormat="1" x14ac:dyDescent="0.35">
      <c r="A17" s="19" t="s">
        <v>52</v>
      </c>
      <c r="B17" s="109">
        <v>1</v>
      </c>
      <c r="C17" s="20"/>
      <c r="D17" s="21">
        <f t="shared" si="0"/>
        <v>0</v>
      </c>
      <c r="E17" s="13"/>
      <c r="F17" s="22" t="s">
        <v>18</v>
      </c>
      <c r="G17" s="23"/>
      <c r="H17" s="109">
        <v>1</v>
      </c>
      <c r="I17" s="24"/>
      <c r="J17" s="25">
        <f t="shared" si="1"/>
        <v>0</v>
      </c>
    </row>
    <row r="18" spans="1:10" s="18" customFormat="1" x14ac:dyDescent="0.35">
      <c r="A18" s="19" t="s">
        <v>59</v>
      </c>
      <c r="B18" s="109">
        <v>1</v>
      </c>
      <c r="C18" s="20"/>
      <c r="D18" s="21">
        <f t="shared" si="0"/>
        <v>0</v>
      </c>
      <c r="E18" s="13"/>
      <c r="F18" s="22" t="s">
        <v>19</v>
      </c>
      <c r="G18" s="23"/>
      <c r="H18" s="109">
        <v>1</v>
      </c>
      <c r="I18" s="24"/>
      <c r="J18" s="25">
        <f t="shared" si="1"/>
        <v>0</v>
      </c>
    </row>
    <row r="19" spans="1:10" s="18" customFormat="1" ht="15" thickBot="1" x14ac:dyDescent="0.4">
      <c r="A19" s="30" t="s">
        <v>67</v>
      </c>
      <c r="B19" s="109">
        <v>1</v>
      </c>
      <c r="C19" s="31">
        <v>30</v>
      </c>
      <c r="D19" s="21">
        <f t="shared" si="0"/>
        <v>30</v>
      </c>
      <c r="E19" s="13"/>
      <c r="F19" s="32"/>
      <c r="G19" s="33"/>
      <c r="H19" s="34"/>
      <c r="I19" s="35"/>
      <c r="J19" s="25">
        <f t="shared" ref="J19" si="2">SUM(H19*I19)*1.1</f>
        <v>0</v>
      </c>
    </row>
    <row r="20" spans="1:10" s="18" customFormat="1" ht="14" thickTop="1" thickBot="1" x14ac:dyDescent="0.35">
      <c r="A20" s="36"/>
      <c r="B20" s="37" t="s">
        <v>14</v>
      </c>
      <c r="C20" s="37">
        <f>SUM(C4:C19)</f>
        <v>190</v>
      </c>
      <c r="D20" s="38">
        <f>SUM(D4:D19)</f>
        <v>190</v>
      </c>
      <c r="E20" s="13"/>
      <c r="F20" s="36"/>
      <c r="G20" s="39"/>
      <c r="H20" s="40" t="s">
        <v>14</v>
      </c>
      <c r="I20" s="37">
        <f>SUM(I4:I19)</f>
        <v>50</v>
      </c>
      <c r="J20" s="41">
        <f>SUM(J4:J19)</f>
        <v>50</v>
      </c>
    </row>
    <row r="21" spans="1:10" s="18" customFormat="1" ht="14" thickTop="1" thickBot="1" x14ac:dyDescent="0.35">
      <c r="A21" s="36"/>
      <c r="B21" s="42" t="s">
        <v>53</v>
      </c>
      <c r="C21" s="43">
        <v>0</v>
      </c>
      <c r="D21" s="44">
        <f>SUM(D20*((C21+100)/100))</f>
        <v>190</v>
      </c>
      <c r="F21" s="36"/>
      <c r="G21" s="39"/>
      <c r="H21" s="42" t="s">
        <v>54</v>
      </c>
      <c r="I21" s="43">
        <v>0</v>
      </c>
      <c r="J21" s="44">
        <f>SUM(J20*((I21+100)/100))</f>
        <v>50</v>
      </c>
    </row>
    <row r="22" spans="1:10" s="18" customFormat="1" ht="14" thickTop="1" thickBot="1" x14ac:dyDescent="0.35">
      <c r="B22" s="45"/>
      <c r="C22" s="45"/>
      <c r="D22" s="46"/>
    </row>
    <row r="23" spans="1:10" s="18" customFormat="1" ht="27" thickTop="1" thickBot="1" x14ac:dyDescent="0.35">
      <c r="A23" s="125" t="s">
        <v>36</v>
      </c>
      <c r="B23" s="126"/>
      <c r="C23" s="126"/>
      <c r="D23" s="47" t="s">
        <v>27</v>
      </c>
      <c r="E23" s="48"/>
      <c r="F23" s="47" t="s">
        <v>28</v>
      </c>
      <c r="G23" s="47" t="s">
        <v>30</v>
      </c>
      <c r="H23" s="49" t="s">
        <v>31</v>
      </c>
      <c r="I23" s="50" t="s">
        <v>29</v>
      </c>
      <c r="J23" s="51" t="s">
        <v>39</v>
      </c>
    </row>
    <row r="24" spans="1:10" s="18" customFormat="1" ht="13.5" thickTop="1" x14ac:dyDescent="0.3">
      <c r="A24" s="135" t="s">
        <v>68</v>
      </c>
      <c r="B24" s="136"/>
      <c r="C24" s="136"/>
      <c r="D24" s="52" t="s">
        <v>65</v>
      </c>
      <c r="E24" s="53"/>
      <c r="F24" s="54"/>
      <c r="G24" s="55">
        <v>0</v>
      </c>
      <c r="H24" s="63">
        <f t="shared" ref="H24:H29" si="3">F24*G24</f>
        <v>0</v>
      </c>
      <c r="I24" s="57">
        <v>30</v>
      </c>
      <c r="J24" s="58">
        <f>((I24+100)/100)*H24</f>
        <v>0</v>
      </c>
    </row>
    <row r="25" spans="1:10" s="9" customFormat="1" ht="13" x14ac:dyDescent="0.3">
      <c r="A25" s="127" t="s">
        <v>69</v>
      </c>
      <c r="B25" s="128"/>
      <c r="C25" s="128"/>
      <c r="D25" s="59" t="s">
        <v>65</v>
      </c>
      <c r="E25" s="60"/>
      <c r="F25" s="61"/>
      <c r="G25" s="62"/>
      <c r="H25" s="63">
        <f t="shared" si="3"/>
        <v>0</v>
      </c>
      <c r="I25" s="29">
        <v>30</v>
      </c>
      <c r="J25" s="64">
        <f t="shared" ref="J25:J29" si="4">((I25+100)/100)*H25</f>
        <v>0</v>
      </c>
    </row>
    <row r="26" spans="1:10" s="18" customFormat="1" x14ac:dyDescent="0.35">
      <c r="A26" s="127" t="s">
        <v>71</v>
      </c>
      <c r="B26" s="128"/>
      <c r="C26" s="128"/>
      <c r="D26" s="59" t="s">
        <v>64</v>
      </c>
      <c r="E26" s="61"/>
      <c r="F26" s="61"/>
      <c r="G26" s="109"/>
      <c r="H26" s="63">
        <f t="shared" si="3"/>
        <v>0</v>
      </c>
      <c r="I26" s="29"/>
      <c r="J26" s="64">
        <f t="shared" si="4"/>
        <v>0</v>
      </c>
    </row>
    <row r="27" spans="1:10" s="18" customFormat="1" ht="13" x14ac:dyDescent="0.3">
      <c r="A27" s="127"/>
      <c r="B27" s="128"/>
      <c r="C27" s="128"/>
      <c r="D27" s="59"/>
      <c r="E27" s="61"/>
      <c r="F27" s="61"/>
      <c r="G27" s="62"/>
      <c r="H27" s="63">
        <f t="shared" si="3"/>
        <v>0</v>
      </c>
      <c r="I27" s="29"/>
      <c r="J27" s="64">
        <f t="shared" si="4"/>
        <v>0</v>
      </c>
    </row>
    <row r="28" spans="1:10" s="18" customFormat="1" ht="13" x14ac:dyDescent="0.3">
      <c r="A28" s="127"/>
      <c r="B28" s="128"/>
      <c r="C28" s="128"/>
      <c r="D28" s="59"/>
      <c r="E28" s="61"/>
      <c r="F28" s="61"/>
      <c r="G28" s="62">
        <v>0</v>
      </c>
      <c r="H28" s="63">
        <f t="shared" si="3"/>
        <v>0</v>
      </c>
      <c r="I28" s="29"/>
      <c r="J28" s="64">
        <f t="shared" si="4"/>
        <v>0</v>
      </c>
    </row>
    <row r="29" spans="1:10" s="18" customFormat="1" ht="13.5" thickBot="1" x14ac:dyDescent="0.35">
      <c r="A29" s="140" t="s">
        <v>40</v>
      </c>
      <c r="B29" s="141"/>
      <c r="C29" s="141"/>
      <c r="D29" s="65" t="s">
        <v>63</v>
      </c>
      <c r="E29" s="66"/>
      <c r="F29" s="66">
        <v>1</v>
      </c>
      <c r="G29" s="67">
        <v>20</v>
      </c>
      <c r="H29" s="63">
        <f t="shared" si="3"/>
        <v>20</v>
      </c>
      <c r="I29" s="68">
        <v>30</v>
      </c>
      <c r="J29" s="69">
        <f t="shared" si="4"/>
        <v>26</v>
      </c>
    </row>
    <row r="30" spans="1:10" s="18" customFormat="1" ht="15.65" customHeight="1" thickTop="1" thickBot="1" x14ac:dyDescent="0.35">
      <c r="A30" s="121"/>
      <c r="B30" s="122"/>
      <c r="C30" s="122"/>
      <c r="D30" s="70"/>
      <c r="E30" s="71"/>
      <c r="F30" s="123" t="s">
        <v>14</v>
      </c>
      <c r="G30" s="124"/>
      <c r="H30" s="72">
        <f>SUM(H24:H29)</f>
        <v>20</v>
      </c>
      <c r="I30" s="73"/>
      <c r="J30" s="74">
        <f>SUM(J24:J29)</f>
        <v>26</v>
      </c>
    </row>
    <row r="31" spans="1:10" s="18" customFormat="1" ht="14" thickTop="1" thickBot="1" x14ac:dyDescent="0.35">
      <c r="A31" s="75"/>
      <c r="B31" s="75"/>
      <c r="C31" s="45"/>
      <c r="D31" s="46"/>
      <c r="E31" s="76"/>
    </row>
    <row r="32" spans="1:10" s="18" customFormat="1" ht="27" thickTop="1" thickBot="1" x14ac:dyDescent="0.35">
      <c r="A32" s="134" t="s">
        <v>41</v>
      </c>
      <c r="B32" s="126"/>
      <c r="C32" s="126"/>
      <c r="D32" s="47" t="s">
        <v>27</v>
      </c>
      <c r="E32" s="48"/>
      <c r="F32" s="47" t="s">
        <v>28</v>
      </c>
      <c r="G32" s="47" t="s">
        <v>30</v>
      </c>
      <c r="H32" s="49" t="s">
        <v>31</v>
      </c>
      <c r="I32" s="50" t="s">
        <v>29</v>
      </c>
      <c r="J32" s="51" t="s">
        <v>39</v>
      </c>
    </row>
    <row r="33" spans="1:10" s="18" customFormat="1" ht="13.5" thickTop="1" x14ac:dyDescent="0.3">
      <c r="A33" s="135"/>
      <c r="B33" s="136"/>
      <c r="C33" s="136"/>
      <c r="D33" s="52"/>
      <c r="E33" s="53"/>
      <c r="F33" s="54"/>
      <c r="G33" s="55"/>
      <c r="H33" s="56">
        <f>F33*G33</f>
        <v>0</v>
      </c>
      <c r="I33" s="57"/>
      <c r="J33" s="58">
        <f>((I33+100)/100)*H33</f>
        <v>0</v>
      </c>
    </row>
    <row r="34" spans="1:10" s="18" customFormat="1" x14ac:dyDescent="0.35">
      <c r="A34" s="127" t="s">
        <v>66</v>
      </c>
      <c r="B34" s="128"/>
      <c r="C34" s="128"/>
      <c r="D34" s="59" t="s">
        <v>65</v>
      </c>
      <c r="E34" s="61"/>
      <c r="F34" s="61">
        <v>2</v>
      </c>
      <c r="G34" s="109">
        <v>1</v>
      </c>
      <c r="H34" s="63">
        <f t="shared" ref="H34:H40" si="5">F34*G34</f>
        <v>2</v>
      </c>
      <c r="I34" s="29">
        <v>30</v>
      </c>
      <c r="J34" s="64">
        <f t="shared" ref="J34:J40" si="6">((I34+100)/100)*H34</f>
        <v>2.6</v>
      </c>
    </row>
    <row r="35" spans="1:10" s="18" customFormat="1" x14ac:dyDescent="0.35">
      <c r="A35" s="127" t="s">
        <v>70</v>
      </c>
      <c r="B35" s="128"/>
      <c r="C35" s="128"/>
      <c r="D35" s="59" t="s">
        <v>65</v>
      </c>
      <c r="E35" s="61"/>
      <c r="F35" s="61"/>
      <c r="G35" s="109"/>
      <c r="H35" s="63">
        <f t="shared" ref="H35" si="7">F35*G35</f>
        <v>0</v>
      </c>
      <c r="I35" s="29"/>
      <c r="J35" s="64">
        <f t="shared" ref="J35" si="8">((I35+100)/100)*H35</f>
        <v>0</v>
      </c>
    </row>
    <row r="36" spans="1:10" s="18" customFormat="1" x14ac:dyDescent="0.35">
      <c r="A36" s="127"/>
      <c r="B36" s="128"/>
      <c r="C36" s="128"/>
      <c r="D36" s="59"/>
      <c r="E36" s="61"/>
      <c r="F36" s="61"/>
      <c r="G36" s="109"/>
      <c r="H36" s="63">
        <f t="shared" ref="H36:H37" si="9">F36*G36</f>
        <v>0</v>
      </c>
      <c r="I36" s="29"/>
      <c r="J36" s="64">
        <f t="shared" ref="J36:J37" si="10">((I36+100)/100)*H36</f>
        <v>0</v>
      </c>
    </row>
    <row r="37" spans="1:10" s="18" customFormat="1" x14ac:dyDescent="0.35">
      <c r="A37" s="127"/>
      <c r="B37" s="128"/>
      <c r="C37" s="128"/>
      <c r="D37" s="59"/>
      <c r="E37" s="61"/>
      <c r="F37" s="61"/>
      <c r="G37" s="109"/>
      <c r="H37" s="63">
        <f t="shared" si="9"/>
        <v>0</v>
      </c>
      <c r="I37" s="29"/>
      <c r="J37" s="64">
        <f t="shared" si="10"/>
        <v>0</v>
      </c>
    </row>
    <row r="38" spans="1:10" s="18" customFormat="1" x14ac:dyDescent="0.35">
      <c r="A38" s="127"/>
      <c r="B38" s="128"/>
      <c r="C38" s="128"/>
      <c r="D38" s="59"/>
      <c r="E38" s="61"/>
      <c r="F38" s="61"/>
      <c r="G38" s="109"/>
      <c r="H38" s="63">
        <f t="shared" si="5"/>
        <v>0</v>
      </c>
      <c r="I38" s="29"/>
      <c r="J38" s="64">
        <f t="shared" si="6"/>
        <v>0</v>
      </c>
    </row>
    <row r="39" spans="1:10" s="18" customFormat="1" x14ac:dyDescent="0.35">
      <c r="A39" s="127" t="s">
        <v>25</v>
      </c>
      <c r="B39" s="128"/>
      <c r="C39" s="128"/>
      <c r="D39" s="59" t="s">
        <v>33</v>
      </c>
      <c r="E39" s="61"/>
      <c r="F39" s="61"/>
      <c r="G39" s="109">
        <v>1</v>
      </c>
      <c r="H39" s="63">
        <f t="shared" si="5"/>
        <v>0</v>
      </c>
      <c r="I39" s="29"/>
      <c r="J39" s="64">
        <f t="shared" si="6"/>
        <v>0</v>
      </c>
    </row>
    <row r="40" spans="1:10" s="18" customFormat="1" ht="15" thickBot="1" x14ac:dyDescent="0.4">
      <c r="A40" s="119" t="s">
        <v>24</v>
      </c>
      <c r="B40" s="120"/>
      <c r="C40" s="120"/>
      <c r="D40" s="77" t="s">
        <v>33</v>
      </c>
      <c r="E40" s="78"/>
      <c r="F40" s="78"/>
      <c r="G40" s="109">
        <v>1</v>
      </c>
      <c r="H40" s="79">
        <f t="shared" si="5"/>
        <v>0</v>
      </c>
      <c r="I40" s="80"/>
      <c r="J40" s="81">
        <f t="shared" si="6"/>
        <v>0</v>
      </c>
    </row>
    <row r="41" spans="1:10" s="18" customFormat="1" ht="15" customHeight="1" thickTop="1" thickBot="1" x14ac:dyDescent="0.35">
      <c r="A41" s="121"/>
      <c r="B41" s="122"/>
      <c r="C41" s="122"/>
      <c r="D41" s="70"/>
      <c r="E41" s="71"/>
      <c r="F41" s="123" t="s">
        <v>14</v>
      </c>
      <c r="G41" s="124"/>
      <c r="H41" s="72">
        <f>SUM(H33:H40)</f>
        <v>2</v>
      </c>
      <c r="I41" s="73"/>
      <c r="J41" s="74">
        <f>SUM(J33:J40)</f>
        <v>2.6</v>
      </c>
    </row>
    <row r="42" spans="1:10" s="18" customFormat="1" ht="14" thickTop="1" thickBot="1" x14ac:dyDescent="0.35">
      <c r="B42" s="45"/>
      <c r="C42" s="45"/>
      <c r="D42" s="46"/>
      <c r="E42" s="76"/>
    </row>
    <row r="43" spans="1:10" s="18" customFormat="1" ht="26.5" customHeight="1" thickTop="1" thickBot="1" x14ac:dyDescent="0.35">
      <c r="A43" s="125" t="s">
        <v>42</v>
      </c>
      <c r="B43" s="126"/>
      <c r="C43" s="126"/>
      <c r="D43" s="47" t="s">
        <v>27</v>
      </c>
      <c r="E43" s="48"/>
      <c r="F43" s="47" t="s">
        <v>28</v>
      </c>
      <c r="G43" s="47" t="s">
        <v>30</v>
      </c>
      <c r="H43" s="49" t="s">
        <v>31</v>
      </c>
      <c r="I43" s="50" t="s">
        <v>29</v>
      </c>
      <c r="J43" s="51" t="s">
        <v>39</v>
      </c>
    </row>
    <row r="44" spans="1:10" s="18" customFormat="1" ht="15" thickTop="1" x14ac:dyDescent="0.35">
      <c r="A44" s="127" t="s">
        <v>32</v>
      </c>
      <c r="B44" s="128"/>
      <c r="C44" s="128"/>
      <c r="D44" s="59" t="s">
        <v>33</v>
      </c>
      <c r="E44" s="60"/>
      <c r="F44" s="61"/>
      <c r="G44" s="109">
        <v>1</v>
      </c>
      <c r="H44" s="63">
        <f t="shared" ref="H44:H45" si="11">F44*G44</f>
        <v>0</v>
      </c>
      <c r="I44" s="29"/>
      <c r="J44" s="64">
        <f t="shared" ref="J44:J45" si="12">((I44+100)/100)*H44</f>
        <v>0</v>
      </c>
    </row>
    <row r="45" spans="1:10" ht="15" thickBot="1" x14ac:dyDescent="0.4">
      <c r="A45" s="119" t="s">
        <v>62</v>
      </c>
      <c r="B45" s="120"/>
      <c r="C45" s="120"/>
      <c r="D45" s="77" t="s">
        <v>33</v>
      </c>
      <c r="E45" s="78"/>
      <c r="F45" s="78"/>
      <c r="G45" s="109">
        <v>1</v>
      </c>
      <c r="H45" s="79">
        <f t="shared" si="11"/>
        <v>0</v>
      </c>
      <c r="I45" s="80"/>
      <c r="J45" s="64">
        <f t="shared" si="12"/>
        <v>0</v>
      </c>
    </row>
    <row r="46" spans="1:10" ht="15.5" thickTop="1" thickBot="1" x14ac:dyDescent="0.4">
      <c r="A46" s="121"/>
      <c r="B46" s="122"/>
      <c r="C46" s="122"/>
      <c r="D46" s="70"/>
      <c r="E46" s="71"/>
      <c r="F46" s="123" t="s">
        <v>14</v>
      </c>
      <c r="G46" s="124"/>
      <c r="H46" s="72">
        <f>SUM(H44:H45)</f>
        <v>0</v>
      </c>
      <c r="I46" s="73"/>
      <c r="J46" s="74">
        <f>SUM(J44:J45)</f>
        <v>0</v>
      </c>
    </row>
    <row r="47" spans="1:10" ht="15" thickTop="1" x14ac:dyDescent="0.35"/>
    <row r="50" spans="1:10" ht="15" thickBot="1" x14ac:dyDescent="0.4"/>
    <row r="51" spans="1:10" ht="15.5" thickTop="1" thickBot="1" x14ac:dyDescent="0.4">
      <c r="A51" s="114" t="s">
        <v>43</v>
      </c>
      <c r="B51" s="115"/>
      <c r="C51" s="115"/>
      <c r="D51" s="116"/>
      <c r="F51" s="114" t="s">
        <v>51</v>
      </c>
      <c r="G51" s="115"/>
      <c r="H51" s="115"/>
      <c r="I51" s="115"/>
      <c r="J51" s="116"/>
    </row>
    <row r="52" spans="1:10" ht="15" thickTop="1" x14ac:dyDescent="0.35">
      <c r="A52" s="84"/>
      <c r="D52" s="85"/>
      <c r="F52" s="86" t="s">
        <v>48</v>
      </c>
      <c r="G52" s="87"/>
      <c r="H52" s="88" t="s">
        <v>28</v>
      </c>
      <c r="I52" s="117" t="s">
        <v>55</v>
      </c>
      <c r="J52" s="118"/>
    </row>
    <row r="53" spans="1:10" x14ac:dyDescent="0.35">
      <c r="A53" s="89" t="s">
        <v>46</v>
      </c>
      <c r="B53" s="90"/>
      <c r="C53" s="90"/>
      <c r="D53" s="91">
        <f>SUM(D21+J21+J30+J41+J46)</f>
        <v>268.60000000000002</v>
      </c>
      <c r="F53" s="89" t="s">
        <v>47</v>
      </c>
      <c r="G53" s="92"/>
      <c r="H53" s="93">
        <v>1</v>
      </c>
      <c r="I53" s="110">
        <f>SUM(D53/H53)</f>
        <v>268.60000000000002</v>
      </c>
      <c r="J53" s="111"/>
    </row>
    <row r="54" spans="1:10" x14ac:dyDescent="0.35">
      <c r="A54" s="94" t="s">
        <v>44</v>
      </c>
      <c r="B54" s="95"/>
      <c r="C54" s="95"/>
      <c r="D54" s="96">
        <f>SUM((D20+J20+J30+J41+J46)-J29)*21%</f>
        <v>50.946000000000005</v>
      </c>
      <c r="F54" s="94" t="s">
        <v>49</v>
      </c>
      <c r="G54" s="97"/>
      <c r="H54" s="98">
        <v>1</v>
      </c>
      <c r="I54" s="112">
        <f>SUM((D53-J46)/H54)</f>
        <v>268.60000000000002</v>
      </c>
      <c r="J54" s="113"/>
    </row>
    <row r="55" spans="1:10" ht="15" thickBot="1" x14ac:dyDescent="0.4">
      <c r="A55" s="94" t="s">
        <v>50</v>
      </c>
      <c r="B55" s="95"/>
      <c r="C55" s="95"/>
      <c r="D55" s="99">
        <f>SUM(J29*9%)</f>
        <v>2.34</v>
      </c>
      <c r="F55" s="100"/>
      <c r="G55" s="101"/>
      <c r="H55" s="102"/>
      <c r="I55" s="101"/>
      <c r="J55" s="103"/>
    </row>
    <row r="56" spans="1:10" ht="15" thickTop="1" x14ac:dyDescent="0.35">
      <c r="A56" s="94" t="s">
        <v>45</v>
      </c>
      <c r="B56" s="95"/>
      <c r="C56" s="95"/>
      <c r="D56" s="99">
        <f>SUM(D53:D55)</f>
        <v>321.88600000000002</v>
      </c>
    </row>
    <row r="57" spans="1:10" ht="15" thickBot="1" x14ac:dyDescent="0.4">
      <c r="A57" s="100"/>
      <c r="B57" s="104"/>
      <c r="C57" s="104"/>
      <c r="D57" s="105"/>
    </row>
    <row r="58" spans="1:10" ht="15" thickTop="1" x14ac:dyDescent="0.35"/>
  </sheetData>
  <sheetProtection formatCells="0" formatColumns="0" formatRows="0" insertColumns="0" insertRows="0" insertHyperlinks="0" selectLockedCells="1" sort="0" autoFilter="0" pivotTables="0"/>
  <sortState xmlns:xlrd2="http://schemas.microsoft.com/office/spreadsheetml/2017/richdata2" ref="A4:D18">
    <sortCondition ref="A4"/>
  </sortState>
  <mergeCells count="36">
    <mergeCell ref="A40:C40"/>
    <mergeCell ref="A41:C41"/>
    <mergeCell ref="F41:G41"/>
    <mergeCell ref="A28:C28"/>
    <mergeCell ref="A29:C29"/>
    <mergeCell ref="A30:C30"/>
    <mergeCell ref="A38:C38"/>
    <mergeCell ref="A39:C39"/>
    <mergeCell ref="A37:C37"/>
    <mergeCell ref="A36:C36"/>
    <mergeCell ref="B1:D1"/>
    <mergeCell ref="B2:D2"/>
    <mergeCell ref="H1:J1"/>
    <mergeCell ref="H2:J2"/>
    <mergeCell ref="A35:C35"/>
    <mergeCell ref="F30:G30"/>
    <mergeCell ref="F3:G3"/>
    <mergeCell ref="A32:C32"/>
    <mergeCell ref="A33:C33"/>
    <mergeCell ref="A34:C34"/>
    <mergeCell ref="A23:C23"/>
    <mergeCell ref="A24:C24"/>
    <mergeCell ref="A25:C25"/>
    <mergeCell ref="A26:C26"/>
    <mergeCell ref="A27:C27"/>
    <mergeCell ref="F8:J8"/>
    <mergeCell ref="A45:C45"/>
    <mergeCell ref="A46:C46"/>
    <mergeCell ref="F46:G46"/>
    <mergeCell ref="A43:C43"/>
    <mergeCell ref="A44:C44"/>
    <mergeCell ref="I53:J53"/>
    <mergeCell ref="I54:J54"/>
    <mergeCell ref="F51:J51"/>
    <mergeCell ref="A51:D51"/>
    <mergeCell ref="I52:J52"/>
  </mergeCells>
  <pageMargins left="0.25" right="0.25" top="0.75" bottom="0.75" header="0.3" footer="0.3"/>
  <pageSetup paperSize="9" orientation="portrait" r:id="rId1"/>
  <ignoredErrors>
    <ignoredError sqref="I53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13</xdr:col>
                    <xdr:colOff>114300</xdr:colOff>
                    <xdr:row>0</xdr:row>
                    <xdr:rowOff>95250</xdr:rowOff>
                  </from>
                  <to>
                    <xdr:col>13</xdr:col>
                    <xdr:colOff>546100</xdr:colOff>
                    <xdr:row>2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CAD7A3916FF48B1C9DA05787AE159" ma:contentTypeVersion="18" ma:contentTypeDescription="Een nieuw document maken." ma:contentTypeScope="" ma:versionID="21727c49b5a3a988d82619d4b80b2d3e">
  <xsd:schema xmlns:xsd="http://www.w3.org/2001/XMLSchema" xmlns:xs="http://www.w3.org/2001/XMLSchema" xmlns:p="http://schemas.microsoft.com/office/2006/metadata/properties" xmlns:ns2="e9ba909c-40ff-43d2-8650-c1cb9609952f" xmlns:ns3="7b51f98f-61e6-42f4-bae9-9a6129e68d68" targetNamespace="http://schemas.microsoft.com/office/2006/metadata/properties" ma:root="true" ma:fieldsID="5eaf324144a8dcb0e7766acae17d3185" ns2:_="" ns3:_="">
    <xsd:import namespace="e9ba909c-40ff-43d2-8650-c1cb9609952f"/>
    <xsd:import namespace="7b51f98f-61e6-42f4-bae9-9a6129e68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a909c-40ff-43d2-8650-c1cb96099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b54f3b5d-c352-4082-ae91-bde5a6e5c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1f98f-61e6-42f4-bae9-9a6129e68d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2c0b41-849e-44ef-ba68-b010d400cc62}" ma:internalName="TaxCatchAll" ma:showField="CatchAllData" ma:web="7b51f98f-61e6-42f4-bae9-9a6129e68d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ba909c-40ff-43d2-8650-c1cb9609952f">
      <Terms xmlns="http://schemas.microsoft.com/office/infopath/2007/PartnerControls"/>
    </lcf76f155ced4ddcb4097134ff3c332f>
    <TaxCatchAll xmlns="7b51f98f-61e6-42f4-bae9-9a6129e68d68" xsi:nil="true"/>
  </documentManagement>
</p:properties>
</file>

<file path=customXml/itemProps1.xml><?xml version="1.0" encoding="utf-8"?>
<ds:datastoreItem xmlns:ds="http://schemas.openxmlformats.org/officeDocument/2006/customXml" ds:itemID="{1C5CA183-F92E-4C5E-9CFB-D82BEF06D3B8}"/>
</file>

<file path=customXml/itemProps2.xml><?xml version="1.0" encoding="utf-8"?>
<ds:datastoreItem xmlns:ds="http://schemas.openxmlformats.org/officeDocument/2006/customXml" ds:itemID="{F1697693-FC12-4B84-B891-92893FF496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93E948-7616-4080-9F3A-D0CD33F37D33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a6102a42-4b91-4f3f-91b7-9131ca46ac93"/>
    <ds:schemaRef ds:uri="http://schemas.microsoft.com/office/infopath/2007/PartnerControls"/>
    <ds:schemaRef ds:uri="http://purl.org/dc/dcmitype/"/>
    <ds:schemaRef ds:uri="11cd8111-953e-4f80-a5ee-1e85bbcb64fa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</vt:lpstr>
    </vt:vector>
  </TitlesOfParts>
  <Company>I&amp;A Samenwerking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Viola Helena van den Heetkamp</dc:creator>
  <cp:lastModifiedBy>Martin Schimmel</cp:lastModifiedBy>
  <cp:lastPrinted>2021-03-25T12:07:18Z</cp:lastPrinted>
  <dcterms:created xsi:type="dcterms:W3CDTF">2020-07-30T08:44:45Z</dcterms:created>
  <dcterms:modified xsi:type="dcterms:W3CDTF">2025-04-01T12:58:23Z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0x0101002EECAD7A3916FF48B1C9DA05787AE159</vt:lpwstr>
  </property>
  <property fmtid="{D5CDD505-2E9C-101B-9397-08002B2CF9AE}" pid="3" name="MediaServiceImageTags">
    <vt:lpwstr/>
  </property>
</Properties>
</file>