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https://pro10bv.sharepoint.com/sites/Pro10BV/Gedeelde documenten/1.Procurement/Orionis/2024 Advies ERP/5. Nota's van inlichtingen/NvI 2/"/>
    </mc:Choice>
  </mc:AlternateContent>
  <xr:revisionPtr revIDLastSave="1091" documentId="8_{CAF0849D-3309-4F8D-8228-712E3C58FA14}" xr6:coauthVersionLast="47" xr6:coauthVersionMax="47" xr10:uidLastSave="{A0E45EB0-44B2-4ACE-936C-6C0693C5F1DB}"/>
  <bookViews>
    <workbookView xWindow="-28920" yWindow="-120" windowWidth="29040" windowHeight="15720" xr2:uid="{A78D96E3-A045-45C8-8685-62BA76DC1627}"/>
  </bookViews>
  <sheets>
    <sheet name="Totaaloverzicht" sheetId="1" r:id="rId1"/>
    <sheet name="Algemeen" sheetId="9" r:id="rId2"/>
    <sheet name="ERP" sheetId="8" r:id="rId3"/>
    <sheet name="Koppelingen ICT" sheetId="12" r:id="rId4"/>
    <sheet name="ICT &amp; Helpdesk" sheetId="11" r:id="rId5"/>
    <sheet name="Informatieveiligheid" sheetId="13" r:id="rId6"/>
  </sheets>
  <definedNames>
    <definedName name="_xlnm._FilterDatabase" localSheetId="1" hidden="1">Algemeen!$A$3:$P$41</definedName>
    <definedName name="_xlnm._FilterDatabase" localSheetId="2" hidden="1">ERP!$A$3:$Q$175</definedName>
    <definedName name="_xlnm._FilterDatabase" localSheetId="4" hidden="1">'ICT &amp; Helpdesk'!$A$3:$O$44</definedName>
    <definedName name="_xlnm._FilterDatabase" localSheetId="5" hidden="1">Informatieveiligheid!$A$3:$J$17</definedName>
    <definedName name="_xlnm._FilterDatabase" localSheetId="3" hidden="1">'Koppelingen ICT'!$A$3:$R$12</definedName>
  </definedNames>
  <calcPr calcId="191028"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4" i="11" l="1"/>
  <c r="I4" i="11"/>
  <c r="L8" i="9"/>
  <c r="L9" i="9"/>
  <c r="L10" i="9"/>
  <c r="L11" i="9"/>
  <c r="L12" i="9"/>
  <c r="L13" i="9"/>
  <c r="L14" i="9"/>
  <c r="L15" i="9"/>
  <c r="L16" i="9"/>
  <c r="L17" i="9"/>
  <c r="L18" i="9"/>
  <c r="L20" i="9"/>
  <c r="L21" i="9"/>
  <c r="L22" i="9"/>
  <c r="L24" i="9"/>
  <c r="L26" i="9"/>
  <c r="L27" i="9"/>
  <c r="L28" i="9"/>
  <c r="L29" i="9"/>
  <c r="L30" i="9"/>
  <c r="L31" i="9"/>
  <c r="L32" i="9"/>
  <c r="L33" i="9"/>
  <c r="L34" i="9"/>
  <c r="L35" i="9"/>
  <c r="L36" i="9"/>
  <c r="L38" i="9"/>
  <c r="L39" i="9"/>
  <c r="I40" i="11"/>
  <c r="L40" i="11"/>
  <c r="L42" i="11"/>
  <c r="L43" i="11"/>
  <c r="J174" i="8"/>
  <c r="M174" i="8"/>
  <c r="J2" i="1"/>
  <c r="J3" i="1"/>
  <c r="J5" i="1"/>
  <c r="I41" i="11"/>
  <c r="L41" i="11"/>
  <c r="J4" i="1"/>
  <c r="I6" i="9"/>
  <c r="L6" i="9"/>
  <c r="L8" i="12"/>
  <c r="O8" i="12"/>
  <c r="L9" i="12"/>
  <c r="O9" i="12"/>
  <c r="I15" i="11"/>
  <c r="L15" i="11"/>
  <c r="I16" i="11"/>
  <c r="L16" i="11"/>
  <c r="I20" i="11"/>
  <c r="L20" i="11"/>
  <c r="I32" i="11"/>
  <c r="L32" i="11"/>
  <c r="H4" i="1"/>
  <c r="H5" i="1"/>
  <c r="L12" i="12"/>
  <c r="O12" i="12"/>
  <c r="D4" i="1"/>
  <c r="I17" i="13"/>
  <c r="I37" i="9"/>
  <c r="L37" i="9"/>
  <c r="I27" i="11"/>
  <c r="I36" i="11"/>
  <c r="L36" i="11"/>
  <c r="I38" i="11"/>
  <c r="L38" i="11"/>
  <c r="H2" i="1"/>
  <c r="I40" i="9"/>
  <c r="L40" i="9"/>
  <c r="I44" i="11"/>
  <c r="B5" i="1"/>
  <c r="L27" i="11"/>
  <c r="L44" i="11"/>
  <c r="D5" i="1"/>
  <c r="I7" i="9"/>
  <c r="L7" i="9"/>
  <c r="J128" i="8"/>
  <c r="M128" i="8"/>
  <c r="J11" i="8"/>
  <c r="M11" i="8"/>
  <c r="J19" i="8"/>
  <c r="M19" i="8"/>
  <c r="J26" i="8"/>
  <c r="M26" i="8"/>
  <c r="J32" i="8"/>
  <c r="M32" i="8"/>
  <c r="J33" i="8"/>
  <c r="M33" i="8"/>
  <c r="J36" i="8"/>
  <c r="M36" i="8"/>
  <c r="J38" i="8"/>
  <c r="M38" i="8"/>
  <c r="J40" i="8"/>
  <c r="M40" i="8"/>
  <c r="J43" i="8"/>
  <c r="M43" i="8"/>
  <c r="J49" i="8"/>
  <c r="M49" i="8"/>
  <c r="J51" i="8"/>
  <c r="M51" i="8"/>
  <c r="J58" i="8"/>
  <c r="M58" i="8"/>
  <c r="J66" i="8"/>
  <c r="M66" i="8"/>
  <c r="J69" i="8"/>
  <c r="M69" i="8"/>
  <c r="J71" i="8"/>
  <c r="M71" i="8"/>
  <c r="J74" i="8"/>
  <c r="M74" i="8"/>
  <c r="J77" i="8"/>
  <c r="M77" i="8"/>
  <c r="J82" i="8"/>
  <c r="M82" i="8"/>
  <c r="J85" i="8"/>
  <c r="M85" i="8"/>
  <c r="J90" i="8"/>
  <c r="M90" i="8"/>
  <c r="J92" i="8"/>
  <c r="M92" i="8"/>
  <c r="J108" i="8"/>
  <c r="M108" i="8"/>
  <c r="J126" i="8"/>
  <c r="M126" i="8"/>
  <c r="J127" i="8"/>
  <c r="M127" i="8"/>
  <c r="J130" i="8"/>
  <c r="M130" i="8"/>
  <c r="J136" i="8"/>
  <c r="M136" i="8"/>
  <c r="J137" i="8"/>
  <c r="M137" i="8"/>
  <c r="J138" i="8"/>
  <c r="M138" i="8"/>
  <c r="J139" i="8"/>
  <c r="M139" i="8"/>
  <c r="J147" i="8"/>
  <c r="M147" i="8"/>
  <c r="J148" i="8"/>
  <c r="M148" i="8"/>
  <c r="J150" i="8"/>
  <c r="M150" i="8"/>
  <c r="J158" i="8"/>
  <c r="M158" i="8"/>
  <c r="J160" i="8"/>
  <c r="M160" i="8"/>
  <c r="J163" i="8"/>
  <c r="M163" i="8"/>
  <c r="J164" i="8"/>
  <c r="M164" i="8"/>
  <c r="J165" i="8"/>
  <c r="M165" i="8"/>
  <c r="J166" i="8"/>
  <c r="M166" i="8"/>
  <c r="J168" i="8"/>
  <c r="M168" i="8"/>
  <c r="J170" i="8"/>
  <c r="M170" i="8"/>
  <c r="J172" i="8"/>
  <c r="M172" i="8"/>
  <c r="J173" i="8"/>
  <c r="M173" i="8"/>
  <c r="I19" i="9"/>
  <c r="L19" i="9"/>
  <c r="I23" i="9"/>
  <c r="L23" i="9"/>
  <c r="I25" i="9"/>
  <c r="L25" i="9"/>
  <c r="B4" i="1"/>
  <c r="H3" i="1"/>
  <c r="L41" i="9"/>
  <c r="D2" i="1"/>
  <c r="J45" i="8"/>
  <c r="M45" i="8"/>
  <c r="J18" i="8"/>
  <c r="J22" i="8"/>
  <c r="M22" i="8"/>
  <c r="J25" i="8"/>
  <c r="M25" i="8"/>
  <c r="J37" i="8"/>
  <c r="M37" i="8"/>
  <c r="J53" i="8"/>
  <c r="M53" i="8"/>
  <c r="J68" i="8"/>
  <c r="M68" i="8"/>
  <c r="J70" i="8"/>
  <c r="M70" i="8"/>
  <c r="J72" i="8"/>
  <c r="M72" i="8"/>
  <c r="J73" i="8"/>
  <c r="M73" i="8"/>
  <c r="J80" i="8"/>
  <c r="M80" i="8"/>
  <c r="J86" i="8"/>
  <c r="M86" i="8"/>
  <c r="J95" i="8"/>
  <c r="M95" i="8"/>
  <c r="J97" i="8"/>
  <c r="M97" i="8"/>
  <c r="J98" i="8"/>
  <c r="M98" i="8"/>
  <c r="J99" i="8"/>
  <c r="M99" i="8"/>
  <c r="J100" i="8"/>
  <c r="M100" i="8"/>
  <c r="J104" i="8"/>
  <c r="M104" i="8"/>
  <c r="J107" i="8"/>
  <c r="M107" i="8"/>
  <c r="J109" i="8"/>
  <c r="M109" i="8"/>
  <c r="J110" i="8"/>
  <c r="M110" i="8"/>
  <c r="J111" i="8"/>
  <c r="M111" i="8"/>
  <c r="J113" i="8"/>
  <c r="M113" i="8"/>
  <c r="J114" i="8"/>
  <c r="M114" i="8"/>
  <c r="J118" i="8"/>
  <c r="M118" i="8"/>
  <c r="J119" i="8"/>
  <c r="M119" i="8"/>
  <c r="J120" i="8"/>
  <c r="M120" i="8"/>
  <c r="J121" i="8"/>
  <c r="M121" i="8"/>
  <c r="J129" i="8"/>
  <c r="M129" i="8"/>
  <c r="J133" i="8"/>
  <c r="M133" i="8"/>
  <c r="J135" i="8"/>
  <c r="M135" i="8"/>
  <c r="J140" i="8"/>
  <c r="M140" i="8"/>
  <c r="J141" i="8"/>
  <c r="M141" i="8"/>
  <c r="J152" i="8"/>
  <c r="M152" i="8"/>
  <c r="J155" i="8"/>
  <c r="M155" i="8"/>
  <c r="J75" i="8"/>
  <c r="M75" i="8"/>
  <c r="J87" i="8"/>
  <c r="M87" i="8"/>
  <c r="J88" i="8"/>
  <c r="M88" i="8"/>
  <c r="J91" i="8"/>
  <c r="M91" i="8"/>
  <c r="J94" i="8"/>
  <c r="M94" i="8"/>
  <c r="J96" i="8"/>
  <c r="M96" i="8"/>
  <c r="J103" i="8"/>
  <c r="M103" i="8"/>
  <c r="J146" i="8"/>
  <c r="M146" i="8"/>
  <c r="J151" i="8"/>
  <c r="M151" i="8"/>
  <c r="J159" i="8"/>
  <c r="M159" i="8"/>
  <c r="J169" i="8"/>
  <c r="M169" i="8"/>
  <c r="I41" i="9"/>
  <c r="J175" i="8"/>
  <c r="B3" i="1"/>
  <c r="M18" i="8"/>
  <c r="M175" i="8"/>
  <c r="D3" i="1"/>
  <c r="D6" i="1"/>
  <c r="B2" i="1"/>
  <c r="B6" i="1"/>
</calcChain>
</file>

<file path=xl/sharedStrings.xml><?xml version="1.0" encoding="utf-8"?>
<sst xmlns="http://schemas.openxmlformats.org/spreadsheetml/2006/main" count="1929" uniqueCount="377">
  <si>
    <t>Programma van wensen en eisen - Overzicht</t>
  </si>
  <si>
    <t xml:space="preserve">Prio </t>
  </si>
  <si>
    <t>Maximaal te behalen aantal punten voor Algemeen</t>
  </si>
  <si>
    <t>Behaalde punten Algemeen</t>
  </si>
  <si>
    <t>Maximaal te behalen aantal punten voor ERP</t>
  </si>
  <si>
    <t>Behaalde punten ERP</t>
  </si>
  <si>
    <t>Maximaal te behalen aantal punten voor Koppelingen ICT</t>
  </si>
  <si>
    <t>Behaalde punten Koppelingen ICT</t>
  </si>
  <si>
    <t>Maximaal te behalen aantal punten voor ICT en Helpdesk</t>
  </si>
  <si>
    <t>Behaalde punten ICT en Helpdesk</t>
  </si>
  <si>
    <t xml:space="preserve">Totaal maximaal te behalen aantal punten </t>
  </si>
  <si>
    <t>Totaal behaald aantal punten:</t>
  </si>
  <si>
    <t>Programma van eisen en wensen - Algemeen</t>
  </si>
  <si>
    <t xml:space="preserve">Inschrijver dient uitsluitend de lichtblauw gemarkeerde velden in te vullen.  Prioritering 1 = Hoog, 2 = Middel, 3 = Laag </t>
  </si>
  <si>
    <t>Regel</t>
  </si>
  <si>
    <t>Hoofdstuk</t>
  </si>
  <si>
    <t>Categorie</t>
  </si>
  <si>
    <t>Beschrijving</t>
  </si>
  <si>
    <t>Tonen tijdens demo</t>
  </si>
  <si>
    <t>Eis - hieraan MOET worden voldaan / Wens</t>
  </si>
  <si>
    <t>Prioriteit: 
1, 2 of 3</t>
  </si>
  <si>
    <t>Beoordelingskader - type wens</t>
  </si>
  <si>
    <t>Max. punten</t>
  </si>
  <si>
    <t xml:space="preserve">Is de wens/functionaliteit op datum inschrijving beschikbaar en is inbegrepen bij de prijs? </t>
  </si>
  <si>
    <r>
      <t xml:space="preserve">Indien in vorige kolom </t>
    </r>
    <r>
      <rPr>
        <b/>
        <sz val="10"/>
        <color theme="0"/>
        <rFont val="Aptos Narrow"/>
        <family val="2"/>
        <scheme val="minor"/>
      </rPr>
      <t>Nee:</t>
    </r>
    <r>
      <rPr>
        <sz val="10"/>
        <color theme="0"/>
        <rFont val="Aptos Narrow"/>
        <family val="2"/>
        <scheme val="minor"/>
      </rPr>
      <t xml:space="preserve"> 
Kan de wens geleverd worden als optie? Zoja, geef een prijsopgaaf in kolom N, O</t>
    </r>
  </si>
  <si>
    <t>Behaalde punten</t>
  </si>
  <si>
    <t>Toelichting</t>
  </si>
  <si>
    <t>Implementatiekosten afname van de optie in euros (excl. btw)</t>
  </si>
  <si>
    <t>Jaarlijkse kosten optie</t>
  </si>
  <si>
    <t>Algemeen</t>
  </si>
  <si>
    <t>Documenten</t>
  </si>
  <si>
    <t>Opdrachtgever kan zelf digitale checklist / formulieren (die gebruikt worden in workflows) inrichten, wijzigen en verwijderen. Hierbij worden invoervelden gebruikt welke beschikbaar zijn in het pakket. Voor zover het systeem door de Opdrachtgever zelf is in te richten (rubrieken, schermen, workflows, sjablonen, etc.) vindt deze inrichting volledig plaats op basis van configuratie en niet op basis van programmeren.</t>
  </si>
  <si>
    <t>Nee</t>
  </si>
  <si>
    <t>Eis - hieraan MOET worden voldaan</t>
  </si>
  <si>
    <t>In formulieren (standaard en eigen) is het mogelijk om automatische controles op alle velden (standaard en eigen) te definiëren. Verplichte velden zijn in het systeem visueel herkenbaar. Bijvoorbeeld: verplicht numeriek, datumveld, verplicht in te voeren, etc.</t>
  </si>
  <si>
    <t>Gebruiksvriendelijkheid</t>
  </si>
  <si>
    <t>De oplossing kan na het starten van de applicatie de taken / acties presenteren die gebruiker dient af te handelen obv toewijzing, condities, verloopdatum, ed.</t>
  </si>
  <si>
    <t>Ja</t>
  </si>
  <si>
    <t>Wens</t>
  </si>
  <si>
    <t>Ja/Nee</t>
  </si>
  <si>
    <t>Maak uw keuze</t>
  </si>
  <si>
    <t>Foutmeldingen zijn zelfverklarend en begrijpelijk voor de eindgebruikers. 
Coderingen zijn opzoekbaar met behulp van een verklarende lijst welke door de inschrijver aan Opdrachtgever ter beschikking wordt gesteld.</t>
  </si>
  <si>
    <t>Inrichting</t>
  </si>
  <si>
    <t xml:space="preserve">Het pakket levert ten aanzien van alle modules actuele en historische (management)informatie. </t>
  </si>
  <si>
    <t>De diverse componenten van het pakket zijn zodanig gekoppeld of geïntegreerd dat gegevens die uniek geregistreerd of gewijzigd worden in één van de componenten near realtime automatisch beschikbaar komen in alle andere componenten van het systeem die gebruik maken van dezelfde gegevens.</t>
  </si>
  <si>
    <t>Klant specifieke inrichting  wordt niet overschreven door updates of nieuwe releases.</t>
  </si>
  <si>
    <t>Autorisatie en toegang is per functie en per proces door de Opdrachtgever zelf flexibel in te regelen, bijvoorbeeld op: organisatie(onderdeel-)niveau, medewerkersniveau, rol/functie van gebruiker, enzovoorts.</t>
  </si>
  <si>
    <t xml:space="preserve">Het pakket biedt de mogelijkheid voor de functioneel beheerder van Opdrachtgever om alle openstaande en al afgehandelde taken te kunnen raadplegen en te rapporteren. Daarbij heeft het rapport minimaal inzicht in soort taak, behandelaar en status. </t>
  </si>
  <si>
    <t>Opdrachtgever kan zelf workflows definiëren, inrichten, aanpassen en verwijderen. 
Reeds opgestarte processen worden altijd volgens de oorspronkelijke definitie afgehandeld tenzij Opdrachtgever hiervan bewust wil afwijken.</t>
  </si>
  <si>
    <t xml:space="preserve">Workflows inclusief autorisatie/procuratie moeten kunnen worden ingericht. </t>
  </si>
  <si>
    <t xml:space="preserve">Opdrachtgever kan zelf taken/acties en meldingen inrichten, wijzigen en verwijderen. </t>
  </si>
  <si>
    <t>Het pakket genereert een lijst met ingerichte autorisaties tbv interne en externe audits.</t>
  </si>
  <si>
    <t>Beschrijf welke mogelijkheden er zijn met betrekking tot het definiëren van eigen rubrieken/velden? Denk ook aan het maken van eigen stamtabellen, het definiëren van soort van veld ed.</t>
  </si>
  <si>
    <t xml:space="preserve">Het moet mogelijk zijn om stamgegevens en operationele gegevens in te lezen in het ERP systeem.  
</t>
  </si>
  <si>
    <t>De applicatie kan vooraf gedefinieerde mails versturen op basis van een activiteit, status of informatie wijziging</t>
  </si>
  <si>
    <t>De oplossing ondersteunt de verwerking van importbestanden met standaard uitwisselformaten zoals bijvoorbeeld .txt en .csv of .xls(x)).</t>
  </si>
  <si>
    <t>De applicatie controleert invoer van de gebruiker op volledigheid en juistheid en waarschuwt de gebruiker tot de gegevens correct bevonden worden</t>
  </si>
  <si>
    <t>De applicatie biedt een beheersysteem voor sjablonen (voor het aanmaken van verschillende documenten (offertes, inkooporders, verkooorders, facturen, ed.)</t>
  </si>
  <si>
    <t>Documenten die m.b.v. een sjabloon zijn aangemaakt kunnen op het laatst door de eindgebruiker aangevuld of gemodificeerd worden (mits toegestaan)</t>
  </si>
  <si>
    <t>De oplossing biedt de mogelijkheid om gegevens te archiveren waarbij gegevens inactief worden gemaakt, maar niet verwijderd worden.</t>
  </si>
  <si>
    <t>De oplossing biedt de mogelijkheid om documenten obv bewaartermijnen te archiveren / verwijderen</t>
  </si>
  <si>
    <t>De applicatie kan gegevens met diakritische tekens correct verwerken.</t>
  </si>
  <si>
    <t>Schaal</t>
  </si>
  <si>
    <t>In te vullen door beoordelingscommissie</t>
  </si>
  <si>
    <t>Exportfunctie</t>
  </si>
  <si>
    <t>Alle rapporten kunnen geëxporteerd en opgeslagen worden in de formats: Tekst, MS Excel, MS Word, CSV, PDF, XML documenten.</t>
  </si>
  <si>
    <t>Specifieke beveiligingsmaatregelen</t>
  </si>
  <si>
    <t>Het pakket beschikt over een mutatielogging. Dit mechanisme registreert van alle veranderingen (inclusief de undo-functie) wie (unieke identificatiegebruiker) deze veranderingen, wanneer (datum en tijd) heeft uitgevoerd. Hiervan worden rapportages met diverse relevante filters gemaakt (mutatielogging).</t>
  </si>
  <si>
    <t>Het pakket moet bij storingen alle, geaccepteerde en opgeslagen, mutaties bewaren.</t>
  </si>
  <si>
    <t>Het is mogelijk functiescheiding aan te brengen in het beheer van bankgegevens (4-ogen principe).</t>
  </si>
  <si>
    <t>rapportages</t>
  </si>
  <si>
    <t>Het is voor de gebruiker mogelijk om rapportageinstellingen te definiëren, zodat de gewenste rapportage niet elke keer opnieuw opgebouwd moet worden.</t>
  </si>
  <si>
    <t>Bij het presenteren van rapportage gegevens wordt rekening gehouden met de autorisaties die gelden voor de persoon die deze uitvoert.</t>
  </si>
  <si>
    <t>Het is mogelijk rapportages uit te voeren waarbij rekening gehouden wordt met de autorisatie (bijv. hoog-over rapportages voor directie en management).</t>
  </si>
  <si>
    <t>De applicatie biedt standaard al mogelijkheden om rapportages en dashboards te maken zonder specifieke en betaalde  additionele (Rapportage/BI) tooling.
Momenteel maakt Orionis gebruik van IBM/Birt-rapportage tooling</t>
  </si>
  <si>
    <t>De oplossing kan een Auditfile (export) generen tbv de accountantscontrole</t>
  </si>
  <si>
    <t>De oplossing kan standaard rapportages genereren op het scherm en biedt de mogelijkheid om zonder gegevensverlies te exporteren en kent in ieder geval de outputkeuze in PDF/A , Excel (tabelvorm) of XML-format.</t>
  </si>
  <si>
    <t>De oplossing biedt een mogelijkheid aan geautoriseerde gebruikers om zelf maatwerkrapportages te maken.</t>
  </si>
  <si>
    <t xml:space="preserve">Alle data in de gehele oplossing zijn door de opdrachtgever realtime te bevragen, zonder tussenkomst van de leverancier. </t>
  </si>
  <si>
    <t>Toegang</t>
  </si>
  <si>
    <t>Een gebruiker kan meerdere sessies / schemren openen om binnen ERP te "multi tasken". Dit mag niet ten koste gaan van gebruikers licenties.</t>
  </si>
  <si>
    <t>Beschrijf welke onderdelen de oplossing heeft die niet uitgevraagd worden in dit PVE,  maar waar eventuele meerwaarde zitten voor Orionis.</t>
  </si>
  <si>
    <t>Totaal te behalen punten:</t>
  </si>
  <si>
    <t>Behaalde punten:</t>
  </si>
  <si>
    <t>Programma van eisen en wensen - ERP</t>
  </si>
  <si>
    <t>Zie werkblad</t>
  </si>
  <si>
    <t>Max punten</t>
  </si>
  <si>
    <t>Is de wens/functionaliteit op datum inschrijving beschikbaar en is inbegrepen bij de prijs?</t>
  </si>
  <si>
    <r>
      <t xml:space="preserve">Indien in vorige kolom </t>
    </r>
    <r>
      <rPr>
        <b/>
        <sz val="10"/>
        <color theme="0"/>
        <rFont val="Aptos Narrow"/>
        <family val="2"/>
        <scheme val="minor"/>
      </rPr>
      <t>Nee:</t>
    </r>
    <r>
      <rPr>
        <sz val="10"/>
        <color theme="0"/>
        <rFont val="Aptos Narrow"/>
        <family val="2"/>
        <scheme val="minor"/>
      </rPr>
      <t xml:space="preserve"> 
Kan de wens geleverd worden als optie? Zoja, geef een prijsopgaaf in kolom O,P</t>
    </r>
  </si>
  <si>
    <t>Jaarlijkse kosten optie in euros (excl. Btw)</t>
  </si>
  <si>
    <t>ERP</t>
  </si>
  <si>
    <t>CRM /Calculatie / offerte</t>
  </si>
  <si>
    <t>TO BE Calculatie en Offerte</t>
  </si>
  <si>
    <t>Aanwezigheid van een CRM module / functionaliteit voor basis CRM.
Oa. Relatienaam, BW nr, KvK, Branche, Organisatievorm, kenmerken en dossiervorming.</t>
  </si>
  <si>
    <t xml:space="preserve">Eis - hieraan MOET worden voldaan </t>
  </si>
  <si>
    <t>Ondersteunen verkoopproces (van lead tot facturatie)</t>
  </si>
  <si>
    <t>registreren van relevante klant en leveranciers gegevens (waarbij wordt voldaan aan algemeen geldende AVG eisen)</t>
  </si>
  <si>
    <t>financiele gegevens van relaties kunnen worden geregistreerd (oa grootboekrekeningen, btw-groepen, kredietlimiet, G-rekening, intercompany, facturatie)</t>
  </si>
  <si>
    <t>Registreren van contact momenten vanuit verschillende hoeken (bijv. uit emails, bezoekrapporten ,checklisten, acties ed.).</t>
  </si>
  <si>
    <t>Beheren van klant/leveranciers contacten</t>
  </si>
  <si>
    <t>Beheren van klant/leveranciers (contract-)afspraken</t>
  </si>
  <si>
    <t>Mogelijkheid om de contacten, afspraken en documenten per orionis-bedrijf te categoriseren (oa. om te kunnen filteren op Groen/Schoonmaak/Industrie/Detachering).</t>
  </si>
  <si>
    <t>Om kunnen gaan met verschillende soorten van contacten en adressen. (contact, aflever, werkadres, factuuradres etc)</t>
  </si>
  <si>
    <t>Informatie over de klant zoals factuurinfo, order info, calculaties, offertes, orderbevestigingen  etc moeten inzichtelijk zijn binnen CRM. Tevens opmaakdata en verzenddata van de documenten naar de relaties toe.</t>
  </si>
  <si>
    <t>Relaties moeten verschillende statussen krijgen, suspect, prospect, relatie, debiteur, crediteur, actief, inactief.</t>
  </si>
  <si>
    <t>Verschil tussen relatienummer en debiteur/crediteurennummer moet aanwezig zijn. Een relatie hoeft nog geen debiteur of crediteur te zijn in de financiele administratie</t>
  </si>
  <si>
    <t xml:space="preserve">De vastgelegde relatiegegevens dienen eenmaal vastgelegd te worden en zijn beschikbaar in de andere operationele applicaties. </t>
  </si>
  <si>
    <t>Er zijn selecties te maken ten behoeve van marketing en communicatie doeleinden (mailings, campagnes ed).</t>
  </si>
  <si>
    <t>Ondersteuning van configurabele templates voor offerte, contracten ed.</t>
  </si>
  <si>
    <t>Offertebeheer is mogelijk: statussen van offertes, uitgebracht, afgewezen (met reden) omgezet naar opdracht inclusief signaleringen.</t>
  </si>
  <si>
    <t>Integratie met office365 (email, agenda, taken). Betreft integratie met Exchange online.</t>
  </si>
  <si>
    <t>De oplossing biedt ondersteuning voor het opvolgen van klachten.</t>
  </si>
  <si>
    <t>Ondersteuning configurabele workflow o.a.:
Bijvoorbeeld:
• interne goedkeuring van de aanvraag van de offerte van de klant (willen we als Orionis deze in behandeling nemen en/of kunnen we het werk uitvoeren)?
• goedkeuring uit te brengen offerte op basis van verschillende bedragen, verschillende geautoriseerden.</t>
  </si>
  <si>
    <t>Offerte incl. calculatie kunnen mailen in PDF incl bijlagen naar de klant.</t>
  </si>
  <si>
    <t xml:space="preserve">Versie beheer offerte mogelijk. </t>
  </si>
  <si>
    <t xml:space="preserve">Invoeren digitale checklist werkopname tbv calculatie, incomplete informatie mag niet mogelijk zijn. Het moet een werkdocument zijn dat indien gereed, de status gereed krijgt (tussentijds opslaan moet mogelijk zijn(. </t>
  </si>
  <si>
    <t xml:space="preserve">Opstellen calculatie die als basis dient voor een stuk/bewerkingslijst of WBS (bestek), stamdata dus gebruiken. Onder stamdata vallen ook standaard werkpakketten en bijbehorende standaard normen die (her)gebruikt kunnen worden. </t>
  </si>
  <si>
    <t>ja</t>
  </si>
  <si>
    <t xml:space="preserve">Het moet mogelijk zijn multilevel te calculeren (met halffabrikaten) of met meerlaagse bewerkingen. </t>
  </si>
  <si>
    <t xml:space="preserve">Een calculatie dient ook als standaard werkpakket te kunnen worden opgeslagen voor repeat doeleinden of kopieer mogelijkheden. </t>
  </si>
  <si>
    <t>In de calculatie moet kunnen worden opgenomen: mensuren, machine uren, materieeluren, materiaal, overige kosten, staartkosten (bijv. een percentage onvoorzien)</t>
  </si>
  <si>
    <t>Calculatie moet op basis van verschillende tarieven voor de verschillende werktreden (niet elke medewerker heeft een zelfde tarief)</t>
  </si>
  <si>
    <t>Handmatig een verkorte calculatie aanmaken (omschrijving + bedrag)</t>
  </si>
  <si>
    <t xml:space="preserve">Het resultaat van de calculatie van projecten worden getoond in budgetten (al dan niet via Work Break Down structure.) </t>
  </si>
  <si>
    <t xml:space="preserve">Versie beheer calculaties en offertes, meerdere calculaties kunnen aan 1 offerte hangen. </t>
  </si>
  <si>
    <t>Verschillende calculaties:
* fixed price
* nacaculatie
* overige</t>
  </si>
  <si>
    <t>Aanvragen offerte(s) bij leveranciers en de mogelijkheid deze opslaan bij calculatie / offerte.</t>
  </si>
  <si>
    <t>Opstellen offerte obv calculatie. Hierbij keuze tot op welk detailniveau de calculatie moet worden omgezet. (calculatie vaak te gedetailleerd voor offerte)</t>
  </si>
  <si>
    <t xml:space="preserve">Worklfow goedkeuring offerte op basis van bedragen, goedkeuring dient ook als basis goedkeuring voor de inkopen die op basis van deze offerte/opdracht worden gedaan. Er dient dus budgetcontrole plaats te vinden bij inkoop. Bij offerte geven we al akkoord op het budget = akkoord op offerte. </t>
  </si>
  <si>
    <t xml:space="preserve">Mogelijkheid tot vastleggen van prijs- / kortingsafspraken met klant(groep). Deze dienen dan ook in het project of de verkooporder beschikbaar te zijn. </t>
  </si>
  <si>
    <t>Prijsafspraken dienen na standaard berekening nog te kunnen worden aangepast in individuele orders. Bijv.percentage op arbeid wordt veranderd  van 10% naar 12%</t>
  </si>
  <si>
    <t xml:space="preserve">Niet bestaande artikelen dienen vanuit de calculatie eenvoudig te kunnen worden aangemaakt. Via workflow akkoord verlenen door masterdata beheerder. </t>
  </si>
  <si>
    <t>verschillende soorten artikelen: voorraad, ordergestuurd, project, toegeleverd materiaal, kostenartikel (geen voorraad)</t>
  </si>
  <si>
    <t>Eenvoudig kunnen beoordelen of artikelen reeds bestaan in het artikelbestand (vaak gebruikt bij toegeleverd materiaal) Bijv.  Op basis van klant bestand met artikelnr. / omschrijving klant. En de mogelijkheid om vervolgens de ontbrekende artikelen eenvoudig aan te maken.</t>
  </si>
  <si>
    <t>Verkoop &amp; Project</t>
  </si>
  <si>
    <t>Verkooporderinvoer en bevestigi</t>
  </si>
  <si>
    <t xml:space="preserve">Aanmaken verkooporder vanuit offerte, aanvullen ontbrekende noodzakelijke gegevens indien van toepassing. </t>
  </si>
  <si>
    <t xml:space="preserve">Ja </t>
  </si>
  <si>
    <t>Aanmaken repeat verkooporder is mogelijk vanuit offerte</t>
  </si>
  <si>
    <t>Omgaan met verkooporder voor voorraadartikelen</t>
  </si>
  <si>
    <t xml:space="preserve">Omgaan met verkooporder voor ordergestuurde artikelen. </t>
  </si>
  <si>
    <t>Middels een importfunctie moet het mogelijk zijn om klantbestellingen te verwerken tot een verkooporder. Aangeboden bestellingen middels EDI ofwel csv / xml / Excel files</t>
  </si>
  <si>
    <t>Assortimenten/bestellijsten vastleggen als basis voor klantspecifieke afspraken. Aanmaken verkooporder vanuit de bestellijst. In de bestellijst moet geselecteerd kunnen worden op artikelnummer van de klant en moet artikelomschrijving van de klant zichtbaar zijn.</t>
  </si>
  <si>
    <t xml:space="preserve">Aanmaken project (verhogen status) vanuit offerte (groen, facilitair). Projectnummer wordt overgenomen uit de calculatie. </t>
  </si>
  <si>
    <t>Bij goedkeuring offerte moet automatisch het aanmaken van stuk- en bewerkingslijst opstarten (vanuit calculatie).</t>
  </si>
  <si>
    <t>Klantinformatie kunnen vastleggen in de verkooporder. O.a.projectnummer, THT lotcode, leverdatum. De klantinformatie moet meegenomen kunnen worden naar productie-orders en productie-gereedmeldingen. Indien de partijen op voorraad worden gezet vanuit de productiegereedmelding wordt desbetreffende THT-lotcode overgenomen.</t>
  </si>
  <si>
    <t>Vastleggen leverschema's</t>
  </si>
  <si>
    <t xml:space="preserve">Meerdere orderregels vastleggen binnen de verkooporder moeten mogelijk zijn. Deze regels kunnen verschillende calculaties/offertes als basis hebben. </t>
  </si>
  <si>
    <t xml:space="preserve">Overige kosten kunnen vastleggen en factureren zoals bijv transportkosten. </t>
  </si>
  <si>
    <t>Koppeling tussen offerte, verkooporder en productie order voor industrie</t>
  </si>
  <si>
    <t>Koppeling tussen offerte en project voor Groen, Facilitair en Detachering.</t>
  </si>
  <si>
    <t>Opsplitsen verkooporderregel in meerdere productie orderregels obv leverschema moet eenvoudig mogelijk zijn</t>
  </si>
  <si>
    <t>Vanuit de geplande leverdatum een MRP draaien of deze leverdatum haalbaar is op basis van materiaalbehoefte (per order/project regel).</t>
  </si>
  <si>
    <t xml:space="preserve">Teksten inclusief typering kunnen toevoegen en de mogelijkheid om te kunnen bepalen op welke documenten welke teksten dienen te worden afgedrukt. </t>
  </si>
  <si>
    <t xml:space="preserve">Het moet mogelijk zijn digitaal verkooporderbevestging / projectdocument te versturen in PDF. </t>
  </si>
  <si>
    <t>Het moet mogelijk zijn om de takttijd vast te leggen op bewerkingsniveau.</t>
  </si>
  <si>
    <t>Het moet mogelijk zijn om een voorkeursproductie -lijn of -hal, ploeg of objectlocatie vast te leggen op bewerkingsniveau.</t>
  </si>
  <si>
    <t>Binnen de orders moet het mogelijk zijn vast te leggen of het een order/project betreft dat wordt gefactureerd op basis van werkelijke levering, projectbasis of aangenomen prijs.</t>
  </si>
  <si>
    <t>Productie en uitvoering</t>
  </si>
  <si>
    <t>TO BE Productie</t>
  </si>
  <si>
    <t>Aanmaken van multi level stuklijsten en bewerkingsplannen.</t>
  </si>
  <si>
    <t>Beschikbaarheid digitale checklist tbv controle uitgevoerde werkzaamheden tot aan de uitvoering van het werk.</t>
  </si>
  <si>
    <t xml:space="preserve">Eenvoudig inzicht in beschikbaarheid materialen. Ook tekorten inzichtelijk. </t>
  </si>
  <si>
    <t>Koppelen/inzichtelijk maken werktekeningen, instructies uit de digitale werkmap zodat ze oproepbaar zijn in het gehele proces (oa. artikel / bewerkingsniveau ed.) Leg uit hoe dit is voorzien.</t>
  </si>
  <si>
    <t>Ordergegevens kunnen middels een api/databestand worden doorgezet naar een shop floor control systeem. Dit vindt plaats op basis van status van de order of het project.  Voortgang vanuit shop floor control moet verwerkt kunnen worden in het ERP (bijv. backflush, productiegereedmeldingen en wijziging van geplande start- en gereeddata).</t>
  </si>
  <si>
    <t xml:space="preserve">Het project / de order kent een digitale werkmap welke op verschillende plekken in het systeem inzichtelijk moet zijn. Deze dienen ook extern inzichtelijk te zijn voor klanten. Let uit hoe dit is voorzien in het systeem </t>
  </si>
  <si>
    <t xml:space="preserve">Wanneer de checklist die we bij elke stap in het proces invullen, de status heeft bereikt dat de order kan worden gestart (dit geeft onze werkvoorbereiding in), dient via workflow de betreffende eigenaar van de order op de hoogte te worden gebracht dat de order mag/kan worden gestart en daadwerkelijk worden uitgevoerd. Zo willen we via workflow de verschillende stappen in het proces verder brengen. </t>
  </si>
  <si>
    <t>Revisiebeheer op tekeningen, lijnopstelling, werkinstructies etc. dient mogelijk te zijn.</t>
  </si>
  <si>
    <t>Foto's etc dienen te kunnen worden vastgelegd bij projecten/orders. Indien van toepassing: Import/ export geschiedt volgens de Application Programming Interface (API) gebaseerd op relevante API-standaarden</t>
  </si>
  <si>
    <t>Alles soorten uren (man, machine, materieel, overige) dienen te kunnen worden geexporteerd/geimporteerd via API.</t>
  </si>
  <si>
    <t>Doordat orders/projecten worden gestart en gestopt en meldingen realtime plaats vinden, dient bij voorkeur het OHW realtime te kunnen worden opgebouwd.</t>
  </si>
  <si>
    <t xml:space="preserve">Real-time Inzicht in voor- tussentijdse- en nacalculatie. </t>
  </si>
  <si>
    <t xml:space="preserve">De tussentijdse- en nacalculatie dient te kunnen worden opgebouwd op basis van loonfactor. Voorcalculatorisch doen we alles tegen 100%. Nacalculatorisch op basis van werkelijk uren tegen werkelijke tarieven. </t>
  </si>
  <si>
    <t xml:space="preserve">Picklisten (materiaal aanvraag) dienen te kunnen worden gemaakt voor het magazijn. Hierbij moet het eenvoudig mogelijk zijn:
• aantal per materiaal in te geven
• indien nodig partijen / pallets selecteren
• controle op THT (FEFO)
• afgifte plaats (afdeling of magazijn) ingeven
• digitale picklisten mogelijk.
• de picklist moet door magazijn en afdeling worden gebruikt. afdeling moet digitaal controle kunnen doen van wat ze moeten ontvangen en wat er ontvangen is. 
• status picklisten moeten inzichtelijk zijn.
• picklisten moeten als "to do" bij de taken van het magazijn staan. 
• picklisten dienen voor alle soorten transport te kunnen worden aangemaakt. het zijn eigenlijk verplaatsingslijsten. kan dus van magazijn naar afdeling, van afdeling naar magazijn of van afdeling naar afdeling. </t>
  </si>
  <si>
    <t>Meer of minder productie / werk moet beheersbaar  en mogelijk zijn. Indien op klantniveau is aangegeven dat er meer productie /werk (aantallen en/of uren) toegestaan is, moet zonder extra handelingen deze meer productie kunnen worden uitgevoerd en uiteindelijk worden verzonden/gefactureerd. Overlevering is dus mogelijk, maar beheerst.</t>
  </si>
  <si>
    <t xml:space="preserve">Controle op productie aantallen indien niet overgeproduceerd mag worden. Dit via worklfow signaleren. </t>
  </si>
  <si>
    <t>Materiaalverbruikboekingen worden via backflushing uitgevoerd. De backflushing wordt geinitieerd door de productiemelding en wordt uitgevoerd in het magazijn waar het eindproduct ontstaat.  Dus per productieorder afhankelijk van de afdeling dient backflush registratie vanuit het magazijn gekoppeld aan die afdeling plaats te vinden.</t>
  </si>
  <si>
    <t xml:space="preserve">Het systeem dient om kunnen gaan met uitval, beschadiging etc. Dit ook in verband met verbruiken van materialen etc. </t>
  </si>
  <si>
    <t xml:space="preserve">Het systeem dient productieoverzichten/leveringsoverzichten te kunnen genereren die per productie/verkooporder inzicht geeft in verbruikte materialen (indien zo is ingericht: op pallet/tht/lotcode niveau) en geproduceerde/uitgeleverde goederen (indien zo is ingericht: op pallet/tht/lotcode niveau). </t>
  </si>
  <si>
    <t>Inkoop</t>
  </si>
  <si>
    <t xml:space="preserve">het gehele inkoopproces dient te worden ondersteund, van aanvragen van offertes tot en met de leveringen door leveranciers. </t>
  </si>
  <si>
    <t xml:space="preserve">Mogelijkheid tot digitale bestelaanvragen vanuit de organisatie. Hiervoor dient een bestelportaal aanwezig te zijn. </t>
  </si>
  <si>
    <t>Goedkeuringsflow voor aanvragen en orders dient aanwezig te zijn. Hiervoor een procuratieniveau in de goedkeuringsflow te kunnen aanbrengen aan de hand van een bevoegdheden matrix</t>
  </si>
  <si>
    <t xml:space="preserve">Inkoopcontracten dienen te kunnen worden vastgelegd. </t>
  </si>
  <si>
    <t xml:space="preserve">Aanvragen dienen makkelijk om te kunnen worden gezet naar inkooporders. </t>
  </si>
  <si>
    <t>Handmatige Inkooporders zijn eenvoudig  aan te maken</t>
  </si>
  <si>
    <t>Inkooporders vanuit besteladviezen kunnen aanmaken (MRP obv planning)</t>
  </si>
  <si>
    <t xml:space="preserve">Inkooporders aanmaken vanuit contracten. </t>
  </si>
  <si>
    <t>Inkooporders vanuit de verstuurde offerte naar klant kunnen aanmaken zodat er een link is tussen de offerte en/of budget regel binnen project en de inkooporder.</t>
  </si>
  <si>
    <t>Mogelijkheid om artikel-leverancier relatie vast te leggen (o.a. prijzen, levertijden en eenheden)</t>
  </si>
  <si>
    <t xml:space="preserve">Leveranciers documentatie aan orders/artikelen kunnen koppelen. Vanuit het project automatisch naar de bijbehorende inkooporders te gaan dient mogelijk te zijn. </t>
  </si>
  <si>
    <t xml:space="preserve">Omgaan met prijslijsten per leverancier dient te zijn voorzien (o.a. importeren, beheren incl indexering) </t>
  </si>
  <si>
    <t>Omgaan met prijsafspraken, staffels, kortingen etc. op leverancier(groep), artikel(groep) niveau.</t>
  </si>
  <si>
    <t xml:space="preserve">Eenmalige kosten zoals transport kunnen beheren en makkelijk kunnen toewijzen en verwerken. </t>
  </si>
  <si>
    <t>Opstellen leverschemas binnen de orders tbv ontvangstplanning</t>
  </si>
  <si>
    <t>Eenvoudig kunnen genereren van een inkoopordernummer met omschrijving zonder dat bekend is wat er uiteindelijk wordt ingekocht (stel buitendienst heeft extra graszoden nodig, worden adhoc gehaald. Op de factuur moet het inkoopordernummer staan. Dit nummer moet snel worden "gereserveerd").</t>
  </si>
  <si>
    <t>Voor een analyse op het totale contractenbestand is het relevant om de inkooppakketcode en CPV-code te kunnen registreren. Op deze manier ontstaat inzicht aan gelijksoortige inkopen bij verschillende leveranciers. De mate waarin het systeem in staat is geautomatiseerd een SPEND-analyse uit te voeren, gebruik makend van inkooppakketcodes en CPV-codes, draagt bij aan de score op dit onderdeel.  Beschrijf in hoeverre de oplossing voorziet in het registreren van inkooppakketcodes en CPV-codes en het uitvoeren van een SPEND-analyse.</t>
  </si>
  <si>
    <t xml:space="preserve">Inkopen moeten kunnen worden gelinkt aan activa in de financiele administatie. </t>
  </si>
  <si>
    <t xml:space="preserve">Toegeleverde materialen moeten ook kunnen worden ingekocht. Dit zonder prijs en financiele verwerking/journalisering. </t>
  </si>
  <si>
    <t>Wenselijk is dat er een belschema uit het systeem komt voor het nabellen van leveranciers. Dit om de levering op de juiste datum te waarborgen.</t>
  </si>
  <si>
    <t xml:space="preserve">Inkooporders dienen bevestigd te kunnen worden op aantal, prijs en leverdatum. </t>
  </si>
  <si>
    <t>Verschillende statussen van orders dienen inzichtelijk te zien (oa. rapportage en signalering)</t>
  </si>
  <si>
    <t xml:space="preserve">Mogelijkheid om in te kopen op afdeling, productieorder, project en voorraad. </t>
  </si>
  <si>
    <t xml:space="preserve">Inkopen op productie order dient wel via de voorraadmutatie of op een andere manier, inzichtelijk te zijn. Deze zullen dus waarschijnlijk op voorraad komen te liggen maar de kosten zijn al op de order geboekt. </t>
  </si>
  <si>
    <t>Inkooporders moeten een goedkeuringflow kunnen doorlopen op basis van bedragen en soort inkoop (zie ook vorige punt inzake goedkeuringsflow). Echter wanneer de verkoopofferte/budget is goedgekeurd, dan behoeft de inkooporder geen goedkeuring meer te krijgen.</t>
  </si>
  <si>
    <t xml:space="preserve">Kosten-artikelen moeten kunnen worden ingekocht. Dit zijn artikelen die niet over de voorraad gaan maar rechtstreeks in de kosten komen. </t>
  </si>
  <si>
    <t>Inzicht in stand van zaken omtrent de inkooporder. Dit in vergelijking met offerte/budget maar ook de stand van zaken omtrent ontvangsten en ontvangstschema's</t>
  </si>
  <si>
    <t xml:space="preserve">Retouren dienen te kunnen worden uitgevoerd. Leg uit hoe dit werkt tot en met de retourzending. </t>
  </si>
  <si>
    <t>Het pakket kan aan de hand van een ingevoerde opdracht een inkooporder genereren met een opdrachtnummer en geautomatiseerd per email versturen naar in stambestand bekende mailadres.</t>
  </si>
  <si>
    <t>Momenteel is er geen centraal contractenregister in gebruik binnen de bestaande ERP oplossing. Voornamelijk bij het doen van inkopen is de relatie met een contractenregister met stamgegevens cruciaal. De mate waarin een contractenregister samenwerkt met de verplichtingenadministratie draagt bij aan de score op dit onderdeel. Hierbij valt te denken aan het raadplegen en selecteren van contracten per leverancier bij het genereren van een opdracht, het al dan niet kunnen koppelen van kostensoorten en kostenplaatsen aan een contract of bijvoorbeeld het monitoren van de uitputting op de contractwaarde op basis van aangegane verplichtingen en het blokkeren van inkopen op verlopen contracten. Beschrijf de wijze waarop de verplichtingenadministratie en het contractenregister samenwerken binnen de ICT-voorziening.</t>
  </si>
  <si>
    <t xml:space="preserve">Uiteindelijk willen we ook doorontwikkelen naar contractmanagement. De mate waarin het contractenregister ook aanvullende functionaliteiten biedt die hiervoor relevant kunnen zijn, draagt bij aan de score op dit aspect. Te denken valt aan signaleringsmogelijkheden, het faciliteren van een aanbestedingskalender, het vastleggen van evaluaties, het generen van geautomatiseerde brieven voor beëindiging/verlenging, etc. Beschrijf de mate waarin de oplossing voorziet in aanvullende functionaliteiten, om in de toekomst het contractmanagement te kunnen doorontwikkelen. </t>
  </si>
  <si>
    <t>Voorraadbeheer</t>
  </si>
  <si>
    <t>TO BE Voorraadbeheer</t>
  </si>
  <si>
    <t>Algemeen voorraadbeheer dient mogelijk te zijn.</t>
  </si>
  <si>
    <t>Goederenstroombeheersing met barcodering</t>
  </si>
  <si>
    <t>Lijst te ontvangen goederen met controle op leverdatum/leverschema</t>
  </si>
  <si>
    <t xml:space="preserve">Ontvangstplanning dient mogelijk te zijn, inzicht in wat door wie, wanneer en in welke hoeveelheden wordt geleverd.  </t>
  </si>
  <si>
    <r>
      <t xml:space="preserve">Verzendplanning dient mogelijk te zijn. Wat moet wanneer in welke hoeveelheden worden verzonden. </t>
    </r>
    <r>
      <rPr>
        <sz val="10"/>
        <rFont val="Aptos Narrow"/>
        <family val="2"/>
        <scheme val="minor"/>
      </rPr>
      <t>Informatie delen met de transporteur/klant.</t>
    </r>
    <r>
      <rPr>
        <sz val="10"/>
        <color rgb="FFFF0000"/>
        <rFont val="Aptos Narrow"/>
        <family val="2"/>
        <scheme val="minor"/>
      </rPr>
      <t xml:space="preserve"> </t>
    </r>
  </si>
  <si>
    <t xml:space="preserve">Ontvangen goederen moeten middels de digitale ontvangstlijst kunnen worden binnengeboekt. </t>
  </si>
  <si>
    <t xml:space="preserve">Foto's moeten kunnen worden gemaakt bij alle mutaties die met de scanner / tablet zijn uit te voeren. </t>
  </si>
  <si>
    <t xml:space="preserve">Ontvangstcontrole op aantal en kwaliteit moet mogelijk zijn en vast te leggen zijn. </t>
  </si>
  <si>
    <t>De applicatie moet met meerdere magazijnen om kunnen gaan.</t>
  </si>
  <si>
    <t xml:space="preserve">De applicatie dient met locatiebeheer om te kunnen gaan. Meerdere locaties per magazijn, meerdere artikelen per locatie etc. </t>
  </si>
  <si>
    <t>GEEN uitgebreid WMS. Orionis heeft geen behoefte aan een uitgebreid WMS. We willen bijv. niet liggers definieren, het systeem laten bepalen waar we de voorraad moeten neerleggen, geautomatiseerde replenishment etc. Onze ervaring is met een uitgebreid WMS dat het ten eerste heel veel onderhoud in het systeem vergt en ten tweede gebruiken we nagenoeg niets van de grote hoeveelheid functionaliteit. Dus alleen basis voorraadbeheer.</t>
  </si>
  <si>
    <t xml:space="preserve">Mogelijkheid om ontvangsten op een externe locatie (bijv. planten of zand op een klus, schoonmaak artikelen in een pand) uit te voeren. </t>
  </si>
  <si>
    <t>Bij ontvangsten dienen de transportdocumenten digitaal te kunnen worden vastgelegd als prestatie verplichting</t>
  </si>
  <si>
    <t>Bij ontvangsten partijkenmerken kunnen meegeven zoals bijvoorbeeld temperatuur product, auto schoon J/N, BIO verwijzing, SKALnummers, beschadigde verpakking, tht, lotcode leverancier</t>
  </si>
  <si>
    <t xml:space="preserve">Mogelijkheid om ontvangsten goed te laten keuren voordat ze daadwerkelijk op voorraad staan. </t>
  </si>
  <si>
    <t xml:space="preserve">Ook mutatie van kostenartikelen (=niet voorraadartikelen) dienen te kunnen worden gevolgd. </t>
  </si>
  <si>
    <t>Overboekingen van magazijn/locatie naar magazijn/locatie moeten eenvoudig mogelijk zijn</t>
  </si>
  <si>
    <t>Verwerken picklisten moet eenvoudig mogelijk zijn. (digitaal)</t>
  </si>
  <si>
    <t xml:space="preserve">Vanuit het "to do" scherm moeten picklisten of taken kunnen worden toegewezen aan medewerkers die ze vervolgens op de scanner zien. </t>
  </si>
  <si>
    <t>Picklijsten tbv verzending aan te kunnen maken waarbij voorraad van een bepaalde lotcode of bepaalde palletnummers naar keuze gereserveerd kunnen worden</t>
  </si>
  <si>
    <t>Picklijsten tbv verzending aan te kunnen maken waarbij kan worden gecontroleerd hoeveel pallets op de picklijst worden geselecteerd</t>
  </si>
  <si>
    <t xml:space="preserve">Verwerken picklisten tbv verzending naar klant dient digitaal via scanner mogelijk te zijn. </t>
  </si>
  <si>
    <t>Controles op THT, partij/lotcode bij ontvangsten en verzendingen met signalering.</t>
  </si>
  <si>
    <t xml:space="preserve">Verwerking picklisten op basis van lotcodes die aan de productie order zijn toegewezen. </t>
  </si>
  <si>
    <t>Voorraadcorrecties moeten mogelijk zijn maar via autorisatie goed te keuren zijn.</t>
  </si>
  <si>
    <t>Voorraadtellingen eenvoudig uit te voeren. Cycle count is daarbij zeer wenselijk. Voorzien van een workflow om verschillenlijsten door geautoriseerde personen goed te laten keuren</t>
  </si>
  <si>
    <t xml:space="preserve">Overboekingen naar een extern magazijn moet mogelijk zijn met daarbij printen van CMR of pakbon als transport document. Hierbij is het niet noodzakelijk orders aan te maken. </t>
  </si>
  <si>
    <t xml:space="preserve">Barcodelabels dienen te kunnen worden gemaakt bij ontvangsten, herprinten etc. </t>
  </si>
  <si>
    <t xml:space="preserve">Voorraad moet kunnen worden geblokkeerd. </t>
  </si>
  <si>
    <t xml:space="preserve">Voorraadmuties dienen ook handmatig te kunnen worden gemaakt. </t>
  </si>
  <si>
    <t xml:space="preserve">Inzicht in voorraad (technisch en economisch) en voorraadmutaties dient eenvoudig te worden verkregen. </t>
  </si>
  <si>
    <t xml:space="preserve">Wenselijk is om aanvul voorstellen te krijgen. Bijv. schoonmaakartikelen op een locatie, zijn bijna op. Dan een aanvulvoorstel (picklist) voor de betreffende locatie. Leg uit hoe dit is voorzien. </t>
  </si>
  <si>
    <t>Omgaan met partijgegevens die moeten worden vastgelegd (met kenmerken van leverancier). O.a. tht, lotcode leverancier</t>
  </si>
  <si>
    <t xml:space="preserve">Genereren van SSCC labels dient mogelijk te zijn. </t>
  </si>
  <si>
    <t>Transportdocumenten dienen te kunnen worden gemaakt obv verzending (CMR, Pakbon, vrachtbrief).
Indien goederen voorzien vanlotcodes en THT's worden verzonden, dient op pakbon en CMR naast het totaal verzonden aantal ook de gesubtotaliseerde aantallen per lotcode/THT te worden afgedrukt.</t>
  </si>
  <si>
    <t>Op de transportdocumenten pakbon en cmr dient informatie te worden afgedrukt hoeveel pallets worden verzonden en welk type pallet van toepassing is (Euro/CHEP/Eenmalig etc.)</t>
  </si>
  <si>
    <t>Digitaal verzenden van transportdocumenten moet mogelijk zijn.</t>
  </si>
  <si>
    <t xml:space="preserve">De applicatie dient met verschillende waarderingmethoden van de voorraad om te kunnen gaan o.a.: VVP, inkoopprijs </t>
  </si>
  <si>
    <t>Herwaardering van de voorraad dient mogelijk te zijn.</t>
  </si>
  <si>
    <t xml:space="preserve">Alle mutaties die financiele consequenties hebben, dienen te worden gejournaliseerd. </t>
  </si>
  <si>
    <t xml:space="preserve">De applicatie dient om te kunnen gaan met uitval, beschadiging etc. </t>
  </si>
  <si>
    <t>De applicatie dient gebruikers te kunnen autoriseren om boekingen in bepaalde magazijnen uit te voeren. Bijvoorbeeld een teammanager mag alleen in een afdelingsmagazijn voorraad boeken/muteren</t>
  </si>
  <si>
    <t>De applicatie dient gebruikers te kunnen autoriseren om soorten voorraadtransacties te mogen uitvoeren. Bijvoorbeeld ongeplande voorraadtransacties mogen alleen door daarvoor aangewezen personen worden geboekt.
Deze autorisatie moet in combinatie kunnen met de autorisatie die op de voorgaande regel is benoemd.</t>
  </si>
  <si>
    <t>Het systeem moet een emballage registratie op klant/leveranciers niveau bij kunnen houden vwb geleverde en retour gezonden pallets. Registratie per pallettype (euro, chep etc.).</t>
  </si>
  <si>
    <t>Het systeem kan opslag van pallets voor bepaalde duur registreren en aan de hand daarvan opslagkosten aan de klant in rekening gaan brengen. Geef aan of dit mogelijk is zonder gebruik van uitgebreide WMS functionaliteit</t>
  </si>
  <si>
    <t>Het systeem kan voorraad op restpallets omboeken naar voorraad samengevoegd op 1 pallet waarbij nieuwe palletbonnen worden afgedrukt. Moet zowel mogelijk zijn voor wel- en niet lotcode aangestuurde artikelen.</t>
  </si>
  <si>
    <t>Verkoop Facturering</t>
  </si>
  <si>
    <t>TO BE Facturatie</t>
  </si>
  <si>
    <t>verschillende soorten van facturatie: op basis van (deel)levering, nacalculatie (obv uren), dagelijks, wekelijks, maandelijks, verzamel, termijn</t>
  </si>
  <si>
    <t>mogelijkheid om conceptfacturen te maken.</t>
  </si>
  <si>
    <t xml:space="preserve">op basis van verzending, melding in project, urenboeking worden de conceptfacturen gegenereerd. </t>
  </si>
  <si>
    <t xml:space="preserve">goedkeuringflow facturen moet te configureren zijn. </t>
  </si>
  <si>
    <t>voor creditnota's is een goedkeuringsflow verplicht.</t>
  </si>
  <si>
    <t>mogelijkheid om handmatig facturen aan te maken.</t>
  </si>
  <si>
    <t xml:space="preserve">facturen dienen digitaal te kunnen worden aangeleverd aan klanten. </t>
  </si>
  <si>
    <t xml:space="preserve">de termijnfacturen dienen eenvoudig jaarlijks te kunnen worden geindexeerd. </t>
  </si>
  <si>
    <t xml:space="preserve">bijlagen koppelen aan conceptfacturen en/of facturen dient mogelijk te zijn. Indien aan concept gekoppeld, deze automatisch koppelen aan factuur wanneer concept naar factuur wordt omgezet. </t>
  </si>
  <si>
    <t xml:space="preserve">de (concept) factuur dient met bijlage als 1 pdf te worden verstuurd. </t>
  </si>
  <si>
    <t xml:space="preserve">factuurteksten dienen te kunnen worden toegevoegd of opgehaald uit de klantinfo of order info. </t>
  </si>
  <si>
    <t>Rapportage</t>
  </si>
  <si>
    <t>De oplossing biedt een standaard set van minimaal de volgende rapportages:
• Overzicht offerte + statussen
• Gefactureerde omzet (t/m regelniveau facturen) verkoop 
• Status overzicht inkopen en eventueel afgeletterde bedragen (t/m regelniveau/deelleveringen)
• Besteladviezen
• OHW/WIP
• Verkoop / inkoop / retour/ productieorders incl statussen en meldingen op detailniveau
• VC/NC / Order resultaten incl. marges)
• Voorraad mutaties
• Voorraad standen einde maand (historish - controle aansluiting)
• Artikel overzichten (oa. soort, inkoopprijs, VVP)
• Palletregistratie per klant/leverancier ingaand/uitgaand</t>
  </si>
  <si>
    <t xml:space="preserve">Momenteel maakt Orionis gebruik van de Birt-rapportage tool.
Integratie met Power BI vanuit het pakket is gewenst.
Geautoriseerde gebruikers dienen zelf rapportages middels Power BI samen te kunnen stellen. 
Aanwezigheid van een datawarehouse m.b.t. inkoop verkoop productie vooraad en financiele boekingen is aanwezig
</t>
  </si>
  <si>
    <t>Pro forma facturen dienen aangemaakt te kunnen worden zonder start van een productie-order. Er moet pas gestart kunnen worden met productie na betaling.</t>
  </si>
  <si>
    <t>Programma van eisen en wensen - Koppelingen ICT</t>
  </si>
  <si>
    <t>Van</t>
  </si>
  <si>
    <t>Naar</t>
  </si>
  <si>
    <t>Type</t>
  </si>
  <si>
    <t>Protocol / techniek</t>
  </si>
  <si>
    <t>Inhoud</t>
  </si>
  <si>
    <t>Is de koppeling op datum inschrijving beschikbaar en is inbegrepen bij de prijs?</t>
  </si>
  <si>
    <r>
      <t xml:space="preserve">Indien in vorige kolom </t>
    </r>
    <r>
      <rPr>
        <b/>
        <sz val="10"/>
        <color theme="0"/>
        <rFont val="Aptos Narrow"/>
        <family val="2"/>
        <scheme val="minor"/>
      </rPr>
      <t>Nee:</t>
    </r>
    <r>
      <rPr>
        <sz val="10"/>
        <color theme="0"/>
        <rFont val="Aptos Narrow"/>
        <family val="2"/>
        <scheme val="minor"/>
      </rPr>
      <t xml:space="preserve"> 
Kan de wens geleverd worden als optie? Zoja, geef een prijsopgaaf in kolom Q, R</t>
    </r>
  </si>
  <si>
    <t>Jaarlijkse kosten</t>
  </si>
  <si>
    <t>Koppelingen ICT</t>
  </si>
  <si>
    <t>ERP Systeem</t>
  </si>
  <si>
    <t>Accountant</t>
  </si>
  <si>
    <t>Export</t>
  </si>
  <si>
    <t>Auditfile formaat</t>
  </si>
  <si>
    <t>boekstukinformatie (oa. kostenplaatsen/kostendragers, mutatietypes ed.)</t>
  </si>
  <si>
    <t>Import</t>
  </si>
  <si>
    <t>Diversen (oa. ADP Excel masterdata artikelen en stuklijsten)</t>
  </si>
  <si>
    <t>.csv / .xlsx / xml. Ed.</t>
  </si>
  <si>
    <t>Diversen
(oa. artikelbestanden, medewerkers stam-data ed.)</t>
  </si>
  <si>
    <t>Inkomende facturen</t>
  </si>
  <si>
    <t>UBL / Peppol</t>
  </si>
  <si>
    <t>Klant systemen</t>
  </si>
  <si>
    <t>Uitgaande facturen</t>
  </si>
  <si>
    <t>Diversen</t>
  </si>
  <si>
    <t>SFTP</t>
  </si>
  <si>
    <t>Oplossing biedt de mogelijkheid om via een SFTP server bestanden geschedueled uit te wisselen en te importeren</t>
  </si>
  <si>
    <t>Oplossing biedt de mogelijkheid om via een SFTP server bestanden geschedueled uit te wisselen en te exporteren</t>
  </si>
  <si>
    <t xml:space="preserve">Unit4 Financials </t>
  </si>
  <si>
    <t>Facturen journaalposten relaties verkoopfactuur documenten inkoopfactuurcontrole</t>
  </si>
  <si>
    <t>Programma van eisen en wensen - Informatieveiligheid</t>
  </si>
  <si>
    <t>ICT</t>
  </si>
  <si>
    <t>Privacy</t>
  </si>
  <si>
    <t>De oplossing voldoet aan de relevante kaders en richtlijnen van de Algemene verordening gegevensbescherming (AVG).</t>
  </si>
  <si>
    <t>Beveiliging</t>
  </si>
  <si>
    <t>Alle verbindingen tussen de oplossing (inclusief eventuele mobiele apps), de Opdrachtgever en eventuele andere ketenpartners geschieden met behulp van industrie-standaard cryptografische mechanismen.</t>
  </si>
  <si>
    <t>Opdrachtnemer hanteert een escalatieprocedure voor inbreuken op de informatiebeveiliging en meldt beveiligingsincidenten onverwijld aan Opdrachtgever.</t>
  </si>
  <si>
    <t>Opdrachtnemer behandelt datalekken conform de verwerkingsovereenkomst.</t>
  </si>
  <si>
    <t>De oplossing, inclusief subcomponenten is ‘gehardend’ (geen overbodige connecties en services actief). De oplossing maakt alleen gebruik van componenten die door hun leverancier(s) regulier worden ondersteund en waarvoor periodiek beveiligingsupdates beschikbaar worden gesteld. Gebruik van producten die “End of Support” zijn bestempeld door de originele leverancier, is niet toegestaan.</t>
  </si>
  <si>
    <t>De oplossing dient over zodanige beveiligingsmaatregelen te beschikken, dat de beschikbaarheid, integriteit en vertrouwelijkheid gewaarborgd zijn conform ISO 27001/ISO27002, ook als het beheer van de oplossing of de hosting daarvan is belegd bij één of meerdere onderaannemers. Alle onderdelen dienen beveiligd te zijn tegen ongewenste toegang, ongeautoriseerd gebruik, hackers, virussen en ander misbruik.</t>
  </si>
  <si>
    <t>Opdrachtnemer garandeert dat er geen gegevens van de Opdrachtgever bij een andere afnemer terecht kan komen en andersom.</t>
  </si>
  <si>
    <t>De oplossing biedt een sluitende audittrail op gebruikershandelingen binnen de applicatie en handelingen die via de koppelvlakken worden afgehandeld. Minimaal dient te worden vastgelegd: gebruiker, tijdstip en de uitgevoerde handeling.</t>
  </si>
  <si>
    <t>Opdrachtnemer committeert zich aan de verwerkersovereenkomst met de Opdrachtgever. Deze is opgesteld binnen de kaders van de AVG en dient te voldoen aan de VNG standaard.</t>
  </si>
  <si>
    <r>
      <t xml:space="preserve">Opdrachtnemer garandeert dat de oplossing wordt gehost in marktconform beveiligde datacenters in </t>
    </r>
    <r>
      <rPr>
        <sz val="10"/>
        <rFont val="Aptos Narrow"/>
        <family val="2"/>
        <scheme val="minor"/>
      </rPr>
      <t>Europa</t>
    </r>
    <r>
      <rPr>
        <sz val="10"/>
        <color theme="1"/>
        <rFont val="Aptos Narrow"/>
        <family val="2"/>
        <scheme val="minor"/>
      </rPr>
      <t xml:space="preserve"> die en voor wat betreft datasoevereiniteit onder Europese wetgeving vallen.</t>
    </r>
  </si>
  <si>
    <t>Een document kan op basis van documentklasse en documentlevel geautoriseerd worden. 
Waardoor deze aan rechten/rollen gekoppeld kunnen worden.</t>
  </si>
  <si>
    <t>Programma van eisen en wensen - ICT en Helpdesk</t>
  </si>
  <si>
    <t>Architectuur</t>
  </si>
  <si>
    <t>De oplossing heeft een Nederlandstalige gebruikersinterface.</t>
  </si>
  <si>
    <t>De oplossing is een standaardpakket (Common of the Shelf) dat zonder maatwerk kan worden geconfigureerd conform de werkprocessen van Opdrachtgever. Hierbij wordt opgemerkt dat de ERP werkprocessen van Opdrachtgever als standaard/gangbaar kunnen worden beschouwd.</t>
  </si>
  <si>
    <t>Release management</t>
  </si>
  <si>
    <t xml:space="preserve">De Opdrachtgever-specifieke inrichting van het systeem (functionele configuratie, gegevens en koppelingen met andere systemen) blijft intact bij de uitrol van nieuwe versies en updates. </t>
  </si>
  <si>
    <t>Opdrachtnemer levert een volledig van de productieomgeving gescheiden representatieve testomgeving ten behoeve van het testen van nieuwe versies en updates, het testen van functionele wijzigingen en het testen van koppelvlakken met externe systemen.</t>
  </si>
  <si>
    <t>Nieuwe versies worden eerst aangeboden in de testomgeving. Uitrol van nieuwe versies in productie wordt vooraf afgestemd met Opdrachtgever. In uitzonderlijke gevallen (dreigende productieverstoringen) heeft Opdrachtgever het recht om de uitrol van updates tijdelijk uit te stellen totdat er adequate maatregelen zijn getroffen om verstoringen te voorkomen.</t>
  </si>
  <si>
    <t>Standaarden</t>
  </si>
  <si>
    <t>De oplossing voldoet voor aan de Nederlandse wet- en regelgeving en  relevante overheidsstandaarden.</t>
  </si>
  <si>
    <t>Koppelingen</t>
  </si>
  <si>
    <t>Beschikbaarheid</t>
  </si>
  <si>
    <t>De minimale beschikbaarheid van de oplossing in de productieomgeving is:
a. Op werkdagen van 07:00 tot 17:00 uur voor minimaal 99% gegarandeerd per maand
b.  Voor de overige uren van de week voor minimaal 97% gegarandeerd per maand.
Reactie- en hersteltijden van incidenten met onbeschikbaarheid tellen mee in de berekening. In overleg geplande onbeschikbaarheid (bijvoorbeeld vanwege onderhoud) telt niet mee in de berekening. Ook onbeschikbaarheid als gevolg van verstoringen op componenten waarvoor de opdrachtnemer niet verantwoordelijk is, wordt niet meegenomen in de berekening. Reactie- en hersteltijden van incidenten met onbeschikbaarheid tellen mee in de berekening.</t>
  </si>
  <si>
    <t>De minimale beschikbaarheid van de oplossing in testomgeving is:
a. Op Werkdagen van 08:00 tot 17:00 uur voor minimaal 90% gegarandeerd per maand
b. Voor de overige uren van de week voor minimaal 90% gegarandeerd per maand.
Reactie- en hersteltijden van incidenten met onbeschikbaarheid tellen mee in de berekening. In overleg geplande onbeschikbaarheid (bijvoorbeeld vanwege onderhoud) telt niet mee in de berekening. Ook onbeschikbaarheid als gevolg van verstoringen op componenten waarvoor de opdrachtnemer niet verantwoordelijk is, wordt niet meegenomen in de berekening.</t>
  </si>
  <si>
    <t>Herstelbaarheid</t>
  </si>
  <si>
    <t>Het maximaal toegestane gegevensverlies (Recovery Point Objective) in geval van calamiteiten is voor alle omgevingen 1 uur.</t>
  </si>
  <si>
    <t>De maximale uitvalsduur (Recovery Time Objective) in geval van calamiteiten is voor alle omgevingen 24 uur.</t>
  </si>
  <si>
    <t>Backup en restore</t>
  </si>
  <si>
    <t xml:space="preserve">De oplossing maakt een dagelijkse backup met een retentie van minimaal 7 dagen.
Verzoek is om uit te schrijven hoe de backup en restore is ingericht. Terugplaatsen van een back-up vindt slechts in overleg met de organisatie plaats zodat we zelf eventuele acties vooraf kunnen uitvoeren. </t>
  </si>
  <si>
    <t xml:space="preserve">In geval van een exit blijft Orionis Walcheren te allen tijde eigenaar van haar data. De leverancier is verplicht op verzoek alle data terug te leveren aan Orionis Walcheren. </t>
  </si>
  <si>
    <t>Prestaties</t>
  </si>
  <si>
    <t>De oplossing ondersteunt 2-weg authenticatie van gebruikers via Microsoft Authenticator. Voorkeur is SSO ondersteuning op basis van SAML-authenticatie via Entra-ID</t>
  </si>
  <si>
    <t xml:space="preserve">De oplossing biedt de mogelijkheid om op functiegebieden en taken, gebruikersrechten toe te wijzen op basis van gebruikersrollen. </t>
  </si>
  <si>
    <t>Een gebruiker kan lid zijn van meerdere rollen en daarmee rechten overerven</t>
  </si>
  <si>
    <t>De oplossing wordt gekoppeld aan de Azure AD van Opdrachtgever, dit wordt ingericht op basis van accounts en groepen uit de Opdrachtgever Azure AD.</t>
  </si>
  <si>
    <t>Beschrijf in max. 700 woorden hoe autorisaties worden ingericht en toegepast in de oplossing. Beschrijf minimaal welke rollen worden onderkend en op welke onderdelen rechten kunnen worden toegekend (op basis van rollen) om oa. functiescheiding te borgen.</t>
  </si>
  <si>
    <t xml:space="preserve">De applicatie kan externe gebruikers (opdrachtgevers, klantmanagers, cliënten) toegang verlenen tot informatie op basis van autorisatie. Autorisatie verlenen gebeurt op basis van protocol van de Opdrachtgever. </t>
  </si>
  <si>
    <t>Helpdesk</t>
  </si>
  <si>
    <t>Opdrachtnemer verzorgt gedurende de gehele contractperiode – inclusief verlengingen – een Helpdesk, welke voor de Opdrachtgever als “single point of contact” dienst doet voor het stellen van vragen, melden van incidenten en indienen van wijzigingsvoorstellen, alsook voor informatie over de afhandeling daarvan. Er worden geen kosten gerekend (zoals per melding) voor gebruik van de Helpdesk.
NB: De Opdrachtgever heeft intern een eigen “single point of contact” (team) vastgesteld teneinde onnodige vragen en dubbele meldingen zo veel mogelijk te voorkomen.</t>
  </si>
  <si>
    <t>Opdrachtnemer verzorgt een toegankelijk ticketsysteem waarin Opdrachtgever wensen, vragen, storingen en incidenten m.b.t. de oplossing kunnen aanmelden en de voortgang hierop kan volgen. Het ticketsysteem is in staat om e-mails te verzenden als notificatie bij nieuwe en gewijzigde meldingen (inclusief de wijziging in opmerkingen).</t>
  </si>
  <si>
    <t xml:space="preserve">Opdrachtnemer is verantwoordelijk voor het registreren (opnemen in het registratiesysteem), melden, routeren, (laten) oplossen, bewaken, (tussentijds) informeren over en afmelden van incidenten. Opdrachtnemer is eindverantwoordelijk voor incidentbeheer. De Opdrachtgever bepaalt de prioriteit van een verstoring. Dit is afhankelijk van de mate van verstoring van de productiviteit. </t>
  </si>
  <si>
    <t xml:space="preserve">Opdrachtnemer hanteert per prioriteit een oplostijden tabel voor het oplossen van incidenten.
Opdrachtnemer voert zijn eigen tabel in (blauw gearceerde veld). De onderstaande tabel dient ter illustratie.
</t>
  </si>
  <si>
    <r>
      <rPr>
        <sz val="10"/>
        <color rgb="FF000000"/>
        <rFont val="Aptos Narrow"/>
        <family val="2"/>
        <scheme val="minor"/>
      </rPr>
      <t xml:space="preserve">Opdrachtnemer rapporteert </t>
    </r>
    <r>
      <rPr>
        <sz val="10"/>
        <color rgb="FFFF0000"/>
        <rFont val="Aptos Narrow"/>
        <family val="2"/>
        <scheme val="minor"/>
      </rPr>
      <t>per kwartaal</t>
    </r>
    <r>
      <rPr>
        <sz val="10"/>
        <color rgb="FF000000"/>
        <rFont val="Aptos Narrow"/>
        <family val="2"/>
        <scheme val="minor"/>
      </rPr>
      <t xml:space="preserve"> aan de Opdrachtgever over de gerealiseerde uptime/downtime (beschikbaarheid), performance, eventuele storingen, beveiligingsincidenten (incl. pogingen die niet daadwerkelijk tot een incident hebben geleid), probleemanalyse, etc. In geval van verminderde beschikbaarheid en/of performance worden oorzaken en oplossingen benoemd. </t>
    </r>
  </si>
  <si>
    <t>Opdrachtnemer faciliteert per kwartaal een overleg waarin bovenstaande rapportages worden besproken. Tevens dient in een vast agenda punt ook de kwaliteit van de helpdesk worden besproken/beoordeeld. 
Beschrijf in hoeverre u als opdrachtnemer hieraan kunt voldoen.</t>
  </si>
  <si>
    <t>Beheer</t>
  </si>
  <si>
    <t>Opdrachtnemer verzorgt het continu en actief monitoren van de oplossing, o.a. van de beschikbaarheid, capaciteit, continuïteit, beveiliging, data-integriteit, stabiliteit, business processen en koppelingen. Afwijkingen ten opzichte van het normaal te verwachten gedrag worden binnen 1 uur na constateren hiervan gemeld door inschrijver via het ticketsysteem.</t>
  </si>
  <si>
    <t>Applicatie- en technisch beheer zijn gebaseerd op de standaard beheermethodieken (BISL, ASL en ITIL).</t>
  </si>
  <si>
    <t>Techniek</t>
  </si>
  <si>
    <t>De oplossing werkt geïntegreerd met de applicaties voor kantoorautomatisering (tenminste Microsoft Office 365).</t>
  </si>
  <si>
    <t>Documenten kunnen doormiddel van “drag &amp; drop” worden opgenomen</t>
  </si>
  <si>
    <t>De Web user interface is optimaal geschikt voor gebruik op een desktop en laptop (muis en toetsenbord)</t>
  </si>
  <si>
    <t>Het systeem voldoet aan de WCAG2 1 (zowel W&amp;S als Self-Servicedeel), hierover kan een Toegankelijkheidsverklanng over afgegeven worden</t>
  </si>
  <si>
    <t>De opdrachtnemer hanteert een veilige manier van productontwikkeling waarbij standaard beveiligingstesten (zoals kwetsbaarheidscontroles, fuzzing en onafhankelijke pentesten) onderdeel zijn van het ontwikkelproces en nieuwe versies pas vrijgegeven worden als er geen problemen meer zijn geconstateerd.</t>
  </si>
  <si>
    <t xml:space="preserve">Opdrachtnemer voert periodiek (minimaal jaarlijks) pentesten uit op de gehele oplossing inclusief opvolging. Als uit de pentest bijzonderheden blijkt wordt dit direct gedeeld met Opdrachtgever. </t>
  </si>
  <si>
    <t xml:space="preserve">ICT </t>
  </si>
  <si>
    <t>Een relatie moet zowel als debiteur als crediteur in de oplossing kunnen staan, al dan niet door automatische koppelingen of afzonderlijke relatiecodes.</t>
  </si>
  <si>
    <r>
      <t xml:space="preserve">De oplossing voorziet in de in het tabblad "Koppelingen ICT" gespecificeerde koppelingen met Opdrachtgever-applicaties en externe partijen in minimaal de als Eis - hieraan MOET worden voldaan aangegeven koppelingen.
Bij koppelingen tussen on-premise applicaties van en die van de Inschrijver wordt er altijd gebruik gemaakt van OpenTunnel als Enterprise ServiceBus. Alleen het protocol TLS 1.3 wordt gebruikt </t>
    </r>
    <r>
      <rPr>
        <sz val="10"/>
        <color rgb="FFFF0000"/>
        <rFont val="Aptos Narrow"/>
        <family val="2"/>
        <scheme val="minor"/>
      </rPr>
      <t>(TLS 1.2 voldoet, mits bij de toelichting een heldere roadmap voor uitfasering is toegevoegd)</t>
    </r>
    <r>
      <rPr>
        <sz val="10"/>
        <rFont val="Aptos Narrow"/>
        <family val="2"/>
        <scheme val="minor"/>
      </rPr>
      <t xml:space="preserve">. HTTP-koppelingen zijn altijd op basis van certificaten, dus HTTPS (Voor de beveiliging van koppelingen gebruiken wij PKI-overheidscertificaten).  </t>
    </r>
  </si>
  <si>
    <r>
      <rPr>
        <sz val="10"/>
        <color rgb="FF000000"/>
        <rFont val="Aptos Narrow"/>
        <family val="2"/>
        <scheme val="minor"/>
      </rPr>
      <t xml:space="preserve">Van de Opdrachtnemer wordt volledige transparantie en medewerking verwacht om de gevolgen van een High/High melding van het Nationaal Cyber Security Centrum (NCSC) voor de Opdrachtgever in kaart te brengen ten opzichte van degeleverde en geïmplementeerde Oplossing (binnen 1-2 werkdagen), </t>
    </r>
    <r>
      <rPr>
        <sz val="10"/>
        <color rgb="FFFF0000"/>
        <rFont val="Aptos Narrow"/>
        <family val="2"/>
        <scheme val="minor"/>
      </rPr>
      <t>en deze gevolgen op te lossen/te beheersen binnen 5 werkdagen tenzij anders bepaald in overleg met Opdrachtgever</t>
    </r>
    <r>
      <rPr>
        <sz val="10"/>
        <color rgb="FF000000"/>
        <rFont val="Aptos Narrow"/>
        <family val="2"/>
        <scheme val="minor"/>
      </rPr>
      <t>.  In het geval van een High/High melding van het NCSC wordt door de Opdrachtgever de relevante informatie voorzien om de risico's voor de bedrijfsvoering te schatten.</t>
    </r>
    <r>
      <rPr>
        <sz val="10"/>
        <color rgb="FFFF0000"/>
        <rFont val="Aptos Narrow"/>
        <family val="2"/>
        <scheme val="minor"/>
      </rPr>
      <t xml:space="preserve"> </t>
    </r>
  </si>
  <si>
    <r>
      <rPr>
        <sz val="10"/>
        <color rgb="FFFF0000"/>
        <rFont val="Aptos Narrow"/>
        <family val="2"/>
        <scheme val="minor"/>
      </rPr>
      <t>De oplossing ondersteunt bij de initiële ingebruikname de gebruikers zoals gespecificeerd in paragraaf 2.5.4 van het beschrijvend document</t>
    </r>
    <r>
      <rPr>
        <sz val="10"/>
        <rFont val="Aptos Narrow"/>
        <family val="2"/>
        <scheme val="minor"/>
      </rPr>
      <t xml:space="preserve"> en is voldoende schaalbaar om een jaarlijkse groei van 5% in gebruikersaantallen en gegevensverwerking te ondersteunen. Waarbij de maximale grote van de database 100GB bij de prijs inbegrepen moet zijn en daarboven additionele afspraken worden gemaakt.</t>
    </r>
  </si>
  <si>
    <r>
      <t xml:space="preserve">De oplossing is in de productieomgeving in staat om </t>
    </r>
    <r>
      <rPr>
        <sz val="10"/>
        <color rgb="FFFF0000"/>
        <rFont val="Aptos Narrow"/>
        <family val="2"/>
        <scheme val="minor"/>
      </rPr>
      <t>voor alle afgenomen accounts voor de Opdrachtgever een acceptabele performance te bieden.</t>
    </r>
    <r>
      <rPr>
        <sz val="10"/>
        <rFont val="Aptos Narrow"/>
        <family val="2"/>
        <scheme val="minor"/>
      </rPr>
      <t xml:space="preserve">
Acceptabel betekent:  
- geen waarneembare vertraging (latency) bij het invoeren (typen) van gegevens.
- directe respons (binnen een seconde) op eenvoudige gebruikershandelingen, zoals het selecteren van menu-opties. 
- een visuele melding (zandloper, progress-bar, etc.) bij verwerkingen die langer dan enkele seconden duren, zodat de gebruiker feedback krijgt dat de opdracht in behandeling is.
Acceptabel betekent tevens dat bovenstaande prestaties stabiel en voorspelbaar zijn: gelijksoortige handelingen hebben bij herhaling daarvan voorspelbare doorlooptijden (zonder fluctuaties), ongeacht door wie en wanneer ze worden uitgevoerd.
Deze eis is van toepassing op de gebruikersinterfaces van alle eindgebruikers en functioneel beheerders.
Deze eis is beperkt tot de onderdelen van de oplossing waarvoor de Opdrachtnemer verantwoordelijk is. Prestatieproblemen als gevolg van issues bij Opdrachtgever (zoals werkplekproblemen) vallen buiten de verantwoordelijkheid van de Opdrachtnemer. De opdrachtnemer is echter wel verplicht om aan te tonen dat eventuele prestatieproblemen niet aan hem/haar zijn toe te rekenen.
De opdrachtnemer wordt verzocht aan te geven hoe prestaties van het systeem geborgd worden.</t>
    </r>
  </si>
  <si>
    <t>Tabel opdrachtnemer kan hier worden geplaatst.</t>
  </si>
  <si>
    <r>
      <t xml:space="preserve">Een belangrijke pijler van informatiebeveiliging is het volgen van gestandaardiseerde processen die een relatie hebben met beveiliging. Van het Configuratiemanagement proces willen we de procesbeschrijving ontvangen inclusief uitwerking (Een ICT architectuurplaat van de gehele oplossing inclusief alle componenten); </t>
    </r>
    <r>
      <rPr>
        <sz val="10"/>
        <color rgb="FFFF0000"/>
        <rFont val="Aptos Narrow"/>
        <family val="2"/>
        <scheme val="minor"/>
      </rPr>
      <t>dit mag ook worden aangetoond met een ISO27001 en ISAE3402 type II verklaring.</t>
    </r>
  </si>
  <si>
    <r>
      <t xml:space="preserve">Opdrachtnemer voert regulier (minimaal jaarlijks) risico assessments uit op de gehele keten van de oplossing op basis van de met Opdrachtgever gedeelde richtlijnen. 
De resultaten (samenvatting) hiervan worden gedeeld met de Opdrachtgever. Tevens wordt jaarlijks door de Opdrachtnemer een TPM verklaring verstrekt. </t>
    </r>
    <r>
      <rPr>
        <sz val="10"/>
        <color rgb="FFFF0000"/>
        <rFont val="Aptos Narrow"/>
        <family val="2"/>
        <scheme val="minor"/>
      </rPr>
      <t xml:space="preserve">Als een ISO27001 en ISAE3402 type II verklaring wordt afgegeven, is een aparte TPM verklaring niet vereist. </t>
    </r>
  </si>
  <si>
    <t>De Helpdesk is ook bereikbaar via telefoon. De telefoon wordt opgenomen door een ter zake kundige Nederlandssprekende persoon. Het helpdesknummer is géén betaalnummer. De Helpdesk is telefonisch minimaal bereikbaar op werkdagen tussen van 08:30 tot 17:00 uur. Telefonische vragen, storingen en incidenten m.b.t. de oplossing worden direct geregistreerd in het ticketsysteem.</t>
  </si>
  <si>
    <t>De oplossing biedt de mogelijkheid om op verzoek van Opdrachtgever backups terug te zetten.</t>
  </si>
  <si>
    <r>
      <t xml:space="preserve">De opdrachtnemer levert bij oplevering de meest recente versie </t>
    </r>
    <r>
      <rPr>
        <sz val="10"/>
        <color rgb="FFFF0000"/>
        <rFont val="Aptos Narrow"/>
        <family val="2"/>
        <scheme val="minor"/>
      </rPr>
      <t>(OF recentste versie -1 indien in bepaalde gevallen dit benodigd is, enkel na overleg met Opdrachtgever)</t>
    </r>
    <r>
      <rPr>
        <sz val="10"/>
        <color theme="1"/>
        <rFont val="Aptos Narrow"/>
        <family val="2"/>
        <scheme val="minor"/>
      </rPr>
      <t xml:space="preserve"> van het systeem en zorgt ervoor dat de oplossing gedurende de looptijd actueel wordt gehouden met nieuwe versies, updates en upgrades in het kader van correctief, preventief, adaptief en functioneel (nieuwe features) onderhoud. Hierbij worden alleen versies toegepast die door de betreffende software leverancier(s) zijn vrijgegeven voor productie. Het toepassen van beta- en preview versies is niet toegestaan.
Alle updates, upgrades en/of releases van de oplossing - inclusief de implementatie daarvan - vallen -ongeacht de aanleiding daartoe- binnen de overeenkomst. </t>
    </r>
  </si>
  <si>
    <t>Het systeem functioneert volledig  op basis van enkel de webbrowser (Microsoft Edge), zonder aanvullende lokale software of plug-ins, op de werkstations of laptops.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</si>
</sst>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quot;€&quot;\ * #,##0.00_ ;_ &quot;€&quot;\ * \-#,##0.00_ ;_ &quot;€&quot;\ * &quot;-&quot;??_ ;_ @_ "/>
    <numFmt numFmtId="164" formatCode="000"/>
  </numFmts>
  <fonts count="22" x14ac:knownFonts="1">
    <font>
      <sz val="11"/>
      <color theme="1"/>
      <name val="Aptos Narrow"/>
      <family val="2"/>
      <scheme val="minor"/>
    </font>
    <font>
      <b/>
      <sz val="20"/>
      <color theme="0"/>
      <name val="Aptos Narrow"/>
      <family val="2"/>
      <scheme val="minor"/>
    </font>
    <font>
      <sz val="12"/>
      <color theme="1"/>
      <name val="Aptos Narrow"/>
      <family val="2"/>
      <scheme val="minor"/>
    </font>
    <font>
      <sz val="10"/>
      <color theme="0"/>
      <name val="Calibri"/>
      <family val="2"/>
    </font>
    <font>
      <sz val="10"/>
      <color theme="0"/>
      <name val="Aptos Narrow"/>
      <family val="2"/>
      <scheme val="minor"/>
    </font>
    <font>
      <b/>
      <sz val="10"/>
      <color theme="0"/>
      <name val="Aptos Narrow"/>
      <family val="2"/>
      <scheme val="minor"/>
    </font>
    <font>
      <sz val="10"/>
      <color theme="1"/>
      <name val="Aptos Narrow"/>
      <family val="2"/>
      <scheme val="minor"/>
    </font>
    <font>
      <sz val="10"/>
      <color theme="1"/>
      <name val="Calibri"/>
      <family val="2"/>
    </font>
    <font>
      <sz val="10"/>
      <name val="Aptos Narrow"/>
      <family val="2"/>
      <scheme val="minor"/>
    </font>
    <font>
      <sz val="10"/>
      <name val="Calibri"/>
      <family val="2"/>
    </font>
    <font>
      <sz val="12"/>
      <color theme="0"/>
      <name val="Aptos Narrow"/>
      <family val="2"/>
      <scheme val="minor"/>
    </font>
    <font>
      <sz val="10"/>
      <color rgb="FFFF0000"/>
      <name val="Aptos Narrow"/>
      <family val="2"/>
      <scheme val="minor"/>
    </font>
    <font>
      <sz val="11"/>
      <color rgb="FFFF0000"/>
      <name val="Calibri"/>
      <family val="2"/>
    </font>
    <font>
      <sz val="10"/>
      <color rgb="FFFF0000"/>
      <name val="Calibri"/>
      <family val="2"/>
    </font>
    <font>
      <sz val="10"/>
      <color rgb="FF000000"/>
      <name val="Calibri"/>
      <family val="2"/>
    </font>
    <font>
      <sz val="10"/>
      <color rgb="FF000000"/>
      <name val="Aptos Narrow"/>
      <family val="2"/>
      <scheme val="minor"/>
    </font>
    <font>
      <b/>
      <sz val="12"/>
      <color theme="0"/>
      <name val="Aptos Narrow"/>
      <family val="2"/>
      <scheme val="minor"/>
    </font>
    <font>
      <sz val="11"/>
      <color theme="1"/>
      <name val="Aptos Narrow"/>
      <family val="2"/>
      <scheme val="minor"/>
    </font>
    <font>
      <b/>
      <sz val="12"/>
      <color theme="9" tint="0.59999389629810485"/>
      <name val="Aptos Narrow"/>
      <family val="2"/>
      <scheme val="minor"/>
    </font>
    <font>
      <b/>
      <sz val="11"/>
      <color rgb="FFFF0000"/>
      <name val="Aptos Narrow"/>
      <family val="2"/>
      <scheme val="minor"/>
    </font>
    <font>
      <sz val="10"/>
      <color theme="1"/>
      <name val="Aptos Display"/>
      <family val="2"/>
      <scheme val="major"/>
    </font>
    <font>
      <b/>
      <sz val="18"/>
      <color theme="0"/>
      <name val="Aptos Narrow"/>
      <family val="2"/>
      <scheme val="minor"/>
    </font>
  </fonts>
  <fills count="7">
    <fill>
      <patternFill patternType="none"/>
    </fill>
    <fill>
      <patternFill patternType="gray125"/>
    </fill>
    <fill>
      <patternFill patternType="solid">
        <fgColor rgb="FF002060"/>
        <bgColor indexed="64"/>
      </patternFill>
    </fill>
    <fill>
      <patternFill patternType="solid">
        <fgColor theme="0"/>
        <bgColor indexed="64"/>
      </patternFill>
    </fill>
    <fill>
      <patternFill patternType="solid">
        <fgColor theme="4" tint="0.79998168889431442"/>
        <bgColor indexed="64"/>
      </patternFill>
    </fill>
    <fill>
      <patternFill patternType="solid">
        <fgColor theme="2" tint="-9.9978637043366805E-2"/>
        <bgColor indexed="64"/>
      </patternFill>
    </fill>
    <fill>
      <patternFill patternType="solid">
        <fgColor theme="9" tint="0.79998168889431442"/>
        <bgColor indexed="64"/>
      </patternFill>
    </fill>
  </fills>
  <borders count="11">
    <border>
      <left/>
      <right/>
      <top/>
      <bottom/>
      <diagonal/>
    </border>
    <border>
      <left style="thin">
        <color auto="1"/>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3">
    <xf numFmtId="0" fontId="0" fillId="0" borderId="0"/>
    <xf numFmtId="9" fontId="17" fillId="0" borderId="0" applyFont="0" applyFill="0" applyBorder="0" applyAlignment="0" applyProtection="0"/>
    <xf numFmtId="44" fontId="17" fillId="0" borderId="0" applyFont="0" applyFill="0" applyBorder="0" applyAlignment="0" applyProtection="0"/>
  </cellStyleXfs>
  <cellXfs count="174">
    <xf numFmtId="0" fontId="0" fillId="0" borderId="0" xfId="0"/>
    <xf numFmtId="0" fontId="3" fillId="2" borderId="3" xfId="0" applyFont="1" applyFill="1" applyBorder="1" applyAlignment="1">
      <alignment horizontal="center" vertical="center" wrapText="1"/>
    </xf>
    <xf numFmtId="0" fontId="10" fillId="2" borderId="6" xfId="0" applyFont="1" applyFill="1" applyBorder="1" applyAlignment="1">
      <alignment horizontal="right" vertical="center" wrapText="1"/>
    </xf>
    <xf numFmtId="1" fontId="10" fillId="2" borderId="6" xfId="0" applyNumberFormat="1" applyFont="1" applyFill="1" applyBorder="1" applyAlignment="1">
      <alignment horizontal="left" vertical="center"/>
    </xf>
    <xf numFmtId="0" fontId="2" fillId="0" borderId="0" xfId="0" applyFont="1"/>
    <xf numFmtId="2" fontId="0" fillId="0" borderId="0" xfId="0" applyNumberFormat="1"/>
    <xf numFmtId="0" fontId="0" fillId="0" borderId="0" xfId="0" applyAlignment="1">
      <alignment horizontal="left" vertical="top"/>
    </xf>
    <xf numFmtId="0" fontId="0" fillId="0" borderId="0" xfId="0" applyAlignment="1">
      <alignment vertical="top"/>
    </xf>
    <xf numFmtId="0" fontId="7" fillId="0" borderId="0" xfId="0" applyFont="1"/>
    <xf numFmtId="2" fontId="7" fillId="0" borderId="0" xfId="0" applyNumberFormat="1" applyFont="1"/>
    <xf numFmtId="0" fontId="0" fillId="0" borderId="0" xfId="0" applyAlignment="1">
      <alignment horizontal="left" vertical="top" wrapText="1"/>
    </xf>
    <xf numFmtId="0" fontId="0" fillId="0" borderId="0" xfId="0" applyAlignment="1">
      <alignment wrapText="1"/>
    </xf>
    <xf numFmtId="0" fontId="0" fillId="0" borderId="0" xfId="0" applyAlignment="1">
      <alignment vertical="center"/>
    </xf>
    <xf numFmtId="0" fontId="0" fillId="0" borderId="0" xfId="0" applyAlignment="1">
      <alignment horizontal="center"/>
    </xf>
    <xf numFmtId="0" fontId="0" fillId="0" borderId="0" xfId="0" applyAlignment="1">
      <alignment horizontal="center" wrapText="1"/>
    </xf>
    <xf numFmtId="2" fontId="0" fillId="0" borderId="0" xfId="0" applyNumberFormat="1" applyAlignment="1">
      <alignment horizontal="center" wrapText="1"/>
    </xf>
    <xf numFmtId="0" fontId="2" fillId="0" borderId="3" xfId="0" applyFont="1" applyBorder="1" applyAlignment="1">
      <alignment vertical="center"/>
    </xf>
    <xf numFmtId="3" fontId="2" fillId="0" borderId="3" xfId="0" applyNumberFormat="1" applyFont="1" applyBorder="1" applyAlignment="1">
      <alignment horizontal="left" vertical="center" wrapText="1"/>
    </xf>
    <xf numFmtId="4" fontId="2" fillId="0" borderId="3" xfId="0" applyNumberFormat="1" applyFont="1" applyBorder="1"/>
    <xf numFmtId="0" fontId="16" fillId="2" borderId="3" xfId="0" applyFont="1" applyFill="1" applyBorder="1" applyAlignment="1">
      <alignment vertical="center"/>
    </xf>
    <xf numFmtId="4" fontId="16" fillId="2" borderId="3" xfId="0" applyNumberFormat="1" applyFont="1" applyFill="1" applyBorder="1" applyAlignment="1">
      <alignment horizontal="right" vertical="center"/>
    </xf>
    <xf numFmtId="0" fontId="10" fillId="2" borderId="3" xfId="0" applyFont="1" applyFill="1" applyBorder="1" applyAlignment="1">
      <alignment vertical="center"/>
    </xf>
    <xf numFmtId="0" fontId="1" fillId="2" borderId="1" xfId="0" applyFont="1" applyFill="1" applyBorder="1" applyAlignment="1">
      <alignment vertical="center"/>
    </xf>
    <xf numFmtId="0" fontId="1" fillId="2" borderId="0" xfId="0" applyFont="1" applyFill="1" applyAlignment="1">
      <alignment vertical="center"/>
    </xf>
    <xf numFmtId="0" fontId="2" fillId="0" borderId="2" xfId="0" applyFont="1" applyBorder="1" applyAlignment="1">
      <alignment vertical="center"/>
    </xf>
    <xf numFmtId="0" fontId="2" fillId="0" borderId="2" xfId="0" applyFont="1" applyBorder="1" applyAlignment="1">
      <alignment vertical="center" wrapText="1"/>
    </xf>
    <xf numFmtId="0" fontId="2" fillId="0" borderId="2" xfId="0" applyFont="1" applyBorder="1" applyAlignment="1">
      <alignment horizontal="center" vertical="center"/>
    </xf>
    <xf numFmtId="0" fontId="1" fillId="2" borderId="0" xfId="0" applyFont="1" applyFill="1" applyAlignment="1">
      <alignment horizontal="center" vertical="center"/>
    </xf>
    <xf numFmtId="2" fontId="0" fillId="0" borderId="0" xfId="0" applyNumberFormat="1" applyAlignment="1">
      <alignment horizontal="center"/>
    </xf>
    <xf numFmtId="0" fontId="2" fillId="0" borderId="2" xfId="0" applyFont="1" applyBorder="1" applyAlignment="1">
      <alignment horizontal="center" vertical="center" wrapText="1"/>
    </xf>
    <xf numFmtId="2" fontId="2" fillId="6" borderId="3" xfId="1" applyNumberFormat="1" applyFont="1" applyFill="1" applyBorder="1" applyAlignment="1">
      <alignment horizontal="right" vertical="center" wrapText="1"/>
    </xf>
    <xf numFmtId="4" fontId="18" fillId="2" borderId="3" xfId="0" applyNumberFormat="1" applyFont="1" applyFill="1" applyBorder="1" applyAlignment="1">
      <alignment horizontal="right" vertical="center"/>
    </xf>
    <xf numFmtId="0" fontId="0" fillId="6" borderId="0" xfId="0" applyFill="1"/>
    <xf numFmtId="2" fontId="0" fillId="6" borderId="0" xfId="0" applyNumberFormat="1" applyFill="1"/>
    <xf numFmtId="0" fontId="10" fillId="2" borderId="0" xfId="0" applyFont="1" applyFill="1" applyAlignment="1">
      <alignment horizontal="left" vertical="center"/>
    </xf>
    <xf numFmtId="0" fontId="10" fillId="2" borderId="0" xfId="0" applyFont="1" applyFill="1" applyAlignment="1">
      <alignment horizontal="center" vertical="center"/>
    </xf>
    <xf numFmtId="0" fontId="8" fillId="0" borderId="7" xfId="0" applyFont="1" applyBorder="1" applyAlignment="1">
      <alignment horizontal="center" vertical="center" wrapText="1"/>
    </xf>
    <xf numFmtId="0" fontId="6" fillId="0" borderId="7" xfId="0" applyFont="1" applyBorder="1" applyAlignment="1">
      <alignment vertical="center" wrapText="1"/>
    </xf>
    <xf numFmtId="0" fontId="6" fillId="0" borderId="7" xfId="0" applyFont="1" applyBorder="1" applyAlignment="1">
      <alignment horizontal="center" vertical="center" wrapText="1"/>
    </xf>
    <xf numFmtId="2" fontId="6" fillId="0" borderId="7" xfId="0" applyNumberFormat="1" applyFont="1" applyBorder="1" applyAlignment="1">
      <alignment horizontal="center" vertical="center" wrapText="1"/>
    </xf>
    <xf numFmtId="0" fontId="8" fillId="5" borderId="7" xfId="0" applyFont="1" applyFill="1" applyBorder="1" applyAlignment="1">
      <alignment horizontal="center" vertical="center" wrapText="1"/>
    </xf>
    <xf numFmtId="0" fontId="8" fillId="0" borderId="7" xfId="0" applyFont="1" applyBorder="1" applyAlignment="1">
      <alignment vertical="center" wrapText="1"/>
    </xf>
    <xf numFmtId="0" fontId="15" fillId="5" borderId="7" xfId="0" applyFont="1" applyFill="1" applyBorder="1" applyAlignment="1">
      <alignment horizontal="center" vertical="center" wrapText="1"/>
    </xf>
    <xf numFmtId="0" fontId="9" fillId="0" borderId="7" xfId="0" applyFont="1" applyBorder="1" applyAlignment="1">
      <alignment horizontal="center" vertical="center"/>
    </xf>
    <xf numFmtId="0" fontId="7" fillId="0" borderId="7" xfId="0" applyFont="1" applyBorder="1" applyAlignment="1">
      <alignment horizontal="center" vertical="center"/>
    </xf>
    <xf numFmtId="0" fontId="4" fillId="2" borderId="4" xfId="0" applyFont="1" applyFill="1" applyBorder="1" applyAlignment="1">
      <alignment horizontal="center" vertical="center" wrapText="1"/>
    </xf>
    <xf numFmtId="0" fontId="3" fillId="2" borderId="4" xfId="0" applyFont="1" applyFill="1" applyBorder="1" applyAlignment="1">
      <alignment horizontal="center" vertical="center" wrapText="1"/>
    </xf>
    <xf numFmtId="2" fontId="3" fillId="2" borderId="4" xfId="0" applyNumberFormat="1" applyFont="1" applyFill="1" applyBorder="1" applyAlignment="1">
      <alignment horizontal="center" vertical="center" wrapText="1"/>
    </xf>
    <xf numFmtId="0" fontId="15" fillId="0" borderId="7" xfId="0" applyFont="1" applyBorder="1" applyAlignment="1">
      <alignment horizontal="center" vertical="center" wrapText="1"/>
    </xf>
    <xf numFmtId="164" fontId="6" fillId="0" borderId="7" xfId="0" applyNumberFormat="1" applyFont="1" applyBorder="1" applyAlignment="1">
      <alignment horizontal="center" vertical="center" wrapText="1"/>
    </xf>
    <xf numFmtId="0" fontId="6" fillId="0" borderId="7" xfId="0" applyFont="1" applyBorder="1" applyAlignment="1">
      <alignment horizontal="left" vertical="top" wrapText="1"/>
    </xf>
    <xf numFmtId="2" fontId="8" fillId="0" borderId="7" xfId="0" applyNumberFormat="1" applyFont="1" applyBorder="1" applyAlignment="1">
      <alignment horizontal="left" vertical="center" wrapText="1"/>
    </xf>
    <xf numFmtId="0" fontId="8" fillId="3" borderId="7" xfId="0" applyFont="1" applyFill="1" applyBorder="1" applyAlignment="1">
      <alignment horizontal="center" vertical="center" wrapText="1"/>
    </xf>
    <xf numFmtId="0" fontId="8" fillId="4" borderId="7" xfId="0" applyFont="1" applyFill="1" applyBorder="1" applyAlignment="1" applyProtection="1">
      <alignment horizontal="center" vertical="center" wrapText="1"/>
      <protection locked="0"/>
    </xf>
    <xf numFmtId="2" fontId="6" fillId="0" borderId="7" xfId="0" applyNumberFormat="1" applyFont="1" applyBorder="1" applyAlignment="1">
      <alignment horizontal="left" vertical="center" wrapText="1"/>
    </xf>
    <xf numFmtId="0" fontId="6" fillId="3" borderId="7" xfId="0" applyFont="1" applyFill="1" applyBorder="1" applyAlignment="1">
      <alignment horizontal="center" vertical="center" wrapText="1"/>
    </xf>
    <xf numFmtId="0" fontId="6" fillId="4" borderId="7" xfId="0" applyFont="1" applyFill="1" applyBorder="1" applyAlignment="1" applyProtection="1">
      <alignment horizontal="center" vertical="center" wrapText="1"/>
      <protection locked="0"/>
    </xf>
    <xf numFmtId="0" fontId="4" fillId="2" borderId="4" xfId="0" applyFont="1" applyFill="1" applyBorder="1" applyAlignment="1">
      <alignment horizontal="center" vertical="center"/>
    </xf>
    <xf numFmtId="0" fontId="4" fillId="2" borderId="4" xfId="0" applyFont="1" applyFill="1" applyBorder="1" applyAlignment="1">
      <alignment horizontal="left" vertical="center" wrapText="1"/>
    </xf>
    <xf numFmtId="0" fontId="10" fillId="2" borderId="6" xfId="0" applyFont="1" applyFill="1" applyBorder="1" applyAlignment="1">
      <alignment vertical="center"/>
    </xf>
    <xf numFmtId="0" fontId="10" fillId="2" borderId="6" xfId="0" applyFont="1" applyFill="1" applyBorder="1" applyAlignment="1">
      <alignment wrapText="1"/>
    </xf>
    <xf numFmtId="0" fontId="0" fillId="0" borderId="7" xfId="0" applyBorder="1" applyAlignment="1">
      <alignment horizontal="center" vertical="center" wrapText="1"/>
    </xf>
    <xf numFmtId="0" fontId="7" fillId="0" borderId="7" xfId="0" applyFont="1" applyBorder="1" applyAlignment="1">
      <alignment vertical="center" wrapText="1"/>
    </xf>
    <xf numFmtId="2" fontId="7" fillId="0" borderId="7" xfId="0" applyNumberFormat="1" applyFont="1" applyBorder="1" applyAlignment="1">
      <alignment horizontal="left" vertical="center" wrapText="1"/>
    </xf>
    <xf numFmtId="0" fontId="6" fillId="0" borderId="7" xfId="0" applyFont="1" applyBorder="1" applyAlignment="1" applyProtection="1">
      <alignment horizontal="left" vertical="top" wrapText="1"/>
      <protection locked="0"/>
    </xf>
    <xf numFmtId="0" fontId="8" fillId="0" borderId="7" xfId="0" applyFont="1" applyBorder="1" applyAlignment="1">
      <alignment horizontal="left" vertical="top" wrapText="1"/>
    </xf>
    <xf numFmtId="0" fontId="7" fillId="0" borderId="7" xfId="0" applyFont="1" applyBorder="1" applyAlignment="1">
      <alignment horizontal="center" vertical="center" wrapText="1"/>
    </xf>
    <xf numFmtId="2" fontId="7" fillId="0" borderId="7" xfId="0" applyNumberFormat="1" applyFont="1" applyBorder="1" applyAlignment="1">
      <alignment horizontal="center" vertical="center" wrapText="1"/>
    </xf>
    <xf numFmtId="0" fontId="9" fillId="0" borderId="7" xfId="0" applyFont="1" applyBorder="1" applyAlignment="1">
      <alignment horizontal="center" vertical="center" wrapText="1"/>
    </xf>
    <xf numFmtId="0" fontId="7" fillId="3" borderId="7" xfId="0" applyFont="1" applyFill="1" applyBorder="1" applyAlignment="1">
      <alignment horizontal="center" vertical="center" wrapText="1"/>
    </xf>
    <xf numFmtId="0" fontId="6" fillId="4" borderId="7" xfId="0" applyFont="1" applyFill="1" applyBorder="1" applyAlignment="1" applyProtection="1">
      <alignment horizontal="center" vertical="top"/>
      <protection locked="0"/>
    </xf>
    <xf numFmtId="0" fontId="8" fillId="4" borderId="7" xfId="0" applyFont="1" applyFill="1" applyBorder="1" applyAlignment="1" applyProtection="1">
      <alignment horizontal="left" vertical="top" wrapText="1"/>
      <protection locked="0"/>
    </xf>
    <xf numFmtId="0" fontId="6" fillId="0" borderId="5" xfId="0" applyFont="1" applyBorder="1" applyAlignment="1">
      <alignment horizontal="center" vertical="center" wrapText="1"/>
    </xf>
    <xf numFmtId="0" fontId="6" fillId="0" borderId="7" xfId="0" applyFont="1" applyBorder="1" applyAlignment="1">
      <alignment horizontal="left" vertical="center" wrapText="1"/>
    </xf>
    <xf numFmtId="0" fontId="6" fillId="0" borderId="7" xfId="0" applyFont="1" applyBorder="1" applyAlignment="1">
      <alignment horizontal="left" wrapText="1"/>
    </xf>
    <xf numFmtId="0" fontId="8" fillId="0" borderId="7" xfId="0" applyFont="1" applyBorder="1" applyAlignment="1">
      <alignment horizontal="left" wrapText="1"/>
    </xf>
    <xf numFmtId="0" fontId="8" fillId="0" borderId="7" xfId="0" applyFont="1" applyBorder="1" applyAlignment="1">
      <alignment horizontal="left" vertical="center" wrapText="1"/>
    </xf>
    <xf numFmtId="2" fontId="15" fillId="0" borderId="7" xfId="0" applyNumberFormat="1" applyFont="1" applyBorder="1" applyAlignment="1">
      <alignment horizontal="left" vertical="center" wrapText="1"/>
    </xf>
    <xf numFmtId="0" fontId="14" fillId="0" borderId="7" xfId="0" applyFont="1" applyBorder="1" applyAlignment="1">
      <alignment horizontal="center" vertical="center" wrapText="1"/>
    </xf>
    <xf numFmtId="1" fontId="1" fillId="2" borderId="0" xfId="0" applyNumberFormat="1" applyFont="1" applyFill="1" applyAlignment="1">
      <alignment horizontal="center" vertical="center"/>
    </xf>
    <xf numFmtId="1" fontId="2" fillId="0" borderId="2" xfId="0" applyNumberFormat="1" applyFont="1" applyBorder="1" applyAlignment="1">
      <alignment horizontal="center" vertical="center"/>
    </xf>
    <xf numFmtId="1" fontId="3" fillId="2" borderId="4" xfId="0" applyNumberFormat="1" applyFont="1" applyFill="1" applyBorder="1" applyAlignment="1">
      <alignment horizontal="center" vertical="center" wrapText="1"/>
    </xf>
    <xf numFmtId="164" fontId="6" fillId="3" borderId="7" xfId="0" applyNumberFormat="1" applyFont="1" applyFill="1" applyBorder="1" applyAlignment="1">
      <alignment horizontal="center" vertical="center" wrapText="1"/>
    </xf>
    <xf numFmtId="2" fontId="9" fillId="0" borderId="7" xfId="0" applyNumberFormat="1" applyFont="1" applyBorder="1" applyAlignment="1">
      <alignment horizontal="center" vertical="center"/>
    </xf>
    <xf numFmtId="0" fontId="9" fillId="3" borderId="7" xfId="0" applyFont="1" applyFill="1" applyBorder="1" applyAlignment="1">
      <alignment horizontal="center" vertical="center" wrapText="1"/>
    </xf>
    <xf numFmtId="0" fontId="10" fillId="2" borderId="6" xfId="0" applyFont="1" applyFill="1" applyBorder="1"/>
    <xf numFmtId="0" fontId="0" fillId="3" borderId="0" xfId="0" applyFill="1" applyAlignment="1">
      <alignment horizontal="center" wrapText="1"/>
    </xf>
    <xf numFmtId="0" fontId="3" fillId="2" borderId="4" xfId="0" applyFont="1" applyFill="1" applyBorder="1" applyAlignment="1">
      <alignment horizontal="center" wrapText="1"/>
    </xf>
    <xf numFmtId="0" fontId="1" fillId="2" borderId="0" xfId="0" applyFont="1" applyFill="1" applyAlignment="1">
      <alignment wrapText="1"/>
    </xf>
    <xf numFmtId="0" fontId="2" fillId="0" borderId="2" xfId="0" applyFont="1" applyBorder="1" applyAlignment="1">
      <alignment wrapText="1"/>
    </xf>
    <xf numFmtId="0" fontId="12" fillId="0" borderId="0" xfId="0" applyFont="1" applyAlignment="1">
      <alignment wrapText="1"/>
    </xf>
    <xf numFmtId="0" fontId="13" fillId="0" borderId="0" xfId="0" applyFont="1" applyAlignment="1">
      <alignment wrapText="1"/>
    </xf>
    <xf numFmtId="0" fontId="6" fillId="3" borderId="7" xfId="0" applyFont="1" applyFill="1" applyBorder="1" applyAlignment="1">
      <alignment horizontal="left" wrapText="1"/>
    </xf>
    <xf numFmtId="0" fontId="8" fillId="3" borderId="7" xfId="0" applyFont="1" applyFill="1" applyBorder="1" applyAlignment="1">
      <alignment horizontal="left" wrapText="1"/>
    </xf>
    <xf numFmtId="1" fontId="10" fillId="2" borderId="6" xfId="0" applyNumberFormat="1" applyFont="1" applyFill="1" applyBorder="1" applyAlignment="1">
      <alignment horizontal="center"/>
    </xf>
    <xf numFmtId="1" fontId="0" fillId="0" borderId="0" xfId="0" applyNumberFormat="1"/>
    <xf numFmtId="2" fontId="19" fillId="6" borderId="0" xfId="0" applyNumberFormat="1" applyFont="1" applyFill="1"/>
    <xf numFmtId="2" fontId="10" fillId="2" borderId="6" xfId="0" applyNumberFormat="1" applyFont="1" applyFill="1" applyBorder="1" applyAlignment="1">
      <alignment horizontal="center" vertical="center"/>
    </xf>
    <xf numFmtId="0" fontId="3" fillId="2" borderId="4" xfId="0" applyFont="1" applyFill="1" applyBorder="1" applyAlignment="1">
      <alignment vertical="center" wrapText="1"/>
    </xf>
    <xf numFmtId="44" fontId="1" fillId="2" borderId="0" xfId="2" applyFont="1" applyFill="1" applyAlignment="1">
      <alignment vertical="center"/>
    </xf>
    <xf numFmtId="44" fontId="4" fillId="2" borderId="4" xfId="2" applyFont="1" applyFill="1" applyBorder="1" applyAlignment="1">
      <alignment horizontal="left" vertical="center" wrapText="1"/>
    </xf>
    <xf numFmtId="44" fontId="6" fillId="0" borderId="7" xfId="2" applyFont="1" applyBorder="1" applyAlignment="1" applyProtection="1">
      <alignment horizontal="left" vertical="top"/>
      <protection locked="0"/>
    </xf>
    <xf numFmtId="44" fontId="6" fillId="4" borderId="7" xfId="2" applyFont="1" applyFill="1" applyBorder="1" applyAlignment="1" applyProtection="1">
      <alignment horizontal="left" vertical="top"/>
      <protection locked="0"/>
    </xf>
    <xf numFmtId="44" fontId="0" fillId="0" borderId="0" xfId="2" applyFont="1"/>
    <xf numFmtId="44" fontId="2" fillId="0" borderId="2" xfId="2" applyFont="1" applyBorder="1" applyAlignment="1">
      <alignment vertical="center"/>
    </xf>
    <xf numFmtId="44" fontId="6" fillId="0" borderId="7" xfId="2" applyFont="1" applyBorder="1" applyAlignment="1" applyProtection="1">
      <alignment horizontal="center" vertical="center"/>
      <protection locked="0"/>
    </xf>
    <xf numFmtId="44" fontId="6" fillId="4" borderId="7" xfId="2" applyFont="1" applyFill="1" applyBorder="1" applyAlignment="1" applyProtection="1">
      <alignment horizontal="center" vertical="center"/>
      <protection locked="0"/>
    </xf>
    <xf numFmtId="44" fontId="10" fillId="2" borderId="0" xfId="2" applyFont="1" applyFill="1" applyAlignment="1">
      <alignment horizontal="center" vertical="center"/>
    </xf>
    <xf numFmtId="2" fontId="1" fillId="2" borderId="0" xfId="0" applyNumberFormat="1" applyFont="1" applyFill="1" applyAlignment="1">
      <alignment horizontal="center" vertical="center"/>
    </xf>
    <xf numFmtId="2" fontId="2" fillId="0" borderId="2" xfId="0" applyNumberFormat="1" applyFont="1" applyBorder="1" applyAlignment="1">
      <alignment horizontal="center" vertical="center"/>
    </xf>
    <xf numFmtId="2" fontId="10" fillId="2" borderId="0" xfId="0" applyNumberFormat="1" applyFont="1" applyFill="1" applyAlignment="1">
      <alignment horizontal="center" vertical="center"/>
    </xf>
    <xf numFmtId="2" fontId="7" fillId="0" borderId="0" xfId="0" applyNumberFormat="1" applyFont="1" applyAlignment="1">
      <alignment horizontal="center"/>
    </xf>
    <xf numFmtId="0" fontId="10" fillId="2" borderId="6" xfId="0" applyFont="1" applyFill="1" applyBorder="1" applyAlignment="1">
      <alignment horizontal="center" vertical="center"/>
    </xf>
    <xf numFmtId="0" fontId="0" fillId="0" borderId="0" xfId="0" applyAlignment="1">
      <alignment horizontal="center" vertical="center"/>
    </xf>
    <xf numFmtId="0" fontId="8" fillId="3" borderId="7" xfId="0" applyFont="1" applyFill="1" applyBorder="1" applyAlignment="1">
      <alignment horizontal="left" vertical="center" wrapText="1"/>
    </xf>
    <xf numFmtId="0" fontId="15" fillId="0" borderId="7" xfId="0" applyFont="1" applyBorder="1" applyAlignment="1">
      <alignment horizontal="left" vertical="center" wrapText="1"/>
    </xf>
    <xf numFmtId="0" fontId="15" fillId="3" borderId="7" xfId="0" applyFont="1" applyFill="1" applyBorder="1" applyAlignment="1">
      <alignment horizontal="left" vertical="center" wrapText="1"/>
    </xf>
    <xf numFmtId="0" fontId="20" fillId="0" borderId="7" xfId="0" applyFont="1" applyBorder="1" applyAlignment="1">
      <alignment horizontal="left" vertical="center" wrapText="1"/>
    </xf>
    <xf numFmtId="0" fontId="6" fillId="0" borderId="3" xfId="0" applyFont="1" applyBorder="1" applyAlignment="1">
      <alignment horizontal="center" vertical="center" wrapText="1"/>
    </xf>
    <xf numFmtId="44" fontId="8" fillId="4" borderId="7" xfId="2" applyFont="1" applyFill="1" applyBorder="1" applyAlignment="1" applyProtection="1">
      <alignment horizontal="center" vertical="center" wrapText="1"/>
      <protection locked="0"/>
    </xf>
    <xf numFmtId="44" fontId="4" fillId="2" borderId="4" xfId="2" applyFont="1" applyFill="1" applyBorder="1" applyAlignment="1">
      <alignment horizontal="left" vertical="top" wrapText="1"/>
    </xf>
    <xf numFmtId="0" fontId="1" fillId="2" borderId="1" xfId="0" applyFont="1" applyFill="1" applyBorder="1" applyAlignment="1">
      <alignment horizontal="left" vertical="top"/>
    </xf>
    <xf numFmtId="0" fontId="1" fillId="2" borderId="0" xfId="0" applyFont="1" applyFill="1" applyAlignment="1">
      <alignment horizontal="left" vertical="top"/>
    </xf>
    <xf numFmtId="0" fontId="1" fillId="2" borderId="0" xfId="0" applyFont="1" applyFill="1" applyAlignment="1">
      <alignment horizontal="left" vertical="top" wrapText="1"/>
    </xf>
    <xf numFmtId="2" fontId="1" fillId="2" borderId="0" xfId="0" applyNumberFormat="1" applyFont="1" applyFill="1" applyAlignment="1">
      <alignment horizontal="left" vertical="top"/>
    </xf>
    <xf numFmtId="44" fontId="1" fillId="2" borderId="0" xfId="2" applyFont="1" applyFill="1" applyAlignment="1">
      <alignment horizontal="left" vertical="top"/>
    </xf>
    <xf numFmtId="0" fontId="2" fillId="0" borderId="1" xfId="0" applyFont="1" applyBorder="1" applyAlignment="1">
      <alignment horizontal="left" vertical="top"/>
    </xf>
    <xf numFmtId="0" fontId="2" fillId="0" borderId="0" xfId="0" applyFont="1" applyAlignment="1">
      <alignment horizontal="left" vertical="top"/>
    </xf>
    <xf numFmtId="0" fontId="2" fillId="3" borderId="0" xfId="0" applyFont="1" applyFill="1" applyAlignment="1">
      <alignment horizontal="left" vertical="top" wrapText="1"/>
    </xf>
    <xf numFmtId="2" fontId="2" fillId="0" borderId="0" xfId="0" applyNumberFormat="1" applyFont="1" applyAlignment="1">
      <alignment horizontal="left" vertical="top"/>
    </xf>
    <xf numFmtId="44" fontId="2" fillId="0" borderId="0" xfId="2" applyFont="1" applyAlignment="1">
      <alignment horizontal="left" vertical="top"/>
    </xf>
    <xf numFmtId="0" fontId="3" fillId="2" borderId="4" xfId="0" applyFont="1" applyFill="1" applyBorder="1" applyAlignment="1">
      <alignment horizontal="left" vertical="top" wrapText="1"/>
    </xf>
    <xf numFmtId="0" fontId="4" fillId="2" borderId="4" xfId="0" applyFont="1" applyFill="1" applyBorder="1" applyAlignment="1">
      <alignment horizontal="left" vertical="top"/>
    </xf>
    <xf numFmtId="0" fontId="4" fillId="2" borderId="4" xfId="0" applyFont="1" applyFill="1" applyBorder="1" applyAlignment="1">
      <alignment horizontal="left" vertical="top" wrapText="1"/>
    </xf>
    <xf numFmtId="2" fontId="3" fillId="2" borderId="4" xfId="0" applyNumberFormat="1" applyFont="1" applyFill="1" applyBorder="1" applyAlignment="1">
      <alignment horizontal="left" vertical="top" wrapText="1"/>
    </xf>
    <xf numFmtId="164" fontId="6" fillId="0" borderId="7" xfId="0" applyNumberFormat="1" applyFont="1" applyBorder="1" applyAlignment="1">
      <alignment horizontal="left" vertical="top" wrapText="1"/>
    </xf>
    <xf numFmtId="2" fontId="6" fillId="0" borderId="7" xfId="0" applyNumberFormat="1" applyFont="1" applyBorder="1" applyAlignment="1">
      <alignment horizontal="left" vertical="top" wrapText="1"/>
    </xf>
    <xf numFmtId="0" fontId="8" fillId="5" borderId="7" xfId="0" applyFont="1" applyFill="1" applyBorder="1" applyAlignment="1">
      <alignment horizontal="left" vertical="top" wrapText="1"/>
    </xf>
    <xf numFmtId="0" fontId="8" fillId="3" borderId="7" xfId="0" applyFont="1" applyFill="1" applyBorder="1" applyAlignment="1">
      <alignment horizontal="left" vertical="top" wrapText="1"/>
    </xf>
    <xf numFmtId="2" fontId="8" fillId="0" borderId="7" xfId="0" applyNumberFormat="1" applyFont="1" applyBorder="1" applyAlignment="1">
      <alignment horizontal="left" vertical="top" wrapText="1"/>
    </xf>
    <xf numFmtId="1" fontId="8" fillId="0" borderId="7" xfId="0" applyNumberFormat="1" applyFont="1" applyBorder="1" applyAlignment="1">
      <alignment horizontal="left" vertical="top" wrapText="1"/>
    </xf>
    <xf numFmtId="0" fontId="6" fillId="3" borderId="7" xfId="0" applyFont="1" applyFill="1" applyBorder="1" applyAlignment="1">
      <alignment horizontal="left" vertical="top" wrapText="1"/>
    </xf>
    <xf numFmtId="0" fontId="6" fillId="4" borderId="7" xfId="0" applyFont="1" applyFill="1" applyBorder="1" applyAlignment="1" applyProtection="1">
      <alignment horizontal="left" vertical="top" wrapText="1"/>
      <protection locked="0"/>
    </xf>
    <xf numFmtId="0" fontId="6" fillId="0" borderId="3" xfId="0" applyFont="1" applyBorder="1" applyAlignment="1">
      <alignment horizontal="left" vertical="top" wrapText="1"/>
    </xf>
    <xf numFmtId="0" fontId="10" fillId="2" borderId="6" xfId="0" applyFont="1" applyFill="1" applyBorder="1" applyAlignment="1">
      <alignment horizontal="left" vertical="top"/>
    </xf>
    <xf numFmtId="0" fontId="10" fillId="2" borderId="6" xfId="0" applyFont="1" applyFill="1" applyBorder="1" applyAlignment="1">
      <alignment horizontal="left" vertical="top" wrapText="1"/>
    </xf>
    <xf numFmtId="2" fontId="10" fillId="2" borderId="6" xfId="0" applyNumberFormat="1" applyFont="1" applyFill="1" applyBorder="1" applyAlignment="1">
      <alignment horizontal="left" vertical="top"/>
    </xf>
    <xf numFmtId="44" fontId="10" fillId="2" borderId="6" xfId="2" applyFont="1" applyFill="1" applyBorder="1" applyAlignment="1">
      <alignment horizontal="left" vertical="top" wrapText="1"/>
    </xf>
    <xf numFmtId="3" fontId="16" fillId="2" borderId="3" xfId="0" applyNumberFormat="1" applyFont="1" applyFill="1" applyBorder="1" applyAlignment="1">
      <alignment horizontal="left" vertical="top"/>
    </xf>
    <xf numFmtId="0" fontId="11" fillId="0" borderId="7" xfId="0" applyFont="1" applyBorder="1" applyAlignment="1">
      <alignment horizontal="left" vertical="center" wrapText="1"/>
    </xf>
    <xf numFmtId="0" fontId="11" fillId="3" borderId="7" xfId="0" applyFont="1" applyFill="1" applyBorder="1" applyAlignment="1">
      <alignment horizontal="left" wrapText="1"/>
    </xf>
    <xf numFmtId="0" fontId="0" fillId="0" borderId="3" xfId="0" applyBorder="1"/>
    <xf numFmtId="0" fontId="11" fillId="0" borderId="7" xfId="0" applyFont="1" applyBorder="1" applyAlignment="1">
      <alignment horizontal="left" vertical="top" wrapText="1"/>
    </xf>
    <xf numFmtId="2" fontId="11" fillId="0" borderId="7" xfId="0" applyNumberFormat="1" applyFont="1" applyBorder="1" applyAlignment="1">
      <alignment horizontal="center" vertical="center" wrapText="1"/>
    </xf>
    <xf numFmtId="0" fontId="13" fillId="0" borderId="7" xfId="0" applyFont="1" applyBorder="1" applyAlignment="1">
      <alignment horizontal="center" vertical="center" wrapText="1"/>
    </xf>
    <xf numFmtId="0" fontId="21" fillId="2" borderId="1" xfId="0" applyFont="1" applyFill="1" applyBorder="1" applyAlignment="1">
      <alignment horizontal="center" vertical="center"/>
    </xf>
    <xf numFmtId="0" fontId="21" fillId="2" borderId="0" xfId="0" applyFont="1" applyFill="1" applyAlignment="1">
      <alignment horizontal="center" vertical="center"/>
    </xf>
    <xf numFmtId="0" fontId="6" fillId="3" borderId="8" xfId="0" applyFont="1" applyFill="1" applyBorder="1" applyAlignment="1">
      <alignment horizontal="left" vertical="top" wrapText="1"/>
    </xf>
    <xf numFmtId="0" fontId="6" fillId="3" borderId="9" xfId="0" applyFont="1" applyFill="1" applyBorder="1" applyAlignment="1">
      <alignment horizontal="left" vertical="top" wrapText="1"/>
    </xf>
    <xf numFmtId="0" fontId="6" fillId="3" borderId="10" xfId="0" applyFont="1" applyFill="1" applyBorder="1" applyAlignment="1">
      <alignment horizontal="left" vertical="top" wrapText="1"/>
    </xf>
    <xf numFmtId="0" fontId="6" fillId="0" borderId="8" xfId="0" applyFont="1" applyBorder="1" applyAlignment="1">
      <alignment horizontal="left" vertical="top" wrapText="1"/>
    </xf>
    <xf numFmtId="0" fontId="6" fillId="0" borderId="9" xfId="0" applyFont="1" applyBorder="1" applyAlignment="1">
      <alignment horizontal="left" vertical="top" wrapText="1"/>
    </xf>
    <xf numFmtId="0" fontId="6" fillId="0" borderId="10" xfId="0" applyFont="1" applyBorder="1" applyAlignment="1">
      <alignment horizontal="left" vertical="top"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8" fillId="0" borderId="8"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0" xfId="0" applyFont="1" applyBorder="1" applyAlignment="1">
      <alignment horizontal="center" vertical="center" wrapText="1"/>
    </xf>
    <xf numFmtId="0" fontId="7" fillId="0" borderId="8" xfId="0" applyFont="1" applyBorder="1" applyAlignment="1">
      <alignment horizontal="center" vertical="center" wrapText="1"/>
    </xf>
    <xf numFmtId="0" fontId="7" fillId="0" borderId="9" xfId="0" applyFont="1" applyBorder="1" applyAlignment="1">
      <alignment horizontal="center" vertical="center" wrapText="1"/>
    </xf>
    <xf numFmtId="0" fontId="7" fillId="0" borderId="10" xfId="0" applyFont="1" applyBorder="1" applyAlignment="1">
      <alignment horizontal="center" vertical="center" wrapText="1"/>
    </xf>
    <xf numFmtId="0" fontId="7" fillId="3" borderId="8" xfId="0" applyFont="1" applyFill="1" applyBorder="1" applyAlignment="1">
      <alignment horizontal="center" vertical="center" wrapText="1"/>
    </xf>
    <xf numFmtId="0" fontId="7" fillId="3" borderId="9" xfId="0" applyFont="1" applyFill="1" applyBorder="1" applyAlignment="1">
      <alignment horizontal="center" vertical="center" wrapText="1"/>
    </xf>
  </cellXfs>
  <cellStyles count="3">
    <cellStyle name="Procent" xfId="1" builtinId="5"/>
    <cellStyle name="Standaard" xfId="0" builtinId="0"/>
    <cellStyle name="Valuta" xfId="2"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0</xdr:colOff>
      <xdr:row>95</xdr:row>
      <xdr:rowOff>0</xdr:rowOff>
    </xdr:from>
    <xdr:to>
      <xdr:col>3</xdr:col>
      <xdr:colOff>7277212</xdr:colOff>
      <xdr:row>101</xdr:row>
      <xdr:rowOff>544920</xdr:rowOff>
    </xdr:to>
    <xdr:pic>
      <xdr:nvPicPr>
        <xdr:cNvPr id="4" name="Afbeelding 3">
          <a:extLst>
            <a:ext uri="{FF2B5EF4-FFF2-40B4-BE49-F238E27FC236}">
              <a16:creationId xmlns:a16="http://schemas.microsoft.com/office/drawing/2014/main" id="{E9356ECD-8609-4E9B-82D2-6DE9A2312C8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86000" y="49040143"/>
          <a:ext cx="7492205" cy="452591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304800</xdr:colOff>
      <xdr:row>31</xdr:row>
      <xdr:rowOff>451758</xdr:rowOff>
    </xdr:from>
    <xdr:to>
      <xdr:col>3</xdr:col>
      <xdr:colOff>3823607</xdr:colOff>
      <xdr:row>31</xdr:row>
      <xdr:rowOff>3049676</xdr:rowOff>
    </xdr:to>
    <xdr:pic>
      <xdr:nvPicPr>
        <xdr:cNvPr id="9" name="Afbeelding 4">
          <a:extLst>
            <a:ext uri="{FF2B5EF4-FFF2-40B4-BE49-F238E27FC236}">
              <a16:creationId xmlns:a16="http://schemas.microsoft.com/office/drawing/2014/main" id="{D84BC415-D5CA-4799-92C3-D0D70969EFD1}"/>
            </a:ext>
            <a:ext uri="{147F2762-F138-4A5C-976F-8EAC2B608ADB}">
              <a16:predDERef xmlns:a16="http://schemas.microsoft.com/office/drawing/2014/main" pred="{E9356ECD-8609-4E9B-82D2-6DE9A2312C8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495550" y="6384472"/>
          <a:ext cx="3518807" cy="259791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ADDCA5-0A1A-4DF8-B005-1D56ADD65990}">
  <dimension ref="A1:J6"/>
  <sheetViews>
    <sheetView tabSelected="1" zoomScaleNormal="100" workbookViewId="0">
      <selection activeCell="C6" sqref="C6"/>
    </sheetView>
  </sheetViews>
  <sheetFormatPr defaultColWidth="0" defaultRowHeight="15" customHeight="1" zeroHeight="1" x14ac:dyDescent="0.25"/>
  <cols>
    <col min="1" max="1" width="57" customWidth="1"/>
    <col min="2" max="2" width="12.42578125" style="5" customWidth="1"/>
    <col min="3" max="3" width="57.140625" bestFit="1" customWidth="1"/>
    <col min="4" max="4" width="20.42578125" customWidth="1"/>
    <col min="5" max="5" width="4.85546875" hidden="1" customWidth="1"/>
    <col min="6" max="6" width="7.140625" style="5" hidden="1" customWidth="1"/>
    <col min="7" max="7" width="2.28515625" hidden="1" customWidth="1"/>
    <col min="8" max="8" width="7.140625" style="5" hidden="1" customWidth="1"/>
    <col min="9" max="9" width="2.28515625" hidden="1" customWidth="1"/>
    <col min="10" max="10" width="7.140625" style="5" hidden="1" customWidth="1"/>
    <col min="11" max="16384" width="9.140625" hidden="1"/>
  </cols>
  <sheetData>
    <row r="1" spans="1:10" ht="24" x14ac:dyDescent="0.25">
      <c r="A1" s="155" t="s">
        <v>0</v>
      </c>
      <c r="B1" s="156"/>
      <c r="C1" s="156"/>
      <c r="D1" s="156"/>
      <c r="E1" s="32" t="s">
        <v>1</v>
      </c>
      <c r="F1" s="33"/>
      <c r="G1" s="32"/>
      <c r="H1" s="33"/>
      <c r="I1" s="32"/>
      <c r="J1" s="33"/>
    </row>
    <row r="2" spans="1:10" ht="15.75" x14ac:dyDescent="0.25">
      <c r="A2" s="16" t="s">
        <v>2</v>
      </c>
      <c r="B2" s="30">
        <f>Algemeen!I41</f>
        <v>545</v>
      </c>
      <c r="C2" s="17" t="s">
        <v>3</v>
      </c>
      <c r="D2" s="18">
        <f>Algemeen!L41</f>
        <v>0</v>
      </c>
      <c r="E2" s="32">
        <v>1</v>
      </c>
      <c r="F2" s="96">
        <v>109</v>
      </c>
      <c r="G2" s="32">
        <v>2</v>
      </c>
      <c r="H2" s="33">
        <f>F2/3*G2</f>
        <v>72.666666666666671</v>
      </c>
      <c r="I2" s="32">
        <v>3</v>
      </c>
      <c r="J2" s="33">
        <f>F2/I2</f>
        <v>36.333333333333336</v>
      </c>
    </row>
    <row r="3" spans="1:10" ht="15.75" x14ac:dyDescent="0.25">
      <c r="A3" s="16" t="s">
        <v>4</v>
      </c>
      <c r="B3" s="30">
        <f>ERP!J175</f>
        <v>8102.3333333333348</v>
      </c>
      <c r="C3" s="17" t="s">
        <v>5</v>
      </c>
      <c r="D3" s="18">
        <f>ERP!M175</f>
        <v>0</v>
      </c>
      <c r="E3" s="32">
        <v>1</v>
      </c>
      <c r="F3" s="96">
        <v>109</v>
      </c>
      <c r="G3" s="32">
        <v>2</v>
      </c>
      <c r="H3" s="33">
        <f>F3/3*G3</f>
        <v>72.666666666666671</v>
      </c>
      <c r="I3" s="32">
        <v>3</v>
      </c>
      <c r="J3" s="33">
        <f>F3/I3</f>
        <v>36.333333333333336</v>
      </c>
    </row>
    <row r="4" spans="1:10" ht="15.75" x14ac:dyDescent="0.25">
      <c r="A4" s="16" t="s">
        <v>6</v>
      </c>
      <c r="B4" s="30">
        <f>'Koppelingen ICT'!L12</f>
        <v>360</v>
      </c>
      <c r="C4" s="17" t="s">
        <v>7</v>
      </c>
      <c r="D4" s="18">
        <f>'Koppelingen ICT'!O12</f>
        <v>0</v>
      </c>
      <c r="E4" s="32">
        <v>1</v>
      </c>
      <c r="F4" s="96">
        <v>180</v>
      </c>
      <c r="G4" s="32">
        <v>2</v>
      </c>
      <c r="H4" s="33">
        <f>F4/3*G4</f>
        <v>120</v>
      </c>
      <c r="I4" s="32">
        <v>3</v>
      </c>
      <c r="J4" s="33">
        <f>F4/I4</f>
        <v>60</v>
      </c>
    </row>
    <row r="5" spans="1:10" ht="15.75" x14ac:dyDescent="0.25">
      <c r="A5" s="16" t="s">
        <v>8</v>
      </c>
      <c r="B5" s="30">
        <f>'ICT &amp; Helpdesk'!I44</f>
        <v>1500</v>
      </c>
      <c r="C5" s="17" t="s">
        <v>9</v>
      </c>
      <c r="D5" s="18">
        <f>'ICT &amp; Helpdesk'!L44</f>
        <v>0</v>
      </c>
      <c r="E5" s="32">
        <v>1</v>
      </c>
      <c r="F5" s="96">
        <v>180</v>
      </c>
      <c r="G5" s="32">
        <v>2</v>
      </c>
      <c r="H5" s="33">
        <f>F5/3*G5</f>
        <v>120</v>
      </c>
      <c r="I5" s="32">
        <v>3</v>
      </c>
      <c r="J5" s="33">
        <f>F5/I5</f>
        <v>60</v>
      </c>
    </row>
    <row r="6" spans="1:10" ht="15.75" x14ac:dyDescent="0.25">
      <c r="A6" s="19" t="s">
        <v>10</v>
      </c>
      <c r="B6" s="31">
        <f>SUM(B2:B5)</f>
        <v>10507.333333333336</v>
      </c>
      <c r="C6" s="148" t="s">
        <v>11</v>
      </c>
      <c r="D6" s="20">
        <f>SUM(D2:D5)</f>
        <v>0</v>
      </c>
      <c r="E6" s="32"/>
      <c r="F6" s="96"/>
      <c r="G6" s="32"/>
      <c r="H6" s="33"/>
      <c r="I6" s="32"/>
      <c r="J6" s="33"/>
    </row>
  </sheetData>
  <sheetProtection algorithmName="SHA-512" hashValue="0+M6X9OY/jmnb4TBEfn9K8V+WTNPUFyDiIBBcArPaAqs6Itjig8NzOhxv/PKfVzZmdoYLEwwjZtr4dYWmZ5iVQ==" saltValue="i+QkQU8/lTu6/dasRd3NZQ==" spinCount="100000" sheet="1" objects="1" scenarios="1"/>
  <mergeCells count="1">
    <mergeCell ref="A1:D1"/>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F7F453-0571-47B6-8873-1A7C1A502BC0}">
  <dimension ref="A1:P43"/>
  <sheetViews>
    <sheetView topLeftCell="E1" zoomScale="70" zoomScaleNormal="70" workbookViewId="0">
      <selection activeCell="F8" sqref="F8:K8"/>
    </sheetView>
  </sheetViews>
  <sheetFormatPr defaultColWidth="0" defaultRowHeight="51" customHeight="1" zeroHeight="1" x14ac:dyDescent="0.25"/>
  <cols>
    <col min="1" max="1" width="5.7109375" bestFit="1" customWidth="1"/>
    <col min="2" max="2" width="10.28515625" bestFit="1" customWidth="1"/>
    <col min="3" max="3" width="22" bestFit="1" customWidth="1"/>
    <col min="4" max="4" width="135.140625" style="12" customWidth="1"/>
    <col min="5" max="5" width="17.140625" customWidth="1"/>
    <col min="6" max="6" width="28.7109375" style="86" customWidth="1"/>
    <col min="7" max="7" width="15.28515625" customWidth="1"/>
    <col min="8" max="8" width="18.28515625" bestFit="1" customWidth="1"/>
    <col min="9" max="9" width="15.28515625" style="28" customWidth="1"/>
    <col min="10" max="11" width="32.28515625" customWidth="1"/>
    <col min="12" max="12" width="9.7109375" style="28" customWidth="1"/>
    <col min="13" max="13" width="104.85546875" style="6" customWidth="1"/>
    <col min="14" max="14" width="19.28515625" style="103" customWidth="1"/>
    <col min="15" max="15" width="19.140625" style="103" customWidth="1"/>
    <col min="16" max="16" width="9.140625" customWidth="1"/>
    <col min="17" max="16384" width="9.140625" hidden="1"/>
  </cols>
  <sheetData>
    <row r="1" spans="1:16" ht="26.25" x14ac:dyDescent="0.25">
      <c r="A1" s="121" t="s">
        <v>12</v>
      </c>
      <c r="B1" s="122"/>
      <c r="C1" s="122"/>
      <c r="D1" s="122"/>
      <c r="E1" s="122"/>
      <c r="F1" s="123"/>
      <c r="G1" s="122"/>
      <c r="H1" s="122"/>
      <c r="I1" s="124"/>
      <c r="J1" s="122"/>
      <c r="K1" s="122"/>
      <c r="L1" s="124"/>
      <c r="M1" s="122"/>
      <c r="N1" s="125"/>
      <c r="O1" s="125"/>
      <c r="P1" s="12"/>
    </row>
    <row r="2" spans="1:16" ht="15.75" x14ac:dyDescent="0.25">
      <c r="A2" s="126" t="s">
        <v>13</v>
      </c>
      <c r="B2" s="127"/>
      <c r="C2" s="127"/>
      <c r="D2" s="127"/>
      <c r="E2" s="127"/>
      <c r="F2" s="128"/>
      <c r="G2" s="127"/>
      <c r="H2" s="127"/>
      <c r="I2" s="129"/>
      <c r="J2" s="127"/>
      <c r="K2" s="127"/>
      <c r="L2" s="129"/>
      <c r="M2" s="127"/>
      <c r="N2" s="130"/>
      <c r="O2" s="130"/>
    </row>
    <row r="3" spans="1:16" ht="62.25" customHeight="1" x14ac:dyDescent="0.25">
      <c r="A3" s="131" t="s">
        <v>14</v>
      </c>
      <c r="B3" s="132" t="s">
        <v>15</v>
      </c>
      <c r="C3" s="133" t="s">
        <v>16</v>
      </c>
      <c r="D3" s="131" t="s">
        <v>17</v>
      </c>
      <c r="E3" s="133" t="s">
        <v>18</v>
      </c>
      <c r="F3" s="131" t="s">
        <v>19</v>
      </c>
      <c r="G3" s="131" t="s">
        <v>20</v>
      </c>
      <c r="H3" s="131" t="s">
        <v>21</v>
      </c>
      <c r="I3" s="134" t="s">
        <v>22</v>
      </c>
      <c r="J3" s="133" t="s">
        <v>23</v>
      </c>
      <c r="K3" s="133" t="s">
        <v>24</v>
      </c>
      <c r="L3" s="134" t="s">
        <v>25</v>
      </c>
      <c r="M3" s="133" t="s">
        <v>26</v>
      </c>
      <c r="N3" s="120" t="s">
        <v>27</v>
      </c>
      <c r="O3" s="120" t="s">
        <v>28</v>
      </c>
    </row>
    <row r="4" spans="1:16" ht="40.5" x14ac:dyDescent="0.25">
      <c r="A4" s="135">
        <v>1</v>
      </c>
      <c r="B4" s="50" t="s">
        <v>29</v>
      </c>
      <c r="C4" s="50" t="s">
        <v>30</v>
      </c>
      <c r="D4" s="50" t="s">
        <v>31</v>
      </c>
      <c r="E4" s="65" t="s">
        <v>32</v>
      </c>
      <c r="F4" s="157" t="s">
        <v>33</v>
      </c>
      <c r="G4" s="158"/>
      <c r="H4" s="158"/>
      <c r="I4" s="158"/>
      <c r="J4" s="158"/>
      <c r="K4" s="159"/>
      <c r="L4" s="136"/>
      <c r="M4" s="101"/>
      <c r="N4" s="101"/>
      <c r="O4" s="101"/>
    </row>
    <row r="5" spans="1:16" ht="51" customHeight="1" x14ac:dyDescent="0.25">
      <c r="A5" s="135">
        <v>2</v>
      </c>
      <c r="B5" s="50" t="s">
        <v>29</v>
      </c>
      <c r="C5" s="50" t="s">
        <v>30</v>
      </c>
      <c r="D5" s="50" t="s">
        <v>34</v>
      </c>
      <c r="E5" s="65" t="s">
        <v>32</v>
      </c>
      <c r="F5" s="157" t="s">
        <v>33</v>
      </c>
      <c r="G5" s="158"/>
      <c r="H5" s="158"/>
      <c r="I5" s="158"/>
      <c r="J5" s="158"/>
      <c r="K5" s="159"/>
      <c r="L5" s="136"/>
      <c r="M5" s="101"/>
      <c r="N5" s="101"/>
      <c r="O5" s="101"/>
    </row>
    <row r="6" spans="1:16" ht="60.75" customHeight="1" x14ac:dyDescent="0.25">
      <c r="A6" s="135">
        <v>3</v>
      </c>
      <c r="B6" s="50" t="s">
        <v>29</v>
      </c>
      <c r="C6" s="65" t="s">
        <v>35</v>
      </c>
      <c r="D6" s="50" t="s">
        <v>36</v>
      </c>
      <c r="E6" s="137" t="s">
        <v>37</v>
      </c>
      <c r="F6" s="138" t="s">
        <v>38</v>
      </c>
      <c r="G6" s="65">
        <v>1</v>
      </c>
      <c r="H6" s="65" t="s">
        <v>39</v>
      </c>
      <c r="I6" s="136">
        <f>IF(G6="","KO",IF(G6=1,Totaaloverzicht!$F$2,IF(Algemeen!G6=2,Totaaloverzicht!$H$2,Totaaloverzicht!$J$2)))</f>
        <v>109</v>
      </c>
      <c r="J6" s="71" t="s">
        <v>40</v>
      </c>
      <c r="K6" s="71" t="s">
        <v>40</v>
      </c>
      <c r="L6" s="139" t="str">
        <f>IF(J6="Ja",I6,"")</f>
        <v/>
      </c>
      <c r="M6" s="102"/>
      <c r="N6" s="102"/>
      <c r="O6" s="102"/>
    </row>
    <row r="7" spans="1:16" ht="51" customHeight="1" x14ac:dyDescent="0.25">
      <c r="A7" s="135">
        <v>4</v>
      </c>
      <c r="B7" s="50" t="s">
        <v>29</v>
      </c>
      <c r="C7" s="65" t="s">
        <v>35</v>
      </c>
      <c r="D7" s="50" t="s">
        <v>41</v>
      </c>
      <c r="E7" s="65" t="s">
        <v>32</v>
      </c>
      <c r="F7" s="138" t="s">
        <v>38</v>
      </c>
      <c r="G7" s="65">
        <v>3</v>
      </c>
      <c r="H7" s="65" t="s">
        <v>39</v>
      </c>
      <c r="I7" s="136">
        <f>IF(G7="","KO",IF(G7=1,Totaaloverzicht!$F$2,IF(Algemeen!G7=2,Totaaloverzicht!$H$2,Totaaloverzicht!$J$2)))</f>
        <v>36.333333333333336</v>
      </c>
      <c r="J7" s="71" t="s">
        <v>40</v>
      </c>
      <c r="K7" s="71" t="s">
        <v>40</v>
      </c>
      <c r="L7" s="139" t="str">
        <f>IF(J7="Ja",I7,"")</f>
        <v/>
      </c>
      <c r="M7" s="102"/>
      <c r="N7" s="102"/>
      <c r="O7" s="102"/>
    </row>
    <row r="8" spans="1:16" ht="51" customHeight="1" x14ac:dyDescent="0.25">
      <c r="A8" s="135">
        <v>5</v>
      </c>
      <c r="B8" s="50" t="s">
        <v>29</v>
      </c>
      <c r="C8" s="50" t="s">
        <v>42</v>
      </c>
      <c r="D8" s="50" t="s">
        <v>43</v>
      </c>
      <c r="E8" s="65" t="s">
        <v>32</v>
      </c>
      <c r="F8" s="157" t="s">
        <v>33</v>
      </c>
      <c r="G8" s="158"/>
      <c r="H8" s="158"/>
      <c r="I8" s="158"/>
      <c r="J8" s="158"/>
      <c r="K8" s="159"/>
      <c r="L8" s="140" t="str">
        <f t="shared" ref="L8:L39" si="0">IF(J8="Ja",I8,"")</f>
        <v/>
      </c>
      <c r="M8" s="101"/>
      <c r="N8" s="101"/>
      <c r="O8" s="101"/>
    </row>
    <row r="9" spans="1:16" ht="51" customHeight="1" x14ac:dyDescent="0.25">
      <c r="A9" s="135">
        <v>6</v>
      </c>
      <c r="B9" s="50" t="s">
        <v>29</v>
      </c>
      <c r="C9" s="50" t="s">
        <v>42</v>
      </c>
      <c r="D9" s="50" t="s">
        <v>44</v>
      </c>
      <c r="E9" s="65" t="s">
        <v>32</v>
      </c>
      <c r="F9" s="157" t="s">
        <v>33</v>
      </c>
      <c r="G9" s="158"/>
      <c r="H9" s="158"/>
      <c r="I9" s="158"/>
      <c r="J9" s="158"/>
      <c r="K9" s="159"/>
      <c r="L9" s="140" t="str">
        <f t="shared" si="0"/>
        <v/>
      </c>
      <c r="M9" s="101"/>
      <c r="N9" s="101"/>
      <c r="O9" s="101"/>
    </row>
    <row r="10" spans="1:16" ht="51" customHeight="1" x14ac:dyDescent="0.25">
      <c r="A10" s="135">
        <v>7</v>
      </c>
      <c r="B10" s="50" t="s">
        <v>29</v>
      </c>
      <c r="C10" s="50" t="s">
        <v>42</v>
      </c>
      <c r="D10" s="50" t="s">
        <v>45</v>
      </c>
      <c r="E10" s="65" t="s">
        <v>32</v>
      </c>
      <c r="F10" s="157" t="s">
        <v>33</v>
      </c>
      <c r="G10" s="158"/>
      <c r="H10" s="158"/>
      <c r="I10" s="158"/>
      <c r="J10" s="158"/>
      <c r="K10" s="159"/>
      <c r="L10" s="140" t="str">
        <f t="shared" si="0"/>
        <v/>
      </c>
      <c r="M10" s="101"/>
      <c r="N10" s="101"/>
      <c r="O10" s="101"/>
    </row>
    <row r="11" spans="1:16" ht="51" customHeight="1" x14ac:dyDescent="0.25">
      <c r="A11" s="135">
        <v>8</v>
      </c>
      <c r="B11" s="50" t="s">
        <v>29</v>
      </c>
      <c r="C11" s="50" t="s">
        <v>42</v>
      </c>
      <c r="D11" s="50" t="s">
        <v>46</v>
      </c>
      <c r="E11" s="65" t="s">
        <v>32</v>
      </c>
      <c r="F11" s="157" t="s">
        <v>33</v>
      </c>
      <c r="G11" s="158"/>
      <c r="H11" s="158"/>
      <c r="I11" s="158"/>
      <c r="J11" s="158"/>
      <c r="K11" s="159"/>
      <c r="L11" s="140" t="str">
        <f t="shared" si="0"/>
        <v/>
      </c>
      <c r="M11" s="101"/>
      <c r="N11" s="101"/>
      <c r="O11" s="101"/>
    </row>
    <row r="12" spans="1:16" ht="51" customHeight="1" x14ac:dyDescent="0.25">
      <c r="A12" s="135">
        <v>9</v>
      </c>
      <c r="B12" s="50" t="s">
        <v>29</v>
      </c>
      <c r="C12" s="50" t="s">
        <v>42</v>
      </c>
      <c r="D12" s="50" t="s">
        <v>47</v>
      </c>
      <c r="E12" s="65" t="s">
        <v>32</v>
      </c>
      <c r="F12" s="157" t="s">
        <v>33</v>
      </c>
      <c r="G12" s="158"/>
      <c r="H12" s="158"/>
      <c r="I12" s="158"/>
      <c r="J12" s="158"/>
      <c r="K12" s="159"/>
      <c r="L12" s="140" t="str">
        <f t="shared" si="0"/>
        <v/>
      </c>
      <c r="M12" s="101"/>
      <c r="N12" s="101"/>
      <c r="O12" s="101"/>
    </row>
    <row r="13" spans="1:16" ht="51" customHeight="1" x14ac:dyDescent="0.25">
      <c r="A13" s="135">
        <v>10</v>
      </c>
      <c r="B13" s="50" t="s">
        <v>29</v>
      </c>
      <c r="C13" s="50" t="s">
        <v>42</v>
      </c>
      <c r="D13" s="50" t="s">
        <v>48</v>
      </c>
      <c r="E13" s="65" t="s">
        <v>32</v>
      </c>
      <c r="F13" s="157" t="s">
        <v>33</v>
      </c>
      <c r="G13" s="158"/>
      <c r="H13" s="158"/>
      <c r="I13" s="158"/>
      <c r="J13" s="158"/>
      <c r="K13" s="159"/>
      <c r="L13" s="140" t="str">
        <f t="shared" si="0"/>
        <v/>
      </c>
      <c r="M13" s="101"/>
      <c r="N13" s="101"/>
      <c r="O13" s="101"/>
    </row>
    <row r="14" spans="1:16" ht="51" customHeight="1" x14ac:dyDescent="0.25">
      <c r="A14" s="135">
        <v>11</v>
      </c>
      <c r="B14" s="50" t="s">
        <v>29</v>
      </c>
      <c r="C14" s="65" t="s">
        <v>42</v>
      </c>
      <c r="D14" s="50" t="s">
        <v>49</v>
      </c>
      <c r="E14" s="65" t="s">
        <v>32</v>
      </c>
      <c r="F14" s="157" t="s">
        <v>33</v>
      </c>
      <c r="G14" s="158"/>
      <c r="H14" s="158"/>
      <c r="I14" s="158"/>
      <c r="J14" s="158"/>
      <c r="K14" s="159"/>
      <c r="L14" s="140" t="str">
        <f t="shared" si="0"/>
        <v/>
      </c>
      <c r="M14" s="101"/>
      <c r="N14" s="101"/>
      <c r="O14" s="101"/>
    </row>
    <row r="15" spans="1:16" ht="51" customHeight="1" x14ac:dyDescent="0.25">
      <c r="A15" s="135">
        <v>12</v>
      </c>
      <c r="B15" s="50" t="s">
        <v>29</v>
      </c>
      <c r="C15" s="50" t="s">
        <v>42</v>
      </c>
      <c r="D15" s="50" t="s">
        <v>50</v>
      </c>
      <c r="E15" s="65" t="s">
        <v>32</v>
      </c>
      <c r="F15" s="157" t="s">
        <v>33</v>
      </c>
      <c r="G15" s="158"/>
      <c r="H15" s="158"/>
      <c r="I15" s="158"/>
      <c r="J15" s="158"/>
      <c r="K15" s="159"/>
      <c r="L15" s="140" t="str">
        <f t="shared" si="0"/>
        <v/>
      </c>
      <c r="M15" s="101"/>
      <c r="N15" s="101"/>
      <c r="O15" s="101"/>
    </row>
    <row r="16" spans="1:16" ht="51" customHeight="1" x14ac:dyDescent="0.25">
      <c r="A16" s="135">
        <v>13</v>
      </c>
      <c r="B16" s="50" t="s">
        <v>29</v>
      </c>
      <c r="C16" s="50" t="s">
        <v>42</v>
      </c>
      <c r="D16" s="50" t="s">
        <v>51</v>
      </c>
      <c r="E16" s="65" t="s">
        <v>32</v>
      </c>
      <c r="F16" s="157" t="s">
        <v>33</v>
      </c>
      <c r="G16" s="158"/>
      <c r="H16" s="158"/>
      <c r="I16" s="158"/>
      <c r="J16" s="158"/>
      <c r="K16" s="159"/>
      <c r="L16" s="140" t="str">
        <f t="shared" si="0"/>
        <v/>
      </c>
      <c r="M16" s="101"/>
      <c r="N16" s="101"/>
      <c r="O16" s="101"/>
    </row>
    <row r="17" spans="1:15" ht="51" customHeight="1" x14ac:dyDescent="0.25">
      <c r="A17" s="135">
        <v>14</v>
      </c>
      <c r="B17" s="50" t="s">
        <v>29</v>
      </c>
      <c r="C17" s="65" t="s">
        <v>42</v>
      </c>
      <c r="D17" s="50" t="s">
        <v>52</v>
      </c>
      <c r="E17" s="65" t="s">
        <v>32</v>
      </c>
      <c r="F17" s="157" t="s">
        <v>33</v>
      </c>
      <c r="G17" s="158"/>
      <c r="H17" s="158"/>
      <c r="I17" s="158"/>
      <c r="J17" s="158"/>
      <c r="K17" s="159"/>
      <c r="L17" s="140" t="str">
        <f t="shared" si="0"/>
        <v/>
      </c>
      <c r="M17" s="102"/>
      <c r="N17" s="101"/>
      <c r="O17" s="101"/>
    </row>
    <row r="18" spans="1:15" ht="51" customHeight="1" x14ac:dyDescent="0.25">
      <c r="A18" s="135">
        <v>15</v>
      </c>
      <c r="B18" s="50" t="s">
        <v>29</v>
      </c>
      <c r="C18" s="65" t="s">
        <v>42</v>
      </c>
      <c r="D18" s="50" t="s">
        <v>53</v>
      </c>
      <c r="E18" s="65" t="s">
        <v>32</v>
      </c>
      <c r="F18" s="160" t="s">
        <v>33</v>
      </c>
      <c r="G18" s="161"/>
      <c r="H18" s="161"/>
      <c r="I18" s="161"/>
      <c r="J18" s="161"/>
      <c r="K18" s="162"/>
      <c r="L18" s="140" t="str">
        <f t="shared" si="0"/>
        <v/>
      </c>
      <c r="M18" s="101"/>
      <c r="N18" s="101"/>
      <c r="O18" s="101"/>
    </row>
    <row r="19" spans="1:15" ht="51" customHeight="1" x14ac:dyDescent="0.25">
      <c r="A19" s="135">
        <v>16</v>
      </c>
      <c r="B19" s="50" t="s">
        <v>29</v>
      </c>
      <c r="C19" s="65" t="s">
        <v>42</v>
      </c>
      <c r="D19" s="50" t="s">
        <v>54</v>
      </c>
      <c r="E19" s="65" t="s">
        <v>32</v>
      </c>
      <c r="F19" s="141" t="s">
        <v>38</v>
      </c>
      <c r="G19" s="50">
        <v>2</v>
      </c>
      <c r="H19" s="65" t="s">
        <v>39</v>
      </c>
      <c r="I19" s="136">
        <f>IF(G19="","KO",IF(G19=1,Totaaloverzicht!$F$2,IF(Algemeen!G19=2,Totaaloverzicht!$H$2,Totaaloverzicht!$J$2)))</f>
        <v>72.666666666666671</v>
      </c>
      <c r="J19" s="142" t="s">
        <v>40</v>
      </c>
      <c r="K19" s="142" t="s">
        <v>40</v>
      </c>
      <c r="L19" s="139" t="str">
        <f>IF(J19="Ja",I19,"")</f>
        <v/>
      </c>
      <c r="M19" s="102"/>
      <c r="N19" s="102"/>
      <c r="O19" s="102"/>
    </row>
    <row r="20" spans="1:15" ht="51" customHeight="1" x14ac:dyDescent="0.25">
      <c r="A20" s="135">
        <v>17</v>
      </c>
      <c r="B20" s="50" t="s">
        <v>29</v>
      </c>
      <c r="C20" s="65" t="s">
        <v>42</v>
      </c>
      <c r="D20" s="50" t="s">
        <v>55</v>
      </c>
      <c r="E20" s="65" t="s">
        <v>32</v>
      </c>
      <c r="F20" s="157" t="s">
        <v>33</v>
      </c>
      <c r="G20" s="158"/>
      <c r="H20" s="158"/>
      <c r="I20" s="158"/>
      <c r="J20" s="158"/>
      <c r="K20" s="159"/>
      <c r="L20" s="140" t="str">
        <f t="shared" si="0"/>
        <v/>
      </c>
      <c r="M20" s="101"/>
      <c r="N20" s="101"/>
      <c r="O20" s="101"/>
    </row>
    <row r="21" spans="1:15" ht="51" customHeight="1" x14ac:dyDescent="0.25">
      <c r="A21" s="135">
        <v>18</v>
      </c>
      <c r="B21" s="50" t="s">
        <v>29</v>
      </c>
      <c r="C21" s="65" t="s">
        <v>42</v>
      </c>
      <c r="D21" s="50" t="s">
        <v>56</v>
      </c>
      <c r="E21" s="65" t="s">
        <v>32</v>
      </c>
      <c r="F21" s="157" t="s">
        <v>33</v>
      </c>
      <c r="G21" s="158"/>
      <c r="H21" s="158"/>
      <c r="I21" s="158"/>
      <c r="J21" s="158"/>
      <c r="K21" s="159"/>
      <c r="L21" s="140" t="str">
        <f t="shared" si="0"/>
        <v/>
      </c>
      <c r="M21" s="101"/>
      <c r="N21" s="101"/>
      <c r="O21" s="101"/>
    </row>
    <row r="22" spans="1:15" ht="51" customHeight="1" x14ac:dyDescent="0.25">
      <c r="A22" s="135">
        <v>19</v>
      </c>
      <c r="B22" s="50" t="s">
        <v>29</v>
      </c>
      <c r="C22" s="65" t="s">
        <v>42</v>
      </c>
      <c r="D22" s="50" t="s">
        <v>57</v>
      </c>
      <c r="E22" s="65" t="s">
        <v>32</v>
      </c>
      <c r="F22" s="157" t="s">
        <v>33</v>
      </c>
      <c r="G22" s="158"/>
      <c r="H22" s="158"/>
      <c r="I22" s="158"/>
      <c r="J22" s="158"/>
      <c r="K22" s="159"/>
      <c r="L22" s="140" t="str">
        <f t="shared" si="0"/>
        <v/>
      </c>
      <c r="M22" s="101"/>
      <c r="N22" s="101"/>
      <c r="O22" s="101"/>
    </row>
    <row r="23" spans="1:15" ht="51" customHeight="1" x14ac:dyDescent="0.25">
      <c r="A23" s="135">
        <v>20</v>
      </c>
      <c r="B23" s="50" t="s">
        <v>29</v>
      </c>
      <c r="C23" s="65" t="s">
        <v>42</v>
      </c>
      <c r="D23" s="50" t="s">
        <v>58</v>
      </c>
      <c r="E23" s="65" t="s">
        <v>32</v>
      </c>
      <c r="F23" s="141" t="s">
        <v>38</v>
      </c>
      <c r="G23" s="50">
        <v>2</v>
      </c>
      <c r="H23" s="65" t="s">
        <v>39</v>
      </c>
      <c r="I23" s="136">
        <f>IF(G23="","KO",IF(G23=1,Totaaloverzicht!$F$2,IF(Algemeen!G23=2,Totaaloverzicht!$H$2,Totaaloverzicht!$J$2)))</f>
        <v>72.666666666666671</v>
      </c>
      <c r="J23" s="142" t="s">
        <v>40</v>
      </c>
      <c r="K23" s="142" t="s">
        <v>40</v>
      </c>
      <c r="L23" s="139" t="str">
        <f>IF(J23="Ja",I23,"")</f>
        <v/>
      </c>
      <c r="M23" s="102"/>
      <c r="N23" s="102"/>
      <c r="O23" s="102"/>
    </row>
    <row r="24" spans="1:15" ht="51" customHeight="1" x14ac:dyDescent="0.25">
      <c r="A24" s="135">
        <v>21</v>
      </c>
      <c r="B24" s="50" t="s">
        <v>29</v>
      </c>
      <c r="C24" s="65" t="s">
        <v>42</v>
      </c>
      <c r="D24" s="50" t="s">
        <v>59</v>
      </c>
      <c r="E24" s="65" t="s">
        <v>32</v>
      </c>
      <c r="F24" s="157" t="s">
        <v>33</v>
      </c>
      <c r="G24" s="158"/>
      <c r="H24" s="158"/>
      <c r="I24" s="158"/>
      <c r="J24" s="158"/>
      <c r="K24" s="159"/>
      <c r="L24" s="140" t="str">
        <f t="shared" si="0"/>
        <v/>
      </c>
      <c r="M24" s="101"/>
      <c r="N24" s="101"/>
      <c r="O24" s="101"/>
    </row>
    <row r="25" spans="1:15" ht="51" customHeight="1" x14ac:dyDescent="0.25">
      <c r="A25" s="135">
        <v>22</v>
      </c>
      <c r="B25" s="50" t="s">
        <v>29</v>
      </c>
      <c r="C25" s="65" t="s">
        <v>42</v>
      </c>
      <c r="D25" s="50" t="s">
        <v>60</v>
      </c>
      <c r="E25" s="65" t="s">
        <v>32</v>
      </c>
      <c r="F25" s="141" t="s">
        <v>38</v>
      </c>
      <c r="G25" s="50">
        <v>2</v>
      </c>
      <c r="H25" s="65" t="s">
        <v>39</v>
      </c>
      <c r="I25" s="136">
        <f>IF(G25="","KO",IF(G25=1,Totaaloverzicht!$F$2,IF(Algemeen!G25=2,Totaaloverzicht!$H$2,Totaaloverzicht!$J$2)))</f>
        <v>72.666666666666671</v>
      </c>
      <c r="J25" s="142" t="s">
        <v>40</v>
      </c>
      <c r="K25" s="142" t="s">
        <v>40</v>
      </c>
      <c r="L25" s="139" t="str">
        <f>IF(J25="Ja",I25,"")</f>
        <v/>
      </c>
      <c r="M25" s="102"/>
      <c r="N25" s="102"/>
      <c r="O25" s="102"/>
    </row>
    <row r="26" spans="1:15" ht="51" customHeight="1" x14ac:dyDescent="0.25">
      <c r="A26" s="135">
        <v>23</v>
      </c>
      <c r="B26" s="50" t="s">
        <v>29</v>
      </c>
      <c r="C26" s="65" t="s">
        <v>42</v>
      </c>
      <c r="D26" s="50" t="s">
        <v>61</v>
      </c>
      <c r="E26" s="65" t="s">
        <v>32</v>
      </c>
      <c r="F26" s="157" t="s">
        <v>33</v>
      </c>
      <c r="G26" s="158"/>
      <c r="H26" s="158"/>
      <c r="I26" s="158"/>
      <c r="J26" s="158"/>
      <c r="K26" s="159"/>
      <c r="L26" s="140" t="str">
        <f t="shared" si="0"/>
        <v/>
      </c>
      <c r="M26" s="101"/>
      <c r="N26" s="101"/>
      <c r="O26" s="101"/>
    </row>
    <row r="27" spans="1:15" ht="51" customHeight="1" x14ac:dyDescent="0.25">
      <c r="A27" s="135">
        <v>25</v>
      </c>
      <c r="B27" s="50" t="s">
        <v>29</v>
      </c>
      <c r="C27" s="50" t="s">
        <v>64</v>
      </c>
      <c r="D27" s="50" t="s">
        <v>65</v>
      </c>
      <c r="E27" s="65" t="s">
        <v>32</v>
      </c>
      <c r="F27" s="157" t="s">
        <v>33</v>
      </c>
      <c r="G27" s="158"/>
      <c r="H27" s="158"/>
      <c r="I27" s="158"/>
      <c r="J27" s="158"/>
      <c r="K27" s="159"/>
      <c r="L27" s="140" t="str">
        <f t="shared" si="0"/>
        <v/>
      </c>
      <c r="M27" s="101"/>
      <c r="N27" s="101"/>
      <c r="O27" s="101"/>
    </row>
    <row r="28" spans="1:15" ht="51" customHeight="1" x14ac:dyDescent="0.25">
      <c r="A28" s="135">
        <v>26</v>
      </c>
      <c r="B28" s="50" t="s">
        <v>29</v>
      </c>
      <c r="C28" s="50" t="s">
        <v>66</v>
      </c>
      <c r="D28" s="50" t="s">
        <v>67</v>
      </c>
      <c r="E28" s="65" t="s">
        <v>32</v>
      </c>
      <c r="F28" s="157" t="s">
        <v>33</v>
      </c>
      <c r="G28" s="158"/>
      <c r="H28" s="158"/>
      <c r="I28" s="158"/>
      <c r="J28" s="158"/>
      <c r="K28" s="159"/>
      <c r="L28" s="140" t="str">
        <f t="shared" si="0"/>
        <v/>
      </c>
      <c r="M28" s="101"/>
      <c r="N28" s="101"/>
      <c r="O28" s="101"/>
    </row>
    <row r="29" spans="1:15" ht="51" customHeight="1" x14ac:dyDescent="0.25">
      <c r="A29" s="135">
        <v>27</v>
      </c>
      <c r="B29" s="50" t="s">
        <v>29</v>
      </c>
      <c r="C29" s="50" t="s">
        <v>66</v>
      </c>
      <c r="D29" s="50" t="s">
        <v>68</v>
      </c>
      <c r="E29" s="65" t="s">
        <v>32</v>
      </c>
      <c r="F29" s="157" t="s">
        <v>33</v>
      </c>
      <c r="G29" s="158"/>
      <c r="H29" s="158"/>
      <c r="I29" s="158"/>
      <c r="J29" s="158"/>
      <c r="K29" s="159"/>
      <c r="L29" s="140" t="str">
        <f t="shared" si="0"/>
        <v/>
      </c>
      <c r="M29" s="101"/>
      <c r="N29" s="101"/>
      <c r="O29" s="101"/>
    </row>
    <row r="30" spans="1:15" ht="51" customHeight="1" x14ac:dyDescent="0.25">
      <c r="A30" s="135">
        <v>28</v>
      </c>
      <c r="B30" s="50" t="s">
        <v>29</v>
      </c>
      <c r="C30" s="50" t="s">
        <v>66</v>
      </c>
      <c r="D30" s="50" t="s">
        <v>69</v>
      </c>
      <c r="E30" s="65" t="s">
        <v>32</v>
      </c>
      <c r="F30" s="157" t="s">
        <v>33</v>
      </c>
      <c r="G30" s="158"/>
      <c r="H30" s="158"/>
      <c r="I30" s="158"/>
      <c r="J30" s="158"/>
      <c r="K30" s="159"/>
      <c r="L30" s="140" t="str">
        <f t="shared" si="0"/>
        <v/>
      </c>
      <c r="M30" s="101"/>
      <c r="N30" s="101"/>
      <c r="O30" s="101"/>
    </row>
    <row r="31" spans="1:15" ht="51" customHeight="1" x14ac:dyDescent="0.25">
      <c r="A31" s="135">
        <v>29</v>
      </c>
      <c r="B31" s="50" t="s">
        <v>29</v>
      </c>
      <c r="C31" s="50" t="s">
        <v>70</v>
      </c>
      <c r="D31" s="50" t="s">
        <v>71</v>
      </c>
      <c r="E31" s="65" t="s">
        <v>32</v>
      </c>
      <c r="F31" s="157" t="s">
        <v>33</v>
      </c>
      <c r="G31" s="158"/>
      <c r="H31" s="158"/>
      <c r="I31" s="158"/>
      <c r="J31" s="158"/>
      <c r="K31" s="159"/>
      <c r="L31" s="140" t="str">
        <f t="shared" si="0"/>
        <v/>
      </c>
      <c r="M31" s="101"/>
      <c r="N31" s="101"/>
      <c r="O31" s="101"/>
    </row>
    <row r="32" spans="1:15" ht="51" customHeight="1" x14ac:dyDescent="0.25">
      <c r="A32" s="135">
        <v>30</v>
      </c>
      <c r="B32" s="50" t="s">
        <v>29</v>
      </c>
      <c r="C32" s="50" t="s">
        <v>70</v>
      </c>
      <c r="D32" s="50" t="s">
        <v>72</v>
      </c>
      <c r="E32" s="65" t="s">
        <v>32</v>
      </c>
      <c r="F32" s="157" t="s">
        <v>33</v>
      </c>
      <c r="G32" s="158"/>
      <c r="H32" s="158"/>
      <c r="I32" s="158"/>
      <c r="J32" s="158"/>
      <c r="K32" s="159"/>
      <c r="L32" s="140" t="str">
        <f t="shared" si="0"/>
        <v/>
      </c>
      <c r="M32" s="101"/>
      <c r="N32" s="101"/>
      <c r="O32" s="101"/>
    </row>
    <row r="33" spans="1:16" ht="51" customHeight="1" x14ac:dyDescent="0.25">
      <c r="A33" s="135">
        <v>31</v>
      </c>
      <c r="B33" s="50" t="s">
        <v>29</v>
      </c>
      <c r="C33" s="65" t="s">
        <v>70</v>
      </c>
      <c r="D33" s="50" t="s">
        <v>73</v>
      </c>
      <c r="E33" s="65" t="s">
        <v>32</v>
      </c>
      <c r="F33" s="157" t="s">
        <v>33</v>
      </c>
      <c r="G33" s="158"/>
      <c r="H33" s="158"/>
      <c r="I33" s="158"/>
      <c r="J33" s="158"/>
      <c r="K33" s="159"/>
      <c r="L33" s="140" t="str">
        <f t="shared" si="0"/>
        <v/>
      </c>
      <c r="M33" s="101"/>
      <c r="N33" s="101"/>
      <c r="O33" s="101"/>
    </row>
    <row r="34" spans="1:16" ht="51" customHeight="1" x14ac:dyDescent="0.25">
      <c r="A34" s="135">
        <v>32</v>
      </c>
      <c r="B34" s="50" t="s">
        <v>29</v>
      </c>
      <c r="C34" s="65" t="s">
        <v>70</v>
      </c>
      <c r="D34" s="50" t="s">
        <v>74</v>
      </c>
      <c r="E34" s="65" t="s">
        <v>32</v>
      </c>
      <c r="F34" s="157" t="s">
        <v>33</v>
      </c>
      <c r="G34" s="158"/>
      <c r="H34" s="158"/>
      <c r="I34" s="158"/>
      <c r="J34" s="158"/>
      <c r="K34" s="159"/>
      <c r="L34" s="140" t="str">
        <f t="shared" si="0"/>
        <v/>
      </c>
      <c r="M34" s="101"/>
      <c r="N34" s="101"/>
      <c r="O34" s="101"/>
    </row>
    <row r="35" spans="1:16" ht="51" customHeight="1" x14ac:dyDescent="0.25">
      <c r="A35" s="135">
        <v>33</v>
      </c>
      <c r="B35" s="50" t="s">
        <v>29</v>
      </c>
      <c r="C35" s="50" t="s">
        <v>70</v>
      </c>
      <c r="D35" s="50" t="s">
        <v>75</v>
      </c>
      <c r="E35" s="65" t="s">
        <v>32</v>
      </c>
      <c r="F35" s="157" t="s">
        <v>33</v>
      </c>
      <c r="G35" s="158"/>
      <c r="H35" s="158"/>
      <c r="I35" s="158"/>
      <c r="J35" s="158"/>
      <c r="K35" s="159"/>
      <c r="L35" s="140" t="str">
        <f t="shared" si="0"/>
        <v/>
      </c>
      <c r="M35" s="101"/>
      <c r="N35" s="101"/>
      <c r="O35" s="101"/>
    </row>
    <row r="36" spans="1:16" ht="51" customHeight="1" x14ac:dyDescent="0.25">
      <c r="A36" s="135">
        <v>34</v>
      </c>
      <c r="B36" s="50" t="s">
        <v>29</v>
      </c>
      <c r="C36" s="65" t="s">
        <v>70</v>
      </c>
      <c r="D36" s="50" t="s">
        <v>76</v>
      </c>
      <c r="E36" s="65" t="s">
        <v>32</v>
      </c>
      <c r="F36" s="157" t="s">
        <v>33</v>
      </c>
      <c r="G36" s="158"/>
      <c r="H36" s="158"/>
      <c r="I36" s="158"/>
      <c r="J36" s="158"/>
      <c r="K36" s="159"/>
      <c r="L36" s="140" t="str">
        <f t="shared" si="0"/>
        <v/>
      </c>
      <c r="M36" s="101"/>
      <c r="N36" s="101"/>
      <c r="O36" s="101"/>
    </row>
    <row r="37" spans="1:16" ht="51" customHeight="1" x14ac:dyDescent="0.25">
      <c r="A37" s="135">
        <v>35</v>
      </c>
      <c r="B37" s="50" t="s">
        <v>29</v>
      </c>
      <c r="C37" s="65" t="s">
        <v>70</v>
      </c>
      <c r="D37" s="50" t="s">
        <v>77</v>
      </c>
      <c r="E37" s="65" t="s">
        <v>32</v>
      </c>
      <c r="F37" s="141" t="s">
        <v>38</v>
      </c>
      <c r="G37" s="50">
        <v>1</v>
      </c>
      <c r="H37" s="50" t="s">
        <v>39</v>
      </c>
      <c r="I37" s="136">
        <f>IF(G37="","KO",IF(G37=1,Totaaloverzicht!$F$2,IF(Algemeen!G37=2,Totaaloverzicht!$H$2,Totaaloverzicht!$J$2)))</f>
        <v>109</v>
      </c>
      <c r="J37" s="142" t="s">
        <v>40</v>
      </c>
      <c r="K37" s="142" t="s">
        <v>40</v>
      </c>
      <c r="L37" s="139" t="str">
        <f>IF(J37="Ja",I37,"")</f>
        <v/>
      </c>
      <c r="M37" s="102"/>
      <c r="N37" s="102"/>
      <c r="O37" s="102"/>
    </row>
    <row r="38" spans="1:16" ht="51" customHeight="1" x14ac:dyDescent="0.25">
      <c r="A38" s="135">
        <v>36</v>
      </c>
      <c r="B38" s="50" t="s">
        <v>29</v>
      </c>
      <c r="C38" s="65" t="s">
        <v>70</v>
      </c>
      <c r="D38" s="50" t="s">
        <v>78</v>
      </c>
      <c r="E38" s="65" t="s">
        <v>32</v>
      </c>
      <c r="F38" s="157" t="s">
        <v>33</v>
      </c>
      <c r="G38" s="158"/>
      <c r="H38" s="158"/>
      <c r="I38" s="158"/>
      <c r="J38" s="158"/>
      <c r="K38" s="159"/>
      <c r="L38" s="140" t="str">
        <f t="shared" si="0"/>
        <v/>
      </c>
      <c r="M38" s="101"/>
      <c r="N38" s="101"/>
      <c r="O38" s="101"/>
    </row>
    <row r="39" spans="1:16" ht="51" customHeight="1" x14ac:dyDescent="0.25">
      <c r="A39" s="135">
        <v>37</v>
      </c>
      <c r="B39" s="50" t="s">
        <v>29</v>
      </c>
      <c r="C39" s="65" t="s">
        <v>79</v>
      </c>
      <c r="D39" s="50" t="s">
        <v>80</v>
      </c>
      <c r="E39" s="65" t="s">
        <v>32</v>
      </c>
      <c r="F39" s="157" t="s">
        <v>33</v>
      </c>
      <c r="G39" s="158"/>
      <c r="H39" s="158"/>
      <c r="I39" s="158"/>
      <c r="J39" s="158"/>
      <c r="K39" s="159"/>
      <c r="L39" s="140" t="str">
        <f t="shared" si="0"/>
        <v/>
      </c>
      <c r="M39" s="101"/>
      <c r="N39" s="101"/>
      <c r="O39" s="101"/>
    </row>
    <row r="40" spans="1:16" ht="51" customHeight="1" x14ac:dyDescent="0.25">
      <c r="A40" s="135">
        <v>38</v>
      </c>
      <c r="B40" s="50" t="s">
        <v>29</v>
      </c>
      <c r="C40" s="65" t="s">
        <v>42</v>
      </c>
      <c r="D40" s="50" t="s">
        <v>81</v>
      </c>
      <c r="E40" s="65" t="s">
        <v>32</v>
      </c>
      <c r="F40" s="141" t="s">
        <v>38</v>
      </c>
      <c r="G40" s="50">
        <v>2</v>
      </c>
      <c r="H40" s="50" t="s">
        <v>62</v>
      </c>
      <c r="I40" s="136">
        <f>IF(G40="","KO",IF(G40=1,Totaaloverzicht!$F$2,IF(Algemeen!G40=2,Totaaloverzicht!$H$2,Totaaloverzicht!$J$2)))</f>
        <v>72.666666666666671</v>
      </c>
      <c r="J40" s="143" t="s">
        <v>63</v>
      </c>
      <c r="K40" s="143"/>
      <c r="L40" s="139" t="str">
        <f>IF(J40="Uitmuntend",I40,IF(J40="Zeer Goed",I40*90%,IF(J40="Goed",I40*80%,IF(J40="Ruim voldoende",I40*65%,IF(J40="Voldoende",I40*50%,IF(J40="Matig",I40*10%,IF(J40="Onvoldoende",I40*0%,"")))))))</f>
        <v/>
      </c>
      <c r="M40" s="102"/>
      <c r="N40" s="102"/>
      <c r="O40" s="102"/>
    </row>
    <row r="41" spans="1:16" ht="15.75" x14ac:dyDescent="0.25">
      <c r="A41" s="144" t="s">
        <v>82</v>
      </c>
      <c r="B41" s="144"/>
      <c r="C41" s="144"/>
      <c r="D41" s="144"/>
      <c r="E41" s="144"/>
      <c r="F41" s="145"/>
      <c r="G41" s="144"/>
      <c r="H41" s="144"/>
      <c r="I41" s="146">
        <f>SUM(I4:I40)</f>
        <v>545</v>
      </c>
      <c r="J41" s="145" t="s">
        <v>83</v>
      </c>
      <c r="K41" s="145"/>
      <c r="L41" s="146">
        <f>SUM(L4:L40)</f>
        <v>0</v>
      </c>
      <c r="M41" s="145"/>
      <c r="N41" s="147"/>
      <c r="O41" s="147"/>
      <c r="P41" s="4"/>
    </row>
    <row r="42" spans="1:16" ht="51" customHeight="1" x14ac:dyDescent="0.25"/>
    <row r="43" spans="1:16" ht="51" customHeight="1" x14ac:dyDescent="0.25"/>
  </sheetData>
  <sheetProtection algorithmName="SHA-512" hashValue="ht1C6s4RKo48WG4DasyeS8mAmd9Yx1RgQt/1LXm2i99lKhDlcTUjQBM9M7awM7/zlYYAOuNRl+S4Z/oH32HcSQ==" saltValue="tLMhZ2BQOY6h5eSnPtkHdA==" spinCount="100000" sheet="1" objects="1" scenarios="1" formatColumns="0" formatRows="0"/>
  <autoFilter ref="A3:P41" xr:uid="{6EF7F453-0571-47B6-8873-1A7C1A502BC0}"/>
  <mergeCells count="30">
    <mergeCell ref="F11:K11"/>
    <mergeCell ref="F12:K12"/>
    <mergeCell ref="F13:K13"/>
    <mergeCell ref="F14:K14"/>
    <mergeCell ref="F4:K4"/>
    <mergeCell ref="F5:K5"/>
    <mergeCell ref="F8:K8"/>
    <mergeCell ref="F9:K9"/>
    <mergeCell ref="F10:K10"/>
    <mergeCell ref="F29:K29"/>
    <mergeCell ref="F15:K15"/>
    <mergeCell ref="F16:K16"/>
    <mergeCell ref="F18:K18"/>
    <mergeCell ref="F17:K17"/>
    <mergeCell ref="F20:K20"/>
    <mergeCell ref="F21:K21"/>
    <mergeCell ref="F22:K22"/>
    <mergeCell ref="F24:K24"/>
    <mergeCell ref="F26:K26"/>
    <mergeCell ref="F27:K27"/>
    <mergeCell ref="F28:K28"/>
    <mergeCell ref="F36:K36"/>
    <mergeCell ref="F38:K38"/>
    <mergeCell ref="F39:K39"/>
    <mergeCell ref="F30:K30"/>
    <mergeCell ref="F31:K31"/>
    <mergeCell ref="F32:K32"/>
    <mergeCell ref="F33:K33"/>
    <mergeCell ref="F34:K34"/>
    <mergeCell ref="F35:K35"/>
  </mergeCells>
  <dataValidations count="2">
    <dataValidation type="list" allowBlank="1" showInputMessage="1" showErrorMessage="1" sqref="J19:K19 J23:K23 J6:K7 J25:K25 J37:K37" xr:uid="{B87B7FDA-BD09-42F2-8BF8-D79CDA00A131}">
      <formula1>"Maak uw keuze,Ja,Nee"</formula1>
    </dataValidation>
    <dataValidation type="list" allowBlank="1" showInputMessage="1" showErrorMessage="1" sqref="J40:K40" xr:uid="{A0D17A40-0A55-4D30-80F9-B67CA4C245FF}">
      <formula1>"In te vullen door beoordelingscommissie,Uitmuntend,Zeer goed,Goed,Ruim voldoende,Voldoende,Matig,Onvoldoende"</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72AC81-8820-4A8D-985B-726C4FDA8657}">
  <dimension ref="A1:Q177"/>
  <sheetViews>
    <sheetView zoomScale="70" zoomScaleNormal="70" workbookViewId="0">
      <selection activeCell="E3" sqref="E3"/>
    </sheetView>
  </sheetViews>
  <sheetFormatPr defaultColWidth="0" defaultRowHeight="42" customHeight="1" zeroHeight="1" x14ac:dyDescent="0.25"/>
  <cols>
    <col min="1" max="1" width="5.7109375" style="13" bestFit="1" customWidth="1"/>
    <col min="2" max="2" width="9.7109375" style="14" bestFit="1" customWidth="1"/>
    <col min="3" max="3" width="22.140625" style="14" bestFit="1" customWidth="1"/>
    <col min="4" max="4" width="22.140625" style="14" customWidth="1"/>
    <col min="5" max="5" width="80.28515625" style="12" customWidth="1"/>
    <col min="6" max="6" width="13" customWidth="1"/>
    <col min="7" max="7" width="16.42578125" style="14" bestFit="1" customWidth="1"/>
    <col min="8" max="9" width="11.140625" style="14" customWidth="1"/>
    <col min="10" max="10" width="13.28515625" style="15" customWidth="1"/>
    <col min="11" max="11" width="35.28515625" style="11" bestFit="1" customWidth="1"/>
    <col min="12" max="12" width="29.5703125" style="11" customWidth="1"/>
    <col min="13" max="13" width="13.28515625" style="15" customWidth="1"/>
    <col min="14" max="14" width="100.28515625" customWidth="1"/>
    <col min="15" max="15" width="20.28515625" style="103" customWidth="1"/>
    <col min="16" max="16" width="20.5703125" style="103" customWidth="1"/>
    <col min="17" max="17" width="9.140625" customWidth="1"/>
    <col min="18" max="16384" width="9.140625" hidden="1"/>
  </cols>
  <sheetData>
    <row r="1" spans="1:17" ht="26.25" x14ac:dyDescent="0.25">
      <c r="A1" s="22" t="s">
        <v>84</v>
      </c>
      <c r="B1" s="23"/>
      <c r="C1" s="23"/>
      <c r="D1" s="23"/>
      <c r="E1" s="23"/>
      <c r="F1" s="23"/>
      <c r="G1" s="27"/>
      <c r="H1" s="23"/>
      <c r="I1" s="23"/>
      <c r="J1" s="108"/>
      <c r="K1" s="23"/>
      <c r="L1" s="23"/>
      <c r="M1" s="23"/>
      <c r="N1" s="23"/>
      <c r="O1" s="99"/>
      <c r="P1" s="99"/>
      <c r="Q1" s="12"/>
    </row>
    <row r="2" spans="1:17" ht="15.75" x14ac:dyDescent="0.25">
      <c r="A2" s="126" t="s">
        <v>13</v>
      </c>
      <c r="B2" s="24"/>
      <c r="C2" s="24"/>
      <c r="D2" s="24"/>
      <c r="E2" s="24"/>
      <c r="F2" s="24"/>
      <c r="G2" s="26"/>
      <c r="H2" s="24"/>
      <c r="I2" s="24"/>
      <c r="J2" s="109"/>
      <c r="K2" s="24"/>
      <c r="L2" s="24"/>
      <c r="M2" s="24"/>
      <c r="N2" s="24"/>
      <c r="O2" s="104"/>
      <c r="P2" s="104"/>
    </row>
    <row r="3" spans="1:17" ht="54" x14ac:dyDescent="0.25">
      <c r="A3" s="46" t="s">
        <v>14</v>
      </c>
      <c r="B3" s="57" t="s">
        <v>15</v>
      </c>
      <c r="C3" s="133" t="s">
        <v>16</v>
      </c>
      <c r="D3" s="45" t="s">
        <v>85</v>
      </c>
      <c r="E3" s="46" t="s">
        <v>17</v>
      </c>
      <c r="F3" s="45" t="s">
        <v>18</v>
      </c>
      <c r="G3" s="46" t="s">
        <v>19</v>
      </c>
      <c r="H3" s="46" t="s">
        <v>20</v>
      </c>
      <c r="I3" s="131" t="s">
        <v>21</v>
      </c>
      <c r="J3" s="47" t="s">
        <v>86</v>
      </c>
      <c r="K3" s="45" t="s">
        <v>87</v>
      </c>
      <c r="L3" s="45" t="s">
        <v>88</v>
      </c>
      <c r="M3" s="47" t="s">
        <v>25</v>
      </c>
      <c r="N3" s="46" t="s">
        <v>26</v>
      </c>
      <c r="O3" s="100" t="s">
        <v>27</v>
      </c>
      <c r="P3" s="100" t="s">
        <v>89</v>
      </c>
    </row>
    <row r="4" spans="1:17" ht="42" customHeight="1" x14ac:dyDescent="0.25">
      <c r="A4" s="49">
        <v>101</v>
      </c>
      <c r="B4" s="38" t="s">
        <v>90</v>
      </c>
      <c r="C4" s="38" t="s">
        <v>91</v>
      </c>
      <c r="D4" s="38" t="s">
        <v>92</v>
      </c>
      <c r="E4" s="73" t="s">
        <v>93</v>
      </c>
      <c r="F4" s="36" t="s">
        <v>32</v>
      </c>
      <c r="G4" s="163" t="s">
        <v>94</v>
      </c>
      <c r="H4" s="164"/>
      <c r="I4" s="164"/>
      <c r="J4" s="164"/>
      <c r="K4" s="164"/>
      <c r="L4" s="165"/>
      <c r="M4" s="54"/>
      <c r="N4" s="105"/>
      <c r="O4" s="105"/>
      <c r="P4" s="105"/>
    </row>
    <row r="5" spans="1:17" ht="42" customHeight="1" x14ac:dyDescent="0.25">
      <c r="A5" s="49">
        <v>102</v>
      </c>
      <c r="B5" s="38" t="s">
        <v>90</v>
      </c>
      <c r="C5" s="38" t="s">
        <v>91</v>
      </c>
      <c r="D5" s="38" t="s">
        <v>92</v>
      </c>
      <c r="E5" s="73" t="s">
        <v>95</v>
      </c>
      <c r="F5" s="36" t="s">
        <v>32</v>
      </c>
      <c r="G5" s="163" t="s">
        <v>94</v>
      </c>
      <c r="H5" s="164"/>
      <c r="I5" s="164"/>
      <c r="J5" s="164"/>
      <c r="K5" s="164"/>
      <c r="L5" s="165"/>
      <c r="M5" s="54"/>
      <c r="N5" s="105"/>
      <c r="O5" s="105"/>
      <c r="P5" s="105"/>
    </row>
    <row r="6" spans="1:17" ht="42" customHeight="1" x14ac:dyDescent="0.25">
      <c r="A6" s="49">
        <v>103</v>
      </c>
      <c r="B6" s="38" t="s">
        <v>90</v>
      </c>
      <c r="C6" s="38" t="s">
        <v>91</v>
      </c>
      <c r="D6" s="38" t="s">
        <v>92</v>
      </c>
      <c r="E6" s="73" t="s">
        <v>96</v>
      </c>
      <c r="F6" s="36" t="s">
        <v>32</v>
      </c>
      <c r="G6" s="163" t="s">
        <v>94</v>
      </c>
      <c r="H6" s="164"/>
      <c r="I6" s="164"/>
      <c r="J6" s="164"/>
      <c r="K6" s="164"/>
      <c r="L6" s="165"/>
      <c r="M6" s="39"/>
      <c r="N6" s="105"/>
      <c r="O6" s="105"/>
      <c r="P6" s="105"/>
    </row>
    <row r="7" spans="1:17" ht="42" customHeight="1" x14ac:dyDescent="0.25">
      <c r="A7" s="49">
        <v>104</v>
      </c>
      <c r="B7" s="38" t="s">
        <v>90</v>
      </c>
      <c r="C7" s="38" t="s">
        <v>91</v>
      </c>
      <c r="D7" s="38" t="s">
        <v>92</v>
      </c>
      <c r="E7" s="73" t="s">
        <v>97</v>
      </c>
      <c r="F7" s="36" t="s">
        <v>32</v>
      </c>
      <c r="G7" s="163" t="s">
        <v>94</v>
      </c>
      <c r="H7" s="164"/>
      <c r="I7" s="164"/>
      <c r="J7" s="164"/>
      <c r="K7" s="164"/>
      <c r="L7" s="165"/>
      <c r="M7" s="39"/>
      <c r="N7" s="105"/>
      <c r="O7" s="105"/>
      <c r="P7" s="105"/>
    </row>
    <row r="8" spans="1:17" ht="42" customHeight="1" x14ac:dyDescent="0.25">
      <c r="A8" s="49">
        <v>105</v>
      </c>
      <c r="B8" s="38" t="s">
        <v>90</v>
      </c>
      <c r="C8" s="38" t="s">
        <v>91</v>
      </c>
      <c r="D8" s="38" t="s">
        <v>92</v>
      </c>
      <c r="E8" s="73" t="s">
        <v>98</v>
      </c>
      <c r="F8" s="36" t="s">
        <v>32</v>
      </c>
      <c r="G8" s="163" t="s">
        <v>94</v>
      </c>
      <c r="H8" s="164"/>
      <c r="I8" s="164"/>
      <c r="J8" s="164"/>
      <c r="K8" s="164"/>
      <c r="L8" s="165"/>
      <c r="M8" s="39"/>
      <c r="N8" s="105"/>
      <c r="O8" s="105"/>
      <c r="P8" s="105"/>
    </row>
    <row r="9" spans="1:17" ht="42" customHeight="1" x14ac:dyDescent="0.25">
      <c r="A9" s="49">
        <v>106</v>
      </c>
      <c r="B9" s="38" t="s">
        <v>90</v>
      </c>
      <c r="C9" s="38" t="s">
        <v>91</v>
      </c>
      <c r="D9" s="38" t="s">
        <v>92</v>
      </c>
      <c r="E9" s="73" t="s">
        <v>99</v>
      </c>
      <c r="F9" s="36" t="s">
        <v>32</v>
      </c>
      <c r="G9" s="163" t="s">
        <v>94</v>
      </c>
      <c r="H9" s="164"/>
      <c r="I9" s="164"/>
      <c r="J9" s="164"/>
      <c r="K9" s="164"/>
      <c r="L9" s="165"/>
      <c r="M9" s="54"/>
      <c r="N9" s="105"/>
      <c r="O9" s="105"/>
      <c r="P9" s="105"/>
    </row>
    <row r="10" spans="1:17" ht="42" customHeight="1" x14ac:dyDescent="0.25">
      <c r="A10" s="49">
        <v>107</v>
      </c>
      <c r="B10" s="38" t="s">
        <v>90</v>
      </c>
      <c r="C10" s="38" t="s">
        <v>91</v>
      </c>
      <c r="D10" s="38" t="s">
        <v>92</v>
      </c>
      <c r="E10" s="73" t="s">
        <v>100</v>
      </c>
      <c r="F10" s="36" t="s">
        <v>32</v>
      </c>
      <c r="G10" s="163" t="s">
        <v>94</v>
      </c>
      <c r="H10" s="164"/>
      <c r="I10" s="164"/>
      <c r="J10" s="164"/>
      <c r="K10" s="164"/>
      <c r="L10" s="165"/>
      <c r="M10" s="39"/>
      <c r="N10" s="105"/>
      <c r="O10" s="105"/>
      <c r="P10" s="105"/>
    </row>
    <row r="11" spans="1:17" ht="42" customHeight="1" x14ac:dyDescent="0.25">
      <c r="A11" s="49">
        <v>108</v>
      </c>
      <c r="B11" s="38" t="s">
        <v>90</v>
      </c>
      <c r="C11" s="38" t="s">
        <v>91</v>
      </c>
      <c r="D11" s="38" t="s">
        <v>92</v>
      </c>
      <c r="E11" s="73" t="s">
        <v>101</v>
      </c>
      <c r="F11" s="36" t="s">
        <v>32</v>
      </c>
      <c r="G11" s="38" t="s">
        <v>38</v>
      </c>
      <c r="H11" s="38">
        <v>1</v>
      </c>
      <c r="I11" s="38" t="s">
        <v>39</v>
      </c>
      <c r="J11" s="39">
        <f>IF(ERP!H11=1,Totaaloverzicht!$F$3,IF(ERP!H11=2,Totaaloverzicht!$H$3,IF(ERP!H11=3,Totaaloverzicht!$J$3,"KO")))</f>
        <v>109</v>
      </c>
      <c r="K11" s="56" t="s">
        <v>40</v>
      </c>
      <c r="L11" s="56" t="s">
        <v>40</v>
      </c>
      <c r="M11" s="39" t="str">
        <f>IF(K11="Ja",J11,"")</f>
        <v/>
      </c>
      <c r="N11" s="106"/>
      <c r="O11" s="106"/>
      <c r="P11" s="106"/>
    </row>
    <row r="12" spans="1:17" ht="42" customHeight="1" x14ac:dyDescent="0.25">
      <c r="A12" s="49">
        <v>109</v>
      </c>
      <c r="B12" s="38" t="s">
        <v>90</v>
      </c>
      <c r="C12" s="38" t="s">
        <v>91</v>
      </c>
      <c r="D12" s="38" t="s">
        <v>92</v>
      </c>
      <c r="E12" s="73" t="s">
        <v>102</v>
      </c>
      <c r="F12" s="36" t="s">
        <v>32</v>
      </c>
      <c r="G12" s="163" t="s">
        <v>94</v>
      </c>
      <c r="H12" s="164"/>
      <c r="I12" s="164"/>
      <c r="J12" s="164"/>
      <c r="K12" s="164"/>
      <c r="L12" s="165"/>
      <c r="M12" s="54"/>
      <c r="N12" s="105"/>
      <c r="O12" s="105"/>
      <c r="P12" s="105"/>
    </row>
    <row r="13" spans="1:17" ht="42" customHeight="1" x14ac:dyDescent="0.25">
      <c r="A13" s="49">
        <v>111</v>
      </c>
      <c r="B13" s="38" t="s">
        <v>90</v>
      </c>
      <c r="C13" s="38" t="s">
        <v>91</v>
      </c>
      <c r="D13" s="38" t="s">
        <v>92</v>
      </c>
      <c r="E13" s="73" t="s">
        <v>103</v>
      </c>
      <c r="F13" s="36" t="s">
        <v>32</v>
      </c>
      <c r="G13" s="163" t="s">
        <v>94</v>
      </c>
      <c r="H13" s="164"/>
      <c r="I13" s="164"/>
      <c r="J13" s="164"/>
      <c r="K13" s="164"/>
      <c r="L13" s="165"/>
      <c r="M13" s="39"/>
      <c r="N13" s="105"/>
      <c r="O13" s="105"/>
      <c r="P13" s="105"/>
    </row>
    <row r="14" spans="1:17" ht="42" customHeight="1" x14ac:dyDescent="0.25">
      <c r="A14" s="49">
        <v>112</v>
      </c>
      <c r="B14" s="38" t="s">
        <v>90</v>
      </c>
      <c r="C14" s="38" t="s">
        <v>91</v>
      </c>
      <c r="D14" s="38" t="s">
        <v>92</v>
      </c>
      <c r="E14" s="73" t="s">
        <v>104</v>
      </c>
      <c r="F14" s="36" t="s">
        <v>32</v>
      </c>
      <c r="G14" s="163" t="s">
        <v>94</v>
      </c>
      <c r="H14" s="164"/>
      <c r="I14" s="164"/>
      <c r="J14" s="164"/>
      <c r="K14" s="164"/>
      <c r="L14" s="165"/>
      <c r="M14" s="54"/>
      <c r="N14" s="105"/>
      <c r="O14" s="105"/>
      <c r="P14" s="105"/>
    </row>
    <row r="15" spans="1:17" ht="42" customHeight="1" x14ac:dyDescent="0.25">
      <c r="A15" s="49">
        <v>113</v>
      </c>
      <c r="B15" s="38" t="s">
        <v>90</v>
      </c>
      <c r="C15" s="38" t="s">
        <v>91</v>
      </c>
      <c r="D15" s="38" t="s">
        <v>92</v>
      </c>
      <c r="E15" s="73" t="s">
        <v>105</v>
      </c>
      <c r="F15" s="36" t="s">
        <v>32</v>
      </c>
      <c r="G15" s="163" t="s">
        <v>94</v>
      </c>
      <c r="H15" s="164"/>
      <c r="I15" s="164"/>
      <c r="J15" s="164"/>
      <c r="K15" s="164"/>
      <c r="L15" s="165"/>
      <c r="M15" s="54"/>
      <c r="N15" s="105"/>
      <c r="O15" s="105"/>
      <c r="P15" s="105"/>
    </row>
    <row r="16" spans="1:17" ht="42" customHeight="1" x14ac:dyDescent="0.25">
      <c r="A16" s="49">
        <v>114</v>
      </c>
      <c r="B16" s="38" t="s">
        <v>90</v>
      </c>
      <c r="C16" s="38" t="s">
        <v>91</v>
      </c>
      <c r="D16" s="38" t="s">
        <v>92</v>
      </c>
      <c r="E16" s="73" t="s">
        <v>106</v>
      </c>
      <c r="F16" s="36" t="s">
        <v>32</v>
      </c>
      <c r="G16" s="163" t="s">
        <v>94</v>
      </c>
      <c r="H16" s="164"/>
      <c r="I16" s="164"/>
      <c r="J16" s="164"/>
      <c r="K16" s="164"/>
      <c r="L16" s="165"/>
      <c r="M16" s="39"/>
      <c r="N16" s="105"/>
      <c r="O16" s="105"/>
      <c r="P16" s="105"/>
    </row>
    <row r="17" spans="1:16" ht="42" customHeight="1" x14ac:dyDescent="0.25">
      <c r="A17" s="49">
        <v>115</v>
      </c>
      <c r="B17" s="38" t="s">
        <v>90</v>
      </c>
      <c r="C17" s="38" t="s">
        <v>91</v>
      </c>
      <c r="D17" s="38" t="s">
        <v>92</v>
      </c>
      <c r="E17" s="149" t="s">
        <v>365</v>
      </c>
      <c r="F17" s="36" t="s">
        <v>32</v>
      </c>
      <c r="G17" s="163" t="s">
        <v>94</v>
      </c>
      <c r="H17" s="164"/>
      <c r="I17" s="164"/>
      <c r="J17" s="164"/>
      <c r="K17" s="164"/>
      <c r="L17" s="165"/>
      <c r="M17" s="54"/>
      <c r="N17" s="105"/>
      <c r="O17" s="105"/>
      <c r="P17" s="105"/>
    </row>
    <row r="18" spans="1:16" ht="42" customHeight="1" x14ac:dyDescent="0.25">
      <c r="A18" s="49">
        <v>116</v>
      </c>
      <c r="B18" s="38" t="s">
        <v>90</v>
      </c>
      <c r="C18" s="38" t="s">
        <v>91</v>
      </c>
      <c r="D18" s="38" t="s">
        <v>92</v>
      </c>
      <c r="E18" s="73" t="s">
        <v>107</v>
      </c>
      <c r="F18" s="36" t="s">
        <v>32</v>
      </c>
      <c r="G18" s="38" t="s">
        <v>38</v>
      </c>
      <c r="H18" s="38">
        <v>2</v>
      </c>
      <c r="I18" s="38" t="s">
        <v>39</v>
      </c>
      <c r="J18" s="39">
        <f>IF(ERP!H18=1,Totaaloverzicht!$F$3,IF(ERP!H18=2,Totaaloverzicht!$H$3,IF(ERP!H18=3,Totaaloverzicht!$J$3,"KO")))</f>
        <v>72.666666666666671</v>
      </c>
      <c r="K18" s="56" t="s">
        <v>40</v>
      </c>
      <c r="L18" s="56" t="s">
        <v>40</v>
      </c>
      <c r="M18" s="39" t="str">
        <f t="shared" ref="M18:M19" si="0">IF(K18="Ja",J18,"")</f>
        <v/>
      </c>
      <c r="N18" s="106"/>
      <c r="O18" s="106"/>
      <c r="P18" s="106"/>
    </row>
    <row r="19" spans="1:16" ht="42" customHeight="1" x14ac:dyDescent="0.25">
      <c r="A19" s="49">
        <v>117</v>
      </c>
      <c r="B19" s="38" t="s">
        <v>90</v>
      </c>
      <c r="C19" s="38" t="s">
        <v>91</v>
      </c>
      <c r="D19" s="38" t="s">
        <v>92</v>
      </c>
      <c r="E19" s="73" t="s">
        <v>108</v>
      </c>
      <c r="F19" s="36" t="s">
        <v>32</v>
      </c>
      <c r="G19" s="38" t="s">
        <v>38</v>
      </c>
      <c r="H19" s="38">
        <v>1</v>
      </c>
      <c r="I19" s="38" t="s">
        <v>39</v>
      </c>
      <c r="J19" s="39">
        <f>IF(ERP!H19=1,Totaaloverzicht!$F$3,IF(ERP!H19=2,Totaaloverzicht!$H$3,IF(ERP!H19=3,Totaaloverzicht!$J$3,"KO")))</f>
        <v>109</v>
      </c>
      <c r="K19" s="56" t="s">
        <v>40</v>
      </c>
      <c r="L19" s="56" t="s">
        <v>40</v>
      </c>
      <c r="M19" s="39" t="str">
        <f t="shared" si="0"/>
        <v/>
      </c>
      <c r="N19" s="106"/>
      <c r="O19" s="106"/>
      <c r="P19" s="106"/>
    </row>
    <row r="20" spans="1:16" ht="42" customHeight="1" x14ac:dyDescent="0.25">
      <c r="A20" s="49">
        <v>118</v>
      </c>
      <c r="B20" s="38" t="s">
        <v>90</v>
      </c>
      <c r="C20" s="38" t="s">
        <v>91</v>
      </c>
      <c r="D20" s="38" t="s">
        <v>92</v>
      </c>
      <c r="E20" s="73" t="s">
        <v>109</v>
      </c>
      <c r="F20" s="40" t="s">
        <v>37</v>
      </c>
      <c r="G20" s="163" t="s">
        <v>94</v>
      </c>
      <c r="H20" s="164"/>
      <c r="I20" s="164"/>
      <c r="J20" s="164"/>
      <c r="K20" s="164"/>
      <c r="L20" s="165"/>
      <c r="M20" s="54"/>
      <c r="N20" s="105"/>
      <c r="O20" s="105"/>
      <c r="P20" s="105"/>
    </row>
    <row r="21" spans="1:16" ht="42" customHeight="1" x14ac:dyDescent="0.25">
      <c r="A21" s="49">
        <v>119</v>
      </c>
      <c r="B21" s="38" t="s">
        <v>90</v>
      </c>
      <c r="C21" s="38" t="s">
        <v>91</v>
      </c>
      <c r="D21" s="38" t="s">
        <v>92</v>
      </c>
      <c r="E21" s="73" t="s">
        <v>110</v>
      </c>
      <c r="F21" s="36" t="s">
        <v>32</v>
      </c>
      <c r="G21" s="163" t="s">
        <v>94</v>
      </c>
      <c r="H21" s="164"/>
      <c r="I21" s="164"/>
      <c r="J21" s="164"/>
      <c r="K21" s="164"/>
      <c r="L21" s="165"/>
      <c r="M21" s="39"/>
      <c r="N21" s="105"/>
      <c r="O21" s="105"/>
      <c r="P21" s="105"/>
    </row>
    <row r="22" spans="1:16" ht="42" customHeight="1" x14ac:dyDescent="0.25">
      <c r="A22" s="49">
        <v>120</v>
      </c>
      <c r="B22" s="38" t="s">
        <v>90</v>
      </c>
      <c r="C22" s="38" t="s">
        <v>91</v>
      </c>
      <c r="D22" s="38" t="s">
        <v>92</v>
      </c>
      <c r="E22" s="76" t="s">
        <v>111</v>
      </c>
      <c r="F22" s="36" t="s">
        <v>32</v>
      </c>
      <c r="G22" s="38" t="s">
        <v>38</v>
      </c>
      <c r="H22" s="38">
        <v>2</v>
      </c>
      <c r="I22" s="38" t="s">
        <v>39</v>
      </c>
      <c r="J22" s="39">
        <f>IF(ERP!H22=1,Totaaloverzicht!$F$3,IF(ERP!H22=2,Totaaloverzicht!$H$3,IF(ERP!H22=3,Totaaloverzicht!$J$3,"KO")))</f>
        <v>72.666666666666671</v>
      </c>
      <c r="K22" s="56" t="s">
        <v>40</v>
      </c>
      <c r="L22" s="56" t="s">
        <v>40</v>
      </c>
      <c r="M22" s="39" t="str">
        <f>IF(K22="Ja",J22,"")</f>
        <v/>
      </c>
      <c r="N22" s="106"/>
      <c r="O22" s="106"/>
      <c r="P22" s="106"/>
    </row>
    <row r="23" spans="1:16" ht="42" customHeight="1" x14ac:dyDescent="0.25">
      <c r="A23" s="49">
        <v>121</v>
      </c>
      <c r="B23" s="38" t="s">
        <v>90</v>
      </c>
      <c r="C23" s="38" t="s">
        <v>91</v>
      </c>
      <c r="D23" s="38" t="s">
        <v>92</v>
      </c>
      <c r="E23" s="73" t="s">
        <v>112</v>
      </c>
      <c r="F23" s="40" t="s">
        <v>37</v>
      </c>
      <c r="G23" s="163" t="s">
        <v>94</v>
      </c>
      <c r="H23" s="164"/>
      <c r="I23" s="164"/>
      <c r="J23" s="164"/>
      <c r="K23" s="164"/>
      <c r="L23" s="165"/>
      <c r="M23" s="51"/>
      <c r="N23" s="105"/>
      <c r="O23" s="105"/>
      <c r="P23" s="105"/>
    </row>
    <row r="24" spans="1:16" ht="42" customHeight="1" x14ac:dyDescent="0.25">
      <c r="A24" s="49">
        <v>122</v>
      </c>
      <c r="B24" s="38" t="s">
        <v>90</v>
      </c>
      <c r="C24" s="38" t="s">
        <v>91</v>
      </c>
      <c r="D24" s="38" t="s">
        <v>92</v>
      </c>
      <c r="E24" s="73" t="s">
        <v>113</v>
      </c>
      <c r="F24" s="36" t="s">
        <v>32</v>
      </c>
      <c r="G24" s="163" t="s">
        <v>94</v>
      </c>
      <c r="H24" s="164"/>
      <c r="I24" s="164"/>
      <c r="J24" s="164"/>
      <c r="K24" s="164"/>
      <c r="L24" s="165"/>
      <c r="M24" s="54"/>
      <c r="N24" s="105"/>
      <c r="O24" s="105"/>
      <c r="P24" s="105"/>
    </row>
    <row r="25" spans="1:16" ht="42" customHeight="1" x14ac:dyDescent="0.25">
      <c r="A25" s="49">
        <v>123</v>
      </c>
      <c r="B25" s="38" t="s">
        <v>90</v>
      </c>
      <c r="C25" s="38" t="s">
        <v>91</v>
      </c>
      <c r="D25" s="38" t="s">
        <v>92</v>
      </c>
      <c r="E25" s="73" t="s">
        <v>114</v>
      </c>
      <c r="F25" s="36" t="s">
        <v>32</v>
      </c>
      <c r="G25" s="38" t="s">
        <v>38</v>
      </c>
      <c r="H25" s="38">
        <v>2</v>
      </c>
      <c r="I25" s="38" t="s">
        <v>39</v>
      </c>
      <c r="J25" s="39">
        <f>IF(ERP!H25=1,Totaaloverzicht!$F$3,IF(ERP!H25=2,Totaaloverzicht!$H$3,IF(ERP!H25=3,Totaaloverzicht!$J$3,"KO")))</f>
        <v>72.666666666666671</v>
      </c>
      <c r="K25" s="56" t="s">
        <v>40</v>
      </c>
      <c r="L25" s="56" t="s">
        <v>40</v>
      </c>
      <c r="M25" s="39" t="str">
        <f t="shared" ref="M25:M26" si="1">IF(K25="Ja",J25,"")</f>
        <v/>
      </c>
      <c r="N25" s="106"/>
      <c r="O25" s="106"/>
      <c r="P25" s="106"/>
    </row>
    <row r="26" spans="1:16" ht="42" customHeight="1" x14ac:dyDescent="0.25">
      <c r="A26" s="49">
        <v>124</v>
      </c>
      <c r="B26" s="38" t="s">
        <v>90</v>
      </c>
      <c r="C26" s="38" t="s">
        <v>91</v>
      </c>
      <c r="D26" s="38" t="s">
        <v>92</v>
      </c>
      <c r="E26" s="73" t="s">
        <v>115</v>
      </c>
      <c r="F26" s="40" t="s">
        <v>37</v>
      </c>
      <c r="G26" s="38" t="s">
        <v>38</v>
      </c>
      <c r="H26" s="38">
        <v>1</v>
      </c>
      <c r="I26" s="38" t="s">
        <v>39</v>
      </c>
      <c r="J26" s="39">
        <f>IF(ERP!H26=1,Totaaloverzicht!$F$3,IF(ERP!H26=2,Totaaloverzicht!$H$3,IF(ERP!H26=3,Totaaloverzicht!$J$3,"KO")))</f>
        <v>109</v>
      </c>
      <c r="K26" s="56" t="s">
        <v>40</v>
      </c>
      <c r="L26" s="56" t="s">
        <v>40</v>
      </c>
      <c r="M26" s="39" t="str">
        <f t="shared" si="1"/>
        <v/>
      </c>
      <c r="N26" s="106"/>
      <c r="O26" s="106"/>
      <c r="P26" s="106"/>
    </row>
    <row r="27" spans="1:16" ht="42" customHeight="1" x14ac:dyDescent="0.25">
      <c r="A27" s="49">
        <v>125</v>
      </c>
      <c r="B27" s="38" t="s">
        <v>90</v>
      </c>
      <c r="C27" s="38" t="s">
        <v>91</v>
      </c>
      <c r="D27" s="38" t="s">
        <v>92</v>
      </c>
      <c r="E27" s="73" t="s">
        <v>116</v>
      </c>
      <c r="F27" s="40" t="s">
        <v>117</v>
      </c>
      <c r="G27" s="163" t="s">
        <v>94</v>
      </c>
      <c r="H27" s="164"/>
      <c r="I27" s="164"/>
      <c r="J27" s="164"/>
      <c r="K27" s="164"/>
      <c r="L27" s="165"/>
      <c r="M27" s="54"/>
      <c r="N27" s="105"/>
      <c r="O27" s="105"/>
      <c r="P27" s="105"/>
    </row>
    <row r="28" spans="1:16" ht="42" customHeight="1" x14ac:dyDescent="0.25">
      <c r="A28" s="49">
        <v>126</v>
      </c>
      <c r="B28" s="38" t="s">
        <v>90</v>
      </c>
      <c r="C28" s="38" t="s">
        <v>91</v>
      </c>
      <c r="D28" s="38" t="s">
        <v>92</v>
      </c>
      <c r="E28" s="73" t="s">
        <v>118</v>
      </c>
      <c r="F28" s="36" t="s">
        <v>32</v>
      </c>
      <c r="G28" s="163" t="s">
        <v>94</v>
      </c>
      <c r="H28" s="164"/>
      <c r="I28" s="164"/>
      <c r="J28" s="164"/>
      <c r="K28" s="164"/>
      <c r="L28" s="165"/>
      <c r="M28" s="39"/>
      <c r="N28" s="105"/>
      <c r="O28" s="105"/>
      <c r="P28" s="105"/>
    </row>
    <row r="29" spans="1:16" ht="42" customHeight="1" x14ac:dyDescent="0.25">
      <c r="A29" s="49">
        <v>127</v>
      </c>
      <c r="B29" s="38" t="s">
        <v>90</v>
      </c>
      <c r="C29" s="38" t="s">
        <v>91</v>
      </c>
      <c r="D29" s="38" t="s">
        <v>92</v>
      </c>
      <c r="E29" s="73" t="s">
        <v>119</v>
      </c>
      <c r="F29" s="36" t="s">
        <v>32</v>
      </c>
      <c r="G29" s="163" t="s">
        <v>94</v>
      </c>
      <c r="H29" s="164"/>
      <c r="I29" s="164"/>
      <c r="J29" s="164"/>
      <c r="K29" s="164"/>
      <c r="L29" s="165"/>
      <c r="M29" s="39"/>
      <c r="N29" s="105"/>
      <c r="O29" s="105"/>
      <c r="P29" s="105"/>
    </row>
    <row r="30" spans="1:16" ht="42" customHeight="1" x14ac:dyDescent="0.25">
      <c r="A30" s="49">
        <v>128</v>
      </c>
      <c r="B30" s="38" t="s">
        <v>90</v>
      </c>
      <c r="C30" s="38" t="s">
        <v>91</v>
      </c>
      <c r="D30" s="38" t="s">
        <v>92</v>
      </c>
      <c r="E30" s="73" t="s">
        <v>120</v>
      </c>
      <c r="F30" s="40" t="s">
        <v>37</v>
      </c>
      <c r="G30" s="163" t="s">
        <v>94</v>
      </c>
      <c r="H30" s="164"/>
      <c r="I30" s="164"/>
      <c r="J30" s="164"/>
      <c r="K30" s="164"/>
      <c r="L30" s="165"/>
      <c r="M30" s="54"/>
      <c r="N30" s="105"/>
      <c r="O30" s="105"/>
      <c r="P30" s="105"/>
    </row>
    <row r="31" spans="1:16" ht="42" customHeight="1" x14ac:dyDescent="0.25">
      <c r="A31" s="49">
        <v>129</v>
      </c>
      <c r="B31" s="38" t="s">
        <v>90</v>
      </c>
      <c r="C31" s="38" t="s">
        <v>91</v>
      </c>
      <c r="D31" s="38" t="s">
        <v>92</v>
      </c>
      <c r="E31" s="73" t="s">
        <v>121</v>
      </c>
      <c r="F31" s="36" t="s">
        <v>32</v>
      </c>
      <c r="G31" s="163" t="s">
        <v>94</v>
      </c>
      <c r="H31" s="164"/>
      <c r="I31" s="164"/>
      <c r="J31" s="164"/>
      <c r="K31" s="164"/>
      <c r="L31" s="165"/>
      <c r="M31" s="39"/>
      <c r="N31" s="105"/>
      <c r="O31" s="105"/>
      <c r="P31" s="105"/>
    </row>
    <row r="32" spans="1:16" ht="42" customHeight="1" x14ac:dyDescent="0.25">
      <c r="A32" s="49">
        <v>130</v>
      </c>
      <c r="B32" s="38" t="s">
        <v>90</v>
      </c>
      <c r="C32" s="38" t="s">
        <v>91</v>
      </c>
      <c r="D32" s="38" t="s">
        <v>92</v>
      </c>
      <c r="E32" s="73" t="s">
        <v>122</v>
      </c>
      <c r="F32" s="36" t="s">
        <v>32</v>
      </c>
      <c r="G32" s="38" t="s">
        <v>38</v>
      </c>
      <c r="H32" s="38">
        <v>1</v>
      </c>
      <c r="I32" s="38" t="s">
        <v>39</v>
      </c>
      <c r="J32" s="39">
        <f>IF(ERP!H32=1,Totaaloverzicht!$F$3,IF(ERP!H32=2,Totaaloverzicht!$H$3,IF(ERP!H32=3,Totaaloverzicht!$J$3,"KO")))</f>
        <v>109</v>
      </c>
      <c r="K32" s="56" t="s">
        <v>40</v>
      </c>
      <c r="L32" s="56" t="s">
        <v>40</v>
      </c>
      <c r="M32" s="39" t="str">
        <f t="shared" ref="M32:M33" si="2">IF(K32="Ja",J32,"")</f>
        <v/>
      </c>
      <c r="N32" s="106"/>
      <c r="O32" s="106"/>
      <c r="P32" s="106"/>
    </row>
    <row r="33" spans="1:16" ht="42" customHeight="1" x14ac:dyDescent="0.25">
      <c r="A33" s="49">
        <v>131</v>
      </c>
      <c r="B33" s="38" t="s">
        <v>90</v>
      </c>
      <c r="C33" s="38" t="s">
        <v>91</v>
      </c>
      <c r="D33" s="38" t="s">
        <v>92</v>
      </c>
      <c r="E33" s="73" t="s">
        <v>123</v>
      </c>
      <c r="F33" s="36" t="s">
        <v>32</v>
      </c>
      <c r="G33" s="38" t="s">
        <v>38</v>
      </c>
      <c r="H33" s="38">
        <v>1</v>
      </c>
      <c r="I33" s="38" t="s">
        <v>39</v>
      </c>
      <c r="J33" s="39">
        <f>IF(ERP!H33=1,Totaaloverzicht!$F$3,IF(ERP!H33=2,Totaaloverzicht!$H$3,IF(ERP!H33=3,Totaaloverzicht!$J$3,"KO")))</f>
        <v>109</v>
      </c>
      <c r="K33" s="56" t="s">
        <v>40</v>
      </c>
      <c r="L33" s="56" t="s">
        <v>40</v>
      </c>
      <c r="M33" s="39" t="str">
        <f t="shared" si="2"/>
        <v/>
      </c>
      <c r="N33" s="106"/>
      <c r="O33" s="106"/>
      <c r="P33" s="106"/>
    </row>
    <row r="34" spans="1:16" ht="42" customHeight="1" x14ac:dyDescent="0.25">
      <c r="A34" s="49">
        <v>132</v>
      </c>
      <c r="B34" s="38" t="s">
        <v>90</v>
      </c>
      <c r="C34" s="38" t="s">
        <v>91</v>
      </c>
      <c r="D34" s="38" t="s">
        <v>92</v>
      </c>
      <c r="E34" s="73" t="s">
        <v>124</v>
      </c>
      <c r="F34" s="36" t="s">
        <v>32</v>
      </c>
      <c r="G34" s="163" t="s">
        <v>94</v>
      </c>
      <c r="H34" s="164"/>
      <c r="I34" s="164"/>
      <c r="J34" s="164"/>
      <c r="K34" s="164"/>
      <c r="L34" s="165"/>
      <c r="M34" s="54"/>
      <c r="N34" s="105"/>
      <c r="O34" s="105"/>
      <c r="P34" s="105"/>
    </row>
    <row r="35" spans="1:16" ht="42" customHeight="1" x14ac:dyDescent="0.25">
      <c r="A35" s="49">
        <v>133</v>
      </c>
      <c r="B35" s="38" t="s">
        <v>90</v>
      </c>
      <c r="C35" s="38" t="s">
        <v>91</v>
      </c>
      <c r="D35" s="38" t="s">
        <v>92</v>
      </c>
      <c r="E35" s="73" t="s">
        <v>125</v>
      </c>
      <c r="F35" s="36" t="s">
        <v>32</v>
      </c>
      <c r="G35" s="163" t="s">
        <v>94</v>
      </c>
      <c r="H35" s="164"/>
      <c r="I35" s="164"/>
      <c r="J35" s="164"/>
      <c r="K35" s="164"/>
      <c r="L35" s="165"/>
      <c r="M35" s="54"/>
      <c r="N35" s="105"/>
      <c r="O35" s="105"/>
      <c r="P35" s="105"/>
    </row>
    <row r="36" spans="1:16" ht="42" customHeight="1" x14ac:dyDescent="0.25">
      <c r="A36" s="49">
        <v>134</v>
      </c>
      <c r="B36" s="38" t="s">
        <v>90</v>
      </c>
      <c r="C36" s="38" t="s">
        <v>91</v>
      </c>
      <c r="D36" s="38" t="s">
        <v>92</v>
      </c>
      <c r="E36" s="73" t="s">
        <v>126</v>
      </c>
      <c r="F36" s="36" t="s">
        <v>32</v>
      </c>
      <c r="G36" s="38" t="s">
        <v>38</v>
      </c>
      <c r="H36" s="38">
        <v>1</v>
      </c>
      <c r="I36" s="38" t="s">
        <v>39</v>
      </c>
      <c r="J36" s="39">
        <f>IF(ERP!H36=1,Totaaloverzicht!$F$3,IF(ERP!H36=2,Totaaloverzicht!$H$3,IF(ERP!H36=3,Totaaloverzicht!$J$3,"KO")))</f>
        <v>109</v>
      </c>
      <c r="K36" s="56" t="s">
        <v>40</v>
      </c>
      <c r="L36" s="56" t="s">
        <v>40</v>
      </c>
      <c r="M36" s="39" t="str">
        <f t="shared" ref="M36:M38" si="3">IF(K36="Ja",J36,"")</f>
        <v/>
      </c>
      <c r="N36" s="106"/>
      <c r="O36" s="106"/>
      <c r="P36" s="106"/>
    </row>
    <row r="37" spans="1:16" ht="42" customHeight="1" x14ac:dyDescent="0.25">
      <c r="A37" s="49">
        <v>135</v>
      </c>
      <c r="B37" s="38" t="s">
        <v>90</v>
      </c>
      <c r="C37" s="38" t="s">
        <v>91</v>
      </c>
      <c r="D37" s="38" t="s">
        <v>92</v>
      </c>
      <c r="E37" s="73" t="s">
        <v>127</v>
      </c>
      <c r="F37" s="40" t="s">
        <v>117</v>
      </c>
      <c r="G37" s="38" t="s">
        <v>38</v>
      </c>
      <c r="H37" s="38">
        <v>2</v>
      </c>
      <c r="I37" s="38" t="s">
        <v>39</v>
      </c>
      <c r="J37" s="39">
        <f>IF(ERP!H37=1,Totaaloverzicht!$F$3,IF(ERP!H37=2,Totaaloverzicht!$H$3,IF(ERP!H37=3,Totaaloverzicht!$J$3,"KO")))</f>
        <v>72.666666666666671</v>
      </c>
      <c r="K37" s="56" t="s">
        <v>40</v>
      </c>
      <c r="L37" s="56" t="s">
        <v>40</v>
      </c>
      <c r="M37" s="39" t="str">
        <f t="shared" si="3"/>
        <v/>
      </c>
      <c r="N37" s="106"/>
      <c r="O37" s="106"/>
      <c r="P37" s="106"/>
    </row>
    <row r="38" spans="1:16" ht="42" customHeight="1" x14ac:dyDescent="0.25">
      <c r="A38" s="49">
        <v>136</v>
      </c>
      <c r="B38" s="38" t="s">
        <v>90</v>
      </c>
      <c r="C38" s="38" t="s">
        <v>91</v>
      </c>
      <c r="D38" s="38" t="s">
        <v>92</v>
      </c>
      <c r="E38" s="73" t="s">
        <v>128</v>
      </c>
      <c r="F38" s="36" t="s">
        <v>32</v>
      </c>
      <c r="G38" s="38" t="s">
        <v>38</v>
      </c>
      <c r="H38" s="38">
        <v>1</v>
      </c>
      <c r="I38" s="38" t="s">
        <v>39</v>
      </c>
      <c r="J38" s="39">
        <f>IF(ERP!H38=1,Totaaloverzicht!$F$3,IF(ERP!H38=2,Totaaloverzicht!$H$3,IF(ERP!H38=3,Totaaloverzicht!$J$3,"KO")))</f>
        <v>109</v>
      </c>
      <c r="K38" s="56" t="s">
        <v>40</v>
      </c>
      <c r="L38" s="56" t="s">
        <v>40</v>
      </c>
      <c r="M38" s="39" t="str">
        <f t="shared" si="3"/>
        <v/>
      </c>
      <c r="N38" s="106"/>
      <c r="O38" s="106"/>
      <c r="P38" s="106"/>
    </row>
    <row r="39" spans="1:16" ht="42" customHeight="1" x14ac:dyDescent="0.25">
      <c r="A39" s="49">
        <v>137</v>
      </c>
      <c r="B39" s="38" t="s">
        <v>90</v>
      </c>
      <c r="C39" s="38" t="s">
        <v>91</v>
      </c>
      <c r="D39" s="38" t="s">
        <v>92</v>
      </c>
      <c r="E39" s="73" t="s">
        <v>129</v>
      </c>
      <c r="F39" s="36" t="s">
        <v>32</v>
      </c>
      <c r="G39" s="163" t="s">
        <v>94</v>
      </c>
      <c r="H39" s="164"/>
      <c r="I39" s="164"/>
      <c r="J39" s="164"/>
      <c r="K39" s="164"/>
      <c r="L39" s="165"/>
      <c r="M39" s="39"/>
      <c r="N39" s="105"/>
      <c r="O39" s="105"/>
      <c r="P39" s="105"/>
    </row>
    <row r="40" spans="1:16" ht="42" customHeight="1" x14ac:dyDescent="0.25">
      <c r="A40" s="49">
        <v>138</v>
      </c>
      <c r="B40" s="38" t="s">
        <v>90</v>
      </c>
      <c r="C40" s="38" t="s">
        <v>91</v>
      </c>
      <c r="D40" s="38" t="s">
        <v>92</v>
      </c>
      <c r="E40" s="73" t="s">
        <v>130</v>
      </c>
      <c r="F40" s="36" t="s">
        <v>32</v>
      </c>
      <c r="G40" s="38" t="s">
        <v>38</v>
      </c>
      <c r="H40" s="38">
        <v>1</v>
      </c>
      <c r="I40" s="38" t="s">
        <v>39</v>
      </c>
      <c r="J40" s="39">
        <f>IF(ERP!H40=1,Totaaloverzicht!$F$3,IF(ERP!H40=2,Totaaloverzicht!$H$3,IF(ERP!H40=3,Totaaloverzicht!$J$3,"KO")))</f>
        <v>109</v>
      </c>
      <c r="K40" s="56" t="s">
        <v>40</v>
      </c>
      <c r="L40" s="56" t="s">
        <v>40</v>
      </c>
      <c r="M40" s="39" t="str">
        <f>IF(K40="Ja",J40,"")</f>
        <v/>
      </c>
      <c r="N40" s="106"/>
      <c r="O40" s="106"/>
      <c r="P40" s="106"/>
    </row>
    <row r="41" spans="1:16" ht="42" customHeight="1" x14ac:dyDescent="0.25">
      <c r="A41" s="49">
        <v>139</v>
      </c>
      <c r="B41" s="38" t="s">
        <v>90</v>
      </c>
      <c r="C41" s="38" t="s">
        <v>91</v>
      </c>
      <c r="D41" s="38" t="s">
        <v>92</v>
      </c>
      <c r="E41" s="73" t="s">
        <v>131</v>
      </c>
      <c r="F41" s="36" t="s">
        <v>32</v>
      </c>
      <c r="G41" s="163" t="s">
        <v>94</v>
      </c>
      <c r="H41" s="164"/>
      <c r="I41" s="164"/>
      <c r="J41" s="164"/>
      <c r="K41" s="164"/>
      <c r="L41" s="165"/>
      <c r="M41" s="39"/>
      <c r="N41" s="105"/>
      <c r="O41" s="105"/>
      <c r="P41" s="105"/>
    </row>
    <row r="42" spans="1:16" ht="42" customHeight="1" x14ac:dyDescent="0.25">
      <c r="A42" s="49">
        <v>140</v>
      </c>
      <c r="B42" s="38" t="s">
        <v>90</v>
      </c>
      <c r="C42" s="38" t="s">
        <v>91</v>
      </c>
      <c r="D42" s="38" t="s">
        <v>92</v>
      </c>
      <c r="E42" s="73" t="s">
        <v>132</v>
      </c>
      <c r="F42" s="36" t="s">
        <v>32</v>
      </c>
      <c r="G42" s="163" t="s">
        <v>94</v>
      </c>
      <c r="H42" s="164"/>
      <c r="I42" s="164"/>
      <c r="J42" s="164"/>
      <c r="K42" s="164"/>
      <c r="L42" s="165"/>
      <c r="M42" s="54"/>
      <c r="N42" s="105"/>
      <c r="O42" s="105"/>
      <c r="P42" s="105"/>
    </row>
    <row r="43" spans="1:16" ht="42" customHeight="1" x14ac:dyDescent="0.25">
      <c r="A43" s="49">
        <v>141</v>
      </c>
      <c r="B43" s="38" t="s">
        <v>90</v>
      </c>
      <c r="C43" s="38" t="s">
        <v>91</v>
      </c>
      <c r="D43" s="38" t="s">
        <v>92</v>
      </c>
      <c r="E43" s="76" t="s">
        <v>133</v>
      </c>
      <c r="F43" s="36" t="s">
        <v>32</v>
      </c>
      <c r="G43" s="38" t="s">
        <v>38</v>
      </c>
      <c r="H43" s="38">
        <v>1</v>
      </c>
      <c r="I43" s="38" t="s">
        <v>39</v>
      </c>
      <c r="J43" s="39">
        <f>IF(ERP!H43=1,Totaaloverzicht!$F$3,IF(ERP!H43=2,Totaaloverzicht!$H$3,IF(ERP!H43=3,Totaaloverzicht!$J$3,"KO")))</f>
        <v>109</v>
      </c>
      <c r="K43" s="56" t="s">
        <v>40</v>
      </c>
      <c r="L43" s="56" t="s">
        <v>40</v>
      </c>
      <c r="M43" s="39" t="str">
        <f>IF(K43="Ja",J43,"")</f>
        <v/>
      </c>
      <c r="N43" s="106"/>
      <c r="O43" s="106"/>
      <c r="P43" s="106"/>
    </row>
    <row r="44" spans="1:16" ht="42" customHeight="1" x14ac:dyDescent="0.25">
      <c r="A44" s="49">
        <v>142</v>
      </c>
      <c r="B44" s="38" t="s">
        <v>90</v>
      </c>
      <c r="C44" s="38" t="s">
        <v>134</v>
      </c>
      <c r="D44" s="38" t="s">
        <v>135</v>
      </c>
      <c r="E44" s="73" t="s">
        <v>136</v>
      </c>
      <c r="F44" s="40" t="s">
        <v>137</v>
      </c>
      <c r="G44" s="163" t="s">
        <v>94</v>
      </c>
      <c r="H44" s="164"/>
      <c r="I44" s="164"/>
      <c r="J44" s="164"/>
      <c r="K44" s="164"/>
      <c r="L44" s="165"/>
      <c r="M44" s="54"/>
      <c r="N44" s="105"/>
      <c r="O44" s="105"/>
      <c r="P44" s="105"/>
    </row>
    <row r="45" spans="1:16" ht="42" customHeight="1" x14ac:dyDescent="0.25">
      <c r="A45" s="49">
        <v>143</v>
      </c>
      <c r="B45" s="38" t="s">
        <v>90</v>
      </c>
      <c r="C45" s="38" t="s">
        <v>134</v>
      </c>
      <c r="D45" s="38" t="s">
        <v>135</v>
      </c>
      <c r="E45" s="73" t="s">
        <v>138</v>
      </c>
      <c r="F45" s="36" t="s">
        <v>32</v>
      </c>
      <c r="G45" s="38" t="s">
        <v>38</v>
      </c>
      <c r="H45" s="38">
        <v>2</v>
      </c>
      <c r="I45" s="38" t="s">
        <v>39</v>
      </c>
      <c r="J45" s="39">
        <f>IF(ERP!H45=1,Totaaloverzicht!$F$3,IF(ERP!H45=2,Totaaloverzicht!$H$3,IF(ERP!H45=3,Totaaloverzicht!$J$3,"KO")))</f>
        <v>72.666666666666671</v>
      </c>
      <c r="K45" s="56" t="s">
        <v>40</v>
      </c>
      <c r="L45" s="56" t="s">
        <v>40</v>
      </c>
      <c r="M45" s="39" t="str">
        <f>IF(K45="Ja",J45,"")</f>
        <v/>
      </c>
      <c r="N45" s="105"/>
      <c r="O45" s="105"/>
      <c r="P45" s="105"/>
    </row>
    <row r="46" spans="1:16" ht="42" customHeight="1" x14ac:dyDescent="0.25">
      <c r="A46" s="49">
        <v>144</v>
      </c>
      <c r="B46" s="38" t="s">
        <v>90</v>
      </c>
      <c r="C46" s="38" t="s">
        <v>134</v>
      </c>
      <c r="D46" s="38" t="s">
        <v>135</v>
      </c>
      <c r="E46" s="73" t="s">
        <v>139</v>
      </c>
      <c r="F46" s="36" t="s">
        <v>32</v>
      </c>
      <c r="G46" s="163" t="s">
        <v>94</v>
      </c>
      <c r="H46" s="164"/>
      <c r="I46" s="164"/>
      <c r="J46" s="164"/>
      <c r="K46" s="164"/>
      <c r="L46" s="165"/>
      <c r="M46" s="54"/>
      <c r="N46" s="105"/>
      <c r="O46" s="105"/>
      <c r="P46" s="105"/>
    </row>
    <row r="47" spans="1:16" ht="42" customHeight="1" x14ac:dyDescent="0.25">
      <c r="A47" s="49">
        <v>145</v>
      </c>
      <c r="B47" s="38" t="s">
        <v>90</v>
      </c>
      <c r="C47" s="38" t="s">
        <v>134</v>
      </c>
      <c r="D47" s="38" t="s">
        <v>135</v>
      </c>
      <c r="E47" s="73" t="s">
        <v>140</v>
      </c>
      <c r="F47" s="36" t="s">
        <v>32</v>
      </c>
      <c r="G47" s="163" t="s">
        <v>94</v>
      </c>
      <c r="H47" s="164"/>
      <c r="I47" s="164"/>
      <c r="J47" s="164"/>
      <c r="K47" s="164"/>
      <c r="L47" s="165"/>
      <c r="M47" s="54"/>
      <c r="N47" s="105"/>
      <c r="O47" s="105"/>
      <c r="P47" s="105"/>
    </row>
    <row r="48" spans="1:16" ht="42" customHeight="1" x14ac:dyDescent="0.25">
      <c r="A48" s="49">
        <v>146</v>
      </c>
      <c r="B48" s="38" t="s">
        <v>90</v>
      </c>
      <c r="C48" s="38" t="s">
        <v>134</v>
      </c>
      <c r="D48" s="38" t="s">
        <v>135</v>
      </c>
      <c r="E48" s="73" t="s">
        <v>141</v>
      </c>
      <c r="F48" s="36" t="s">
        <v>32</v>
      </c>
      <c r="G48" s="163" t="s">
        <v>94</v>
      </c>
      <c r="H48" s="164"/>
      <c r="I48" s="164"/>
      <c r="J48" s="164"/>
      <c r="K48" s="164"/>
      <c r="L48" s="165"/>
      <c r="M48" s="39"/>
      <c r="N48" s="105"/>
      <c r="O48" s="105"/>
      <c r="P48" s="105"/>
    </row>
    <row r="49" spans="1:16" ht="42" customHeight="1" x14ac:dyDescent="0.25">
      <c r="A49" s="49">
        <v>147</v>
      </c>
      <c r="B49" s="38" t="s">
        <v>90</v>
      </c>
      <c r="C49" s="38" t="s">
        <v>134</v>
      </c>
      <c r="D49" s="38" t="s">
        <v>135</v>
      </c>
      <c r="E49" s="73" t="s">
        <v>142</v>
      </c>
      <c r="F49" s="36"/>
      <c r="G49" s="38" t="s">
        <v>38</v>
      </c>
      <c r="H49" s="38">
        <v>1</v>
      </c>
      <c r="I49" s="38" t="s">
        <v>39</v>
      </c>
      <c r="J49" s="39">
        <f>IF(ERP!H49=1,Totaaloverzicht!$F$3,IF(ERP!H49=2,Totaaloverzicht!$H$3,IF(ERP!H49=3,Totaaloverzicht!$J$3,"KO")))</f>
        <v>109</v>
      </c>
      <c r="K49" s="56" t="s">
        <v>40</v>
      </c>
      <c r="L49" s="56" t="s">
        <v>40</v>
      </c>
      <c r="M49" s="39" t="str">
        <f>IF(K49="Ja",J49,"")</f>
        <v/>
      </c>
      <c r="N49" s="105"/>
      <c r="O49" s="105"/>
      <c r="P49" s="105"/>
    </row>
    <row r="50" spans="1:16" ht="42" customHeight="1" x14ac:dyDescent="0.25">
      <c r="A50" s="49">
        <v>148</v>
      </c>
      <c r="B50" s="38" t="s">
        <v>90</v>
      </c>
      <c r="C50" s="38" t="s">
        <v>134</v>
      </c>
      <c r="D50" s="38" t="s">
        <v>135</v>
      </c>
      <c r="E50" s="73" t="s">
        <v>143</v>
      </c>
      <c r="F50" s="40" t="s">
        <v>37</v>
      </c>
      <c r="G50" s="163" t="s">
        <v>94</v>
      </c>
      <c r="H50" s="164"/>
      <c r="I50" s="164"/>
      <c r="J50" s="164"/>
      <c r="K50" s="164"/>
      <c r="L50" s="165"/>
      <c r="M50" s="54"/>
      <c r="N50" s="105"/>
      <c r="O50" s="105"/>
      <c r="P50" s="105"/>
    </row>
    <row r="51" spans="1:16" ht="42" customHeight="1" x14ac:dyDescent="0.25">
      <c r="A51" s="49">
        <v>149</v>
      </c>
      <c r="B51" s="38" t="s">
        <v>90</v>
      </c>
      <c r="C51" s="38" t="s">
        <v>134</v>
      </c>
      <c r="D51" s="38" t="s">
        <v>135</v>
      </c>
      <c r="E51" s="73" t="s">
        <v>144</v>
      </c>
      <c r="F51" s="36" t="s">
        <v>32</v>
      </c>
      <c r="G51" s="38" t="s">
        <v>38</v>
      </c>
      <c r="H51" s="38">
        <v>1</v>
      </c>
      <c r="I51" s="38" t="s">
        <v>39</v>
      </c>
      <c r="J51" s="39">
        <f>IF(ERP!H51=1,Totaaloverzicht!$F$3,IF(ERP!H51=2,Totaaloverzicht!$H$3,IF(ERP!H51=3,Totaaloverzicht!$J$3,"KO")))</f>
        <v>109</v>
      </c>
      <c r="K51" s="56" t="s">
        <v>40</v>
      </c>
      <c r="L51" s="56" t="s">
        <v>40</v>
      </c>
      <c r="M51" s="39" t="str">
        <f>IF(K51="Ja",J51,"")</f>
        <v/>
      </c>
      <c r="N51" s="106"/>
      <c r="O51" s="106"/>
      <c r="P51" s="106"/>
    </row>
    <row r="52" spans="1:16" ht="42" customHeight="1" x14ac:dyDescent="0.25">
      <c r="A52" s="49">
        <v>150</v>
      </c>
      <c r="B52" s="38" t="s">
        <v>90</v>
      </c>
      <c r="C52" s="38" t="s">
        <v>134</v>
      </c>
      <c r="D52" s="38" t="s">
        <v>135</v>
      </c>
      <c r="E52" s="73" t="s">
        <v>145</v>
      </c>
      <c r="F52" s="36" t="s">
        <v>32</v>
      </c>
      <c r="G52" s="163" t="s">
        <v>94</v>
      </c>
      <c r="H52" s="164"/>
      <c r="I52" s="164"/>
      <c r="J52" s="164"/>
      <c r="K52" s="164"/>
      <c r="L52" s="165"/>
      <c r="M52" s="39"/>
      <c r="N52" s="105"/>
      <c r="O52" s="105"/>
      <c r="P52" s="105"/>
    </row>
    <row r="53" spans="1:16" ht="42" customHeight="1" x14ac:dyDescent="0.25">
      <c r="A53" s="49">
        <v>151</v>
      </c>
      <c r="B53" s="38" t="s">
        <v>90</v>
      </c>
      <c r="C53" s="38" t="s">
        <v>134</v>
      </c>
      <c r="D53" s="38" t="s">
        <v>135</v>
      </c>
      <c r="E53" s="73" t="s">
        <v>146</v>
      </c>
      <c r="F53" s="40" t="s">
        <v>37</v>
      </c>
      <c r="G53" s="38" t="s">
        <v>38</v>
      </c>
      <c r="H53" s="38">
        <v>1</v>
      </c>
      <c r="I53" s="38" t="s">
        <v>39</v>
      </c>
      <c r="J53" s="39">
        <f>IF(ERP!H53=1,Totaaloverzicht!$F$3,IF(ERP!H53=2,Totaaloverzicht!$H$3,IF(ERP!H53=3,Totaaloverzicht!$J$3,"KO")))</f>
        <v>109</v>
      </c>
      <c r="K53" s="56" t="s">
        <v>40</v>
      </c>
      <c r="L53" s="56" t="s">
        <v>40</v>
      </c>
      <c r="M53" s="39" t="str">
        <f>IF(K53="Ja",J53,"")</f>
        <v/>
      </c>
      <c r="N53" s="106"/>
      <c r="O53" s="106"/>
      <c r="P53" s="106"/>
    </row>
    <row r="54" spans="1:16" ht="42" customHeight="1" x14ac:dyDescent="0.25">
      <c r="A54" s="49">
        <v>152</v>
      </c>
      <c r="B54" s="38" t="s">
        <v>90</v>
      </c>
      <c r="C54" s="38" t="s">
        <v>134</v>
      </c>
      <c r="D54" s="38" t="s">
        <v>135</v>
      </c>
      <c r="E54" s="73" t="s">
        <v>147</v>
      </c>
      <c r="F54" s="36" t="s">
        <v>32</v>
      </c>
      <c r="G54" s="163" t="s">
        <v>94</v>
      </c>
      <c r="H54" s="164"/>
      <c r="I54" s="164"/>
      <c r="J54" s="164"/>
      <c r="K54" s="164"/>
      <c r="L54" s="165"/>
      <c r="M54" s="54"/>
      <c r="N54" s="105"/>
      <c r="O54" s="105"/>
      <c r="P54" s="105"/>
    </row>
    <row r="55" spans="1:16" ht="42" customHeight="1" x14ac:dyDescent="0.25">
      <c r="A55" s="49">
        <v>153</v>
      </c>
      <c r="B55" s="38" t="s">
        <v>90</v>
      </c>
      <c r="C55" s="38" t="s">
        <v>134</v>
      </c>
      <c r="D55" s="38" t="s">
        <v>135</v>
      </c>
      <c r="E55" s="73" t="s">
        <v>148</v>
      </c>
      <c r="F55" s="36" t="s">
        <v>32</v>
      </c>
      <c r="G55" s="163" t="s">
        <v>94</v>
      </c>
      <c r="H55" s="164"/>
      <c r="I55" s="164"/>
      <c r="J55" s="164"/>
      <c r="K55" s="164"/>
      <c r="L55" s="165"/>
      <c r="M55" s="54"/>
      <c r="N55" s="105"/>
      <c r="O55" s="105"/>
      <c r="P55" s="105"/>
    </row>
    <row r="56" spans="1:16" ht="42" customHeight="1" x14ac:dyDescent="0.25">
      <c r="A56" s="49">
        <v>154</v>
      </c>
      <c r="B56" s="38" t="s">
        <v>90</v>
      </c>
      <c r="C56" s="38" t="s">
        <v>134</v>
      </c>
      <c r="D56" s="38" t="s">
        <v>135</v>
      </c>
      <c r="E56" s="73" t="s">
        <v>149</v>
      </c>
      <c r="F56" s="40" t="s">
        <v>37</v>
      </c>
      <c r="G56" s="163" t="s">
        <v>94</v>
      </c>
      <c r="H56" s="164"/>
      <c r="I56" s="164"/>
      <c r="J56" s="164"/>
      <c r="K56" s="164"/>
      <c r="L56" s="165"/>
      <c r="M56" s="54"/>
      <c r="N56" s="105"/>
      <c r="O56" s="105"/>
      <c r="P56" s="105"/>
    </row>
    <row r="57" spans="1:16" ht="42" customHeight="1" x14ac:dyDescent="0.25">
      <c r="A57" s="49">
        <v>155</v>
      </c>
      <c r="B57" s="38" t="s">
        <v>90</v>
      </c>
      <c r="C57" s="38" t="s">
        <v>134</v>
      </c>
      <c r="D57" s="38" t="s">
        <v>135</v>
      </c>
      <c r="E57" s="73" t="s">
        <v>150</v>
      </c>
      <c r="F57" s="40" t="s">
        <v>37</v>
      </c>
      <c r="G57" s="163" t="s">
        <v>94</v>
      </c>
      <c r="H57" s="164"/>
      <c r="I57" s="164"/>
      <c r="J57" s="164"/>
      <c r="K57" s="164"/>
      <c r="L57" s="165"/>
      <c r="M57" s="54"/>
      <c r="N57" s="105"/>
      <c r="O57" s="105"/>
      <c r="P57" s="105"/>
    </row>
    <row r="58" spans="1:16" ht="42" customHeight="1" x14ac:dyDescent="0.25">
      <c r="A58" s="49">
        <v>156</v>
      </c>
      <c r="B58" s="38" t="s">
        <v>90</v>
      </c>
      <c r="C58" s="38" t="s">
        <v>134</v>
      </c>
      <c r="D58" s="38" t="s">
        <v>135</v>
      </c>
      <c r="E58" s="73" t="s">
        <v>151</v>
      </c>
      <c r="F58" s="36" t="s">
        <v>32</v>
      </c>
      <c r="G58" s="38" t="s">
        <v>38</v>
      </c>
      <c r="H58" s="38">
        <v>1</v>
      </c>
      <c r="I58" s="38" t="s">
        <v>39</v>
      </c>
      <c r="J58" s="39">
        <f>IF(ERP!H58=1,Totaaloverzicht!$F$3,IF(ERP!H58=2,Totaaloverzicht!$H$3,IF(ERP!H58=3,Totaaloverzicht!$J$3,"KO")))</f>
        <v>109</v>
      </c>
      <c r="K58" s="56" t="s">
        <v>40</v>
      </c>
      <c r="L58" s="56" t="s">
        <v>40</v>
      </c>
      <c r="M58" s="39" t="str">
        <f>IF(K58="Ja",J58,"")</f>
        <v/>
      </c>
      <c r="N58" s="106"/>
      <c r="O58" s="106"/>
      <c r="P58" s="106"/>
    </row>
    <row r="59" spans="1:16" ht="42" customHeight="1" x14ac:dyDescent="0.25">
      <c r="A59" s="49">
        <v>157</v>
      </c>
      <c r="B59" s="38" t="s">
        <v>90</v>
      </c>
      <c r="C59" s="38" t="s">
        <v>134</v>
      </c>
      <c r="D59" s="38" t="s">
        <v>135</v>
      </c>
      <c r="E59" s="73" t="s">
        <v>152</v>
      </c>
      <c r="F59" s="36" t="s">
        <v>32</v>
      </c>
      <c r="G59" s="163" t="s">
        <v>94</v>
      </c>
      <c r="H59" s="164"/>
      <c r="I59" s="164"/>
      <c r="J59" s="164"/>
      <c r="K59" s="164"/>
      <c r="L59" s="165"/>
      <c r="M59" s="39"/>
      <c r="N59" s="105"/>
      <c r="O59" s="105"/>
      <c r="P59" s="105"/>
    </row>
    <row r="60" spans="1:16" ht="42" customHeight="1" x14ac:dyDescent="0.25">
      <c r="A60" s="49">
        <v>158</v>
      </c>
      <c r="B60" s="38" t="s">
        <v>90</v>
      </c>
      <c r="C60" s="38" t="s">
        <v>134</v>
      </c>
      <c r="D60" s="38" t="s">
        <v>135</v>
      </c>
      <c r="E60" s="73" t="s">
        <v>153</v>
      </c>
      <c r="F60" s="36" t="s">
        <v>32</v>
      </c>
      <c r="G60" s="163" t="s">
        <v>94</v>
      </c>
      <c r="H60" s="164"/>
      <c r="I60" s="164"/>
      <c r="J60" s="164"/>
      <c r="K60" s="164"/>
      <c r="L60" s="165"/>
      <c r="M60" s="39"/>
      <c r="N60" s="105"/>
      <c r="O60" s="105"/>
      <c r="P60" s="105"/>
    </row>
    <row r="61" spans="1:16" ht="42" customHeight="1" x14ac:dyDescent="0.25">
      <c r="A61" s="49">
        <v>159</v>
      </c>
      <c r="B61" s="38" t="s">
        <v>90</v>
      </c>
      <c r="C61" s="38" t="s">
        <v>134</v>
      </c>
      <c r="D61" s="38" t="s">
        <v>135</v>
      </c>
      <c r="E61" s="73" t="s">
        <v>154</v>
      </c>
      <c r="F61" s="36" t="s">
        <v>32</v>
      </c>
      <c r="G61" s="163" t="s">
        <v>94</v>
      </c>
      <c r="H61" s="164"/>
      <c r="I61" s="164"/>
      <c r="J61" s="164"/>
      <c r="K61" s="164"/>
      <c r="L61" s="165"/>
      <c r="M61" s="54"/>
      <c r="N61" s="105"/>
      <c r="O61" s="105"/>
      <c r="P61" s="105"/>
    </row>
    <row r="62" spans="1:16" ht="42" customHeight="1" x14ac:dyDescent="0.25">
      <c r="A62" s="49">
        <v>160</v>
      </c>
      <c r="B62" s="38" t="s">
        <v>90</v>
      </c>
      <c r="C62" s="38" t="s">
        <v>134</v>
      </c>
      <c r="D62" s="38" t="s">
        <v>135</v>
      </c>
      <c r="E62" s="114" t="s">
        <v>155</v>
      </c>
      <c r="F62" s="36" t="s">
        <v>32</v>
      </c>
      <c r="G62" s="163" t="s">
        <v>94</v>
      </c>
      <c r="H62" s="164"/>
      <c r="I62" s="164"/>
      <c r="J62" s="164"/>
      <c r="K62" s="164"/>
      <c r="L62" s="165"/>
      <c r="M62" s="51"/>
      <c r="N62" s="105"/>
      <c r="O62" s="105"/>
      <c r="P62" s="105"/>
    </row>
    <row r="63" spans="1:16" ht="42" customHeight="1" x14ac:dyDescent="0.25">
      <c r="A63" s="49">
        <v>161</v>
      </c>
      <c r="B63" s="38" t="s">
        <v>90</v>
      </c>
      <c r="C63" s="38" t="s">
        <v>134</v>
      </c>
      <c r="D63" s="38" t="s">
        <v>135</v>
      </c>
      <c r="E63" s="114" t="s">
        <v>156</v>
      </c>
      <c r="F63" s="36" t="s">
        <v>32</v>
      </c>
      <c r="G63" s="163" t="s">
        <v>94</v>
      </c>
      <c r="H63" s="164"/>
      <c r="I63" s="164"/>
      <c r="J63" s="164"/>
      <c r="K63" s="164"/>
      <c r="L63" s="165"/>
      <c r="M63" s="51"/>
      <c r="N63" s="105"/>
      <c r="O63" s="105"/>
      <c r="P63" s="105"/>
    </row>
    <row r="64" spans="1:16" ht="42" customHeight="1" x14ac:dyDescent="0.25">
      <c r="A64" s="49">
        <v>162</v>
      </c>
      <c r="B64" s="38" t="s">
        <v>90</v>
      </c>
      <c r="C64" s="38" t="s">
        <v>134</v>
      </c>
      <c r="D64" s="38" t="s">
        <v>135</v>
      </c>
      <c r="E64" s="73" t="s">
        <v>157</v>
      </c>
      <c r="F64" s="40" t="s">
        <v>37</v>
      </c>
      <c r="G64" s="163" t="s">
        <v>94</v>
      </c>
      <c r="H64" s="164"/>
      <c r="I64" s="164"/>
      <c r="J64" s="164"/>
      <c r="K64" s="164"/>
      <c r="L64" s="165"/>
      <c r="M64" s="51"/>
      <c r="N64" s="105"/>
      <c r="O64" s="105"/>
      <c r="P64" s="105"/>
    </row>
    <row r="65" spans="1:16" ht="42" customHeight="1" x14ac:dyDescent="0.25">
      <c r="A65" s="49">
        <v>163</v>
      </c>
      <c r="B65" s="38" t="s">
        <v>90</v>
      </c>
      <c r="C65" s="38" t="s">
        <v>158</v>
      </c>
      <c r="D65" s="38" t="s">
        <v>159</v>
      </c>
      <c r="E65" s="73" t="s">
        <v>160</v>
      </c>
      <c r="F65" s="40" t="s">
        <v>37</v>
      </c>
      <c r="G65" s="163" t="s">
        <v>94</v>
      </c>
      <c r="H65" s="164"/>
      <c r="I65" s="164"/>
      <c r="J65" s="164"/>
      <c r="K65" s="164"/>
      <c r="L65" s="165"/>
      <c r="M65" s="51"/>
      <c r="N65" s="105"/>
      <c r="O65" s="105"/>
      <c r="P65" s="105"/>
    </row>
    <row r="66" spans="1:16" ht="42" customHeight="1" x14ac:dyDescent="0.25">
      <c r="A66" s="49">
        <v>164</v>
      </c>
      <c r="B66" s="38" t="s">
        <v>90</v>
      </c>
      <c r="C66" s="38" t="s">
        <v>158</v>
      </c>
      <c r="D66" s="38" t="s">
        <v>159</v>
      </c>
      <c r="E66" s="73" t="s">
        <v>161</v>
      </c>
      <c r="F66" s="36" t="s">
        <v>32</v>
      </c>
      <c r="G66" s="38" t="s">
        <v>38</v>
      </c>
      <c r="H66" s="38">
        <v>1</v>
      </c>
      <c r="I66" s="38" t="s">
        <v>39</v>
      </c>
      <c r="J66" s="39">
        <f>IF(ERP!H66=1,Totaaloverzicht!$F$3,IF(ERP!H66=2,Totaaloverzicht!$H$3,IF(ERP!H66=3,Totaaloverzicht!$J$3,"KO")))</f>
        <v>109</v>
      </c>
      <c r="K66" s="56" t="s">
        <v>40</v>
      </c>
      <c r="L66" s="56" t="s">
        <v>40</v>
      </c>
      <c r="M66" s="39" t="str">
        <f>IF(K66="Ja",J66,"")</f>
        <v/>
      </c>
      <c r="N66" s="106"/>
      <c r="O66" s="106"/>
      <c r="P66" s="106"/>
    </row>
    <row r="67" spans="1:16" ht="42" customHeight="1" x14ac:dyDescent="0.25">
      <c r="A67" s="49">
        <v>165</v>
      </c>
      <c r="B67" s="38" t="s">
        <v>90</v>
      </c>
      <c r="C67" s="38" t="s">
        <v>158</v>
      </c>
      <c r="D67" s="38" t="s">
        <v>159</v>
      </c>
      <c r="E67" s="73" t="s">
        <v>162</v>
      </c>
      <c r="F67" s="36" t="s">
        <v>32</v>
      </c>
      <c r="G67" s="163" t="s">
        <v>94</v>
      </c>
      <c r="H67" s="164"/>
      <c r="I67" s="164"/>
      <c r="J67" s="164"/>
      <c r="K67" s="164"/>
      <c r="L67" s="165"/>
      <c r="M67" s="54"/>
      <c r="N67" s="105"/>
      <c r="O67" s="105"/>
      <c r="P67" s="105"/>
    </row>
    <row r="68" spans="1:16" ht="42" customHeight="1" x14ac:dyDescent="0.25">
      <c r="A68" s="49">
        <v>166</v>
      </c>
      <c r="B68" s="38" t="s">
        <v>90</v>
      </c>
      <c r="C68" s="38" t="s">
        <v>158</v>
      </c>
      <c r="D68" s="38" t="s">
        <v>159</v>
      </c>
      <c r="E68" s="115" t="s">
        <v>163</v>
      </c>
      <c r="F68" s="36" t="s">
        <v>32</v>
      </c>
      <c r="G68" s="38" t="s">
        <v>38</v>
      </c>
      <c r="H68" s="38">
        <v>1</v>
      </c>
      <c r="I68" s="38" t="s">
        <v>39</v>
      </c>
      <c r="J68" s="39">
        <f>IF(ERP!H68=1,Totaaloverzicht!$F$3,IF(ERP!H68=2,Totaaloverzicht!$H$3,IF(ERP!H68=3,Totaaloverzicht!$J$3,"KO")))</f>
        <v>109</v>
      </c>
      <c r="K68" s="56" t="s">
        <v>40</v>
      </c>
      <c r="L68" s="56" t="s">
        <v>40</v>
      </c>
      <c r="M68" s="39" t="str">
        <f t="shared" ref="M68:M75" si="4">IF(K68="Ja",J68,"")</f>
        <v/>
      </c>
      <c r="N68" s="106"/>
      <c r="O68" s="106"/>
      <c r="P68" s="106"/>
    </row>
    <row r="69" spans="1:16" ht="42" customHeight="1" x14ac:dyDescent="0.25">
      <c r="A69" s="49">
        <v>167</v>
      </c>
      <c r="B69" s="38" t="s">
        <v>90</v>
      </c>
      <c r="C69" s="48" t="s">
        <v>158</v>
      </c>
      <c r="D69" s="38" t="s">
        <v>159</v>
      </c>
      <c r="E69" s="116" t="s">
        <v>164</v>
      </c>
      <c r="F69" s="36" t="s">
        <v>32</v>
      </c>
      <c r="G69" s="38" t="s">
        <v>38</v>
      </c>
      <c r="H69" s="36">
        <v>1</v>
      </c>
      <c r="I69" s="38" t="s">
        <v>39</v>
      </c>
      <c r="J69" s="39">
        <f>IF(ERP!H69=1,Totaaloverzicht!$F$3,IF(ERP!H69=2,Totaaloverzicht!$H$3,IF(ERP!H69=3,Totaaloverzicht!$J$3,"KO")))</f>
        <v>109</v>
      </c>
      <c r="K69" s="56" t="s">
        <v>40</v>
      </c>
      <c r="L69" s="56" t="s">
        <v>40</v>
      </c>
      <c r="M69" s="39" t="str">
        <f t="shared" si="4"/>
        <v/>
      </c>
      <c r="N69" s="106"/>
      <c r="O69" s="106"/>
      <c r="P69" s="106"/>
    </row>
    <row r="70" spans="1:16" ht="42" customHeight="1" x14ac:dyDescent="0.25">
      <c r="A70" s="49">
        <v>168</v>
      </c>
      <c r="B70" s="38" t="s">
        <v>90</v>
      </c>
      <c r="C70" s="38" t="s">
        <v>158</v>
      </c>
      <c r="D70" s="38" t="s">
        <v>159</v>
      </c>
      <c r="E70" s="73" t="s">
        <v>165</v>
      </c>
      <c r="F70" s="36" t="s">
        <v>32</v>
      </c>
      <c r="G70" s="38" t="s">
        <v>38</v>
      </c>
      <c r="H70" s="38">
        <v>2</v>
      </c>
      <c r="I70" s="38" t="s">
        <v>39</v>
      </c>
      <c r="J70" s="39">
        <f>IF(ERP!H70=1,Totaaloverzicht!$F$3,IF(ERP!H70=2,Totaaloverzicht!$H$3,IF(ERP!H70=3,Totaaloverzicht!$J$3,"KO")))</f>
        <v>72.666666666666671</v>
      </c>
      <c r="K70" s="56" t="s">
        <v>40</v>
      </c>
      <c r="L70" s="56" t="s">
        <v>40</v>
      </c>
      <c r="M70" s="39" t="str">
        <f t="shared" si="4"/>
        <v/>
      </c>
      <c r="N70" s="106"/>
      <c r="O70" s="106"/>
      <c r="P70" s="106"/>
    </row>
    <row r="71" spans="1:16" ht="42" customHeight="1" x14ac:dyDescent="0.25">
      <c r="A71" s="49">
        <v>169</v>
      </c>
      <c r="B71" s="38" t="s">
        <v>90</v>
      </c>
      <c r="C71" s="48" t="s">
        <v>158</v>
      </c>
      <c r="D71" s="38" t="s">
        <v>159</v>
      </c>
      <c r="E71" s="73" t="s">
        <v>166</v>
      </c>
      <c r="F71" s="42" t="s">
        <v>37</v>
      </c>
      <c r="G71" s="38" t="s">
        <v>38</v>
      </c>
      <c r="H71" s="38">
        <v>1</v>
      </c>
      <c r="I71" s="38" t="s">
        <v>39</v>
      </c>
      <c r="J71" s="39">
        <f>IF(ERP!H71=1,Totaaloverzicht!$F$3,IF(ERP!H71=2,Totaaloverzicht!$H$3,IF(ERP!H71=3,Totaaloverzicht!$J$3,"KO")))</f>
        <v>109</v>
      </c>
      <c r="K71" s="56" t="s">
        <v>40</v>
      </c>
      <c r="L71" s="56" t="s">
        <v>40</v>
      </c>
      <c r="M71" s="39" t="str">
        <f t="shared" si="4"/>
        <v/>
      </c>
      <c r="N71" s="106"/>
      <c r="O71" s="106"/>
      <c r="P71" s="106"/>
    </row>
    <row r="72" spans="1:16" ht="42" customHeight="1" x14ac:dyDescent="0.25">
      <c r="A72" s="49">
        <v>170</v>
      </c>
      <c r="B72" s="38" t="s">
        <v>90</v>
      </c>
      <c r="C72" s="38" t="s">
        <v>158</v>
      </c>
      <c r="D72" s="38" t="s">
        <v>159</v>
      </c>
      <c r="E72" s="76" t="s">
        <v>167</v>
      </c>
      <c r="F72" s="36" t="s">
        <v>32</v>
      </c>
      <c r="G72" s="38" t="s">
        <v>38</v>
      </c>
      <c r="H72" s="36">
        <v>2</v>
      </c>
      <c r="I72" s="38" t="s">
        <v>39</v>
      </c>
      <c r="J72" s="39">
        <f>IF(ERP!H72=1,Totaaloverzicht!$F$3,IF(ERP!H72=2,Totaaloverzicht!$H$3,IF(ERP!H72=3,Totaaloverzicht!$J$3,"KO")))</f>
        <v>72.666666666666671</v>
      </c>
      <c r="K72" s="56" t="s">
        <v>40</v>
      </c>
      <c r="L72" s="56" t="s">
        <v>40</v>
      </c>
      <c r="M72" s="39" t="str">
        <f t="shared" si="4"/>
        <v/>
      </c>
      <c r="N72" s="106"/>
      <c r="O72" s="106"/>
      <c r="P72" s="106"/>
    </row>
    <row r="73" spans="1:16" ht="42" customHeight="1" x14ac:dyDescent="0.25">
      <c r="A73" s="49">
        <v>171</v>
      </c>
      <c r="B73" s="38" t="s">
        <v>90</v>
      </c>
      <c r="C73" s="38" t="s">
        <v>158</v>
      </c>
      <c r="D73" s="38" t="s">
        <v>159</v>
      </c>
      <c r="E73" s="73" t="s">
        <v>168</v>
      </c>
      <c r="F73" s="36" t="s">
        <v>32</v>
      </c>
      <c r="G73" s="38" t="s">
        <v>38</v>
      </c>
      <c r="H73" s="38">
        <v>2</v>
      </c>
      <c r="I73" s="38" t="s">
        <v>39</v>
      </c>
      <c r="J73" s="39">
        <f>IF(ERP!H73=1,Totaaloverzicht!$F$3,IF(ERP!H73=2,Totaaloverzicht!$H$3,IF(ERP!H73=3,Totaaloverzicht!$J$3,"KO")))</f>
        <v>72.666666666666671</v>
      </c>
      <c r="K73" s="56" t="s">
        <v>40</v>
      </c>
      <c r="L73" s="56" t="s">
        <v>40</v>
      </c>
      <c r="M73" s="39" t="str">
        <f t="shared" si="4"/>
        <v/>
      </c>
      <c r="N73" s="106"/>
      <c r="O73" s="106"/>
      <c r="P73" s="106"/>
    </row>
    <row r="74" spans="1:16" ht="42" customHeight="1" x14ac:dyDescent="0.25">
      <c r="A74" s="49">
        <v>172</v>
      </c>
      <c r="B74" s="38" t="s">
        <v>90</v>
      </c>
      <c r="C74" s="38" t="s">
        <v>158</v>
      </c>
      <c r="D74" s="38" t="s">
        <v>159</v>
      </c>
      <c r="E74" s="76" t="s">
        <v>169</v>
      </c>
      <c r="F74" s="36" t="s">
        <v>32</v>
      </c>
      <c r="G74" s="38" t="s">
        <v>38</v>
      </c>
      <c r="H74" s="38">
        <v>1</v>
      </c>
      <c r="I74" s="38" t="s">
        <v>39</v>
      </c>
      <c r="J74" s="39">
        <f>IF(ERP!H74=1,Totaaloverzicht!$F$3,IF(ERP!H74=2,Totaaloverzicht!$H$3,IF(ERP!H74=3,Totaaloverzicht!$J$3,"KO")))</f>
        <v>109</v>
      </c>
      <c r="K74" s="56" t="s">
        <v>40</v>
      </c>
      <c r="L74" s="56" t="s">
        <v>40</v>
      </c>
      <c r="M74" s="39" t="str">
        <f t="shared" si="4"/>
        <v/>
      </c>
      <c r="N74" s="106"/>
      <c r="O74" s="106"/>
      <c r="P74" s="106"/>
    </row>
    <row r="75" spans="1:16" ht="42" customHeight="1" x14ac:dyDescent="0.25">
      <c r="A75" s="49">
        <v>173</v>
      </c>
      <c r="B75" s="38" t="s">
        <v>90</v>
      </c>
      <c r="C75" s="38" t="s">
        <v>158</v>
      </c>
      <c r="D75" s="38" t="s">
        <v>159</v>
      </c>
      <c r="E75" s="73" t="s">
        <v>170</v>
      </c>
      <c r="F75" s="36" t="s">
        <v>32</v>
      </c>
      <c r="G75" s="38" t="s">
        <v>38</v>
      </c>
      <c r="H75" s="36">
        <v>3</v>
      </c>
      <c r="I75" s="38" t="s">
        <v>39</v>
      </c>
      <c r="J75" s="39">
        <f>IF(ERP!H75=1,Totaaloverzicht!$F$3,IF(ERP!H75=2,Totaaloverzicht!$H$3,IF(ERP!H75=3,Totaaloverzicht!$J$3,"KO")))</f>
        <v>36.333333333333336</v>
      </c>
      <c r="K75" s="56" t="s">
        <v>40</v>
      </c>
      <c r="L75" s="56" t="s">
        <v>40</v>
      </c>
      <c r="M75" s="39" t="str">
        <f t="shared" si="4"/>
        <v/>
      </c>
      <c r="N75" s="106"/>
      <c r="O75" s="106"/>
      <c r="P75" s="106"/>
    </row>
    <row r="76" spans="1:16" ht="42" customHeight="1" x14ac:dyDescent="0.25">
      <c r="A76" s="49">
        <v>174</v>
      </c>
      <c r="B76" s="38" t="s">
        <v>90</v>
      </c>
      <c r="C76" s="38" t="s">
        <v>158</v>
      </c>
      <c r="D76" s="38" t="s">
        <v>159</v>
      </c>
      <c r="E76" s="73" t="s">
        <v>171</v>
      </c>
      <c r="F76" s="36" t="s">
        <v>32</v>
      </c>
      <c r="G76" s="163" t="s">
        <v>94</v>
      </c>
      <c r="H76" s="164"/>
      <c r="I76" s="164"/>
      <c r="J76" s="164"/>
      <c r="K76" s="164"/>
      <c r="L76" s="165"/>
      <c r="M76" s="39"/>
      <c r="N76" s="105"/>
      <c r="O76" s="105"/>
      <c r="P76" s="105"/>
    </row>
    <row r="77" spans="1:16" ht="42" customHeight="1" x14ac:dyDescent="0.25">
      <c r="A77" s="49">
        <v>175</v>
      </c>
      <c r="B77" s="38" t="s">
        <v>90</v>
      </c>
      <c r="C77" s="38" t="s">
        <v>158</v>
      </c>
      <c r="D77" s="38" t="s">
        <v>159</v>
      </c>
      <c r="E77" s="76" t="s">
        <v>172</v>
      </c>
      <c r="F77" s="36" t="s">
        <v>32</v>
      </c>
      <c r="G77" s="38" t="s">
        <v>38</v>
      </c>
      <c r="H77" s="38">
        <v>1</v>
      </c>
      <c r="I77" s="38" t="s">
        <v>39</v>
      </c>
      <c r="J77" s="39">
        <f>IF(ERP!H77=1,Totaaloverzicht!$F$3,IF(ERP!H77=2,Totaaloverzicht!$H$3,IF(ERP!H77=3,Totaaloverzicht!$J$3,"KO")))</f>
        <v>109</v>
      </c>
      <c r="K77" s="56" t="s">
        <v>40</v>
      </c>
      <c r="L77" s="56" t="s">
        <v>40</v>
      </c>
      <c r="M77" s="39" t="str">
        <f>IF(K77="Ja",J77,"")</f>
        <v/>
      </c>
      <c r="N77" s="106"/>
      <c r="O77" s="106"/>
      <c r="P77" s="106"/>
    </row>
    <row r="78" spans="1:16" ht="42" customHeight="1" x14ac:dyDescent="0.25">
      <c r="A78" s="49">
        <v>176</v>
      </c>
      <c r="B78" s="38" t="s">
        <v>90</v>
      </c>
      <c r="C78" s="38" t="s">
        <v>158</v>
      </c>
      <c r="D78" s="38" t="s">
        <v>159</v>
      </c>
      <c r="E78" s="73" t="s">
        <v>173</v>
      </c>
      <c r="F78" s="40" t="s">
        <v>137</v>
      </c>
      <c r="G78" s="163" t="s">
        <v>94</v>
      </c>
      <c r="H78" s="164"/>
      <c r="I78" s="164"/>
      <c r="J78" s="164"/>
      <c r="K78" s="164"/>
      <c r="L78" s="165"/>
      <c r="M78" s="39"/>
      <c r="N78" s="105"/>
      <c r="O78" s="105"/>
      <c r="P78" s="105"/>
    </row>
    <row r="79" spans="1:16" ht="55.5" customHeight="1" x14ac:dyDescent="0.25">
      <c r="A79" s="49">
        <v>177</v>
      </c>
      <c r="B79" s="38" t="s">
        <v>90</v>
      </c>
      <c r="C79" s="38" t="s">
        <v>158</v>
      </c>
      <c r="D79" s="38" t="s">
        <v>159</v>
      </c>
      <c r="E79" s="73" t="s">
        <v>174</v>
      </c>
      <c r="F79" s="36" t="s">
        <v>32</v>
      </c>
      <c r="G79" s="163" t="s">
        <v>94</v>
      </c>
      <c r="H79" s="164"/>
      <c r="I79" s="164"/>
      <c r="J79" s="164"/>
      <c r="K79" s="164"/>
      <c r="L79" s="165"/>
      <c r="M79" s="39"/>
      <c r="N79" s="105"/>
      <c r="O79" s="105"/>
      <c r="P79" s="105"/>
    </row>
    <row r="80" spans="1:16" ht="42" customHeight="1" x14ac:dyDescent="0.25">
      <c r="A80" s="49">
        <v>178</v>
      </c>
      <c r="B80" s="38" t="s">
        <v>90</v>
      </c>
      <c r="C80" s="38" t="s">
        <v>158</v>
      </c>
      <c r="D80" s="38" t="s">
        <v>159</v>
      </c>
      <c r="E80" s="73" t="s">
        <v>175</v>
      </c>
      <c r="F80" s="36" t="s">
        <v>32</v>
      </c>
      <c r="G80" s="38" t="s">
        <v>38</v>
      </c>
      <c r="H80" s="38">
        <v>2</v>
      </c>
      <c r="I80" s="38" t="s">
        <v>39</v>
      </c>
      <c r="J80" s="39">
        <f>IF(ERP!H80=1,Totaaloverzicht!$F$3,IF(ERP!H80=2,Totaaloverzicht!$H$3,IF(ERP!H80=3,Totaaloverzicht!$J$3,"KO")))</f>
        <v>72.666666666666671</v>
      </c>
      <c r="K80" s="56" t="s">
        <v>40</v>
      </c>
      <c r="L80" s="56" t="s">
        <v>40</v>
      </c>
      <c r="M80" s="39" t="str">
        <f>IF(K80="Ja",J80,"")</f>
        <v/>
      </c>
      <c r="N80" s="106"/>
      <c r="O80" s="106"/>
      <c r="P80" s="106"/>
    </row>
    <row r="81" spans="1:16" ht="62.25" customHeight="1" x14ac:dyDescent="0.25">
      <c r="A81" s="49">
        <v>179</v>
      </c>
      <c r="B81" s="38" t="s">
        <v>90</v>
      </c>
      <c r="C81" s="38" t="s">
        <v>158</v>
      </c>
      <c r="D81" s="38" t="s">
        <v>159</v>
      </c>
      <c r="E81" s="73" t="s">
        <v>176</v>
      </c>
      <c r="F81" s="36" t="s">
        <v>32</v>
      </c>
      <c r="G81" s="163" t="s">
        <v>94</v>
      </c>
      <c r="H81" s="164"/>
      <c r="I81" s="164"/>
      <c r="J81" s="164"/>
      <c r="K81" s="164"/>
      <c r="L81" s="165"/>
      <c r="M81" s="39"/>
      <c r="N81" s="105"/>
      <c r="O81" s="105"/>
      <c r="P81" s="105"/>
    </row>
    <row r="82" spans="1:16" ht="42" customHeight="1" x14ac:dyDescent="0.25">
      <c r="A82" s="49">
        <v>180</v>
      </c>
      <c r="B82" s="38" t="s">
        <v>90</v>
      </c>
      <c r="C82" s="38" t="s">
        <v>158</v>
      </c>
      <c r="D82" s="38" t="s">
        <v>159</v>
      </c>
      <c r="E82" s="73" t="s">
        <v>177</v>
      </c>
      <c r="F82" s="36" t="s">
        <v>32</v>
      </c>
      <c r="G82" s="38" t="s">
        <v>38</v>
      </c>
      <c r="H82" s="38">
        <v>1</v>
      </c>
      <c r="I82" s="38" t="s">
        <v>39</v>
      </c>
      <c r="J82" s="39">
        <f>IF(ERP!H82=1,Totaaloverzicht!$F$3,IF(ERP!H82=2,Totaaloverzicht!$H$3,IF(ERP!H82=3,Totaaloverzicht!$J$3,"KO")))</f>
        <v>109</v>
      </c>
      <c r="K82" s="56" t="s">
        <v>40</v>
      </c>
      <c r="L82" s="56" t="s">
        <v>40</v>
      </c>
      <c r="M82" s="39" t="str">
        <f>IF(K82="Ja",J82,"")</f>
        <v/>
      </c>
      <c r="N82" s="106"/>
      <c r="O82" s="106"/>
      <c r="P82" s="106"/>
    </row>
    <row r="83" spans="1:16" ht="42" customHeight="1" x14ac:dyDescent="0.25">
      <c r="A83" s="49">
        <v>181</v>
      </c>
      <c r="B83" s="38" t="s">
        <v>90</v>
      </c>
      <c r="C83" s="38" t="s">
        <v>158</v>
      </c>
      <c r="D83" s="38" t="s">
        <v>159</v>
      </c>
      <c r="E83" s="73" t="s">
        <v>178</v>
      </c>
      <c r="F83" s="36"/>
      <c r="G83" s="163" t="s">
        <v>94</v>
      </c>
      <c r="H83" s="164"/>
      <c r="I83" s="164"/>
      <c r="J83" s="164"/>
      <c r="K83" s="164"/>
      <c r="L83" s="165"/>
      <c r="M83" s="39"/>
      <c r="N83" s="105"/>
      <c r="O83" s="105"/>
      <c r="P83" s="105"/>
    </row>
    <row r="84" spans="1:16" ht="42" customHeight="1" x14ac:dyDescent="0.25">
      <c r="A84" s="49">
        <v>182</v>
      </c>
      <c r="B84" s="38" t="s">
        <v>90</v>
      </c>
      <c r="C84" s="38" t="s">
        <v>179</v>
      </c>
      <c r="D84" s="38"/>
      <c r="E84" s="37" t="s">
        <v>180</v>
      </c>
      <c r="F84" s="36" t="s">
        <v>32</v>
      </c>
      <c r="G84" s="163" t="s">
        <v>94</v>
      </c>
      <c r="H84" s="164"/>
      <c r="I84" s="164"/>
      <c r="J84" s="164"/>
      <c r="K84" s="164"/>
      <c r="L84" s="165"/>
      <c r="M84" s="54"/>
      <c r="N84" s="105"/>
      <c r="O84" s="105"/>
      <c r="P84" s="105"/>
    </row>
    <row r="85" spans="1:16" ht="42" customHeight="1" x14ac:dyDescent="0.25">
      <c r="A85" s="49">
        <v>183</v>
      </c>
      <c r="B85" s="38" t="s">
        <v>90</v>
      </c>
      <c r="C85" s="38" t="s">
        <v>179</v>
      </c>
      <c r="D85" s="38"/>
      <c r="E85" s="37" t="s">
        <v>181</v>
      </c>
      <c r="F85" s="36" t="s">
        <v>32</v>
      </c>
      <c r="G85" s="38" t="s">
        <v>38</v>
      </c>
      <c r="H85" s="38">
        <v>1</v>
      </c>
      <c r="I85" s="38" t="s">
        <v>39</v>
      </c>
      <c r="J85" s="39">
        <f>IF(ERP!H85=1,Totaaloverzicht!$F$3,IF(ERP!H85=2,Totaaloverzicht!$H$3,IF(ERP!H85=3,Totaaloverzicht!$J$3,"KO")))</f>
        <v>109</v>
      </c>
      <c r="K85" s="56" t="s">
        <v>40</v>
      </c>
      <c r="L85" s="56" t="s">
        <v>40</v>
      </c>
      <c r="M85" s="39" t="str">
        <f t="shared" ref="M85:M88" si="5">IF(K85="Ja",J85,"")</f>
        <v/>
      </c>
      <c r="N85" s="106"/>
      <c r="O85" s="106"/>
      <c r="P85" s="106"/>
    </row>
    <row r="86" spans="1:16" ht="42" customHeight="1" x14ac:dyDescent="0.25">
      <c r="A86" s="49">
        <v>184</v>
      </c>
      <c r="B86" s="38" t="s">
        <v>90</v>
      </c>
      <c r="C86" s="38" t="s">
        <v>179</v>
      </c>
      <c r="D86" s="38"/>
      <c r="E86" s="37" t="s">
        <v>182</v>
      </c>
      <c r="F86" s="36" t="s">
        <v>32</v>
      </c>
      <c r="G86" s="38" t="s">
        <v>38</v>
      </c>
      <c r="H86" s="38">
        <v>2</v>
      </c>
      <c r="I86" s="38" t="s">
        <v>39</v>
      </c>
      <c r="J86" s="39">
        <f>IF(ERP!H86=1,Totaaloverzicht!$F$3,IF(ERP!H86=2,Totaaloverzicht!$H$3,IF(ERP!H86=3,Totaaloverzicht!$J$3,"KO")))</f>
        <v>72.666666666666671</v>
      </c>
      <c r="K86" s="56" t="s">
        <v>40</v>
      </c>
      <c r="L86" s="56" t="s">
        <v>40</v>
      </c>
      <c r="M86" s="39" t="str">
        <f t="shared" si="5"/>
        <v/>
      </c>
      <c r="N86" s="106"/>
      <c r="O86" s="106"/>
      <c r="P86" s="106"/>
    </row>
    <row r="87" spans="1:16" ht="42" customHeight="1" x14ac:dyDescent="0.25">
      <c r="A87" s="49">
        <v>185</v>
      </c>
      <c r="B87" s="38" t="s">
        <v>90</v>
      </c>
      <c r="C87" s="38" t="s">
        <v>179</v>
      </c>
      <c r="D87" s="38"/>
      <c r="E87" s="37" t="s">
        <v>183</v>
      </c>
      <c r="F87" s="36" t="s">
        <v>32</v>
      </c>
      <c r="G87" s="38" t="s">
        <v>38</v>
      </c>
      <c r="H87" s="38">
        <v>3</v>
      </c>
      <c r="I87" s="38" t="s">
        <v>39</v>
      </c>
      <c r="J87" s="39">
        <f>IF(ERP!H87=1,Totaaloverzicht!$F$3,IF(ERP!H87=2,Totaaloverzicht!$H$3,IF(ERP!H87=3,Totaaloverzicht!$J$3,"KO")))</f>
        <v>36.333333333333336</v>
      </c>
      <c r="K87" s="56" t="s">
        <v>40</v>
      </c>
      <c r="L87" s="56" t="s">
        <v>40</v>
      </c>
      <c r="M87" s="39" t="str">
        <f t="shared" si="5"/>
        <v/>
      </c>
      <c r="N87" s="106"/>
      <c r="O87" s="106"/>
      <c r="P87" s="106"/>
    </row>
    <row r="88" spans="1:16" ht="42" customHeight="1" x14ac:dyDescent="0.25">
      <c r="A88" s="49">
        <v>186</v>
      </c>
      <c r="B88" s="38" t="s">
        <v>90</v>
      </c>
      <c r="C88" s="38" t="s">
        <v>179</v>
      </c>
      <c r="D88" s="38"/>
      <c r="E88" s="37" t="s">
        <v>184</v>
      </c>
      <c r="F88" s="36" t="s">
        <v>32</v>
      </c>
      <c r="G88" s="38" t="s">
        <v>38</v>
      </c>
      <c r="H88" s="38">
        <v>3</v>
      </c>
      <c r="I88" s="38" t="s">
        <v>39</v>
      </c>
      <c r="J88" s="39">
        <f>IF(ERP!H88=1,Totaaloverzicht!$F$3,IF(ERP!H88=2,Totaaloverzicht!$H$3,IF(ERP!H88=3,Totaaloverzicht!$J$3,"KO")))</f>
        <v>36.333333333333336</v>
      </c>
      <c r="K88" s="56" t="s">
        <v>40</v>
      </c>
      <c r="L88" s="56" t="s">
        <v>40</v>
      </c>
      <c r="M88" s="39" t="str">
        <f t="shared" si="5"/>
        <v/>
      </c>
      <c r="N88" s="106"/>
      <c r="O88" s="106"/>
      <c r="P88" s="106"/>
    </row>
    <row r="89" spans="1:16" ht="42" customHeight="1" x14ac:dyDescent="0.25">
      <c r="A89" s="49">
        <v>187</v>
      </c>
      <c r="B89" s="38" t="s">
        <v>90</v>
      </c>
      <c r="C89" s="38" t="s">
        <v>179</v>
      </c>
      <c r="D89" s="38"/>
      <c r="E89" s="37" t="s">
        <v>185</v>
      </c>
      <c r="F89" s="36" t="s">
        <v>32</v>
      </c>
      <c r="G89" s="163" t="s">
        <v>94</v>
      </c>
      <c r="H89" s="164"/>
      <c r="I89" s="164"/>
      <c r="J89" s="164"/>
      <c r="K89" s="164"/>
      <c r="L89" s="165"/>
      <c r="M89" s="39"/>
      <c r="N89" s="105"/>
      <c r="O89" s="105"/>
      <c r="P89" s="105"/>
    </row>
    <row r="90" spans="1:16" ht="42" customHeight="1" x14ac:dyDescent="0.25">
      <c r="A90" s="49">
        <v>188</v>
      </c>
      <c r="B90" s="38" t="s">
        <v>90</v>
      </c>
      <c r="C90" s="38" t="s">
        <v>179</v>
      </c>
      <c r="D90" s="38"/>
      <c r="E90" s="37" t="s">
        <v>186</v>
      </c>
      <c r="F90" s="36" t="s">
        <v>32</v>
      </c>
      <c r="G90" s="38" t="s">
        <v>38</v>
      </c>
      <c r="H90" s="38">
        <v>1</v>
      </c>
      <c r="I90" s="38" t="s">
        <v>39</v>
      </c>
      <c r="J90" s="39">
        <f>IF(ERP!H90=1,Totaaloverzicht!$F$3,IF(ERP!H90=2,Totaaloverzicht!$H$3,IF(ERP!H90=3,Totaaloverzicht!$J$3,"KO")))</f>
        <v>109</v>
      </c>
      <c r="K90" s="56" t="s">
        <v>40</v>
      </c>
      <c r="L90" s="56" t="s">
        <v>40</v>
      </c>
      <c r="M90" s="39" t="str">
        <f t="shared" ref="M90:M92" si="6">IF(K90="Ja",J90,"")</f>
        <v/>
      </c>
      <c r="N90" s="106"/>
      <c r="O90" s="106"/>
      <c r="P90" s="106"/>
    </row>
    <row r="91" spans="1:16" ht="42" customHeight="1" x14ac:dyDescent="0.25">
      <c r="A91" s="49">
        <v>189</v>
      </c>
      <c r="B91" s="38" t="s">
        <v>90</v>
      </c>
      <c r="C91" s="38" t="s">
        <v>179</v>
      </c>
      <c r="D91" s="38"/>
      <c r="E91" s="37" t="s">
        <v>187</v>
      </c>
      <c r="F91" s="36" t="s">
        <v>32</v>
      </c>
      <c r="G91" s="38" t="s">
        <v>38</v>
      </c>
      <c r="H91" s="38">
        <v>3</v>
      </c>
      <c r="I91" s="38" t="s">
        <v>39</v>
      </c>
      <c r="J91" s="39">
        <f>IF(ERP!H91=1,Totaaloverzicht!$F$3,IF(ERP!H91=2,Totaaloverzicht!$H$3,IF(ERP!H91=3,Totaaloverzicht!$J$3,"KO")))</f>
        <v>36.333333333333336</v>
      </c>
      <c r="K91" s="56" t="s">
        <v>40</v>
      </c>
      <c r="L91" s="56" t="s">
        <v>40</v>
      </c>
      <c r="M91" s="39" t="str">
        <f t="shared" si="6"/>
        <v/>
      </c>
      <c r="N91" s="106"/>
      <c r="O91" s="106"/>
      <c r="P91" s="106"/>
    </row>
    <row r="92" spans="1:16" ht="42" customHeight="1" x14ac:dyDescent="0.25">
      <c r="A92" s="49">
        <v>190</v>
      </c>
      <c r="B92" s="38" t="s">
        <v>90</v>
      </c>
      <c r="C92" s="38" t="s">
        <v>179</v>
      </c>
      <c r="D92" s="38"/>
      <c r="E92" s="37" t="s">
        <v>188</v>
      </c>
      <c r="F92" s="40" t="s">
        <v>37</v>
      </c>
      <c r="G92" s="38" t="s">
        <v>38</v>
      </c>
      <c r="H92" s="38">
        <v>1</v>
      </c>
      <c r="I92" s="38" t="s">
        <v>39</v>
      </c>
      <c r="J92" s="39">
        <f>IF(ERP!H92=1,Totaaloverzicht!$F$3,IF(ERP!H92=2,Totaaloverzicht!$H$3,IF(ERP!H92=3,Totaaloverzicht!$J$3,"KO")))</f>
        <v>109</v>
      </c>
      <c r="K92" s="56" t="s">
        <v>40</v>
      </c>
      <c r="L92" s="56" t="s">
        <v>40</v>
      </c>
      <c r="M92" s="39" t="str">
        <f t="shared" si="6"/>
        <v/>
      </c>
      <c r="N92" s="106"/>
      <c r="O92" s="106"/>
      <c r="P92" s="106"/>
    </row>
    <row r="93" spans="1:16" ht="42" customHeight="1" x14ac:dyDescent="0.25">
      <c r="A93" s="49">
        <v>191</v>
      </c>
      <c r="B93" s="38" t="s">
        <v>90</v>
      </c>
      <c r="C93" s="38" t="s">
        <v>179</v>
      </c>
      <c r="D93" s="38"/>
      <c r="E93" s="37" t="s">
        <v>189</v>
      </c>
      <c r="F93" s="36" t="s">
        <v>32</v>
      </c>
      <c r="G93" s="163" t="s">
        <v>94</v>
      </c>
      <c r="H93" s="164"/>
      <c r="I93" s="164"/>
      <c r="J93" s="164"/>
      <c r="K93" s="164"/>
      <c r="L93" s="165"/>
      <c r="M93" s="54"/>
      <c r="N93" s="105"/>
      <c r="O93" s="105"/>
      <c r="P93" s="105"/>
    </row>
    <row r="94" spans="1:16" ht="42" customHeight="1" x14ac:dyDescent="0.25">
      <c r="A94" s="49">
        <v>192</v>
      </c>
      <c r="B94" s="38" t="s">
        <v>90</v>
      </c>
      <c r="C94" s="38" t="s">
        <v>179</v>
      </c>
      <c r="D94" s="38"/>
      <c r="E94" s="37" t="s">
        <v>190</v>
      </c>
      <c r="F94" s="36" t="s">
        <v>32</v>
      </c>
      <c r="G94" s="38" t="s">
        <v>38</v>
      </c>
      <c r="H94" s="38">
        <v>3</v>
      </c>
      <c r="I94" s="38" t="s">
        <v>39</v>
      </c>
      <c r="J94" s="39">
        <f>IF(ERP!H94=1,Totaaloverzicht!$F$3,IF(ERP!H94=2,Totaaloverzicht!$H$3,IF(ERP!H94=3,Totaaloverzicht!$J$3,"KO")))</f>
        <v>36.333333333333336</v>
      </c>
      <c r="K94" s="56" t="s">
        <v>40</v>
      </c>
      <c r="L94" s="56" t="s">
        <v>40</v>
      </c>
      <c r="M94" s="39" t="str">
        <f t="shared" ref="M94:M99" si="7">IF(K94="Ja",J94,"")</f>
        <v/>
      </c>
      <c r="N94" s="106"/>
      <c r="O94" s="106"/>
      <c r="P94" s="106"/>
    </row>
    <row r="95" spans="1:16" ht="42" customHeight="1" x14ac:dyDescent="0.25">
      <c r="A95" s="49">
        <v>193</v>
      </c>
      <c r="B95" s="38" t="s">
        <v>90</v>
      </c>
      <c r="C95" s="38" t="s">
        <v>179</v>
      </c>
      <c r="D95" s="38"/>
      <c r="E95" s="37" t="s">
        <v>191</v>
      </c>
      <c r="F95" s="36" t="s">
        <v>32</v>
      </c>
      <c r="G95" s="38" t="s">
        <v>38</v>
      </c>
      <c r="H95" s="38">
        <v>2</v>
      </c>
      <c r="I95" s="38" t="s">
        <v>39</v>
      </c>
      <c r="J95" s="39">
        <f>IF(ERP!H95=1,Totaaloverzicht!$F$3,IF(ERP!H95=2,Totaaloverzicht!$H$3,IF(ERP!H95=3,Totaaloverzicht!$J$3,"KO")))</f>
        <v>72.666666666666671</v>
      </c>
      <c r="K95" s="56" t="s">
        <v>40</v>
      </c>
      <c r="L95" s="56" t="s">
        <v>40</v>
      </c>
      <c r="M95" s="39" t="str">
        <f t="shared" si="7"/>
        <v/>
      </c>
      <c r="N95" s="106"/>
      <c r="O95" s="106"/>
      <c r="P95" s="106"/>
    </row>
    <row r="96" spans="1:16" ht="42" customHeight="1" x14ac:dyDescent="0.25">
      <c r="A96" s="49">
        <v>194</v>
      </c>
      <c r="B96" s="38" t="s">
        <v>90</v>
      </c>
      <c r="C96" s="38" t="s">
        <v>179</v>
      </c>
      <c r="D96" s="38"/>
      <c r="E96" s="37" t="s">
        <v>192</v>
      </c>
      <c r="F96" s="36" t="s">
        <v>32</v>
      </c>
      <c r="G96" s="38" t="s">
        <v>38</v>
      </c>
      <c r="H96" s="38">
        <v>3</v>
      </c>
      <c r="I96" s="38" t="s">
        <v>39</v>
      </c>
      <c r="J96" s="39">
        <f>IF(ERP!H96=1,Totaaloverzicht!$F$3,IF(ERP!H96=2,Totaaloverzicht!$H$3,IF(ERP!H96=3,Totaaloverzicht!$J$3,"KO")))</f>
        <v>36.333333333333336</v>
      </c>
      <c r="K96" s="56" t="s">
        <v>40</v>
      </c>
      <c r="L96" s="56" t="s">
        <v>40</v>
      </c>
      <c r="M96" s="39" t="str">
        <f t="shared" si="7"/>
        <v/>
      </c>
      <c r="N96" s="106"/>
      <c r="O96" s="106"/>
      <c r="P96" s="106"/>
    </row>
    <row r="97" spans="1:16" ht="42" customHeight="1" x14ac:dyDescent="0.25">
      <c r="A97" s="49">
        <v>195</v>
      </c>
      <c r="B97" s="38" t="s">
        <v>90</v>
      </c>
      <c r="C97" s="38" t="s">
        <v>179</v>
      </c>
      <c r="D97" s="38"/>
      <c r="E97" s="37" t="s">
        <v>193</v>
      </c>
      <c r="F97" s="36" t="s">
        <v>32</v>
      </c>
      <c r="G97" s="38" t="s">
        <v>38</v>
      </c>
      <c r="H97" s="38">
        <v>2</v>
      </c>
      <c r="I97" s="38" t="s">
        <v>39</v>
      </c>
      <c r="J97" s="39">
        <f>IF(ERP!H97=1,Totaaloverzicht!$F$3,IF(ERP!H97=2,Totaaloverzicht!$H$3,IF(ERP!H97=3,Totaaloverzicht!$J$3,"KO")))</f>
        <v>72.666666666666671</v>
      </c>
      <c r="K97" s="56" t="s">
        <v>40</v>
      </c>
      <c r="L97" s="56" t="s">
        <v>40</v>
      </c>
      <c r="M97" s="39" t="str">
        <f t="shared" si="7"/>
        <v/>
      </c>
      <c r="N97" s="106"/>
      <c r="O97" s="106"/>
      <c r="P97" s="106"/>
    </row>
    <row r="98" spans="1:16" ht="42" customHeight="1" x14ac:dyDescent="0.25">
      <c r="A98" s="49">
        <v>196</v>
      </c>
      <c r="B98" s="38" t="s">
        <v>90</v>
      </c>
      <c r="C98" s="38" t="s">
        <v>179</v>
      </c>
      <c r="D98" s="38"/>
      <c r="E98" s="37" t="s">
        <v>194</v>
      </c>
      <c r="F98" s="40" t="s">
        <v>37</v>
      </c>
      <c r="G98" s="38" t="s">
        <v>38</v>
      </c>
      <c r="H98" s="38">
        <v>1</v>
      </c>
      <c r="I98" s="38" t="s">
        <v>39</v>
      </c>
      <c r="J98" s="39">
        <f>IF(ERP!H98=1,Totaaloverzicht!$F$3,IF(ERP!H98=2,Totaaloverzicht!$H$3,IF(ERP!H98=3,Totaaloverzicht!$J$3,"KO")))</f>
        <v>109</v>
      </c>
      <c r="K98" s="56" t="s">
        <v>40</v>
      </c>
      <c r="L98" s="56" t="s">
        <v>40</v>
      </c>
      <c r="M98" s="39" t="str">
        <f t="shared" si="7"/>
        <v/>
      </c>
      <c r="N98" s="106"/>
      <c r="O98" s="106"/>
      <c r="P98" s="106"/>
    </row>
    <row r="99" spans="1:16" ht="51.75" customHeight="1" x14ac:dyDescent="0.25">
      <c r="A99" s="49">
        <v>197</v>
      </c>
      <c r="B99" s="38" t="s">
        <v>90</v>
      </c>
      <c r="C99" s="38" t="s">
        <v>179</v>
      </c>
      <c r="D99" s="38"/>
      <c r="E99" s="37" t="s">
        <v>195</v>
      </c>
      <c r="F99" s="36" t="s">
        <v>32</v>
      </c>
      <c r="G99" s="38" t="s">
        <v>38</v>
      </c>
      <c r="H99" s="38">
        <v>2</v>
      </c>
      <c r="I99" s="38" t="s">
        <v>39</v>
      </c>
      <c r="J99" s="39">
        <f>IF(ERP!H99=1,Totaaloverzicht!$F$3,IF(ERP!H99=2,Totaaloverzicht!$H$3,IF(ERP!H99=3,Totaaloverzicht!$J$3,"KO")))</f>
        <v>72.666666666666671</v>
      </c>
      <c r="K99" s="56" t="s">
        <v>40</v>
      </c>
      <c r="L99" s="56" t="s">
        <v>40</v>
      </c>
      <c r="M99" s="39" t="str">
        <f t="shared" si="7"/>
        <v/>
      </c>
      <c r="N99" s="106"/>
      <c r="O99" s="106"/>
      <c r="P99" s="106"/>
    </row>
    <row r="100" spans="1:16" ht="87.75" customHeight="1" x14ac:dyDescent="0.25">
      <c r="A100" s="49">
        <v>198</v>
      </c>
      <c r="B100" s="38" t="s">
        <v>90</v>
      </c>
      <c r="C100" s="38" t="s">
        <v>179</v>
      </c>
      <c r="D100" s="38"/>
      <c r="E100" s="37" t="s">
        <v>196</v>
      </c>
      <c r="F100" s="36" t="s">
        <v>32</v>
      </c>
      <c r="G100" s="38" t="s">
        <v>38</v>
      </c>
      <c r="H100" s="38">
        <v>2</v>
      </c>
      <c r="I100" s="38" t="s">
        <v>62</v>
      </c>
      <c r="J100" s="39">
        <f>IF(ERP!H100=1,Totaaloverzicht!$F$3,IF(ERP!H100=2,Totaaloverzicht!$H$3,IF(ERP!H100=3,Totaaloverzicht!$J$3,"KO")))</f>
        <v>72.666666666666671</v>
      </c>
      <c r="K100" s="38" t="s">
        <v>63</v>
      </c>
      <c r="L100" s="38"/>
      <c r="M100" s="39" t="str">
        <f>IF(K100="Uitmuntend",J100,IF(K100="Zeer Goed",J100*90%,IF(K100="Goed",J100*80%,IF(K100="Ruim voldoende",J100*65%,IF(K100="Voldoende",J100*50%,IF(K100="Matig",J100*10%,IF(K100="Onvoldoende",J100*0%,"")))))))</f>
        <v/>
      </c>
      <c r="N100" s="106"/>
      <c r="O100" s="106"/>
      <c r="P100" s="106"/>
    </row>
    <row r="101" spans="1:16" ht="42" customHeight="1" x14ac:dyDescent="0.25">
      <c r="A101" s="49">
        <v>199</v>
      </c>
      <c r="B101" s="38" t="s">
        <v>90</v>
      </c>
      <c r="C101" s="38" t="s">
        <v>179</v>
      </c>
      <c r="D101" s="38"/>
      <c r="E101" s="37" t="s">
        <v>197</v>
      </c>
      <c r="F101" s="36" t="s">
        <v>32</v>
      </c>
      <c r="G101" s="163" t="s">
        <v>94</v>
      </c>
      <c r="H101" s="164"/>
      <c r="I101" s="164"/>
      <c r="J101" s="164"/>
      <c r="K101" s="164"/>
      <c r="L101" s="165"/>
      <c r="M101" s="54"/>
      <c r="N101" s="105"/>
      <c r="O101" s="105"/>
      <c r="P101" s="105"/>
    </row>
    <row r="102" spans="1:16" ht="42" customHeight="1" x14ac:dyDescent="0.25">
      <c r="A102" s="49">
        <v>200</v>
      </c>
      <c r="B102" s="38" t="s">
        <v>90</v>
      </c>
      <c r="C102" s="38" t="s">
        <v>179</v>
      </c>
      <c r="D102" s="38"/>
      <c r="E102" s="37" t="s">
        <v>198</v>
      </c>
      <c r="F102" s="36" t="s">
        <v>32</v>
      </c>
      <c r="G102" s="163" t="s">
        <v>94</v>
      </c>
      <c r="H102" s="164"/>
      <c r="I102" s="164"/>
      <c r="J102" s="164"/>
      <c r="K102" s="164"/>
      <c r="L102" s="165"/>
      <c r="M102" s="54"/>
      <c r="N102" s="105"/>
      <c r="O102" s="105"/>
      <c r="P102" s="105"/>
    </row>
    <row r="103" spans="1:16" ht="42" customHeight="1" x14ac:dyDescent="0.25">
      <c r="A103" s="49">
        <v>201</v>
      </c>
      <c r="B103" s="38" t="s">
        <v>90</v>
      </c>
      <c r="C103" s="38" t="s">
        <v>179</v>
      </c>
      <c r="D103" s="38"/>
      <c r="E103" s="37" t="s">
        <v>199</v>
      </c>
      <c r="F103" s="36" t="s">
        <v>32</v>
      </c>
      <c r="G103" s="38" t="s">
        <v>38</v>
      </c>
      <c r="H103" s="38">
        <v>3</v>
      </c>
      <c r="I103" s="38" t="s">
        <v>39</v>
      </c>
      <c r="J103" s="39">
        <f>IF(ERP!H103=1,Totaaloverzicht!$F$3,IF(ERP!H103=2,Totaaloverzicht!$H$3,IF(ERP!H103=3,Totaaloverzicht!$J$3,"KO")))</f>
        <v>36.333333333333336</v>
      </c>
      <c r="K103" s="56" t="s">
        <v>40</v>
      </c>
      <c r="L103" s="56" t="s">
        <v>40</v>
      </c>
      <c r="M103" s="39" t="str">
        <f t="shared" ref="M103:M104" si="8">IF(K103="Ja",J103,"")</f>
        <v/>
      </c>
      <c r="N103" s="106"/>
      <c r="O103" s="106"/>
      <c r="P103" s="106"/>
    </row>
    <row r="104" spans="1:16" ht="42" customHeight="1" x14ac:dyDescent="0.25">
      <c r="A104" s="49">
        <v>202</v>
      </c>
      <c r="B104" s="38" t="s">
        <v>90</v>
      </c>
      <c r="C104" s="38" t="s">
        <v>179</v>
      </c>
      <c r="D104" s="38"/>
      <c r="E104" s="37" t="s">
        <v>200</v>
      </c>
      <c r="F104" s="36" t="s">
        <v>32</v>
      </c>
      <c r="G104" s="38" t="s">
        <v>38</v>
      </c>
      <c r="H104" s="38">
        <v>2</v>
      </c>
      <c r="I104" s="38" t="s">
        <v>39</v>
      </c>
      <c r="J104" s="39">
        <f>IF(ERP!H104=1,Totaaloverzicht!$F$3,IF(ERP!H104=2,Totaaloverzicht!$H$3,IF(ERP!H104=3,Totaaloverzicht!$J$3,"KO")))</f>
        <v>72.666666666666671</v>
      </c>
      <c r="K104" s="56" t="s">
        <v>40</v>
      </c>
      <c r="L104" s="56" t="s">
        <v>40</v>
      </c>
      <c r="M104" s="39" t="str">
        <f t="shared" si="8"/>
        <v/>
      </c>
      <c r="N104" s="106"/>
      <c r="O104" s="106"/>
      <c r="P104" s="106"/>
    </row>
    <row r="105" spans="1:16" ht="42" customHeight="1" x14ac:dyDescent="0.25">
      <c r="A105" s="49">
        <v>203</v>
      </c>
      <c r="B105" s="38" t="s">
        <v>90</v>
      </c>
      <c r="C105" s="38" t="s">
        <v>179</v>
      </c>
      <c r="D105" s="38"/>
      <c r="E105" s="37" t="s">
        <v>201</v>
      </c>
      <c r="F105" s="36" t="s">
        <v>32</v>
      </c>
      <c r="G105" s="163" t="s">
        <v>94</v>
      </c>
      <c r="H105" s="164"/>
      <c r="I105" s="164"/>
      <c r="J105" s="164"/>
      <c r="K105" s="164"/>
      <c r="L105" s="165"/>
      <c r="M105" s="39"/>
      <c r="N105" s="105"/>
      <c r="O105" s="105"/>
      <c r="P105" s="105"/>
    </row>
    <row r="106" spans="1:16" ht="42" customHeight="1" x14ac:dyDescent="0.25">
      <c r="A106" s="49">
        <v>204</v>
      </c>
      <c r="B106" s="38" t="s">
        <v>90</v>
      </c>
      <c r="C106" s="38" t="s">
        <v>179</v>
      </c>
      <c r="D106" s="38"/>
      <c r="E106" s="37" t="s">
        <v>202</v>
      </c>
      <c r="F106" s="36" t="s">
        <v>32</v>
      </c>
      <c r="G106" s="163" t="s">
        <v>94</v>
      </c>
      <c r="H106" s="164"/>
      <c r="I106" s="164"/>
      <c r="J106" s="164"/>
      <c r="K106" s="164"/>
      <c r="L106" s="165"/>
      <c r="M106" s="54"/>
      <c r="N106" s="105"/>
      <c r="O106" s="105"/>
      <c r="P106" s="105"/>
    </row>
    <row r="107" spans="1:16" ht="42" customHeight="1" x14ac:dyDescent="0.25">
      <c r="A107" s="49">
        <v>205</v>
      </c>
      <c r="B107" s="38" t="s">
        <v>90</v>
      </c>
      <c r="C107" s="38" t="s">
        <v>179</v>
      </c>
      <c r="D107" s="38"/>
      <c r="E107" s="37" t="s">
        <v>203</v>
      </c>
      <c r="F107" s="36" t="s">
        <v>32</v>
      </c>
      <c r="G107" s="38" t="s">
        <v>38</v>
      </c>
      <c r="H107" s="38">
        <v>2</v>
      </c>
      <c r="I107" s="38" t="s">
        <v>39</v>
      </c>
      <c r="J107" s="39">
        <f>IF(ERP!H107=1,Totaaloverzicht!$F$3,IF(ERP!H107=2,Totaaloverzicht!$H$3,IF(ERP!H107=3,Totaaloverzicht!$J$3,"KO")))</f>
        <v>72.666666666666671</v>
      </c>
      <c r="K107" s="56" t="s">
        <v>40</v>
      </c>
      <c r="L107" s="56" t="s">
        <v>40</v>
      </c>
      <c r="M107" s="39" t="str">
        <f t="shared" ref="M107:M111" si="9">IF(K107="Ja",J107,"")</f>
        <v/>
      </c>
      <c r="N107" s="106"/>
      <c r="O107" s="106"/>
      <c r="P107" s="106"/>
    </row>
    <row r="108" spans="1:16" ht="42" customHeight="1" x14ac:dyDescent="0.25">
      <c r="A108" s="49">
        <v>206</v>
      </c>
      <c r="B108" s="38" t="s">
        <v>90</v>
      </c>
      <c r="C108" s="38" t="s">
        <v>179</v>
      </c>
      <c r="D108" s="38"/>
      <c r="E108" s="41" t="s">
        <v>204</v>
      </c>
      <c r="F108" s="40" t="s">
        <v>37</v>
      </c>
      <c r="G108" s="38" t="s">
        <v>38</v>
      </c>
      <c r="H108" s="38">
        <v>1</v>
      </c>
      <c r="I108" s="38" t="s">
        <v>39</v>
      </c>
      <c r="J108" s="39">
        <f>IF(ERP!H108=1,Totaaloverzicht!$F$3,IF(ERP!H108=2,Totaaloverzicht!$H$3,IF(ERP!H108=3,Totaaloverzicht!$J$3,"KO")))</f>
        <v>109</v>
      </c>
      <c r="K108" s="56" t="s">
        <v>40</v>
      </c>
      <c r="L108" s="56" t="s">
        <v>40</v>
      </c>
      <c r="M108" s="39" t="str">
        <f t="shared" si="9"/>
        <v/>
      </c>
      <c r="N108" s="106"/>
      <c r="O108" s="106"/>
      <c r="P108" s="106"/>
    </row>
    <row r="109" spans="1:16" ht="42" customHeight="1" x14ac:dyDescent="0.25">
      <c r="A109" s="49">
        <v>207</v>
      </c>
      <c r="B109" s="38" t="s">
        <v>90</v>
      </c>
      <c r="C109" s="38" t="s">
        <v>179</v>
      </c>
      <c r="D109" s="38"/>
      <c r="E109" s="37" t="s">
        <v>205</v>
      </c>
      <c r="F109" s="36" t="s">
        <v>32</v>
      </c>
      <c r="G109" s="38" t="s">
        <v>38</v>
      </c>
      <c r="H109" s="38">
        <v>1</v>
      </c>
      <c r="I109" s="38" t="s">
        <v>39</v>
      </c>
      <c r="J109" s="39">
        <f>IF(ERP!H109=1,Totaaloverzicht!$F$3,IF(ERP!H109=2,Totaaloverzicht!$H$3,IF(ERP!H109=3,Totaaloverzicht!$J$3,"KO")))</f>
        <v>109</v>
      </c>
      <c r="K109" s="56" t="s">
        <v>40</v>
      </c>
      <c r="L109" s="56" t="s">
        <v>40</v>
      </c>
      <c r="M109" s="39" t="str">
        <f t="shared" si="9"/>
        <v/>
      </c>
      <c r="N109" s="106"/>
      <c r="O109" s="106"/>
      <c r="P109" s="106"/>
    </row>
    <row r="110" spans="1:16" ht="42" customHeight="1" x14ac:dyDescent="0.25">
      <c r="A110" s="49">
        <v>208</v>
      </c>
      <c r="B110" s="38" t="s">
        <v>90</v>
      </c>
      <c r="C110" s="38" t="s">
        <v>179</v>
      </c>
      <c r="D110" s="38"/>
      <c r="E110" s="41" t="s">
        <v>206</v>
      </c>
      <c r="F110" s="36" t="s">
        <v>32</v>
      </c>
      <c r="G110" s="38" t="s">
        <v>38</v>
      </c>
      <c r="H110" s="38">
        <v>1</v>
      </c>
      <c r="I110" s="38" t="s">
        <v>39</v>
      </c>
      <c r="J110" s="39">
        <f>IF(ERP!H110=1,Totaaloverzicht!$F$3,IF(ERP!H110=2,Totaaloverzicht!$H$3,IF(ERP!H110=3,Totaaloverzicht!$J$3,"KO")))</f>
        <v>109</v>
      </c>
      <c r="K110" s="56" t="s">
        <v>40</v>
      </c>
      <c r="L110" s="56" t="s">
        <v>40</v>
      </c>
      <c r="M110" s="39" t="str">
        <f t="shared" si="9"/>
        <v/>
      </c>
      <c r="N110" s="106"/>
      <c r="O110" s="106"/>
      <c r="P110" s="106"/>
    </row>
    <row r="111" spans="1:16" ht="42" customHeight="1" x14ac:dyDescent="0.25">
      <c r="A111" s="49">
        <v>209</v>
      </c>
      <c r="B111" s="38" t="s">
        <v>90</v>
      </c>
      <c r="C111" s="38" t="s">
        <v>179</v>
      </c>
      <c r="D111" s="38"/>
      <c r="E111" s="37" t="s">
        <v>207</v>
      </c>
      <c r="F111" s="36" t="s">
        <v>32</v>
      </c>
      <c r="G111" s="38" t="s">
        <v>38</v>
      </c>
      <c r="H111" s="38">
        <v>2</v>
      </c>
      <c r="I111" s="38" t="s">
        <v>39</v>
      </c>
      <c r="J111" s="39">
        <f>IF(ERP!H111=1,Totaaloverzicht!$F$3,IF(ERP!H111=2,Totaaloverzicht!$H$3,IF(ERP!H111=3,Totaaloverzicht!$J$3,"KO")))</f>
        <v>72.666666666666671</v>
      </c>
      <c r="K111" s="56" t="s">
        <v>40</v>
      </c>
      <c r="L111" s="56" t="s">
        <v>40</v>
      </c>
      <c r="M111" s="39" t="str">
        <f t="shared" si="9"/>
        <v/>
      </c>
      <c r="N111" s="106"/>
      <c r="O111" s="106"/>
      <c r="P111" s="106"/>
    </row>
    <row r="112" spans="1:16" ht="42" customHeight="1" x14ac:dyDescent="0.25">
      <c r="A112" s="49">
        <v>210</v>
      </c>
      <c r="B112" s="38" t="s">
        <v>90</v>
      </c>
      <c r="C112" s="38" t="s">
        <v>179</v>
      </c>
      <c r="D112" s="38"/>
      <c r="E112" s="37" t="s">
        <v>208</v>
      </c>
      <c r="F112" s="36" t="s">
        <v>32</v>
      </c>
      <c r="G112" s="163" t="s">
        <v>94</v>
      </c>
      <c r="H112" s="164"/>
      <c r="I112" s="164"/>
      <c r="J112" s="164"/>
      <c r="K112" s="164"/>
      <c r="L112" s="165"/>
      <c r="M112" s="54"/>
      <c r="N112" s="105"/>
      <c r="O112" s="105"/>
      <c r="P112" s="105"/>
    </row>
    <row r="113" spans="1:16" ht="132" customHeight="1" x14ac:dyDescent="0.25">
      <c r="A113" s="49">
        <v>211</v>
      </c>
      <c r="B113" s="38" t="s">
        <v>90</v>
      </c>
      <c r="C113" s="38" t="s">
        <v>179</v>
      </c>
      <c r="D113" s="38"/>
      <c r="E113" s="37" t="s">
        <v>209</v>
      </c>
      <c r="F113" s="36" t="s">
        <v>32</v>
      </c>
      <c r="G113" s="38" t="s">
        <v>38</v>
      </c>
      <c r="H113" s="38">
        <v>2</v>
      </c>
      <c r="I113" s="38" t="s">
        <v>62</v>
      </c>
      <c r="J113" s="39">
        <f>IF(ERP!H113=1,Totaaloverzicht!$F$3,IF(ERP!H113=2,Totaaloverzicht!$H$3,IF(ERP!H113=3,Totaaloverzicht!$J$3,"KO")))</f>
        <v>72.666666666666671</v>
      </c>
      <c r="K113" s="118" t="s">
        <v>63</v>
      </c>
      <c r="L113" s="118"/>
      <c r="M113" s="39" t="str">
        <f t="shared" ref="M113:M114" si="10">IF(K113="Uitmuntend",J113,IF(K113="Zeer Goed",J113*90%,IF(K113="Goed",J113*80%,IF(K113="Ruim voldoende",J113*65%,IF(K113="Voldoende",J113*50%,IF(K113="Matig",J113*10%,IF(K113="Onvoldoende",J113*0%,"")))))))</f>
        <v/>
      </c>
      <c r="N113" s="106"/>
      <c r="O113" s="106"/>
      <c r="P113" s="106"/>
    </row>
    <row r="114" spans="1:16" ht="102" customHeight="1" x14ac:dyDescent="0.25">
      <c r="A114" s="49">
        <v>212</v>
      </c>
      <c r="B114" s="38" t="s">
        <v>90</v>
      </c>
      <c r="C114" s="38" t="s">
        <v>179</v>
      </c>
      <c r="D114" s="38"/>
      <c r="E114" s="37" t="s">
        <v>210</v>
      </c>
      <c r="F114" s="36" t="s">
        <v>32</v>
      </c>
      <c r="G114" s="38" t="s">
        <v>38</v>
      </c>
      <c r="H114" s="38">
        <v>2</v>
      </c>
      <c r="I114" s="38" t="s">
        <v>62</v>
      </c>
      <c r="J114" s="39">
        <f>IF(ERP!H114=1,Totaaloverzicht!$F$3,IF(ERP!H114=2,Totaaloverzicht!$H$3,IF(ERP!H114=3,Totaaloverzicht!$J$3,"KO")))</f>
        <v>72.666666666666671</v>
      </c>
      <c r="K114" s="118" t="s">
        <v>63</v>
      </c>
      <c r="L114" s="118"/>
      <c r="M114" s="39" t="str">
        <f t="shared" si="10"/>
        <v/>
      </c>
      <c r="N114" s="106"/>
      <c r="O114" s="106"/>
      <c r="P114" s="106"/>
    </row>
    <row r="115" spans="1:16" ht="42" customHeight="1" x14ac:dyDescent="0.25">
      <c r="A115" s="49">
        <v>213</v>
      </c>
      <c r="B115" s="38" t="s">
        <v>90</v>
      </c>
      <c r="C115" s="38" t="s">
        <v>211</v>
      </c>
      <c r="D115" s="38" t="s">
        <v>212</v>
      </c>
      <c r="E115" s="37" t="s">
        <v>213</v>
      </c>
      <c r="F115" s="36" t="s">
        <v>32</v>
      </c>
      <c r="G115" s="163" t="s">
        <v>94</v>
      </c>
      <c r="H115" s="164"/>
      <c r="I115" s="164"/>
      <c r="J115" s="164"/>
      <c r="K115" s="164"/>
      <c r="L115" s="165"/>
      <c r="M115" s="54"/>
      <c r="N115" s="105"/>
      <c r="O115" s="105"/>
      <c r="P115" s="105"/>
    </row>
    <row r="116" spans="1:16" ht="42" customHeight="1" x14ac:dyDescent="0.25">
      <c r="A116" s="49">
        <v>214</v>
      </c>
      <c r="B116" s="38" t="s">
        <v>90</v>
      </c>
      <c r="C116" s="38" t="s">
        <v>211</v>
      </c>
      <c r="D116" s="38" t="s">
        <v>212</v>
      </c>
      <c r="E116" s="37" t="s">
        <v>214</v>
      </c>
      <c r="F116" s="36" t="s">
        <v>32</v>
      </c>
      <c r="G116" s="163" t="s">
        <v>94</v>
      </c>
      <c r="H116" s="164"/>
      <c r="I116" s="164"/>
      <c r="J116" s="164"/>
      <c r="K116" s="164"/>
      <c r="L116" s="165"/>
      <c r="M116" s="39"/>
      <c r="N116" s="105"/>
      <c r="O116" s="105"/>
      <c r="P116" s="105"/>
    </row>
    <row r="117" spans="1:16" ht="42" customHeight="1" x14ac:dyDescent="0.25">
      <c r="A117" s="49">
        <v>215</v>
      </c>
      <c r="B117" s="38" t="s">
        <v>90</v>
      </c>
      <c r="C117" s="38" t="s">
        <v>211</v>
      </c>
      <c r="D117" s="38" t="s">
        <v>212</v>
      </c>
      <c r="E117" s="37" t="s">
        <v>215</v>
      </c>
      <c r="F117" s="36" t="s">
        <v>32</v>
      </c>
      <c r="G117" s="163" t="s">
        <v>94</v>
      </c>
      <c r="H117" s="164"/>
      <c r="I117" s="164"/>
      <c r="J117" s="164"/>
      <c r="K117" s="164"/>
      <c r="L117" s="165"/>
      <c r="M117" s="39"/>
      <c r="N117" s="105"/>
      <c r="O117" s="105"/>
      <c r="P117" s="105"/>
    </row>
    <row r="118" spans="1:16" ht="42" customHeight="1" x14ac:dyDescent="0.25">
      <c r="A118" s="49">
        <v>216</v>
      </c>
      <c r="B118" s="38" t="s">
        <v>90</v>
      </c>
      <c r="C118" s="38" t="s">
        <v>211</v>
      </c>
      <c r="D118" s="38" t="s">
        <v>212</v>
      </c>
      <c r="E118" s="37" t="s">
        <v>216</v>
      </c>
      <c r="F118" s="36" t="s">
        <v>32</v>
      </c>
      <c r="G118" s="38" t="s">
        <v>38</v>
      </c>
      <c r="H118" s="38">
        <v>1</v>
      </c>
      <c r="I118" s="38" t="s">
        <v>39</v>
      </c>
      <c r="J118" s="39">
        <f>IF(ERP!H118=1,Totaaloverzicht!$F$3,IF(ERP!H118=2,Totaaloverzicht!$H$3,IF(ERP!H118=3,Totaaloverzicht!$J$3,"KO")))</f>
        <v>109</v>
      </c>
      <c r="K118" s="56" t="s">
        <v>40</v>
      </c>
      <c r="L118" s="56" t="s">
        <v>40</v>
      </c>
      <c r="M118" s="39" t="str">
        <f t="shared" ref="M118:M121" si="11">IF(K118="Ja",J118,"")</f>
        <v/>
      </c>
      <c r="N118" s="106"/>
      <c r="O118" s="106"/>
      <c r="P118" s="106"/>
    </row>
    <row r="119" spans="1:16" ht="42" customHeight="1" x14ac:dyDescent="0.25">
      <c r="A119" s="49">
        <v>217</v>
      </c>
      <c r="B119" s="38" t="s">
        <v>90</v>
      </c>
      <c r="C119" s="38" t="s">
        <v>211</v>
      </c>
      <c r="D119" s="38" t="s">
        <v>212</v>
      </c>
      <c r="E119" s="37" t="s">
        <v>217</v>
      </c>
      <c r="F119" s="36" t="s">
        <v>32</v>
      </c>
      <c r="G119" s="38" t="s">
        <v>38</v>
      </c>
      <c r="H119" s="38">
        <v>1</v>
      </c>
      <c r="I119" s="38" t="s">
        <v>39</v>
      </c>
      <c r="J119" s="39">
        <f>IF(ERP!H119=1,Totaaloverzicht!$F$3,IF(ERP!H119=2,Totaaloverzicht!$H$3,IF(ERP!H119=3,Totaaloverzicht!$J$3,"KO")))</f>
        <v>109</v>
      </c>
      <c r="K119" s="56" t="s">
        <v>40</v>
      </c>
      <c r="L119" s="56" t="s">
        <v>40</v>
      </c>
      <c r="M119" s="39" t="str">
        <f t="shared" si="11"/>
        <v/>
      </c>
      <c r="N119" s="106"/>
      <c r="O119" s="106"/>
      <c r="P119" s="106"/>
    </row>
    <row r="120" spans="1:16" ht="42" customHeight="1" x14ac:dyDescent="0.25">
      <c r="A120" s="49">
        <v>218</v>
      </c>
      <c r="B120" s="38" t="s">
        <v>90</v>
      </c>
      <c r="C120" s="38" t="s">
        <v>211</v>
      </c>
      <c r="D120" s="38" t="s">
        <v>212</v>
      </c>
      <c r="E120" s="37" t="s">
        <v>218</v>
      </c>
      <c r="F120" s="36" t="s">
        <v>32</v>
      </c>
      <c r="G120" s="38" t="s">
        <v>38</v>
      </c>
      <c r="H120" s="38">
        <v>1</v>
      </c>
      <c r="I120" s="38" t="s">
        <v>39</v>
      </c>
      <c r="J120" s="39">
        <f>IF(ERP!H120=1,Totaaloverzicht!$F$3,IF(ERP!H120=2,Totaaloverzicht!$H$3,IF(ERP!H120=3,Totaaloverzicht!$J$3,"KO")))</f>
        <v>109</v>
      </c>
      <c r="K120" s="56" t="s">
        <v>40</v>
      </c>
      <c r="L120" s="56" t="s">
        <v>40</v>
      </c>
      <c r="M120" s="39" t="str">
        <f t="shared" si="11"/>
        <v/>
      </c>
      <c r="N120" s="106"/>
      <c r="O120" s="106"/>
      <c r="P120" s="106"/>
    </row>
    <row r="121" spans="1:16" ht="42" customHeight="1" x14ac:dyDescent="0.25">
      <c r="A121" s="49">
        <v>219</v>
      </c>
      <c r="B121" s="38" t="s">
        <v>90</v>
      </c>
      <c r="C121" s="38" t="s">
        <v>211</v>
      </c>
      <c r="D121" s="38" t="s">
        <v>212</v>
      </c>
      <c r="E121" s="37" t="s">
        <v>219</v>
      </c>
      <c r="F121" s="36" t="s">
        <v>32</v>
      </c>
      <c r="G121" s="38" t="s">
        <v>38</v>
      </c>
      <c r="H121" s="38">
        <v>2</v>
      </c>
      <c r="I121" s="38" t="s">
        <v>39</v>
      </c>
      <c r="J121" s="39">
        <f>IF(ERP!H121=1,Totaaloverzicht!$F$3,IF(ERP!H121=2,Totaaloverzicht!$H$3,IF(ERP!H121=3,Totaaloverzicht!$J$3,"KO")))</f>
        <v>72.666666666666671</v>
      </c>
      <c r="K121" s="56" t="s">
        <v>40</v>
      </c>
      <c r="L121" s="56" t="s">
        <v>40</v>
      </c>
      <c r="M121" s="39" t="str">
        <f t="shared" si="11"/>
        <v/>
      </c>
      <c r="N121" s="106"/>
      <c r="O121" s="106"/>
      <c r="P121" s="106"/>
    </row>
    <row r="122" spans="1:16" ht="42" customHeight="1" x14ac:dyDescent="0.25">
      <c r="A122" s="49">
        <v>220</v>
      </c>
      <c r="B122" s="38" t="s">
        <v>90</v>
      </c>
      <c r="C122" s="38" t="s">
        <v>211</v>
      </c>
      <c r="D122" s="38" t="s">
        <v>212</v>
      </c>
      <c r="E122" s="37" t="s">
        <v>220</v>
      </c>
      <c r="F122" s="40" t="s">
        <v>37</v>
      </c>
      <c r="G122" s="163" t="s">
        <v>94</v>
      </c>
      <c r="H122" s="164"/>
      <c r="I122" s="164"/>
      <c r="J122" s="164"/>
      <c r="K122" s="164"/>
      <c r="L122" s="165"/>
      <c r="M122" s="39"/>
      <c r="N122" s="105"/>
      <c r="O122" s="105"/>
      <c r="P122" s="105"/>
    </row>
    <row r="123" spans="1:16" ht="42" customHeight="1" x14ac:dyDescent="0.25">
      <c r="A123" s="49">
        <v>221</v>
      </c>
      <c r="B123" s="38" t="s">
        <v>90</v>
      </c>
      <c r="C123" s="38" t="s">
        <v>211</v>
      </c>
      <c r="D123" s="38" t="s">
        <v>212</v>
      </c>
      <c r="E123" s="37" t="s">
        <v>221</v>
      </c>
      <c r="F123" s="36" t="s">
        <v>32</v>
      </c>
      <c r="G123" s="163" t="s">
        <v>94</v>
      </c>
      <c r="H123" s="164"/>
      <c r="I123" s="164"/>
      <c r="J123" s="164"/>
      <c r="K123" s="164"/>
      <c r="L123" s="165"/>
      <c r="M123" s="54"/>
      <c r="N123" s="105"/>
      <c r="O123" s="105"/>
      <c r="P123" s="105"/>
    </row>
    <row r="124" spans="1:16" ht="42" customHeight="1" x14ac:dyDescent="0.25">
      <c r="A124" s="49">
        <v>222</v>
      </c>
      <c r="B124" s="38" t="s">
        <v>90</v>
      </c>
      <c r="C124" s="38" t="s">
        <v>211</v>
      </c>
      <c r="D124" s="38" t="s">
        <v>212</v>
      </c>
      <c r="E124" s="37" t="s">
        <v>222</v>
      </c>
      <c r="F124" s="36" t="s">
        <v>32</v>
      </c>
      <c r="G124" s="163" t="s">
        <v>94</v>
      </c>
      <c r="H124" s="164"/>
      <c r="I124" s="164"/>
      <c r="J124" s="164"/>
      <c r="K124" s="164"/>
      <c r="L124" s="165"/>
      <c r="M124" s="54"/>
      <c r="N124" s="105"/>
      <c r="O124" s="105"/>
      <c r="P124" s="105"/>
    </row>
    <row r="125" spans="1:16" ht="66.75" customHeight="1" x14ac:dyDescent="0.25">
      <c r="A125" s="49">
        <v>223</v>
      </c>
      <c r="B125" s="38" t="s">
        <v>90</v>
      </c>
      <c r="C125" s="48" t="s">
        <v>211</v>
      </c>
      <c r="D125" s="38" t="s">
        <v>212</v>
      </c>
      <c r="E125" s="37" t="s">
        <v>223</v>
      </c>
      <c r="F125" s="36" t="s">
        <v>32</v>
      </c>
      <c r="G125" s="163" t="s">
        <v>94</v>
      </c>
      <c r="H125" s="164"/>
      <c r="I125" s="164"/>
      <c r="J125" s="164"/>
      <c r="K125" s="164"/>
      <c r="L125" s="165"/>
      <c r="M125" s="77"/>
      <c r="N125" s="105"/>
      <c r="O125" s="105"/>
      <c r="P125" s="105"/>
    </row>
    <row r="126" spans="1:16" ht="42" customHeight="1" x14ac:dyDescent="0.25">
      <c r="A126" s="49">
        <v>224</v>
      </c>
      <c r="B126" s="38" t="s">
        <v>90</v>
      </c>
      <c r="C126" s="38" t="s">
        <v>211</v>
      </c>
      <c r="D126" s="38" t="s">
        <v>212</v>
      </c>
      <c r="E126" s="37" t="s">
        <v>224</v>
      </c>
      <c r="F126" s="36" t="s">
        <v>32</v>
      </c>
      <c r="G126" s="36" t="s">
        <v>38</v>
      </c>
      <c r="H126" s="38">
        <v>1</v>
      </c>
      <c r="I126" s="38" t="s">
        <v>39</v>
      </c>
      <c r="J126" s="39">
        <f>IF(ERP!H126=1,Totaaloverzicht!$F$3,IF(ERP!H126=2,Totaaloverzicht!$H$3,IF(ERP!H126=3,Totaaloverzicht!$J$3,"KO")))</f>
        <v>109</v>
      </c>
      <c r="K126" s="56" t="s">
        <v>40</v>
      </c>
      <c r="L126" s="56" t="s">
        <v>40</v>
      </c>
      <c r="M126" s="39" t="str">
        <f t="shared" ref="M126:M130" si="12">IF(K126="Ja",J126,"")</f>
        <v/>
      </c>
      <c r="N126" s="106"/>
      <c r="O126" s="106"/>
      <c r="P126" s="106"/>
    </row>
    <row r="127" spans="1:16" ht="42" customHeight="1" x14ac:dyDescent="0.25">
      <c r="A127" s="49">
        <v>225</v>
      </c>
      <c r="B127" s="38" t="s">
        <v>90</v>
      </c>
      <c r="C127" s="38" t="s">
        <v>211</v>
      </c>
      <c r="D127" s="38" t="s">
        <v>212</v>
      </c>
      <c r="E127" s="37" t="s">
        <v>225</v>
      </c>
      <c r="F127" s="40" t="s">
        <v>37</v>
      </c>
      <c r="G127" s="36" t="s">
        <v>38</v>
      </c>
      <c r="H127" s="38">
        <v>1</v>
      </c>
      <c r="I127" s="38" t="s">
        <v>39</v>
      </c>
      <c r="J127" s="39">
        <f>IF(ERP!H127=1,Totaaloverzicht!$F$3,IF(ERP!H127=2,Totaaloverzicht!$H$3,IF(ERP!H127=3,Totaaloverzicht!$J$3,"KO")))</f>
        <v>109</v>
      </c>
      <c r="K127" s="56" t="s">
        <v>40</v>
      </c>
      <c r="L127" s="56" t="s">
        <v>40</v>
      </c>
      <c r="M127" s="39" t="str">
        <f t="shared" si="12"/>
        <v/>
      </c>
      <c r="N127" s="106"/>
      <c r="O127" s="106"/>
      <c r="P127" s="106"/>
    </row>
    <row r="128" spans="1:16" ht="42" customHeight="1" x14ac:dyDescent="0.25">
      <c r="A128" s="49">
        <v>226</v>
      </c>
      <c r="B128" s="38" t="s">
        <v>90</v>
      </c>
      <c r="C128" s="38" t="s">
        <v>211</v>
      </c>
      <c r="D128" s="38" t="s">
        <v>212</v>
      </c>
      <c r="E128" s="37" t="s">
        <v>226</v>
      </c>
      <c r="F128" s="40"/>
      <c r="G128" s="36" t="s">
        <v>38</v>
      </c>
      <c r="H128" s="38">
        <v>1</v>
      </c>
      <c r="I128" s="38" t="s">
        <v>39</v>
      </c>
      <c r="J128" s="39">
        <f>IF(ERP!H128=1,Totaaloverzicht!$F$3,IF(ERP!H128=2,Totaaloverzicht!$H$3,IF(ERP!H128=3,Totaaloverzicht!$J$3,"KO")))</f>
        <v>109</v>
      </c>
      <c r="K128" s="56" t="s">
        <v>40</v>
      </c>
      <c r="L128" s="56" t="s">
        <v>40</v>
      </c>
      <c r="M128" s="39" t="str">
        <f t="shared" si="12"/>
        <v/>
      </c>
      <c r="N128" s="106"/>
      <c r="O128" s="106"/>
      <c r="P128" s="106"/>
    </row>
    <row r="129" spans="1:16" ht="42" customHeight="1" x14ac:dyDescent="0.25">
      <c r="A129" s="49">
        <v>227</v>
      </c>
      <c r="B129" s="38" t="s">
        <v>90</v>
      </c>
      <c r="C129" s="38" t="s">
        <v>211</v>
      </c>
      <c r="D129" s="38" t="s">
        <v>212</v>
      </c>
      <c r="E129" s="37" t="s">
        <v>227</v>
      </c>
      <c r="F129" s="36" t="s">
        <v>32</v>
      </c>
      <c r="G129" s="38" t="s">
        <v>38</v>
      </c>
      <c r="H129" s="38">
        <v>3</v>
      </c>
      <c r="I129" s="38" t="s">
        <v>39</v>
      </c>
      <c r="J129" s="39">
        <f>IF(ERP!H129=1,Totaaloverzicht!$F$3,IF(ERP!H129=2,Totaaloverzicht!$H$3,IF(ERP!H129=3,Totaaloverzicht!$J$3,"KO")))</f>
        <v>36.333333333333336</v>
      </c>
      <c r="K129" s="56" t="s">
        <v>40</v>
      </c>
      <c r="L129" s="56" t="s">
        <v>40</v>
      </c>
      <c r="M129" s="39" t="str">
        <f t="shared" si="12"/>
        <v/>
      </c>
      <c r="N129" s="106"/>
      <c r="O129" s="106"/>
      <c r="P129" s="106"/>
    </row>
    <row r="130" spans="1:16" ht="42" customHeight="1" x14ac:dyDescent="0.25">
      <c r="A130" s="49">
        <v>228</v>
      </c>
      <c r="B130" s="38" t="s">
        <v>90</v>
      </c>
      <c r="C130" s="38" t="s">
        <v>211</v>
      </c>
      <c r="D130" s="38" t="s">
        <v>212</v>
      </c>
      <c r="E130" s="37" t="s">
        <v>228</v>
      </c>
      <c r="F130" s="36" t="s">
        <v>32</v>
      </c>
      <c r="G130" s="36" t="s">
        <v>38</v>
      </c>
      <c r="H130" s="38">
        <v>1</v>
      </c>
      <c r="I130" s="38" t="s">
        <v>39</v>
      </c>
      <c r="J130" s="39">
        <f>IF(ERP!H130=1,Totaaloverzicht!$F$3,IF(ERP!H130=2,Totaaloverzicht!$H$3,IF(ERP!H130=3,Totaaloverzicht!$J$3,"KO")))</f>
        <v>109</v>
      </c>
      <c r="K130" s="56" t="s">
        <v>40</v>
      </c>
      <c r="L130" s="56" t="s">
        <v>40</v>
      </c>
      <c r="M130" s="39" t="str">
        <f t="shared" si="12"/>
        <v/>
      </c>
      <c r="N130" s="106"/>
      <c r="O130" s="106"/>
      <c r="P130" s="106"/>
    </row>
    <row r="131" spans="1:16" ht="42" customHeight="1" x14ac:dyDescent="0.25">
      <c r="A131" s="49">
        <v>229</v>
      </c>
      <c r="B131" s="38" t="s">
        <v>90</v>
      </c>
      <c r="C131" s="38" t="s">
        <v>211</v>
      </c>
      <c r="D131" s="38" t="s">
        <v>212</v>
      </c>
      <c r="E131" s="37" t="s">
        <v>229</v>
      </c>
      <c r="F131" s="36" t="s">
        <v>32</v>
      </c>
      <c r="G131" s="163" t="s">
        <v>94</v>
      </c>
      <c r="H131" s="164"/>
      <c r="I131" s="164"/>
      <c r="J131" s="164"/>
      <c r="K131" s="164"/>
      <c r="L131" s="165"/>
      <c r="M131" s="39"/>
      <c r="N131" s="105"/>
      <c r="O131" s="105"/>
      <c r="P131" s="105"/>
    </row>
    <row r="132" spans="1:16" ht="42" customHeight="1" x14ac:dyDescent="0.25">
      <c r="A132" s="49">
        <v>230</v>
      </c>
      <c r="B132" s="38" t="s">
        <v>90</v>
      </c>
      <c r="C132" s="38" t="s">
        <v>211</v>
      </c>
      <c r="D132" s="38" t="s">
        <v>212</v>
      </c>
      <c r="E132" s="37" t="s">
        <v>230</v>
      </c>
      <c r="F132" s="40" t="s">
        <v>37</v>
      </c>
      <c r="G132" s="163" t="s">
        <v>94</v>
      </c>
      <c r="H132" s="164"/>
      <c r="I132" s="164"/>
      <c r="J132" s="164"/>
      <c r="K132" s="164"/>
      <c r="L132" s="165"/>
      <c r="M132" s="39"/>
      <c r="N132" s="105"/>
      <c r="O132" s="105"/>
      <c r="P132" s="105"/>
    </row>
    <row r="133" spans="1:16" ht="42" customHeight="1" x14ac:dyDescent="0.25">
      <c r="A133" s="49">
        <v>231</v>
      </c>
      <c r="B133" s="38" t="s">
        <v>90</v>
      </c>
      <c r="C133" s="38" t="s">
        <v>211</v>
      </c>
      <c r="D133" s="38" t="s">
        <v>212</v>
      </c>
      <c r="E133" s="37" t="s">
        <v>231</v>
      </c>
      <c r="F133" s="40" t="s">
        <v>37</v>
      </c>
      <c r="G133" s="38" t="s">
        <v>38</v>
      </c>
      <c r="H133" s="38">
        <v>2</v>
      </c>
      <c r="I133" s="38" t="s">
        <v>39</v>
      </c>
      <c r="J133" s="39">
        <f>IF(ERP!H133=1,Totaaloverzicht!$F$3,IF(ERP!H133=2,Totaaloverzicht!$H$3,IF(ERP!H133=3,Totaaloverzicht!$J$3,"KO")))</f>
        <v>72.666666666666671</v>
      </c>
      <c r="K133" s="56" t="s">
        <v>40</v>
      </c>
      <c r="L133" s="56" t="s">
        <v>40</v>
      </c>
      <c r="M133" s="39" t="str">
        <f>IF(K133="Ja",J133,"")</f>
        <v/>
      </c>
      <c r="N133" s="106"/>
      <c r="O133" s="106"/>
      <c r="P133" s="106"/>
    </row>
    <row r="134" spans="1:16" ht="42" customHeight="1" x14ac:dyDescent="0.25">
      <c r="A134" s="49">
        <v>232</v>
      </c>
      <c r="B134" s="38" t="s">
        <v>90</v>
      </c>
      <c r="C134" s="38" t="s">
        <v>211</v>
      </c>
      <c r="D134" s="38" t="s">
        <v>212</v>
      </c>
      <c r="E134" s="37" t="s">
        <v>232</v>
      </c>
      <c r="F134" s="40" t="s">
        <v>37</v>
      </c>
      <c r="G134" s="163" t="s">
        <v>94</v>
      </c>
      <c r="H134" s="164"/>
      <c r="I134" s="164"/>
      <c r="J134" s="164"/>
      <c r="K134" s="164"/>
      <c r="L134" s="165"/>
      <c r="M134" s="39"/>
      <c r="N134" s="105"/>
      <c r="O134" s="105"/>
      <c r="P134" s="105"/>
    </row>
    <row r="135" spans="1:16" ht="42" customHeight="1" x14ac:dyDescent="0.25">
      <c r="A135" s="49">
        <v>233</v>
      </c>
      <c r="B135" s="38" t="s">
        <v>90</v>
      </c>
      <c r="C135" s="38" t="s">
        <v>211</v>
      </c>
      <c r="D135" s="38" t="s">
        <v>212</v>
      </c>
      <c r="E135" s="37" t="s">
        <v>233</v>
      </c>
      <c r="F135" s="40" t="s">
        <v>37</v>
      </c>
      <c r="G135" s="38" t="s">
        <v>38</v>
      </c>
      <c r="H135" s="38">
        <v>2</v>
      </c>
      <c r="I135" s="38" t="s">
        <v>39</v>
      </c>
      <c r="J135" s="39">
        <f>IF(ERP!H135=1,Totaaloverzicht!$F$3,IF(ERP!H135=2,Totaaloverzicht!$H$3,IF(ERP!H135=3,Totaaloverzicht!$J$3,"KO")))</f>
        <v>72.666666666666671</v>
      </c>
      <c r="K135" s="56" t="s">
        <v>40</v>
      </c>
      <c r="L135" s="56" t="s">
        <v>40</v>
      </c>
      <c r="M135" s="39" t="str">
        <f t="shared" ref="M135:M141" si="13">IF(K135="Ja",J135,"")</f>
        <v/>
      </c>
      <c r="N135" s="106"/>
      <c r="O135" s="106"/>
      <c r="P135" s="106"/>
    </row>
    <row r="136" spans="1:16" ht="42" customHeight="1" x14ac:dyDescent="0.25">
      <c r="A136" s="49">
        <v>234</v>
      </c>
      <c r="B136" s="38" t="s">
        <v>90</v>
      </c>
      <c r="C136" s="38" t="s">
        <v>211</v>
      </c>
      <c r="D136" s="38" t="s">
        <v>212</v>
      </c>
      <c r="E136" s="37" t="s">
        <v>234</v>
      </c>
      <c r="F136" s="36" t="s">
        <v>32</v>
      </c>
      <c r="G136" s="38" t="s">
        <v>38</v>
      </c>
      <c r="H136" s="38">
        <v>1</v>
      </c>
      <c r="I136" s="38" t="s">
        <v>39</v>
      </c>
      <c r="J136" s="39">
        <f>IF(ERP!H136=1,Totaaloverzicht!$F$3,IF(ERP!H136=2,Totaaloverzicht!$H$3,IF(ERP!H136=3,Totaaloverzicht!$J$3,"KO")))</f>
        <v>109</v>
      </c>
      <c r="K136" s="56" t="s">
        <v>40</v>
      </c>
      <c r="L136" s="56" t="s">
        <v>40</v>
      </c>
      <c r="M136" s="39" t="str">
        <f t="shared" si="13"/>
        <v/>
      </c>
      <c r="N136" s="106"/>
      <c r="O136" s="106"/>
      <c r="P136" s="106"/>
    </row>
    <row r="137" spans="1:16" ht="42" customHeight="1" x14ac:dyDescent="0.25">
      <c r="A137" s="49">
        <v>235</v>
      </c>
      <c r="B137" s="38" t="s">
        <v>90</v>
      </c>
      <c r="C137" s="38" t="s">
        <v>211</v>
      </c>
      <c r="D137" s="38" t="s">
        <v>212</v>
      </c>
      <c r="E137" s="37" t="s">
        <v>235</v>
      </c>
      <c r="F137" s="36" t="s">
        <v>32</v>
      </c>
      <c r="G137" s="38" t="s">
        <v>38</v>
      </c>
      <c r="H137" s="38">
        <v>1</v>
      </c>
      <c r="I137" s="38" t="s">
        <v>39</v>
      </c>
      <c r="J137" s="39">
        <f>IF(ERP!H137=1,Totaaloverzicht!$F$3,IF(ERP!H137=2,Totaaloverzicht!$H$3,IF(ERP!H137=3,Totaaloverzicht!$J$3,"KO")))</f>
        <v>109</v>
      </c>
      <c r="K137" s="56" t="s">
        <v>40</v>
      </c>
      <c r="L137" s="56" t="s">
        <v>40</v>
      </c>
      <c r="M137" s="39" t="str">
        <f t="shared" si="13"/>
        <v/>
      </c>
      <c r="N137" s="106"/>
      <c r="O137" s="106"/>
      <c r="P137" s="106"/>
    </row>
    <row r="138" spans="1:16" ht="42" customHeight="1" x14ac:dyDescent="0.25">
      <c r="A138" s="49">
        <v>236</v>
      </c>
      <c r="B138" s="38" t="s">
        <v>90</v>
      </c>
      <c r="C138" s="38" t="s">
        <v>211</v>
      </c>
      <c r="D138" s="38" t="s">
        <v>212</v>
      </c>
      <c r="E138" s="37" t="s">
        <v>236</v>
      </c>
      <c r="F138" s="36" t="s">
        <v>32</v>
      </c>
      <c r="G138" s="38" t="s">
        <v>38</v>
      </c>
      <c r="H138" s="38">
        <v>1</v>
      </c>
      <c r="I138" s="38" t="s">
        <v>39</v>
      </c>
      <c r="J138" s="39">
        <f>IF(ERP!H138=1,Totaaloverzicht!$F$3,IF(ERP!H138=2,Totaaloverzicht!$H$3,IF(ERP!H138=3,Totaaloverzicht!$J$3,"KO")))</f>
        <v>109</v>
      </c>
      <c r="K138" s="56" t="s">
        <v>40</v>
      </c>
      <c r="L138" s="56" t="s">
        <v>40</v>
      </c>
      <c r="M138" s="39" t="str">
        <f t="shared" si="13"/>
        <v/>
      </c>
      <c r="N138" s="106"/>
      <c r="O138" s="106"/>
      <c r="P138" s="106"/>
    </row>
    <row r="139" spans="1:16" ht="42" customHeight="1" x14ac:dyDescent="0.25">
      <c r="A139" s="49">
        <v>237</v>
      </c>
      <c r="B139" s="38" t="s">
        <v>90</v>
      </c>
      <c r="C139" s="38" t="s">
        <v>211</v>
      </c>
      <c r="D139" s="38" t="s">
        <v>212</v>
      </c>
      <c r="E139" s="37" t="s">
        <v>237</v>
      </c>
      <c r="F139" s="40" t="s">
        <v>37</v>
      </c>
      <c r="G139" s="38" t="s">
        <v>38</v>
      </c>
      <c r="H139" s="38">
        <v>1</v>
      </c>
      <c r="I139" s="38" t="s">
        <v>39</v>
      </c>
      <c r="J139" s="39">
        <f>IF(ERP!H139=1,Totaaloverzicht!$F$3,IF(ERP!H139=2,Totaaloverzicht!$H$3,IF(ERP!H139=3,Totaaloverzicht!$J$3,"KO")))</f>
        <v>109</v>
      </c>
      <c r="K139" s="56" t="s">
        <v>40</v>
      </c>
      <c r="L139" s="56" t="s">
        <v>40</v>
      </c>
      <c r="M139" s="39" t="str">
        <f t="shared" si="13"/>
        <v/>
      </c>
      <c r="N139" s="106"/>
      <c r="O139" s="106"/>
      <c r="P139" s="106"/>
    </row>
    <row r="140" spans="1:16" ht="42" customHeight="1" x14ac:dyDescent="0.25">
      <c r="A140" s="49">
        <v>238</v>
      </c>
      <c r="B140" s="38" t="s">
        <v>90</v>
      </c>
      <c r="C140" s="38" t="s">
        <v>211</v>
      </c>
      <c r="D140" s="38" t="s">
        <v>212</v>
      </c>
      <c r="E140" s="37" t="s">
        <v>238</v>
      </c>
      <c r="F140" s="36" t="s">
        <v>32</v>
      </c>
      <c r="G140" s="36" t="s">
        <v>38</v>
      </c>
      <c r="H140" s="38">
        <v>2</v>
      </c>
      <c r="I140" s="38" t="s">
        <v>39</v>
      </c>
      <c r="J140" s="39">
        <f>IF(ERP!H140=1,Totaaloverzicht!$F$3,IF(ERP!H140=2,Totaaloverzicht!$H$3,IF(ERP!H140=3,Totaaloverzicht!$J$3,"KO")))</f>
        <v>72.666666666666671</v>
      </c>
      <c r="K140" s="56" t="s">
        <v>40</v>
      </c>
      <c r="L140" s="56" t="s">
        <v>40</v>
      </c>
      <c r="M140" s="39" t="str">
        <f t="shared" si="13"/>
        <v/>
      </c>
      <c r="N140" s="106"/>
      <c r="O140" s="106"/>
      <c r="P140" s="106"/>
    </row>
    <row r="141" spans="1:16" ht="42" customHeight="1" x14ac:dyDescent="0.25">
      <c r="A141" s="49">
        <v>239</v>
      </c>
      <c r="B141" s="38" t="s">
        <v>90</v>
      </c>
      <c r="C141" s="38" t="s">
        <v>211</v>
      </c>
      <c r="D141" s="38" t="s">
        <v>212</v>
      </c>
      <c r="E141" s="37" t="s">
        <v>239</v>
      </c>
      <c r="F141" s="36" t="s">
        <v>32</v>
      </c>
      <c r="G141" s="36" t="s">
        <v>38</v>
      </c>
      <c r="H141" s="38">
        <v>2</v>
      </c>
      <c r="I141" s="38" t="s">
        <v>39</v>
      </c>
      <c r="J141" s="39">
        <f>IF(ERP!H141=1,Totaaloverzicht!$F$3,IF(ERP!H141=2,Totaaloverzicht!$H$3,IF(ERP!H141=3,Totaaloverzicht!$J$3,"KO")))</f>
        <v>72.666666666666671</v>
      </c>
      <c r="K141" s="56" t="s">
        <v>40</v>
      </c>
      <c r="L141" s="56" t="s">
        <v>40</v>
      </c>
      <c r="M141" s="39" t="str">
        <f t="shared" si="13"/>
        <v/>
      </c>
      <c r="N141" s="106"/>
      <c r="O141" s="106"/>
      <c r="P141" s="106"/>
    </row>
    <row r="142" spans="1:16" ht="42" customHeight="1" x14ac:dyDescent="0.25">
      <c r="A142" s="49">
        <v>240</v>
      </c>
      <c r="B142" s="38" t="s">
        <v>90</v>
      </c>
      <c r="C142" s="38" t="s">
        <v>211</v>
      </c>
      <c r="D142" s="38" t="s">
        <v>212</v>
      </c>
      <c r="E142" s="37" t="s">
        <v>240</v>
      </c>
      <c r="F142" s="36" t="s">
        <v>32</v>
      </c>
      <c r="G142" s="163" t="s">
        <v>94</v>
      </c>
      <c r="H142" s="164"/>
      <c r="I142" s="164"/>
      <c r="J142" s="164"/>
      <c r="K142" s="164"/>
      <c r="L142" s="165"/>
      <c r="M142" s="39"/>
      <c r="N142" s="105"/>
      <c r="O142" s="105"/>
      <c r="P142" s="105"/>
    </row>
    <row r="143" spans="1:16" ht="42" customHeight="1" x14ac:dyDescent="0.25">
      <c r="A143" s="49">
        <v>241</v>
      </c>
      <c r="B143" s="38" t="s">
        <v>90</v>
      </c>
      <c r="C143" s="38" t="s">
        <v>211</v>
      </c>
      <c r="D143" s="38" t="s">
        <v>212</v>
      </c>
      <c r="E143" s="37" t="s">
        <v>241</v>
      </c>
      <c r="F143" s="36" t="s">
        <v>32</v>
      </c>
      <c r="G143" s="163" t="s">
        <v>94</v>
      </c>
      <c r="H143" s="164"/>
      <c r="I143" s="164"/>
      <c r="J143" s="164"/>
      <c r="K143" s="164"/>
      <c r="L143" s="165"/>
      <c r="M143" s="39"/>
      <c r="N143" s="105"/>
      <c r="O143" s="105"/>
      <c r="P143" s="105"/>
    </row>
    <row r="144" spans="1:16" ht="42" customHeight="1" x14ac:dyDescent="0.25">
      <c r="A144" s="49">
        <v>242</v>
      </c>
      <c r="B144" s="38" t="s">
        <v>90</v>
      </c>
      <c r="C144" s="38" t="s">
        <v>211</v>
      </c>
      <c r="D144" s="38" t="s">
        <v>212</v>
      </c>
      <c r="E144" s="37" t="s">
        <v>242</v>
      </c>
      <c r="F144" s="36" t="s">
        <v>32</v>
      </c>
      <c r="G144" s="163" t="s">
        <v>94</v>
      </c>
      <c r="H144" s="164"/>
      <c r="I144" s="164"/>
      <c r="J144" s="164"/>
      <c r="K144" s="164"/>
      <c r="L144" s="165"/>
      <c r="M144" s="54"/>
      <c r="N144" s="105"/>
      <c r="O144" s="105"/>
      <c r="P144" s="105"/>
    </row>
    <row r="145" spans="1:16" ht="42" customHeight="1" x14ac:dyDescent="0.25">
      <c r="A145" s="49">
        <v>243</v>
      </c>
      <c r="B145" s="38" t="s">
        <v>90</v>
      </c>
      <c r="C145" s="38" t="s">
        <v>211</v>
      </c>
      <c r="D145" s="38" t="s">
        <v>212</v>
      </c>
      <c r="E145" s="37" t="s">
        <v>243</v>
      </c>
      <c r="F145" s="36" t="s">
        <v>32</v>
      </c>
      <c r="G145" s="163" t="s">
        <v>94</v>
      </c>
      <c r="H145" s="164"/>
      <c r="I145" s="164"/>
      <c r="J145" s="164"/>
      <c r="K145" s="164"/>
      <c r="L145" s="165"/>
      <c r="M145" s="54"/>
      <c r="N145" s="105"/>
      <c r="O145" s="105"/>
      <c r="P145" s="105"/>
    </row>
    <row r="146" spans="1:16" ht="42" customHeight="1" x14ac:dyDescent="0.25">
      <c r="A146" s="49">
        <v>244</v>
      </c>
      <c r="B146" s="38" t="s">
        <v>90</v>
      </c>
      <c r="C146" s="38" t="s">
        <v>211</v>
      </c>
      <c r="D146" s="38" t="s">
        <v>212</v>
      </c>
      <c r="E146" s="37" t="s">
        <v>244</v>
      </c>
      <c r="F146" s="36" t="s">
        <v>32</v>
      </c>
      <c r="G146" s="38" t="s">
        <v>38</v>
      </c>
      <c r="H146" s="38">
        <v>2</v>
      </c>
      <c r="I146" s="38" t="s">
        <v>39</v>
      </c>
      <c r="J146" s="39">
        <f>IF(ERP!H146=1,Totaaloverzicht!$F$3,IF(ERP!H146=2,Totaaloverzicht!$H$3,IF(ERP!H146=3,Totaaloverzicht!$J$3,"KO")))</f>
        <v>72.666666666666671</v>
      </c>
      <c r="K146" s="56" t="s">
        <v>40</v>
      </c>
      <c r="L146" s="56" t="s">
        <v>40</v>
      </c>
      <c r="M146" s="39" t="str">
        <f t="shared" ref="M146:M148" si="14">IF(K146="Ja",J146,"")</f>
        <v/>
      </c>
      <c r="N146" s="106"/>
      <c r="O146" s="106"/>
      <c r="P146" s="106"/>
    </row>
    <row r="147" spans="1:16" ht="42" customHeight="1" x14ac:dyDescent="0.25">
      <c r="A147" s="49">
        <v>245</v>
      </c>
      <c r="B147" s="38" t="s">
        <v>90</v>
      </c>
      <c r="C147" s="38" t="s">
        <v>211</v>
      </c>
      <c r="D147" s="38" t="s">
        <v>212</v>
      </c>
      <c r="E147" s="37" t="s">
        <v>245</v>
      </c>
      <c r="F147" s="36" t="s">
        <v>32</v>
      </c>
      <c r="G147" s="36" t="s">
        <v>38</v>
      </c>
      <c r="H147" s="38">
        <v>1</v>
      </c>
      <c r="I147" s="38" t="s">
        <v>39</v>
      </c>
      <c r="J147" s="39">
        <f>IF(ERP!H147=1,Totaaloverzicht!$F$3,IF(ERP!H147=2,Totaaloverzicht!$H$3,IF(ERP!H147=3,Totaaloverzicht!$J$3,"KO")))</f>
        <v>109</v>
      </c>
      <c r="K147" s="56" t="s">
        <v>40</v>
      </c>
      <c r="L147" s="56" t="s">
        <v>40</v>
      </c>
      <c r="M147" s="39" t="str">
        <f t="shared" si="14"/>
        <v/>
      </c>
      <c r="N147" s="106"/>
      <c r="O147" s="106"/>
      <c r="P147" s="106"/>
    </row>
    <row r="148" spans="1:16" ht="42" customHeight="1" x14ac:dyDescent="0.25">
      <c r="A148" s="49">
        <v>246</v>
      </c>
      <c r="B148" s="38" t="s">
        <v>90</v>
      </c>
      <c r="C148" s="38" t="s">
        <v>211</v>
      </c>
      <c r="D148" s="38" t="s">
        <v>212</v>
      </c>
      <c r="E148" s="37" t="s">
        <v>246</v>
      </c>
      <c r="F148" s="36" t="s">
        <v>32</v>
      </c>
      <c r="G148" s="36" t="s">
        <v>38</v>
      </c>
      <c r="H148" s="38">
        <v>1</v>
      </c>
      <c r="I148" s="38" t="s">
        <v>39</v>
      </c>
      <c r="J148" s="39">
        <f>IF(ERP!H148=1,Totaaloverzicht!$F$3,IF(ERP!H148=2,Totaaloverzicht!$H$3,IF(ERP!H148=3,Totaaloverzicht!$J$3,"KO")))</f>
        <v>109</v>
      </c>
      <c r="K148" s="56" t="s">
        <v>40</v>
      </c>
      <c r="L148" s="56" t="s">
        <v>40</v>
      </c>
      <c r="M148" s="39" t="str">
        <f t="shared" si="14"/>
        <v/>
      </c>
      <c r="N148" s="106"/>
      <c r="O148" s="106"/>
      <c r="P148" s="106"/>
    </row>
    <row r="149" spans="1:16" ht="42" customHeight="1" x14ac:dyDescent="0.25">
      <c r="A149" s="49">
        <v>247</v>
      </c>
      <c r="B149" s="38" t="s">
        <v>90</v>
      </c>
      <c r="C149" s="38" t="s">
        <v>211</v>
      </c>
      <c r="D149" s="38" t="s">
        <v>212</v>
      </c>
      <c r="E149" s="37" t="s">
        <v>247</v>
      </c>
      <c r="F149" s="36" t="s">
        <v>32</v>
      </c>
      <c r="G149" s="163" t="s">
        <v>94</v>
      </c>
      <c r="H149" s="164"/>
      <c r="I149" s="164"/>
      <c r="J149" s="164"/>
      <c r="K149" s="164"/>
      <c r="L149" s="165"/>
      <c r="M149" s="54"/>
      <c r="N149" s="105"/>
      <c r="O149" s="105"/>
      <c r="P149" s="105"/>
    </row>
    <row r="150" spans="1:16" ht="42" customHeight="1" x14ac:dyDescent="0.25">
      <c r="A150" s="49">
        <v>248</v>
      </c>
      <c r="B150" s="38" t="s">
        <v>90</v>
      </c>
      <c r="C150" s="38" t="s">
        <v>211</v>
      </c>
      <c r="D150" s="38" t="s">
        <v>212</v>
      </c>
      <c r="E150" s="37" t="s">
        <v>248</v>
      </c>
      <c r="F150" s="36" t="s">
        <v>32</v>
      </c>
      <c r="G150" s="36" t="s">
        <v>38</v>
      </c>
      <c r="H150" s="38">
        <v>1</v>
      </c>
      <c r="I150" s="38" t="s">
        <v>39</v>
      </c>
      <c r="J150" s="39">
        <f>IF(ERP!H150=1,Totaaloverzicht!$F$3,IF(ERP!H150=2,Totaaloverzicht!$H$3,IF(ERP!H150=3,Totaaloverzicht!$J$3,"KO")))</f>
        <v>109</v>
      </c>
      <c r="K150" s="56" t="s">
        <v>40</v>
      </c>
      <c r="L150" s="56" t="s">
        <v>40</v>
      </c>
      <c r="M150" s="39" t="str">
        <f t="shared" ref="M150:M152" si="15">IF(K150="Ja",J150,"")</f>
        <v/>
      </c>
      <c r="N150" s="106"/>
      <c r="O150" s="106"/>
      <c r="P150" s="106"/>
    </row>
    <row r="151" spans="1:16" ht="42" customHeight="1" x14ac:dyDescent="0.25">
      <c r="A151" s="49">
        <v>249</v>
      </c>
      <c r="B151" s="38" t="s">
        <v>90</v>
      </c>
      <c r="C151" s="38" t="s">
        <v>211</v>
      </c>
      <c r="D151" s="38" t="s">
        <v>212</v>
      </c>
      <c r="E151" s="37" t="s">
        <v>249</v>
      </c>
      <c r="F151" s="36" t="s">
        <v>32</v>
      </c>
      <c r="G151" s="36" t="s">
        <v>38</v>
      </c>
      <c r="H151" s="38">
        <v>3</v>
      </c>
      <c r="I151" s="38" t="s">
        <v>39</v>
      </c>
      <c r="J151" s="39">
        <f>IF(ERP!H151=1,Totaaloverzicht!$F$3,IF(ERP!H151=2,Totaaloverzicht!$H$3,IF(ERP!H151=3,Totaaloverzicht!$J$3,"KO")))</f>
        <v>36.333333333333336</v>
      </c>
      <c r="K151" s="56" t="s">
        <v>40</v>
      </c>
      <c r="L151" s="56" t="s">
        <v>40</v>
      </c>
      <c r="M151" s="39" t="str">
        <f t="shared" si="15"/>
        <v/>
      </c>
      <c r="N151" s="106"/>
      <c r="O151" s="106"/>
      <c r="P151" s="106"/>
    </row>
    <row r="152" spans="1:16" ht="42" customHeight="1" x14ac:dyDescent="0.25">
      <c r="A152" s="49">
        <v>250</v>
      </c>
      <c r="B152" s="38" t="s">
        <v>90</v>
      </c>
      <c r="C152" s="38" t="s">
        <v>211</v>
      </c>
      <c r="D152" s="38" t="s">
        <v>212</v>
      </c>
      <c r="E152" s="37" t="s">
        <v>250</v>
      </c>
      <c r="F152" s="36" t="s">
        <v>32</v>
      </c>
      <c r="G152" s="36" t="s">
        <v>38</v>
      </c>
      <c r="H152" s="38">
        <v>2</v>
      </c>
      <c r="I152" s="38" t="s">
        <v>39</v>
      </c>
      <c r="J152" s="39">
        <f>IF(ERP!H152=1,Totaaloverzicht!$F$3,IF(ERP!H152=2,Totaaloverzicht!$H$3,IF(ERP!H152=3,Totaaloverzicht!$J$3,"KO")))</f>
        <v>72.666666666666671</v>
      </c>
      <c r="K152" s="56" t="s">
        <v>40</v>
      </c>
      <c r="L152" s="56" t="s">
        <v>40</v>
      </c>
      <c r="M152" s="39" t="str">
        <f t="shared" si="15"/>
        <v/>
      </c>
      <c r="N152" s="106"/>
      <c r="O152" s="106"/>
      <c r="P152" s="106"/>
    </row>
    <row r="153" spans="1:16" ht="42" customHeight="1" x14ac:dyDescent="0.25">
      <c r="A153" s="49">
        <v>251</v>
      </c>
      <c r="B153" s="38" t="s">
        <v>90</v>
      </c>
      <c r="C153" s="38" t="s">
        <v>211</v>
      </c>
      <c r="D153" s="38" t="s">
        <v>212</v>
      </c>
      <c r="E153" s="37" t="s">
        <v>251</v>
      </c>
      <c r="F153" s="36" t="s">
        <v>32</v>
      </c>
      <c r="G153" s="163" t="s">
        <v>94</v>
      </c>
      <c r="H153" s="164"/>
      <c r="I153" s="164"/>
      <c r="J153" s="164"/>
      <c r="K153" s="164"/>
      <c r="L153" s="165"/>
      <c r="M153" s="39"/>
      <c r="N153" s="105"/>
      <c r="O153" s="105"/>
      <c r="P153" s="105"/>
    </row>
    <row r="154" spans="1:16" ht="42" customHeight="1" x14ac:dyDescent="0.25">
      <c r="A154" s="49">
        <v>252</v>
      </c>
      <c r="B154" s="38" t="s">
        <v>90</v>
      </c>
      <c r="C154" s="38" t="s">
        <v>211</v>
      </c>
      <c r="D154" s="38" t="s">
        <v>212</v>
      </c>
      <c r="E154" s="37" t="s">
        <v>252</v>
      </c>
      <c r="F154" s="36" t="s">
        <v>32</v>
      </c>
      <c r="G154" s="163" t="s">
        <v>94</v>
      </c>
      <c r="H154" s="164"/>
      <c r="I154" s="164"/>
      <c r="J154" s="164"/>
      <c r="K154" s="164"/>
      <c r="L154" s="165"/>
      <c r="M154" s="54"/>
      <c r="N154" s="105"/>
      <c r="O154" s="105"/>
      <c r="P154" s="105"/>
    </row>
    <row r="155" spans="1:16" ht="42" customHeight="1" x14ac:dyDescent="0.25">
      <c r="A155" s="49">
        <v>253</v>
      </c>
      <c r="B155" s="38" t="s">
        <v>90</v>
      </c>
      <c r="C155" s="38" t="s">
        <v>211</v>
      </c>
      <c r="D155" s="38" t="s">
        <v>212</v>
      </c>
      <c r="E155" s="37" t="s">
        <v>253</v>
      </c>
      <c r="F155" s="36" t="s">
        <v>32</v>
      </c>
      <c r="G155" s="38" t="s">
        <v>38</v>
      </c>
      <c r="H155" s="38">
        <v>2</v>
      </c>
      <c r="I155" s="38" t="s">
        <v>39</v>
      </c>
      <c r="J155" s="39">
        <f>IF(ERP!H155=1,Totaaloverzicht!$F$3,IF(ERP!H155=2,Totaaloverzicht!$H$3,IF(ERP!H155=3,Totaaloverzicht!$J$3,"KO")))</f>
        <v>72.666666666666671</v>
      </c>
      <c r="K155" s="56" t="s">
        <v>40</v>
      </c>
      <c r="L155" s="56" t="s">
        <v>40</v>
      </c>
      <c r="M155" s="39" t="str">
        <f>IF(K155="Ja",J155,"")</f>
        <v/>
      </c>
      <c r="N155" s="106"/>
      <c r="O155" s="106"/>
      <c r="P155" s="106"/>
    </row>
    <row r="156" spans="1:16" ht="45.75" customHeight="1" x14ac:dyDescent="0.25">
      <c r="A156" s="49">
        <v>254</v>
      </c>
      <c r="B156" s="38" t="s">
        <v>90</v>
      </c>
      <c r="C156" s="38" t="s">
        <v>211</v>
      </c>
      <c r="D156" s="38" t="s">
        <v>212</v>
      </c>
      <c r="E156" s="37" t="s">
        <v>254</v>
      </c>
      <c r="F156" s="36" t="s">
        <v>32</v>
      </c>
      <c r="G156" s="163" t="s">
        <v>94</v>
      </c>
      <c r="H156" s="164"/>
      <c r="I156" s="164"/>
      <c r="J156" s="164"/>
      <c r="K156" s="164"/>
      <c r="L156" s="165"/>
      <c r="M156" s="39"/>
      <c r="N156" s="105"/>
      <c r="O156" s="105"/>
      <c r="P156" s="105"/>
    </row>
    <row r="157" spans="1:16" ht="54.75" customHeight="1" x14ac:dyDescent="0.25">
      <c r="A157" s="49">
        <v>255</v>
      </c>
      <c r="B157" s="38" t="s">
        <v>90</v>
      </c>
      <c r="C157" s="38" t="s">
        <v>211</v>
      </c>
      <c r="D157" s="38" t="s">
        <v>212</v>
      </c>
      <c r="E157" s="37" t="s">
        <v>255</v>
      </c>
      <c r="F157" s="36" t="s">
        <v>32</v>
      </c>
      <c r="G157" s="163" t="s">
        <v>94</v>
      </c>
      <c r="H157" s="164"/>
      <c r="I157" s="164"/>
      <c r="J157" s="164"/>
      <c r="K157" s="164"/>
      <c r="L157" s="165"/>
      <c r="M157" s="39"/>
      <c r="N157" s="105"/>
      <c r="O157" s="105"/>
      <c r="P157" s="105"/>
    </row>
    <row r="158" spans="1:16" ht="42" customHeight="1" x14ac:dyDescent="0.25">
      <c r="A158" s="49">
        <v>256</v>
      </c>
      <c r="B158" s="38" t="s">
        <v>90</v>
      </c>
      <c r="C158" s="38" t="s">
        <v>211</v>
      </c>
      <c r="D158" s="38" t="s">
        <v>212</v>
      </c>
      <c r="E158" s="37" t="s">
        <v>256</v>
      </c>
      <c r="F158" s="36" t="s">
        <v>32</v>
      </c>
      <c r="G158" s="36" t="s">
        <v>38</v>
      </c>
      <c r="H158" s="38">
        <v>1</v>
      </c>
      <c r="I158" s="38" t="s">
        <v>39</v>
      </c>
      <c r="J158" s="39">
        <f>IF(ERP!H158=1,Totaaloverzicht!$F$3,IF(ERP!H158=2,Totaaloverzicht!$H$3,IF(ERP!H158=3,Totaaloverzicht!$J$3,"KO")))</f>
        <v>109</v>
      </c>
      <c r="K158" s="56" t="s">
        <v>40</v>
      </c>
      <c r="L158" s="56" t="s">
        <v>40</v>
      </c>
      <c r="M158" s="39" t="str">
        <f t="shared" ref="M158:M160" si="16">IF(K158="Ja",J158,"")</f>
        <v/>
      </c>
      <c r="N158" s="106"/>
      <c r="O158" s="106"/>
      <c r="P158" s="106"/>
    </row>
    <row r="159" spans="1:16" ht="42" customHeight="1" x14ac:dyDescent="0.25">
      <c r="A159" s="49">
        <v>257</v>
      </c>
      <c r="B159" s="38" t="s">
        <v>90</v>
      </c>
      <c r="C159" s="38" t="s">
        <v>211</v>
      </c>
      <c r="D159" s="38" t="s">
        <v>212</v>
      </c>
      <c r="E159" s="37" t="s">
        <v>257</v>
      </c>
      <c r="F159" s="36" t="s">
        <v>32</v>
      </c>
      <c r="G159" s="38" t="s">
        <v>38</v>
      </c>
      <c r="H159" s="38">
        <v>1</v>
      </c>
      <c r="I159" s="38" t="s">
        <v>39</v>
      </c>
      <c r="J159" s="39">
        <f>IF(ERP!H159=1,Totaaloverzicht!$F$3,IF(ERP!H159=2,Totaaloverzicht!$H$3,IF(ERP!H159=3,Totaaloverzicht!$J$3,"KO")))</f>
        <v>109</v>
      </c>
      <c r="K159" s="56" t="s">
        <v>40</v>
      </c>
      <c r="L159" s="56" t="s">
        <v>40</v>
      </c>
      <c r="M159" s="39" t="str">
        <f t="shared" si="16"/>
        <v/>
      </c>
      <c r="N159" s="106"/>
      <c r="O159" s="106"/>
      <c r="P159" s="106"/>
    </row>
    <row r="160" spans="1:16" ht="42" customHeight="1" x14ac:dyDescent="0.25">
      <c r="A160" s="49">
        <v>258</v>
      </c>
      <c r="B160" s="38" t="s">
        <v>90</v>
      </c>
      <c r="C160" s="38" t="s">
        <v>211</v>
      </c>
      <c r="D160" s="38" t="s">
        <v>212</v>
      </c>
      <c r="E160" s="37" t="s">
        <v>258</v>
      </c>
      <c r="F160" s="36" t="s">
        <v>32</v>
      </c>
      <c r="G160" s="36" t="s">
        <v>38</v>
      </c>
      <c r="H160" s="38">
        <v>1</v>
      </c>
      <c r="I160" s="38" t="s">
        <v>39</v>
      </c>
      <c r="J160" s="39">
        <f>IF(ERP!H160=1,Totaaloverzicht!$F$3,IF(ERP!H160=2,Totaaloverzicht!$H$3,IF(ERP!H160=3,Totaaloverzicht!$J$3,"KO")))</f>
        <v>109</v>
      </c>
      <c r="K160" s="56" t="s">
        <v>40</v>
      </c>
      <c r="L160" s="56" t="s">
        <v>40</v>
      </c>
      <c r="M160" s="39" t="str">
        <f t="shared" si="16"/>
        <v/>
      </c>
      <c r="N160" s="106"/>
      <c r="O160" s="106"/>
      <c r="P160" s="106"/>
    </row>
    <row r="161" spans="1:17" ht="42" customHeight="1" x14ac:dyDescent="0.25">
      <c r="A161" s="49">
        <v>259</v>
      </c>
      <c r="B161" s="44" t="s">
        <v>90</v>
      </c>
      <c r="C161" s="66" t="s">
        <v>259</v>
      </c>
      <c r="D161" s="66" t="s">
        <v>260</v>
      </c>
      <c r="E161" s="117" t="s">
        <v>261</v>
      </c>
      <c r="F161" s="36" t="s">
        <v>32</v>
      </c>
      <c r="G161" s="163" t="s">
        <v>94</v>
      </c>
      <c r="H161" s="164"/>
      <c r="I161" s="164"/>
      <c r="J161" s="164"/>
      <c r="K161" s="164"/>
      <c r="L161" s="165"/>
      <c r="M161" s="54"/>
      <c r="N161" s="105"/>
      <c r="O161" s="105"/>
      <c r="P161" s="105"/>
      <c r="Q161" s="8"/>
    </row>
    <row r="162" spans="1:17" ht="42" customHeight="1" x14ac:dyDescent="0.25">
      <c r="A162" s="49">
        <v>260</v>
      </c>
      <c r="B162" s="44" t="s">
        <v>90</v>
      </c>
      <c r="C162" s="66" t="s">
        <v>259</v>
      </c>
      <c r="D162" s="66" t="s">
        <v>260</v>
      </c>
      <c r="E162" s="76" t="s">
        <v>262</v>
      </c>
      <c r="F162" s="36" t="s">
        <v>32</v>
      </c>
      <c r="G162" s="163" t="s">
        <v>94</v>
      </c>
      <c r="H162" s="164"/>
      <c r="I162" s="164"/>
      <c r="J162" s="164"/>
      <c r="K162" s="164"/>
      <c r="L162" s="165"/>
      <c r="M162" s="54"/>
      <c r="N162" s="105"/>
      <c r="O162" s="105"/>
      <c r="P162" s="105"/>
      <c r="Q162" s="8"/>
    </row>
    <row r="163" spans="1:17" ht="42" customHeight="1" x14ac:dyDescent="0.25">
      <c r="A163" s="49">
        <v>261</v>
      </c>
      <c r="B163" s="44" t="s">
        <v>90</v>
      </c>
      <c r="C163" s="66" t="s">
        <v>259</v>
      </c>
      <c r="D163" s="66" t="s">
        <v>260</v>
      </c>
      <c r="E163" s="76" t="s">
        <v>263</v>
      </c>
      <c r="F163" s="36" t="s">
        <v>32</v>
      </c>
      <c r="G163" s="43" t="s">
        <v>38</v>
      </c>
      <c r="H163" s="44">
        <v>1</v>
      </c>
      <c r="I163" s="38" t="s">
        <v>39</v>
      </c>
      <c r="J163" s="39">
        <f>IF(ERP!H163=1,Totaaloverzicht!$F$3,IF(ERP!H163=2,Totaaloverzicht!$H$3,IF(ERP!H163=3,Totaaloverzicht!$J$3,"KO")))</f>
        <v>109</v>
      </c>
      <c r="K163" s="56" t="s">
        <v>40</v>
      </c>
      <c r="L163" s="56" t="s">
        <v>40</v>
      </c>
      <c r="M163" s="39" t="str">
        <f t="shared" ref="M163:M166" si="17">IF(K163="Ja",J163,"")</f>
        <v/>
      </c>
      <c r="N163" s="106"/>
      <c r="O163" s="106"/>
      <c r="P163" s="106"/>
      <c r="Q163" s="8"/>
    </row>
    <row r="164" spans="1:17" ht="42" customHeight="1" x14ac:dyDescent="0.25">
      <c r="A164" s="49">
        <v>262</v>
      </c>
      <c r="B164" s="44" t="s">
        <v>90</v>
      </c>
      <c r="C164" s="66" t="s">
        <v>259</v>
      </c>
      <c r="D164" s="66" t="s">
        <v>260</v>
      </c>
      <c r="E164" s="76" t="s">
        <v>264</v>
      </c>
      <c r="F164" s="36" t="s">
        <v>37</v>
      </c>
      <c r="G164" s="44" t="s">
        <v>38</v>
      </c>
      <c r="H164" s="44">
        <v>1</v>
      </c>
      <c r="I164" s="38" t="s">
        <v>39</v>
      </c>
      <c r="J164" s="39">
        <f>IF(ERP!H164=1,Totaaloverzicht!$F$3,IF(ERP!H164=2,Totaaloverzicht!$H$3,IF(ERP!H164=3,Totaaloverzicht!$J$3,"KO")))</f>
        <v>109</v>
      </c>
      <c r="K164" s="56" t="s">
        <v>40</v>
      </c>
      <c r="L164" s="56" t="s">
        <v>40</v>
      </c>
      <c r="M164" s="39" t="str">
        <f t="shared" si="17"/>
        <v/>
      </c>
      <c r="N164" s="106"/>
      <c r="O164" s="106"/>
      <c r="P164" s="106"/>
      <c r="Q164" s="8"/>
    </row>
    <row r="165" spans="1:17" ht="42" customHeight="1" x14ac:dyDescent="0.25">
      <c r="A165" s="49">
        <v>263</v>
      </c>
      <c r="B165" s="44" t="s">
        <v>90</v>
      </c>
      <c r="C165" s="66" t="s">
        <v>259</v>
      </c>
      <c r="D165" s="66" t="s">
        <v>260</v>
      </c>
      <c r="E165" s="76" t="s">
        <v>265</v>
      </c>
      <c r="F165" s="36" t="s">
        <v>32</v>
      </c>
      <c r="G165" s="43" t="s">
        <v>38</v>
      </c>
      <c r="H165" s="44">
        <v>1</v>
      </c>
      <c r="I165" s="38" t="s">
        <v>39</v>
      </c>
      <c r="J165" s="39">
        <f>IF(ERP!H165=1,Totaaloverzicht!$F$3,IF(ERP!H165=2,Totaaloverzicht!$H$3,IF(ERP!H165=3,Totaaloverzicht!$J$3,"KO")))</f>
        <v>109</v>
      </c>
      <c r="K165" s="56" t="s">
        <v>40</v>
      </c>
      <c r="L165" s="56" t="s">
        <v>40</v>
      </c>
      <c r="M165" s="39" t="str">
        <f t="shared" si="17"/>
        <v/>
      </c>
      <c r="N165" s="106"/>
      <c r="O165" s="106"/>
      <c r="P165" s="106"/>
      <c r="Q165" s="8"/>
    </row>
    <row r="166" spans="1:17" ht="42" customHeight="1" x14ac:dyDescent="0.25">
      <c r="A166" s="49">
        <v>264</v>
      </c>
      <c r="B166" s="44" t="s">
        <v>90</v>
      </c>
      <c r="C166" s="66" t="s">
        <v>259</v>
      </c>
      <c r="D166" s="66" t="s">
        <v>260</v>
      </c>
      <c r="E166" s="73" t="s">
        <v>266</v>
      </c>
      <c r="F166" s="36" t="s">
        <v>32</v>
      </c>
      <c r="G166" s="43" t="s">
        <v>38</v>
      </c>
      <c r="H166" s="44">
        <v>1</v>
      </c>
      <c r="I166" s="38" t="s">
        <v>39</v>
      </c>
      <c r="J166" s="39">
        <f>IF(ERP!H166=1,Totaaloverzicht!$F$3,IF(ERP!H166=2,Totaaloverzicht!$H$3,IF(ERP!H166=3,Totaaloverzicht!$J$3,"KO")))</f>
        <v>109</v>
      </c>
      <c r="K166" s="56" t="s">
        <v>40</v>
      </c>
      <c r="L166" s="56" t="s">
        <v>40</v>
      </c>
      <c r="M166" s="39" t="str">
        <f t="shared" si="17"/>
        <v/>
      </c>
      <c r="N166" s="106"/>
      <c r="O166" s="106"/>
      <c r="P166" s="106"/>
      <c r="Q166" s="8"/>
    </row>
    <row r="167" spans="1:17" ht="42" customHeight="1" x14ac:dyDescent="0.25">
      <c r="A167" s="49">
        <v>265</v>
      </c>
      <c r="B167" s="44" t="s">
        <v>90</v>
      </c>
      <c r="C167" s="66" t="s">
        <v>259</v>
      </c>
      <c r="D167" s="66" t="s">
        <v>260</v>
      </c>
      <c r="E167" s="76" t="s">
        <v>267</v>
      </c>
      <c r="F167" s="36" t="s">
        <v>32</v>
      </c>
      <c r="G167" s="163" t="s">
        <v>94</v>
      </c>
      <c r="H167" s="164"/>
      <c r="I167" s="164"/>
      <c r="J167" s="164"/>
      <c r="K167" s="164"/>
      <c r="L167" s="165"/>
      <c r="M167" s="39"/>
      <c r="N167" s="105"/>
      <c r="O167" s="105"/>
      <c r="P167" s="105"/>
      <c r="Q167" s="8"/>
    </row>
    <row r="168" spans="1:17" ht="42" customHeight="1" x14ac:dyDescent="0.25">
      <c r="A168" s="49">
        <v>266</v>
      </c>
      <c r="B168" s="44" t="s">
        <v>90</v>
      </c>
      <c r="C168" s="66" t="s">
        <v>259</v>
      </c>
      <c r="D168" s="66" t="s">
        <v>260</v>
      </c>
      <c r="E168" s="73" t="s">
        <v>268</v>
      </c>
      <c r="F168" s="36" t="s">
        <v>32</v>
      </c>
      <c r="G168" s="44" t="s">
        <v>38</v>
      </c>
      <c r="H168" s="44">
        <v>1</v>
      </c>
      <c r="I168" s="38" t="s">
        <v>39</v>
      </c>
      <c r="J168" s="39">
        <f>IF(ERP!H168=1,Totaaloverzicht!$F$3,IF(ERP!H168=2,Totaaloverzicht!$H$3,IF(ERP!H168=3,Totaaloverzicht!$J$3,"KO")))</f>
        <v>109</v>
      </c>
      <c r="K168" s="56" t="s">
        <v>40</v>
      </c>
      <c r="L168" s="56" t="s">
        <v>40</v>
      </c>
      <c r="M168" s="39" t="str">
        <f t="shared" ref="M168:M170" si="18">IF(K168="Ja",J168,"")</f>
        <v/>
      </c>
      <c r="N168" s="106"/>
      <c r="O168" s="106"/>
      <c r="P168" s="106"/>
      <c r="Q168" s="8"/>
    </row>
    <row r="169" spans="1:17" ht="42" customHeight="1" x14ac:dyDescent="0.25">
      <c r="A169" s="49">
        <v>267</v>
      </c>
      <c r="B169" s="44" t="s">
        <v>90</v>
      </c>
      <c r="C169" s="66" t="s">
        <v>259</v>
      </c>
      <c r="D169" s="66" t="s">
        <v>260</v>
      </c>
      <c r="E169" s="73" t="s">
        <v>269</v>
      </c>
      <c r="F169" s="36" t="s">
        <v>32</v>
      </c>
      <c r="G169" s="44" t="s">
        <v>38</v>
      </c>
      <c r="H169" s="44">
        <v>3</v>
      </c>
      <c r="I169" s="38" t="s">
        <v>39</v>
      </c>
      <c r="J169" s="39">
        <f>IF(ERP!H169=1,Totaaloverzicht!$F$3,IF(ERP!H169=2,Totaaloverzicht!$H$3,IF(ERP!H169=3,Totaaloverzicht!$J$3,"KO")))</f>
        <v>36.333333333333336</v>
      </c>
      <c r="K169" s="56" t="s">
        <v>40</v>
      </c>
      <c r="L169" s="56" t="s">
        <v>40</v>
      </c>
      <c r="M169" s="39" t="str">
        <f t="shared" si="18"/>
        <v/>
      </c>
      <c r="N169" s="106"/>
      <c r="O169" s="106"/>
      <c r="P169" s="106"/>
      <c r="Q169" s="8"/>
    </row>
    <row r="170" spans="1:17" ht="42" customHeight="1" x14ac:dyDescent="0.25">
      <c r="A170" s="49">
        <v>268</v>
      </c>
      <c r="B170" s="44" t="s">
        <v>90</v>
      </c>
      <c r="C170" s="66" t="s">
        <v>259</v>
      </c>
      <c r="D170" s="66" t="s">
        <v>260</v>
      </c>
      <c r="E170" s="73" t="s">
        <v>270</v>
      </c>
      <c r="F170" s="36" t="s">
        <v>32</v>
      </c>
      <c r="G170" s="44" t="s">
        <v>38</v>
      </c>
      <c r="H170" s="44">
        <v>1</v>
      </c>
      <c r="I170" s="38" t="s">
        <v>39</v>
      </c>
      <c r="J170" s="39">
        <f>IF(ERP!H170=1,Totaaloverzicht!$F$3,IF(ERP!H170=2,Totaaloverzicht!$H$3,IF(ERP!H170=3,Totaaloverzicht!$J$3,"KO")))</f>
        <v>109</v>
      </c>
      <c r="K170" s="56" t="s">
        <v>40</v>
      </c>
      <c r="L170" s="56" t="s">
        <v>40</v>
      </c>
      <c r="M170" s="39" t="str">
        <f t="shared" si="18"/>
        <v/>
      </c>
      <c r="N170" s="106"/>
      <c r="O170" s="106"/>
      <c r="P170" s="106"/>
      <c r="Q170" s="8"/>
    </row>
    <row r="171" spans="1:17" ht="42" customHeight="1" x14ac:dyDescent="0.25">
      <c r="A171" s="49">
        <v>269</v>
      </c>
      <c r="B171" s="44" t="s">
        <v>90</v>
      </c>
      <c r="C171" s="66" t="s">
        <v>259</v>
      </c>
      <c r="D171" s="66" t="s">
        <v>260</v>
      </c>
      <c r="E171" s="73" t="s">
        <v>271</v>
      </c>
      <c r="F171" s="36" t="s">
        <v>32</v>
      </c>
      <c r="G171" s="163" t="s">
        <v>94</v>
      </c>
      <c r="H171" s="164"/>
      <c r="I171" s="164"/>
      <c r="J171" s="164"/>
      <c r="K171" s="164"/>
      <c r="L171" s="165"/>
      <c r="M171" s="39"/>
      <c r="N171" s="105"/>
      <c r="O171" s="105"/>
      <c r="P171" s="105"/>
      <c r="Q171" s="8"/>
    </row>
    <row r="172" spans="1:17" ht="42" customHeight="1" x14ac:dyDescent="0.25">
      <c r="A172" s="49">
        <v>270</v>
      </c>
      <c r="B172" s="44" t="s">
        <v>90</v>
      </c>
      <c r="C172" s="78" t="s">
        <v>272</v>
      </c>
      <c r="D172" s="78"/>
      <c r="E172" s="115" t="s">
        <v>273</v>
      </c>
      <c r="F172" s="36" t="s">
        <v>32</v>
      </c>
      <c r="G172" s="44" t="s">
        <v>38</v>
      </c>
      <c r="H172" s="44">
        <v>1</v>
      </c>
      <c r="I172" s="38" t="s">
        <v>39</v>
      </c>
      <c r="J172" s="39">
        <f>IF(ERP!H172=1,Totaaloverzicht!$F$3,IF(ERP!H172=2,Totaaloverzicht!$H$3,IF(ERP!H172=3,Totaaloverzicht!$J$3,"KO")))</f>
        <v>109</v>
      </c>
      <c r="K172" s="56" t="s">
        <v>40</v>
      </c>
      <c r="L172" s="56" t="s">
        <v>40</v>
      </c>
      <c r="M172" s="39" t="str">
        <f t="shared" ref="M172:M174" si="19">IF(K172="Ja",J172,"")</f>
        <v/>
      </c>
      <c r="N172" s="106"/>
      <c r="O172" s="106"/>
      <c r="P172" s="106"/>
      <c r="Q172" s="8"/>
    </row>
    <row r="173" spans="1:17" ht="42" customHeight="1" x14ac:dyDescent="0.25">
      <c r="A173" s="49">
        <v>271</v>
      </c>
      <c r="B173" s="44" t="s">
        <v>90</v>
      </c>
      <c r="C173" s="78" t="s">
        <v>272</v>
      </c>
      <c r="D173" s="78"/>
      <c r="E173" s="115" t="s">
        <v>274</v>
      </c>
      <c r="F173" s="36" t="s">
        <v>32</v>
      </c>
      <c r="G173" s="44" t="s">
        <v>38</v>
      </c>
      <c r="H173" s="44">
        <v>1</v>
      </c>
      <c r="I173" s="38" t="s">
        <v>39</v>
      </c>
      <c r="J173" s="39">
        <f>IF(ERP!H173=1,Totaaloverzicht!$F$3,IF(ERP!H173=2,Totaaloverzicht!$H$3,IF(ERP!H173=3,Totaaloverzicht!$J$3,"KO")))</f>
        <v>109</v>
      </c>
      <c r="K173" s="56" t="s">
        <v>40</v>
      </c>
      <c r="L173" s="56" t="s">
        <v>40</v>
      </c>
      <c r="M173" s="39" t="str">
        <f t="shared" si="19"/>
        <v/>
      </c>
      <c r="N173" s="106"/>
      <c r="O173" s="106"/>
      <c r="P173" s="106"/>
      <c r="Q173" s="8"/>
    </row>
    <row r="174" spans="1:17" ht="42" customHeight="1" x14ac:dyDescent="0.25">
      <c r="A174" s="49">
        <v>272</v>
      </c>
      <c r="B174" s="44" t="s">
        <v>90</v>
      </c>
      <c r="C174" s="78"/>
      <c r="D174" s="78"/>
      <c r="E174" s="115" t="s">
        <v>275</v>
      </c>
      <c r="F174" s="36" t="s">
        <v>32</v>
      </c>
      <c r="G174" s="44" t="s">
        <v>38</v>
      </c>
      <c r="H174" s="44">
        <v>1</v>
      </c>
      <c r="I174" s="38" t="s">
        <v>39</v>
      </c>
      <c r="J174" s="39">
        <f>IF(ERP!H174=1,Totaaloverzicht!$F$3,IF(ERP!H174=2,Totaaloverzicht!$H$3,IF(ERP!H174=3,Totaaloverzicht!$J$3,"KO")))</f>
        <v>109</v>
      </c>
      <c r="K174" s="56" t="s">
        <v>40</v>
      </c>
      <c r="L174" s="56" t="s">
        <v>40</v>
      </c>
      <c r="M174" s="39" t="str">
        <f t="shared" si="19"/>
        <v/>
      </c>
      <c r="N174" s="106"/>
      <c r="O174" s="106"/>
      <c r="P174" s="106"/>
      <c r="Q174" s="8"/>
    </row>
    <row r="175" spans="1:17" ht="42" customHeight="1" x14ac:dyDescent="0.25">
      <c r="A175" s="34"/>
      <c r="B175" s="34"/>
      <c r="C175" s="34"/>
      <c r="D175" s="34"/>
      <c r="E175" s="34"/>
      <c r="F175" s="34"/>
      <c r="G175" s="35"/>
      <c r="H175" s="34"/>
      <c r="I175" s="34"/>
      <c r="J175" s="110">
        <f>SUM(J4:J174)</f>
        <v>8102.3333333333348</v>
      </c>
      <c r="K175" s="35" t="s">
        <v>83</v>
      </c>
      <c r="L175" s="35"/>
      <c r="M175" s="110">
        <f>SUM(M4:M174)</f>
        <v>0</v>
      </c>
      <c r="N175" s="35"/>
      <c r="O175" s="107"/>
      <c r="P175" s="107"/>
    </row>
    <row r="176" spans="1:17" ht="42" customHeight="1" x14ac:dyDescent="0.25"/>
    <row r="177" ht="42" customHeight="1" x14ac:dyDescent="0.25"/>
  </sheetData>
  <sheetProtection algorithmName="SHA-512" hashValue="R7P+slkf46nxwUYWB1F3O35gDJ5cO8Vl53/aljBpvdeq6nXaakywmLjFm7AgDanaOh/251EcnwS2yLa95Gjd5w==" saltValue="0VjtemBqHlm6lcIN1wOiUA==" spinCount="100000" sheet="1" objects="1" scenarios="1" formatColumns="0" formatRows="0"/>
  <autoFilter ref="A3:Q175" xr:uid="{3D72AC81-8820-4A8D-985B-726C4FDA8657}"/>
  <mergeCells count="81">
    <mergeCell ref="G15:L15"/>
    <mergeCell ref="G4:L4"/>
    <mergeCell ref="G5:L5"/>
    <mergeCell ref="G6:L6"/>
    <mergeCell ref="G7:L7"/>
    <mergeCell ref="G8:L8"/>
    <mergeCell ref="G9:L9"/>
    <mergeCell ref="G10:L10"/>
    <mergeCell ref="G12:L12"/>
    <mergeCell ref="G13:L13"/>
    <mergeCell ref="G14:L14"/>
    <mergeCell ref="G34:L34"/>
    <mergeCell ref="G16:L16"/>
    <mergeCell ref="G17:L17"/>
    <mergeCell ref="G20:L20"/>
    <mergeCell ref="G21:L21"/>
    <mergeCell ref="G23:L23"/>
    <mergeCell ref="G24:L24"/>
    <mergeCell ref="G27:L27"/>
    <mergeCell ref="G28:L28"/>
    <mergeCell ref="G29:L29"/>
    <mergeCell ref="G30:L30"/>
    <mergeCell ref="G31:L31"/>
    <mergeCell ref="G55:L55"/>
    <mergeCell ref="G35:L35"/>
    <mergeCell ref="G39:L39"/>
    <mergeCell ref="G41:L41"/>
    <mergeCell ref="G42:L42"/>
    <mergeCell ref="G44:L44"/>
    <mergeCell ref="G46:L46"/>
    <mergeCell ref="G47:L47"/>
    <mergeCell ref="G48:L48"/>
    <mergeCell ref="G50:L50"/>
    <mergeCell ref="G52:L52"/>
    <mergeCell ref="G54:L54"/>
    <mergeCell ref="G78:L78"/>
    <mergeCell ref="G56:L56"/>
    <mergeCell ref="G57:L57"/>
    <mergeCell ref="G59:L59"/>
    <mergeCell ref="G60:L60"/>
    <mergeCell ref="G61:L61"/>
    <mergeCell ref="G62:L62"/>
    <mergeCell ref="G63:L63"/>
    <mergeCell ref="G64:L64"/>
    <mergeCell ref="G65:L65"/>
    <mergeCell ref="G67:L67"/>
    <mergeCell ref="G76:L76"/>
    <mergeCell ref="G115:L115"/>
    <mergeCell ref="G79:L79"/>
    <mergeCell ref="G81:L81"/>
    <mergeCell ref="G83:L83"/>
    <mergeCell ref="G84:L84"/>
    <mergeCell ref="G89:L89"/>
    <mergeCell ref="G93:L93"/>
    <mergeCell ref="G101:L101"/>
    <mergeCell ref="G102:L102"/>
    <mergeCell ref="G105:L105"/>
    <mergeCell ref="G106:L106"/>
    <mergeCell ref="G112:L112"/>
    <mergeCell ref="G144:L144"/>
    <mergeCell ref="G116:L116"/>
    <mergeCell ref="G117:L117"/>
    <mergeCell ref="G122:L122"/>
    <mergeCell ref="G123:L123"/>
    <mergeCell ref="G124:L124"/>
    <mergeCell ref="G125:L125"/>
    <mergeCell ref="G131:L131"/>
    <mergeCell ref="G132:L132"/>
    <mergeCell ref="G134:L134"/>
    <mergeCell ref="G142:L142"/>
    <mergeCell ref="G143:L143"/>
    <mergeCell ref="G161:L161"/>
    <mergeCell ref="G162:L162"/>
    <mergeCell ref="G167:L167"/>
    <mergeCell ref="G171:L171"/>
    <mergeCell ref="G145:L145"/>
    <mergeCell ref="G149:L149"/>
    <mergeCell ref="G153:L153"/>
    <mergeCell ref="G154:L154"/>
    <mergeCell ref="G156:L156"/>
    <mergeCell ref="G157:L157"/>
  </mergeCells>
  <dataValidations count="2">
    <dataValidation type="list" allowBlank="1" showInputMessage="1" showErrorMessage="1" sqref="K100:L100 K113:L114" xr:uid="{0F5A4C56-19EE-47E5-BAB0-7136EFA66194}">
      <formula1>"In te vullen door beoordelingscommissie,Uitmuntend,Zeer goed,Goed,Ruim voldoende,Voldoende,Matig,Onvoldoende"</formula1>
    </dataValidation>
    <dataValidation type="list" allowBlank="1" showInputMessage="1" showErrorMessage="1" sqref="K80:L80 K53:L53 K22:L22 K45:L45 K11:L11 K25:L26 K18:L19 K40:L40 K58:L58 K90:L92 K36:L38 K103:L104 K107:L111 K135:L141 K43:L43 K155:L155 K51:L51 K94:L99 K168:L170 K146:L148 K85:L88 K118:L121 K49:L49 K66:L66 K68:L75 K77:L77 K82:L82 K32:L33 K133:L133 K126:L130 K150:L152 K158:L160 K163:L166 K172:L174" xr:uid="{AB162E96-C77B-40AF-AFFC-AE066B5F63F2}">
      <formula1>"Maak uw keuze,Ja,Nee"</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2847FE-9A5F-4F3A-9ED9-DBCB9A44D52D}">
  <dimension ref="A1:S17"/>
  <sheetViews>
    <sheetView zoomScale="70" zoomScaleNormal="70" workbookViewId="0">
      <selection activeCell="G15" sqref="G15"/>
    </sheetView>
  </sheetViews>
  <sheetFormatPr defaultColWidth="0" defaultRowHeight="45.75" customHeight="1" zeroHeight="1" x14ac:dyDescent="0.25"/>
  <cols>
    <col min="1" max="1" width="6.7109375" customWidth="1"/>
    <col min="2" max="2" width="16" customWidth="1"/>
    <col min="3" max="3" width="17" customWidth="1"/>
    <col min="4" max="4" width="15.7109375" customWidth="1"/>
    <col min="5" max="5" width="26.28515625" customWidth="1"/>
    <col min="6" max="6" width="20.5703125" bestFit="1" customWidth="1"/>
    <col min="7" max="7" width="66.5703125" customWidth="1"/>
    <col min="8" max="8" width="13.28515625" customWidth="1"/>
    <col min="9" max="9" width="11.28515625" style="113" customWidth="1"/>
    <col min="10" max="11" width="9.7109375" customWidth="1"/>
    <col min="12" max="12" width="12.140625" style="28" customWidth="1"/>
    <col min="13" max="14" width="30.28515625" customWidth="1"/>
    <col min="15" max="15" width="12.140625" style="5" customWidth="1"/>
    <col min="16" max="16" width="100.28515625" style="6" customWidth="1"/>
    <col min="17" max="17" width="19.140625" customWidth="1"/>
    <col min="18" max="18" width="20.28515625" customWidth="1"/>
    <col min="19" max="19" width="9.140625" customWidth="1"/>
    <col min="20" max="16384" width="9.140625" hidden="1"/>
  </cols>
  <sheetData>
    <row r="1" spans="1:18" ht="26.25" x14ac:dyDescent="0.25">
      <c r="A1" s="22" t="s">
        <v>276</v>
      </c>
      <c r="B1" s="23"/>
      <c r="C1" s="23"/>
      <c r="D1" s="23"/>
      <c r="E1" s="23"/>
      <c r="F1" s="23"/>
      <c r="G1" s="23"/>
      <c r="H1" s="23"/>
      <c r="I1" s="27"/>
      <c r="J1" s="23"/>
      <c r="K1" s="23"/>
      <c r="L1" s="27"/>
      <c r="M1" s="23"/>
      <c r="N1" s="23"/>
      <c r="O1" s="23"/>
      <c r="P1" s="23"/>
      <c r="Q1" s="23"/>
      <c r="R1" s="23"/>
    </row>
    <row r="2" spans="1:18" ht="15.75" x14ac:dyDescent="0.25">
      <c r="A2" s="126" t="s">
        <v>13</v>
      </c>
      <c r="B2" s="25"/>
      <c r="C2" s="25"/>
      <c r="D2" s="25"/>
      <c r="E2" s="25"/>
      <c r="F2" s="25"/>
      <c r="G2" s="25"/>
      <c r="H2" s="25"/>
      <c r="I2" s="29"/>
      <c r="J2" s="25"/>
      <c r="K2" s="25"/>
      <c r="L2" s="29"/>
      <c r="M2" s="25"/>
      <c r="N2" s="25"/>
      <c r="O2" s="25"/>
      <c r="P2" s="25"/>
      <c r="Q2" s="25"/>
      <c r="R2" s="25"/>
    </row>
    <row r="3" spans="1:18" ht="60.75" customHeight="1" x14ac:dyDescent="0.25">
      <c r="A3" s="46" t="s">
        <v>14</v>
      </c>
      <c r="B3" s="57" t="s">
        <v>15</v>
      </c>
      <c r="C3" s="45" t="s">
        <v>277</v>
      </c>
      <c r="D3" s="45" t="s">
        <v>278</v>
      </c>
      <c r="E3" s="45" t="s">
        <v>279</v>
      </c>
      <c r="F3" s="46" t="s">
        <v>280</v>
      </c>
      <c r="G3" s="98" t="s">
        <v>281</v>
      </c>
      <c r="H3" s="45" t="s">
        <v>18</v>
      </c>
      <c r="I3" s="46" t="s">
        <v>19</v>
      </c>
      <c r="J3" s="46" t="s">
        <v>20</v>
      </c>
      <c r="K3" s="131" t="s">
        <v>21</v>
      </c>
      <c r="L3" s="47" t="s">
        <v>86</v>
      </c>
      <c r="M3" s="45" t="s">
        <v>282</v>
      </c>
      <c r="N3" s="45" t="s">
        <v>283</v>
      </c>
      <c r="O3" s="47" t="s">
        <v>25</v>
      </c>
      <c r="P3" s="46" t="s">
        <v>26</v>
      </c>
      <c r="Q3" s="58" t="s">
        <v>27</v>
      </c>
      <c r="R3" s="58" t="s">
        <v>284</v>
      </c>
    </row>
    <row r="4" spans="1:18" ht="45.75" customHeight="1" x14ac:dyDescent="0.25">
      <c r="A4" s="82">
        <v>401</v>
      </c>
      <c r="B4" s="55" t="s">
        <v>285</v>
      </c>
      <c r="C4" s="69" t="s">
        <v>286</v>
      </c>
      <c r="D4" s="66" t="s">
        <v>287</v>
      </c>
      <c r="E4" s="66" t="s">
        <v>288</v>
      </c>
      <c r="F4" s="66" t="s">
        <v>289</v>
      </c>
      <c r="G4" s="62" t="s">
        <v>290</v>
      </c>
      <c r="H4" s="36" t="s">
        <v>32</v>
      </c>
      <c r="I4" s="166" t="s">
        <v>33</v>
      </c>
      <c r="J4" s="167"/>
      <c r="K4" s="167"/>
      <c r="L4" s="167"/>
      <c r="M4" s="167"/>
      <c r="N4" s="168"/>
      <c r="O4" s="76"/>
      <c r="P4" s="101"/>
      <c r="Q4" s="101"/>
      <c r="R4" s="101"/>
    </row>
    <row r="5" spans="1:18" ht="45.75" customHeight="1" x14ac:dyDescent="0.25">
      <c r="A5" s="82">
        <v>403</v>
      </c>
      <c r="B5" s="55" t="s">
        <v>285</v>
      </c>
      <c r="C5" s="66" t="s">
        <v>292</v>
      </c>
      <c r="D5" s="69" t="s">
        <v>286</v>
      </c>
      <c r="E5" s="66" t="s">
        <v>291</v>
      </c>
      <c r="F5" s="66" t="s">
        <v>293</v>
      </c>
      <c r="G5" s="62" t="s">
        <v>294</v>
      </c>
      <c r="H5" s="36" t="s">
        <v>32</v>
      </c>
      <c r="I5" s="166" t="s">
        <v>33</v>
      </c>
      <c r="J5" s="167"/>
      <c r="K5" s="167"/>
      <c r="L5" s="167"/>
      <c r="M5" s="167"/>
      <c r="N5" s="168"/>
      <c r="O5" s="76"/>
      <c r="P5" s="101"/>
      <c r="Q5" s="101"/>
      <c r="R5" s="101"/>
    </row>
    <row r="6" spans="1:18" ht="45.75" customHeight="1" x14ac:dyDescent="0.25">
      <c r="A6" s="82">
        <v>404</v>
      </c>
      <c r="B6" s="55" t="s">
        <v>285</v>
      </c>
      <c r="C6" s="66" t="s">
        <v>295</v>
      </c>
      <c r="D6" s="69" t="s">
        <v>286</v>
      </c>
      <c r="E6" s="66" t="s">
        <v>291</v>
      </c>
      <c r="F6" s="66" t="s">
        <v>296</v>
      </c>
      <c r="G6" s="62" t="s">
        <v>295</v>
      </c>
      <c r="H6" s="36" t="s">
        <v>32</v>
      </c>
      <c r="I6" s="166" t="s">
        <v>33</v>
      </c>
      <c r="J6" s="167"/>
      <c r="K6" s="167"/>
      <c r="L6" s="167"/>
      <c r="M6" s="167"/>
      <c r="N6" s="168"/>
      <c r="O6" s="76"/>
      <c r="P6" s="101"/>
      <c r="Q6" s="101"/>
      <c r="R6" s="101"/>
    </row>
    <row r="7" spans="1:18" ht="53.25" customHeight="1" x14ac:dyDescent="0.25">
      <c r="A7" s="82">
        <v>405</v>
      </c>
      <c r="B7" s="55" t="s">
        <v>285</v>
      </c>
      <c r="C7" s="69" t="s">
        <v>286</v>
      </c>
      <c r="D7" s="66" t="s">
        <v>297</v>
      </c>
      <c r="E7" s="66" t="s">
        <v>288</v>
      </c>
      <c r="F7" s="66" t="s">
        <v>296</v>
      </c>
      <c r="G7" s="62" t="s">
        <v>298</v>
      </c>
      <c r="H7" s="36" t="s">
        <v>32</v>
      </c>
      <c r="I7" s="166" t="s">
        <v>33</v>
      </c>
      <c r="J7" s="167"/>
      <c r="K7" s="167"/>
      <c r="L7" s="167"/>
      <c r="M7" s="167"/>
      <c r="N7" s="168"/>
      <c r="O7" s="76"/>
      <c r="P7" s="101"/>
      <c r="Q7" s="101"/>
      <c r="R7" s="101"/>
    </row>
    <row r="8" spans="1:18" ht="45.75" customHeight="1" x14ac:dyDescent="0.25">
      <c r="A8" s="82">
        <v>408</v>
      </c>
      <c r="B8" s="55" t="s">
        <v>285</v>
      </c>
      <c r="C8" s="66" t="s">
        <v>299</v>
      </c>
      <c r="D8" s="69" t="s">
        <v>286</v>
      </c>
      <c r="E8" s="66" t="s">
        <v>291</v>
      </c>
      <c r="F8" s="66" t="s">
        <v>300</v>
      </c>
      <c r="G8" s="62" t="s">
        <v>301</v>
      </c>
      <c r="H8" s="36" t="s">
        <v>32</v>
      </c>
      <c r="I8" s="43" t="s">
        <v>38</v>
      </c>
      <c r="J8" s="43">
        <v>1</v>
      </c>
      <c r="K8" s="43" t="s">
        <v>39</v>
      </c>
      <c r="L8" s="39">
        <f>IF(J8=1,Totaaloverzicht!$F$4,IF(J8=2,Totaaloverzicht!$H$4,IF(J8=3,Totaaloverzicht!$J$4,"KO")))</f>
        <v>180</v>
      </c>
      <c r="M8" s="53" t="s">
        <v>40</v>
      </c>
      <c r="N8" s="53" t="s">
        <v>40</v>
      </c>
      <c r="O8" s="83" t="str">
        <f t="shared" ref="O8:O9" si="0">IF(M8="Ja",L8,"")</f>
        <v/>
      </c>
      <c r="P8" s="119"/>
      <c r="Q8" s="119"/>
      <c r="R8" s="119"/>
    </row>
    <row r="9" spans="1:18" ht="45.75" customHeight="1" x14ac:dyDescent="0.25">
      <c r="A9" s="82">
        <v>409</v>
      </c>
      <c r="B9" s="55" t="s">
        <v>285</v>
      </c>
      <c r="C9" s="69" t="s">
        <v>286</v>
      </c>
      <c r="D9" s="66" t="s">
        <v>299</v>
      </c>
      <c r="E9" s="66" t="s">
        <v>288</v>
      </c>
      <c r="F9" s="66" t="s">
        <v>300</v>
      </c>
      <c r="G9" s="62" t="s">
        <v>302</v>
      </c>
      <c r="H9" s="36" t="s">
        <v>32</v>
      </c>
      <c r="I9" s="43" t="s">
        <v>38</v>
      </c>
      <c r="J9" s="43">
        <v>1</v>
      </c>
      <c r="K9" s="43" t="s">
        <v>39</v>
      </c>
      <c r="L9" s="39">
        <f>IF(J9=1,Totaaloverzicht!$F$4,IF(J9=2,Totaaloverzicht!$H$4,IF(J9=3,Totaaloverzicht!$J$4,"KO")))</f>
        <v>180</v>
      </c>
      <c r="M9" s="53" t="s">
        <v>40</v>
      </c>
      <c r="N9" s="53" t="s">
        <v>40</v>
      </c>
      <c r="O9" s="83" t="str">
        <f t="shared" si="0"/>
        <v/>
      </c>
      <c r="P9" s="119"/>
      <c r="Q9" s="119"/>
      <c r="R9" s="119"/>
    </row>
    <row r="10" spans="1:18" ht="45.75" customHeight="1" x14ac:dyDescent="0.25">
      <c r="A10" s="82">
        <v>410</v>
      </c>
      <c r="B10" s="55" t="s">
        <v>285</v>
      </c>
      <c r="C10" s="84" t="s">
        <v>303</v>
      </c>
      <c r="D10" s="66" t="s">
        <v>286</v>
      </c>
      <c r="E10" s="66" t="s">
        <v>291</v>
      </c>
      <c r="F10" s="66" t="s">
        <v>293</v>
      </c>
      <c r="G10" s="62" t="s">
        <v>304</v>
      </c>
      <c r="H10" s="36" t="s">
        <v>32</v>
      </c>
      <c r="I10" s="166" t="s">
        <v>33</v>
      </c>
      <c r="J10" s="167"/>
      <c r="K10" s="167"/>
      <c r="L10" s="167"/>
      <c r="M10" s="167"/>
      <c r="N10" s="168"/>
      <c r="O10" s="76"/>
      <c r="P10" s="101"/>
      <c r="Q10" s="101"/>
      <c r="R10" s="101"/>
    </row>
    <row r="11" spans="1:18" ht="45.75" customHeight="1" x14ac:dyDescent="0.25">
      <c r="A11" s="82">
        <v>411</v>
      </c>
      <c r="B11" s="55" t="s">
        <v>285</v>
      </c>
      <c r="C11" s="66" t="s">
        <v>286</v>
      </c>
      <c r="D11" s="84" t="s">
        <v>303</v>
      </c>
      <c r="E11" s="66" t="s">
        <v>291</v>
      </c>
      <c r="F11" s="66" t="s">
        <v>293</v>
      </c>
      <c r="G11" s="62" t="s">
        <v>304</v>
      </c>
      <c r="H11" s="36" t="s">
        <v>32</v>
      </c>
      <c r="I11" s="166" t="s">
        <v>33</v>
      </c>
      <c r="J11" s="167"/>
      <c r="K11" s="167"/>
      <c r="L11" s="167"/>
      <c r="M11" s="167"/>
      <c r="N11" s="168"/>
      <c r="O11" s="76"/>
      <c r="P11" s="101"/>
      <c r="Q11" s="101"/>
      <c r="R11" s="101"/>
    </row>
    <row r="12" spans="1:18" ht="45.75" customHeight="1" x14ac:dyDescent="0.25">
      <c r="A12" s="59" t="s">
        <v>82</v>
      </c>
      <c r="B12" s="59"/>
      <c r="C12" s="59"/>
      <c r="D12" s="59"/>
      <c r="E12" s="59"/>
      <c r="F12" s="59"/>
      <c r="G12" s="59"/>
      <c r="H12" s="59"/>
      <c r="I12" s="112"/>
      <c r="J12" s="59"/>
      <c r="K12" s="59"/>
      <c r="L12" s="97">
        <f>SUM(L4:L11)</f>
        <v>360</v>
      </c>
      <c r="M12" s="2" t="s">
        <v>83</v>
      </c>
      <c r="N12" s="2"/>
      <c r="O12" s="3">
        <f>SUM(O4:O11)</f>
        <v>0</v>
      </c>
      <c r="P12" s="85"/>
      <c r="Q12" s="85"/>
      <c r="R12" s="85"/>
    </row>
    <row r="13" spans="1:18" ht="45.75" customHeight="1" x14ac:dyDescent="0.25"/>
    <row r="14" spans="1:18" ht="45.75" customHeight="1" x14ac:dyDescent="0.25"/>
    <row r="15" spans="1:18" ht="45.75" customHeight="1" x14ac:dyDescent="0.25"/>
    <row r="16" spans="1:18" ht="45.75" customHeight="1" x14ac:dyDescent="0.25"/>
    <row r="17" ht="45.75" customHeight="1" x14ac:dyDescent="0.25"/>
  </sheetData>
  <sheetProtection algorithmName="SHA-512" hashValue="L7XD8dBwsGBdVAth+K53Wim3oyQABniNPo1fWIppvm0JhG9gJDgoSXK4Nb7ZQCayUXSezwWFUUXM08udF7SYBg==" saltValue="AQk6r3WKNdZ7X/SUGKv1Lw==" spinCount="100000" sheet="1" objects="1" scenarios="1" formatColumns="0" formatRows="0"/>
  <autoFilter ref="A3:R12" xr:uid="{5F2847FE-9A5F-4F3A-9ED9-DBCB9A44D52D}"/>
  <mergeCells count="6">
    <mergeCell ref="I11:N11"/>
    <mergeCell ref="I4:N4"/>
    <mergeCell ref="I5:N5"/>
    <mergeCell ref="I6:N6"/>
    <mergeCell ref="I7:N7"/>
    <mergeCell ref="I10:N10"/>
  </mergeCells>
  <dataValidations count="1">
    <dataValidation type="list" allowBlank="1" showInputMessage="1" showErrorMessage="1" sqref="M8:N9" xr:uid="{E9E9EE79-B963-4B36-B922-0314ECF7E2B3}">
      <formula1>"Maak uw keuze,Ja,Nee"</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03B4EC-1AA2-41B8-A1BE-D4A7FC1D7ADD}">
  <dimension ref="A1:O49"/>
  <sheetViews>
    <sheetView topLeftCell="D1" zoomScale="70" zoomScaleNormal="70" workbookViewId="0">
      <selection activeCell="D34" sqref="D34"/>
    </sheetView>
  </sheetViews>
  <sheetFormatPr defaultRowHeight="51" customHeight="1" x14ac:dyDescent="0.25"/>
  <cols>
    <col min="1" max="1" width="6.28515625" bestFit="1" customWidth="1"/>
    <col min="2" max="2" width="10.28515625" bestFit="1" customWidth="1"/>
    <col min="3" max="3" width="16.28515625" customWidth="1"/>
    <col min="4" max="4" width="153.140625" style="11" customWidth="1"/>
    <col min="5" max="5" width="14.28515625" style="7" customWidth="1"/>
    <col min="6" max="6" width="16.28515625" style="8" customWidth="1"/>
    <col min="7" max="8" width="9.140625" style="8"/>
    <col min="9" max="9" width="12.85546875" style="111" customWidth="1"/>
    <col min="10" max="11" width="33" style="7" customWidth="1"/>
    <col min="12" max="12" width="10" style="9" bestFit="1" customWidth="1"/>
    <col min="13" max="13" width="100.28515625" style="10" customWidth="1"/>
    <col min="14" max="14" width="19.5703125" customWidth="1"/>
    <col min="15" max="15" width="19.140625" customWidth="1"/>
  </cols>
  <sheetData>
    <row r="1" spans="1:15" ht="26.25" x14ac:dyDescent="0.4">
      <c r="A1" s="22" t="s">
        <v>320</v>
      </c>
      <c r="B1" s="23"/>
      <c r="C1" s="23"/>
      <c r="D1" s="88"/>
      <c r="E1" s="23"/>
      <c r="F1" s="23"/>
      <c r="G1" s="23"/>
      <c r="H1" s="23"/>
      <c r="I1" s="108"/>
      <c r="J1" s="23"/>
      <c r="K1" s="23"/>
      <c r="L1" s="23"/>
      <c r="M1" s="23"/>
      <c r="N1" s="23"/>
      <c r="O1" s="23"/>
    </row>
    <row r="2" spans="1:15" ht="15.75" x14ac:dyDescent="0.25">
      <c r="A2" s="126" t="s">
        <v>13</v>
      </c>
      <c r="B2" s="24"/>
      <c r="C2" s="24"/>
      <c r="D2" s="89"/>
      <c r="E2" s="24"/>
      <c r="F2" s="24"/>
      <c r="G2" s="24"/>
      <c r="H2" s="24"/>
      <c r="I2" s="109"/>
      <c r="J2" s="24"/>
      <c r="K2" s="24"/>
      <c r="L2" s="24"/>
      <c r="M2" s="24"/>
      <c r="N2" s="24"/>
      <c r="O2" s="24"/>
    </row>
    <row r="3" spans="1:15" ht="54" customHeight="1" x14ac:dyDescent="0.25">
      <c r="A3" s="1" t="s">
        <v>14</v>
      </c>
      <c r="B3" s="46" t="s">
        <v>15</v>
      </c>
      <c r="C3" s="133" t="s">
        <v>16</v>
      </c>
      <c r="D3" s="87" t="s">
        <v>17</v>
      </c>
      <c r="E3" s="45" t="s">
        <v>18</v>
      </c>
      <c r="F3" s="46" t="s">
        <v>19</v>
      </c>
      <c r="G3" s="46" t="s">
        <v>20</v>
      </c>
      <c r="H3" s="131" t="s">
        <v>21</v>
      </c>
      <c r="I3" s="47" t="s">
        <v>86</v>
      </c>
      <c r="J3" s="45" t="s">
        <v>87</v>
      </c>
      <c r="K3" s="45" t="s">
        <v>24</v>
      </c>
      <c r="L3" s="47" t="s">
        <v>25</v>
      </c>
      <c r="M3" s="46" t="s">
        <v>26</v>
      </c>
      <c r="N3" s="58" t="s">
        <v>27</v>
      </c>
      <c r="O3" s="58" t="s">
        <v>284</v>
      </c>
    </row>
    <row r="4" spans="1:15" ht="42" customHeight="1" x14ac:dyDescent="0.25">
      <c r="A4" s="72">
        <v>301</v>
      </c>
      <c r="B4" s="61" t="s">
        <v>306</v>
      </c>
      <c r="C4" s="38" t="s">
        <v>321</v>
      </c>
      <c r="D4" s="152" t="s">
        <v>376</v>
      </c>
      <c r="E4" s="40" t="s">
        <v>137</v>
      </c>
      <c r="F4" s="154" t="s">
        <v>38</v>
      </c>
      <c r="G4" s="154">
        <v>1</v>
      </c>
      <c r="H4" s="154" t="s">
        <v>39</v>
      </c>
      <c r="I4" s="153">
        <f>IF(G4=1,Totaaloverzicht!$F$5,IF(G4=2,Totaaloverzicht!$H$5,IF(G4=3,Totaaloverzicht!$J$5,"KO")))</f>
        <v>180</v>
      </c>
      <c r="J4" s="56" t="s">
        <v>40</v>
      </c>
      <c r="K4" s="56" t="s">
        <v>40</v>
      </c>
      <c r="L4" s="63" t="str">
        <f>IF(J4="Ja",I4,"")</f>
        <v/>
      </c>
      <c r="M4" s="56"/>
      <c r="N4" s="56"/>
      <c r="O4" s="56"/>
    </row>
    <row r="5" spans="1:15" ht="20.25" customHeight="1" x14ac:dyDescent="0.25">
      <c r="A5" s="72">
        <v>302</v>
      </c>
      <c r="B5" s="61" t="s">
        <v>306</v>
      </c>
      <c r="C5" s="38" t="s">
        <v>321</v>
      </c>
      <c r="D5" s="74" t="s">
        <v>322</v>
      </c>
      <c r="E5" s="36" t="s">
        <v>32</v>
      </c>
      <c r="F5" s="169" t="s">
        <v>33</v>
      </c>
      <c r="G5" s="170"/>
      <c r="H5" s="170"/>
      <c r="I5" s="170"/>
      <c r="J5" s="170"/>
      <c r="K5" s="171"/>
      <c r="L5" s="63"/>
      <c r="M5" s="64"/>
      <c r="N5" s="64"/>
      <c r="O5" s="64"/>
    </row>
    <row r="6" spans="1:15" ht="27" x14ac:dyDescent="0.25">
      <c r="A6" s="72">
        <v>303</v>
      </c>
      <c r="B6" s="61" t="s">
        <v>306</v>
      </c>
      <c r="C6" s="38" t="s">
        <v>321</v>
      </c>
      <c r="D6" s="74" t="s">
        <v>323</v>
      </c>
      <c r="E6" s="36" t="s">
        <v>32</v>
      </c>
      <c r="F6" s="169" t="s">
        <v>33</v>
      </c>
      <c r="G6" s="170"/>
      <c r="H6" s="170"/>
      <c r="I6" s="170"/>
      <c r="J6" s="170"/>
      <c r="K6" s="171"/>
      <c r="L6" s="63"/>
      <c r="M6" s="64"/>
      <c r="N6" s="64"/>
      <c r="O6" s="64"/>
    </row>
    <row r="7" spans="1:15" ht="96" customHeight="1" x14ac:dyDescent="0.25">
      <c r="A7" s="72">
        <v>304</v>
      </c>
      <c r="B7" s="61" t="s">
        <v>306</v>
      </c>
      <c r="C7" s="36" t="s">
        <v>324</v>
      </c>
      <c r="D7" s="74" t="s">
        <v>375</v>
      </c>
      <c r="E7" s="36" t="s">
        <v>32</v>
      </c>
      <c r="F7" s="169" t="s">
        <v>33</v>
      </c>
      <c r="G7" s="170"/>
      <c r="H7" s="170"/>
      <c r="I7" s="170"/>
      <c r="J7" s="170"/>
      <c r="K7" s="171"/>
      <c r="L7" s="63"/>
      <c r="M7" s="64"/>
      <c r="N7" s="64"/>
      <c r="O7" s="64"/>
    </row>
    <row r="8" spans="1:15" ht="71.25" customHeight="1" x14ac:dyDescent="0.25">
      <c r="A8" s="72">
        <v>305</v>
      </c>
      <c r="B8" s="61" t="s">
        <v>306</v>
      </c>
      <c r="C8" s="36" t="s">
        <v>324</v>
      </c>
      <c r="D8" s="74" t="s">
        <v>325</v>
      </c>
      <c r="E8" s="36" t="s">
        <v>32</v>
      </c>
      <c r="F8" s="169" t="s">
        <v>33</v>
      </c>
      <c r="G8" s="170"/>
      <c r="H8" s="170"/>
      <c r="I8" s="170"/>
      <c r="J8" s="170"/>
      <c r="K8" s="171"/>
      <c r="L8" s="63"/>
      <c r="M8" s="64"/>
      <c r="N8" s="64"/>
      <c r="O8" s="64"/>
    </row>
    <row r="9" spans="1:15" ht="27" x14ac:dyDescent="0.25">
      <c r="A9" s="72">
        <v>306</v>
      </c>
      <c r="B9" s="61" t="s">
        <v>306</v>
      </c>
      <c r="C9" s="36" t="s">
        <v>324</v>
      </c>
      <c r="D9" s="74" t="s">
        <v>326</v>
      </c>
      <c r="E9" s="36" t="s">
        <v>32</v>
      </c>
      <c r="F9" s="169" t="s">
        <v>33</v>
      </c>
      <c r="G9" s="170"/>
      <c r="H9" s="170"/>
      <c r="I9" s="170"/>
      <c r="J9" s="170"/>
      <c r="K9" s="171"/>
      <c r="L9" s="63"/>
      <c r="M9" s="64"/>
      <c r="N9" s="64"/>
      <c r="O9" s="64"/>
    </row>
    <row r="10" spans="1:15" ht="27" x14ac:dyDescent="0.25">
      <c r="A10" s="72">
        <v>307</v>
      </c>
      <c r="B10" s="61" t="s">
        <v>306</v>
      </c>
      <c r="C10" s="36" t="s">
        <v>324</v>
      </c>
      <c r="D10" s="74" t="s">
        <v>327</v>
      </c>
      <c r="E10" s="36" t="s">
        <v>32</v>
      </c>
      <c r="F10" s="169" t="s">
        <v>33</v>
      </c>
      <c r="G10" s="170"/>
      <c r="H10" s="170"/>
      <c r="I10" s="170"/>
      <c r="J10" s="170"/>
      <c r="K10" s="171"/>
      <c r="L10" s="63"/>
      <c r="M10" s="64"/>
      <c r="N10" s="64"/>
      <c r="O10" s="64"/>
    </row>
    <row r="11" spans="1:15" ht="15" customHeight="1" x14ac:dyDescent="0.25">
      <c r="A11" s="72">
        <v>308</v>
      </c>
      <c r="B11" s="61" t="s">
        <v>306</v>
      </c>
      <c r="C11" s="36" t="s">
        <v>328</v>
      </c>
      <c r="D11" s="74" t="s">
        <v>329</v>
      </c>
      <c r="E11" s="36" t="s">
        <v>32</v>
      </c>
      <c r="F11" s="169" t="s">
        <v>33</v>
      </c>
      <c r="G11" s="170"/>
      <c r="H11" s="170"/>
      <c r="I11" s="170"/>
      <c r="J11" s="170"/>
      <c r="K11" s="171"/>
      <c r="L11" s="63"/>
      <c r="M11" s="64"/>
      <c r="N11" s="64"/>
      <c r="O11" s="64"/>
    </row>
    <row r="12" spans="1:15" ht="66.75" customHeight="1" x14ac:dyDescent="0.25">
      <c r="A12" s="72">
        <v>309</v>
      </c>
      <c r="B12" s="61" t="s">
        <v>306</v>
      </c>
      <c r="C12" s="36" t="s">
        <v>330</v>
      </c>
      <c r="D12" s="75" t="s">
        <v>366</v>
      </c>
      <c r="E12" s="36" t="s">
        <v>32</v>
      </c>
      <c r="F12" s="169" t="s">
        <v>33</v>
      </c>
      <c r="G12" s="170"/>
      <c r="H12" s="170"/>
      <c r="I12" s="170"/>
      <c r="J12" s="170"/>
      <c r="K12" s="171"/>
      <c r="L12" s="63"/>
      <c r="M12" s="56"/>
      <c r="N12" s="64"/>
      <c r="O12" s="64"/>
    </row>
    <row r="13" spans="1:15" ht="51" customHeight="1" x14ac:dyDescent="0.25">
      <c r="A13" s="72">
        <v>310</v>
      </c>
      <c r="B13" s="66" t="s">
        <v>306</v>
      </c>
      <c r="C13" s="36" t="s">
        <v>331</v>
      </c>
      <c r="D13" s="75" t="s">
        <v>332</v>
      </c>
      <c r="E13" s="36" t="s">
        <v>32</v>
      </c>
      <c r="F13" s="169" t="s">
        <v>33</v>
      </c>
      <c r="G13" s="170"/>
      <c r="H13" s="170"/>
      <c r="I13" s="170"/>
      <c r="J13" s="170"/>
      <c r="K13" s="171"/>
      <c r="L13" s="63"/>
      <c r="M13" s="64"/>
      <c r="N13" s="64"/>
      <c r="O13" s="64"/>
    </row>
    <row r="14" spans="1:15" ht="51" customHeight="1" x14ac:dyDescent="0.25">
      <c r="A14" s="72">
        <v>311</v>
      </c>
      <c r="B14" s="66" t="s">
        <v>306</v>
      </c>
      <c r="C14" s="36" t="s">
        <v>331</v>
      </c>
      <c r="D14" s="74" t="s">
        <v>333</v>
      </c>
      <c r="E14" s="36" t="s">
        <v>32</v>
      </c>
      <c r="F14" s="169" t="s">
        <v>33</v>
      </c>
      <c r="G14" s="170"/>
      <c r="H14" s="170"/>
      <c r="I14" s="170"/>
      <c r="J14" s="170"/>
      <c r="K14" s="171"/>
      <c r="L14" s="63"/>
      <c r="M14" s="64"/>
      <c r="N14" s="64"/>
      <c r="O14" s="64"/>
    </row>
    <row r="15" spans="1:15" ht="51" customHeight="1" x14ac:dyDescent="0.25">
      <c r="A15" s="72">
        <v>312</v>
      </c>
      <c r="B15" s="66" t="s">
        <v>306</v>
      </c>
      <c r="C15" s="36" t="s">
        <v>334</v>
      </c>
      <c r="D15" s="75" t="s">
        <v>335</v>
      </c>
      <c r="E15" s="36" t="s">
        <v>32</v>
      </c>
      <c r="F15" s="68" t="s">
        <v>38</v>
      </c>
      <c r="G15" s="66">
        <v>1</v>
      </c>
      <c r="H15" s="66" t="s">
        <v>39</v>
      </c>
      <c r="I15" s="39">
        <f>IF(G15=1,Totaaloverzicht!$F$5,IF(G15=2,Totaaloverzicht!$H$5,IF(G15=3,Totaaloverzicht!$J$5,"KO")))</f>
        <v>180</v>
      </c>
      <c r="J15" s="56" t="s">
        <v>40</v>
      </c>
      <c r="K15" s="56" t="s">
        <v>40</v>
      </c>
      <c r="L15" s="63" t="str">
        <f>IF(J15="Ja",I15,"")</f>
        <v/>
      </c>
      <c r="M15" s="56"/>
      <c r="N15" s="56"/>
      <c r="O15" s="56"/>
    </row>
    <row r="16" spans="1:15" ht="51" customHeight="1" x14ac:dyDescent="0.25">
      <c r="A16" s="72">
        <v>313</v>
      </c>
      <c r="B16" s="66" t="s">
        <v>306</v>
      </c>
      <c r="C16" s="36" t="s">
        <v>334</v>
      </c>
      <c r="D16" s="75" t="s">
        <v>336</v>
      </c>
      <c r="E16" s="36" t="s">
        <v>32</v>
      </c>
      <c r="F16" s="68" t="s">
        <v>38</v>
      </c>
      <c r="G16" s="66">
        <v>1</v>
      </c>
      <c r="H16" s="66" t="s">
        <v>39</v>
      </c>
      <c r="I16" s="39">
        <f>IF(G16=1,Totaaloverzicht!$F$5,IF(G16=2,Totaaloverzicht!$H$5,IF(G16=3,Totaaloverzicht!$J$5,"KO")))</f>
        <v>180</v>
      </c>
      <c r="J16" s="56" t="s">
        <v>40</v>
      </c>
      <c r="K16" s="56" t="s">
        <v>40</v>
      </c>
      <c r="L16" s="63" t="str">
        <f>IF(J16="Ja",I16,"")</f>
        <v/>
      </c>
      <c r="M16" s="56"/>
      <c r="N16" s="56"/>
      <c r="O16" s="56"/>
    </row>
    <row r="17" spans="1:15" ht="51" customHeight="1" x14ac:dyDescent="0.25">
      <c r="A17" s="72">
        <v>314</v>
      </c>
      <c r="B17" s="66" t="s">
        <v>306</v>
      </c>
      <c r="C17" s="38" t="s">
        <v>337</v>
      </c>
      <c r="D17" s="74" t="s">
        <v>338</v>
      </c>
      <c r="E17" s="36" t="s">
        <v>32</v>
      </c>
      <c r="F17" s="169" t="s">
        <v>33</v>
      </c>
      <c r="G17" s="170"/>
      <c r="H17" s="170"/>
      <c r="I17" s="170"/>
      <c r="J17" s="170"/>
      <c r="K17" s="171"/>
      <c r="L17" s="63"/>
      <c r="M17" s="64"/>
      <c r="N17" s="64"/>
      <c r="O17" s="64"/>
    </row>
    <row r="18" spans="1:15" ht="66" customHeight="1" x14ac:dyDescent="0.25">
      <c r="A18" s="72">
        <v>315</v>
      </c>
      <c r="B18" s="66" t="s">
        <v>306</v>
      </c>
      <c r="C18" s="38" t="s">
        <v>337</v>
      </c>
      <c r="D18" s="74" t="s">
        <v>374</v>
      </c>
      <c r="E18" s="36" t="s">
        <v>32</v>
      </c>
      <c r="F18" s="169" t="s">
        <v>33</v>
      </c>
      <c r="G18" s="170"/>
      <c r="H18" s="170"/>
      <c r="I18" s="170"/>
      <c r="J18" s="170"/>
      <c r="K18" s="171"/>
      <c r="L18" s="63"/>
      <c r="M18" s="64"/>
      <c r="N18" s="64"/>
      <c r="O18" s="64"/>
    </row>
    <row r="19" spans="1:15" ht="51" customHeight="1" x14ac:dyDescent="0.25">
      <c r="A19" s="72">
        <v>316</v>
      </c>
      <c r="B19" s="66" t="s">
        <v>306</v>
      </c>
      <c r="C19" s="38" t="s">
        <v>337</v>
      </c>
      <c r="D19" s="50" t="s">
        <v>339</v>
      </c>
      <c r="E19" s="36" t="s">
        <v>32</v>
      </c>
      <c r="F19" s="169" t="s">
        <v>33</v>
      </c>
      <c r="G19" s="170"/>
      <c r="H19" s="170"/>
      <c r="I19" s="170"/>
      <c r="J19" s="170"/>
      <c r="K19" s="171"/>
      <c r="L19" s="63"/>
      <c r="M19" s="64"/>
      <c r="N19" s="64"/>
      <c r="O19" s="64"/>
    </row>
    <row r="20" spans="1:15" ht="247.5" customHeight="1" x14ac:dyDescent="0.25">
      <c r="A20" s="72">
        <v>317</v>
      </c>
      <c r="B20" s="66" t="s">
        <v>306</v>
      </c>
      <c r="C20" s="36" t="s">
        <v>340</v>
      </c>
      <c r="D20" s="75" t="s">
        <v>369</v>
      </c>
      <c r="E20" s="36" t="s">
        <v>32</v>
      </c>
      <c r="F20" s="68" t="s">
        <v>38</v>
      </c>
      <c r="G20" s="66">
        <v>1</v>
      </c>
      <c r="H20" s="66" t="s">
        <v>39</v>
      </c>
      <c r="I20" s="39">
        <f>IF(G20=1,Totaaloverzicht!$F$5,IF(G20=2,Totaaloverzicht!$H$5,IF(G20=3,Totaaloverzicht!$J$5,"KO")))</f>
        <v>180</v>
      </c>
      <c r="J20" s="56" t="s">
        <v>40</v>
      </c>
      <c r="K20" s="56" t="s">
        <v>40</v>
      </c>
      <c r="L20" s="63" t="str">
        <f>IF(J20="Ja",I20,"")</f>
        <v/>
      </c>
      <c r="M20" s="56"/>
      <c r="N20" s="56"/>
      <c r="O20" s="56"/>
    </row>
    <row r="21" spans="1:15" ht="51" customHeight="1" x14ac:dyDescent="0.25">
      <c r="A21" s="72">
        <v>318</v>
      </c>
      <c r="B21" s="66" t="s">
        <v>306</v>
      </c>
      <c r="C21" s="38" t="s">
        <v>340</v>
      </c>
      <c r="D21" s="75" t="s">
        <v>368</v>
      </c>
      <c r="E21" s="36" t="s">
        <v>32</v>
      </c>
      <c r="F21" s="169" t="s">
        <v>33</v>
      </c>
      <c r="G21" s="170"/>
      <c r="H21" s="170"/>
      <c r="I21" s="170"/>
      <c r="J21" s="170"/>
      <c r="K21" s="171"/>
      <c r="L21" s="63"/>
      <c r="M21" s="64"/>
      <c r="N21" s="64"/>
      <c r="O21" s="64"/>
    </row>
    <row r="22" spans="1:15" ht="51" customHeight="1" x14ac:dyDescent="0.25">
      <c r="A22" s="72">
        <v>319</v>
      </c>
      <c r="B22" s="66" t="s">
        <v>306</v>
      </c>
      <c r="C22" s="38" t="s">
        <v>79</v>
      </c>
      <c r="D22" s="74" t="s">
        <v>341</v>
      </c>
      <c r="E22" s="36" t="s">
        <v>37</v>
      </c>
      <c r="F22" s="169" t="s">
        <v>33</v>
      </c>
      <c r="G22" s="170"/>
      <c r="H22" s="170"/>
      <c r="I22" s="170"/>
      <c r="J22" s="170"/>
      <c r="K22" s="171"/>
      <c r="L22" s="63"/>
      <c r="M22" s="64"/>
      <c r="N22" s="64"/>
      <c r="O22" s="64"/>
    </row>
    <row r="23" spans="1:15" ht="51" customHeight="1" x14ac:dyDescent="0.25">
      <c r="A23" s="72">
        <v>320</v>
      </c>
      <c r="B23" s="68" t="s">
        <v>306</v>
      </c>
      <c r="C23" s="38" t="s">
        <v>79</v>
      </c>
      <c r="D23" s="74" t="s">
        <v>342</v>
      </c>
      <c r="E23" s="36" t="s">
        <v>37</v>
      </c>
      <c r="F23" s="169" t="s">
        <v>33</v>
      </c>
      <c r="G23" s="170"/>
      <c r="H23" s="170"/>
      <c r="I23" s="170"/>
      <c r="J23" s="170"/>
      <c r="K23" s="171"/>
      <c r="L23" s="63"/>
      <c r="M23" s="64"/>
      <c r="N23" s="64"/>
      <c r="O23" s="64"/>
    </row>
    <row r="24" spans="1:15" ht="51" customHeight="1" x14ac:dyDescent="0.25">
      <c r="A24" s="72">
        <v>321</v>
      </c>
      <c r="B24" s="68" t="s">
        <v>306</v>
      </c>
      <c r="C24" s="38" t="s">
        <v>79</v>
      </c>
      <c r="D24" s="74" t="s">
        <v>343</v>
      </c>
      <c r="E24" s="36" t="s">
        <v>32</v>
      </c>
      <c r="F24" s="169" t="s">
        <v>33</v>
      </c>
      <c r="G24" s="170"/>
      <c r="H24" s="170"/>
      <c r="I24" s="170"/>
      <c r="J24" s="170"/>
      <c r="K24" s="171"/>
      <c r="L24" s="63"/>
      <c r="M24" s="64"/>
      <c r="N24" s="64"/>
      <c r="O24" s="64"/>
    </row>
    <row r="25" spans="1:15" ht="51" customHeight="1" x14ac:dyDescent="0.25">
      <c r="A25" s="72">
        <v>322</v>
      </c>
      <c r="B25" s="66" t="s">
        <v>306</v>
      </c>
      <c r="C25" s="38" t="s">
        <v>79</v>
      </c>
      <c r="D25" s="74" t="s">
        <v>344</v>
      </c>
      <c r="E25" s="36" t="s">
        <v>32</v>
      </c>
      <c r="F25" s="169" t="s">
        <v>33</v>
      </c>
      <c r="G25" s="170"/>
      <c r="H25" s="170"/>
      <c r="I25" s="170"/>
      <c r="J25" s="170"/>
      <c r="K25" s="171"/>
      <c r="L25" s="63"/>
      <c r="M25" s="64"/>
      <c r="N25" s="64"/>
      <c r="O25" s="64"/>
    </row>
    <row r="26" spans="1:15" ht="51" customHeight="1" x14ac:dyDescent="0.25">
      <c r="A26" s="72">
        <v>323</v>
      </c>
      <c r="B26" s="66" t="s">
        <v>306</v>
      </c>
      <c r="C26" s="38" t="s">
        <v>79</v>
      </c>
      <c r="D26" s="74" t="s">
        <v>345</v>
      </c>
      <c r="E26" s="36" t="s">
        <v>32</v>
      </c>
      <c r="F26" s="169" t="s">
        <v>33</v>
      </c>
      <c r="G26" s="170"/>
      <c r="H26" s="170"/>
      <c r="I26" s="170"/>
      <c r="J26" s="170"/>
      <c r="K26" s="171"/>
      <c r="L26" s="63"/>
      <c r="M26" s="64"/>
      <c r="N26" s="64"/>
      <c r="O26" s="64"/>
    </row>
    <row r="27" spans="1:15" ht="51" customHeight="1" x14ac:dyDescent="0.25">
      <c r="A27" s="72">
        <v>324</v>
      </c>
      <c r="B27" s="66" t="s">
        <v>306</v>
      </c>
      <c r="C27" s="38" t="s">
        <v>79</v>
      </c>
      <c r="D27" s="75" t="s">
        <v>346</v>
      </c>
      <c r="E27" s="40" t="s">
        <v>37</v>
      </c>
      <c r="F27" s="69" t="s">
        <v>38</v>
      </c>
      <c r="G27" s="69">
        <v>2</v>
      </c>
      <c r="H27" s="66" t="s">
        <v>39</v>
      </c>
      <c r="I27" s="39">
        <f>IF(G27=1,Totaaloverzicht!$F$5,IF(G27=2,Totaaloverzicht!$H$5,IF(G27=3,Totaaloverzicht!$J$5,"KO")))</f>
        <v>120</v>
      </c>
      <c r="J27" s="56" t="s">
        <v>40</v>
      </c>
      <c r="K27" s="56" t="s">
        <v>40</v>
      </c>
      <c r="L27" s="63" t="str">
        <f>IF(J27="Ja",I27,"")</f>
        <v/>
      </c>
      <c r="M27" s="70"/>
      <c r="N27" s="70"/>
      <c r="O27" s="70"/>
    </row>
    <row r="28" spans="1:15" ht="75.75" customHeight="1" x14ac:dyDescent="0.25">
      <c r="A28" s="72">
        <v>325</v>
      </c>
      <c r="B28" s="66" t="s">
        <v>306</v>
      </c>
      <c r="C28" s="38" t="s">
        <v>347</v>
      </c>
      <c r="D28" s="74" t="s">
        <v>348</v>
      </c>
      <c r="E28" s="36" t="s">
        <v>32</v>
      </c>
      <c r="F28" s="169" t="s">
        <v>33</v>
      </c>
      <c r="G28" s="170"/>
      <c r="H28" s="170"/>
      <c r="I28" s="170"/>
      <c r="J28" s="170"/>
      <c r="K28" s="171"/>
      <c r="L28" s="63"/>
      <c r="M28" s="64"/>
      <c r="N28" s="64"/>
      <c r="O28" s="64"/>
    </row>
    <row r="29" spans="1:15" ht="51" customHeight="1" x14ac:dyDescent="0.25">
      <c r="A29" s="72">
        <v>326</v>
      </c>
      <c r="B29" s="66" t="s">
        <v>306</v>
      </c>
      <c r="C29" s="38" t="s">
        <v>347</v>
      </c>
      <c r="D29" s="74" t="s">
        <v>349</v>
      </c>
      <c r="E29" s="36" t="s">
        <v>32</v>
      </c>
      <c r="F29" s="169" t="s">
        <v>33</v>
      </c>
      <c r="G29" s="170"/>
      <c r="H29" s="170"/>
      <c r="I29" s="170"/>
      <c r="J29" s="170"/>
      <c r="K29" s="171"/>
      <c r="L29" s="63"/>
      <c r="M29" s="64"/>
      <c r="N29" s="64"/>
      <c r="O29" s="64"/>
    </row>
    <row r="30" spans="1:15" ht="55.5" customHeight="1" x14ac:dyDescent="0.25">
      <c r="A30" s="72">
        <v>327</v>
      </c>
      <c r="B30" s="66" t="s">
        <v>306</v>
      </c>
      <c r="C30" s="38" t="s">
        <v>347</v>
      </c>
      <c r="D30" s="74" t="s">
        <v>350</v>
      </c>
      <c r="E30" s="36" t="s">
        <v>32</v>
      </c>
      <c r="F30" s="169" t="s">
        <v>33</v>
      </c>
      <c r="G30" s="170"/>
      <c r="H30" s="170"/>
      <c r="I30" s="170"/>
      <c r="J30" s="170"/>
      <c r="K30" s="171"/>
      <c r="L30" s="63"/>
      <c r="M30" s="64"/>
      <c r="N30" s="64"/>
      <c r="O30" s="64"/>
    </row>
    <row r="31" spans="1:15" ht="96" customHeight="1" x14ac:dyDescent="0.25">
      <c r="A31" s="72">
        <v>328</v>
      </c>
      <c r="B31" s="66" t="s">
        <v>306</v>
      </c>
      <c r="C31" s="36" t="s">
        <v>347</v>
      </c>
      <c r="D31" s="75" t="s">
        <v>373</v>
      </c>
      <c r="E31" s="36" t="s">
        <v>32</v>
      </c>
      <c r="F31" s="169" t="s">
        <v>33</v>
      </c>
      <c r="G31" s="170"/>
      <c r="H31" s="170"/>
      <c r="I31" s="170"/>
      <c r="J31" s="170"/>
      <c r="K31" s="171"/>
      <c r="L31" s="63"/>
      <c r="M31" s="64"/>
      <c r="N31" s="64"/>
      <c r="O31" s="64"/>
    </row>
    <row r="32" spans="1:15" ht="251.25" customHeight="1" x14ac:dyDescent="0.25">
      <c r="A32" s="72">
        <v>329</v>
      </c>
      <c r="B32" s="66" t="s">
        <v>306</v>
      </c>
      <c r="C32" s="38" t="s">
        <v>347</v>
      </c>
      <c r="D32" s="65" t="s">
        <v>351</v>
      </c>
      <c r="E32" s="36" t="s">
        <v>32</v>
      </c>
      <c r="F32" s="66" t="s">
        <v>38</v>
      </c>
      <c r="G32" s="66">
        <v>1</v>
      </c>
      <c r="H32" s="66" t="s">
        <v>62</v>
      </c>
      <c r="I32" s="39">
        <f>IF(G32=1,Totaaloverzicht!$F$5,IF(G32=2,Totaaloverzicht!$H$5,IF(G32=3,Totaaloverzicht!$J$5,"KO")))</f>
        <v>180</v>
      </c>
      <c r="J32" s="118" t="s">
        <v>63</v>
      </c>
      <c r="K32" s="118"/>
      <c r="L32" s="67" t="str">
        <f>IF(J32="Uitmuntend",I32,IF(J32="Zeer Goed",I32*90%,IF(J32="Goed",I32*80%,IF(J32="Ruim voldoende",I32*65%,IF(J32="Voldoende",I32*50%,IF(J32="Matig",I32*10%,IF(J32="Onvoldoende",I32*0%,"")))))))</f>
        <v/>
      </c>
      <c r="M32" s="71" t="s">
        <v>370</v>
      </c>
      <c r="N32" s="71"/>
      <c r="O32" s="71"/>
    </row>
    <row r="33" spans="1:15" ht="51" customHeight="1" x14ac:dyDescent="0.25">
      <c r="A33" s="72">
        <v>330</v>
      </c>
      <c r="B33" s="66" t="s">
        <v>306</v>
      </c>
      <c r="C33" s="36" t="s">
        <v>347</v>
      </c>
      <c r="D33" s="75" t="s">
        <v>352</v>
      </c>
      <c r="E33" s="36" t="s">
        <v>32</v>
      </c>
      <c r="F33" s="169" t="s">
        <v>33</v>
      </c>
      <c r="G33" s="170"/>
      <c r="H33" s="170"/>
      <c r="I33" s="170"/>
      <c r="J33" s="170"/>
      <c r="K33" s="171"/>
      <c r="L33" s="63"/>
      <c r="M33" s="64"/>
      <c r="N33" s="64"/>
      <c r="O33" s="64"/>
    </row>
    <row r="34" spans="1:15" ht="51" customHeight="1" x14ac:dyDescent="0.25">
      <c r="A34" s="72">
        <v>331</v>
      </c>
      <c r="B34" s="66" t="s">
        <v>306</v>
      </c>
      <c r="C34" s="36" t="s">
        <v>347</v>
      </c>
      <c r="D34" s="75" t="s">
        <v>353</v>
      </c>
      <c r="E34" s="36" t="s">
        <v>32</v>
      </c>
      <c r="F34" s="169" t="s">
        <v>33</v>
      </c>
      <c r="G34" s="170"/>
      <c r="H34" s="170"/>
      <c r="I34" s="170"/>
      <c r="J34" s="170"/>
      <c r="K34" s="171"/>
      <c r="L34" s="63"/>
      <c r="M34" s="102"/>
      <c r="N34" s="64"/>
      <c r="O34" s="64"/>
    </row>
    <row r="35" spans="1:15" ht="51" customHeight="1" x14ac:dyDescent="0.25">
      <c r="A35" s="72">
        <v>332</v>
      </c>
      <c r="B35" s="66" t="s">
        <v>306</v>
      </c>
      <c r="C35" s="36" t="s">
        <v>354</v>
      </c>
      <c r="D35" s="75" t="s">
        <v>355</v>
      </c>
      <c r="E35" s="36" t="s">
        <v>32</v>
      </c>
      <c r="F35" s="169" t="s">
        <v>33</v>
      </c>
      <c r="G35" s="170"/>
      <c r="H35" s="170"/>
      <c r="I35" s="170"/>
      <c r="J35" s="170"/>
      <c r="K35" s="171"/>
      <c r="L35" s="63"/>
      <c r="M35" s="64"/>
      <c r="N35" s="64"/>
      <c r="O35" s="64"/>
    </row>
    <row r="36" spans="1:15" ht="51" customHeight="1" x14ac:dyDescent="0.25">
      <c r="A36" s="72">
        <v>333</v>
      </c>
      <c r="B36" s="66" t="s">
        <v>306</v>
      </c>
      <c r="C36" s="38" t="s">
        <v>354</v>
      </c>
      <c r="D36" s="74" t="s">
        <v>356</v>
      </c>
      <c r="E36" s="36" t="s">
        <v>32</v>
      </c>
      <c r="F36" s="66" t="s">
        <v>38</v>
      </c>
      <c r="G36" s="66">
        <v>2</v>
      </c>
      <c r="H36" s="66" t="s">
        <v>39</v>
      </c>
      <c r="I36" s="39">
        <f>IF(G36=1,Totaaloverzicht!$F$5,IF(G36=2,Totaaloverzicht!$H$5,IF(G36=3,Totaaloverzicht!$J$5,"KO")))</f>
        <v>120</v>
      </c>
      <c r="J36" s="56" t="s">
        <v>40</v>
      </c>
      <c r="K36" s="56" t="s">
        <v>40</v>
      </c>
      <c r="L36" s="63" t="str">
        <f>IF(J36="Ja",I36,"")</f>
        <v/>
      </c>
      <c r="M36" s="70"/>
      <c r="N36" s="70"/>
      <c r="O36" s="70"/>
    </row>
    <row r="37" spans="1:15" ht="51" customHeight="1" x14ac:dyDescent="0.25">
      <c r="A37" s="72">
        <v>334</v>
      </c>
      <c r="B37" s="66" t="s">
        <v>306</v>
      </c>
      <c r="C37" s="38" t="s">
        <v>357</v>
      </c>
      <c r="D37" s="74" t="s">
        <v>358</v>
      </c>
      <c r="E37" s="40" t="s">
        <v>37</v>
      </c>
      <c r="F37" s="169" t="s">
        <v>33</v>
      </c>
      <c r="G37" s="170"/>
      <c r="H37" s="170"/>
      <c r="I37" s="170"/>
      <c r="J37" s="170"/>
      <c r="K37" s="171"/>
      <c r="L37" s="63"/>
      <c r="M37" s="64"/>
      <c r="N37" s="64"/>
      <c r="O37" s="64"/>
    </row>
    <row r="38" spans="1:15" ht="51" customHeight="1" x14ac:dyDescent="0.25">
      <c r="A38" s="72">
        <v>335</v>
      </c>
      <c r="B38" s="66" t="s">
        <v>306</v>
      </c>
      <c r="C38" s="38" t="s">
        <v>357</v>
      </c>
      <c r="D38" s="74" t="s">
        <v>359</v>
      </c>
      <c r="E38" s="40" t="s">
        <v>37</v>
      </c>
      <c r="F38" s="66" t="s">
        <v>38</v>
      </c>
      <c r="G38" s="66">
        <v>2</v>
      </c>
      <c r="H38" s="66" t="s">
        <v>39</v>
      </c>
      <c r="I38" s="39">
        <f>IF(G38=1,Totaaloverzicht!$F$5,IF(G38=2,Totaaloverzicht!$H$5,IF(G38=3,Totaaloverzicht!$J$5,"KO")))</f>
        <v>120</v>
      </c>
      <c r="J38" s="56" t="s">
        <v>40</v>
      </c>
      <c r="K38" s="56" t="s">
        <v>40</v>
      </c>
      <c r="L38" s="63" t="str">
        <f>IF(J38="Ja",I38,"")</f>
        <v/>
      </c>
      <c r="M38" s="56"/>
      <c r="N38" s="56"/>
      <c r="O38" s="56"/>
    </row>
    <row r="39" spans="1:15" ht="51" customHeight="1" x14ac:dyDescent="0.25">
      <c r="A39" s="72">
        <v>336</v>
      </c>
      <c r="B39" s="66" t="s">
        <v>306</v>
      </c>
      <c r="C39" s="36" t="s">
        <v>357</v>
      </c>
      <c r="D39" s="75" t="s">
        <v>360</v>
      </c>
      <c r="E39" s="40" t="s">
        <v>37</v>
      </c>
      <c r="F39" s="169" t="s">
        <v>33</v>
      </c>
      <c r="G39" s="170"/>
      <c r="H39" s="170"/>
      <c r="I39" s="170"/>
      <c r="J39" s="170"/>
      <c r="K39" s="171"/>
      <c r="L39" s="63"/>
      <c r="M39" s="64"/>
      <c r="N39" s="64"/>
      <c r="O39" s="64"/>
    </row>
    <row r="40" spans="1:15" ht="51" customHeight="1" x14ac:dyDescent="0.25">
      <c r="A40" s="72">
        <v>337</v>
      </c>
      <c r="B40" s="66" t="s">
        <v>306</v>
      </c>
      <c r="C40" s="36" t="s">
        <v>357</v>
      </c>
      <c r="D40" s="75" t="s">
        <v>361</v>
      </c>
      <c r="E40" s="40" t="s">
        <v>37</v>
      </c>
      <c r="F40" s="66" t="s">
        <v>38</v>
      </c>
      <c r="G40" s="66">
        <v>1</v>
      </c>
      <c r="H40" s="66" t="s">
        <v>39</v>
      </c>
      <c r="I40" s="39">
        <f>IF(G40=1,Totaaloverzicht!$F$5,IF(G40=2,Totaaloverzicht!$H$5,IF(G40=3,Totaaloverzicht!$J$5,"KO")))</f>
        <v>180</v>
      </c>
      <c r="J40" s="56" t="s">
        <v>40</v>
      </c>
      <c r="K40" s="56" t="s">
        <v>40</v>
      </c>
      <c r="L40" s="63" t="str">
        <f t="shared" ref="L40:L41" si="0">IF(J40="Ja",I40,"")</f>
        <v/>
      </c>
      <c r="M40" s="56"/>
      <c r="N40" s="56"/>
      <c r="O40" s="56"/>
    </row>
    <row r="41" spans="1:15" ht="50.25" customHeight="1" x14ac:dyDescent="0.25">
      <c r="A41" s="72">
        <v>338</v>
      </c>
      <c r="B41" s="69" t="s">
        <v>306</v>
      </c>
      <c r="C41" s="55" t="s">
        <v>309</v>
      </c>
      <c r="D41" s="92" t="s">
        <v>362</v>
      </c>
      <c r="E41" s="52" t="s">
        <v>32</v>
      </c>
      <c r="F41" s="69" t="s">
        <v>38</v>
      </c>
      <c r="G41" s="69">
        <v>3</v>
      </c>
      <c r="H41" s="66" t="s">
        <v>39</v>
      </c>
      <c r="I41" s="39">
        <f>IF(G41=1,Totaaloverzicht!$F$5,IF(G41=2,Totaaloverzicht!$H$5,IF(G41=3,Totaaloverzicht!$J$5,"KO")))</f>
        <v>60</v>
      </c>
      <c r="J41" s="56" t="s">
        <v>40</v>
      </c>
      <c r="K41" s="56" t="s">
        <v>40</v>
      </c>
      <c r="L41" s="63" t="str">
        <f t="shared" si="0"/>
        <v/>
      </c>
      <c r="M41" s="70"/>
      <c r="N41" s="70"/>
      <c r="O41" s="70"/>
    </row>
    <row r="42" spans="1:15" ht="50.25" customHeight="1" x14ac:dyDescent="0.25">
      <c r="A42" s="72">
        <v>339</v>
      </c>
      <c r="B42" s="69" t="s">
        <v>306</v>
      </c>
      <c r="C42" s="52" t="s">
        <v>309</v>
      </c>
      <c r="D42" s="93" t="s">
        <v>363</v>
      </c>
      <c r="E42" s="52" t="s">
        <v>32</v>
      </c>
      <c r="F42" s="169" t="s">
        <v>33</v>
      </c>
      <c r="G42" s="170"/>
      <c r="H42" s="170"/>
      <c r="I42" s="170"/>
      <c r="J42" s="170"/>
      <c r="K42" s="171"/>
      <c r="L42" s="63" t="str">
        <f t="shared" ref="L42:L43" si="1">IF(J42="Ja",I42,"")</f>
        <v/>
      </c>
      <c r="M42" s="70"/>
      <c r="N42" s="70"/>
      <c r="O42" s="70"/>
    </row>
    <row r="43" spans="1:15" ht="67.5" customHeight="1" x14ac:dyDescent="0.25">
      <c r="A43" s="72">
        <v>340</v>
      </c>
      <c r="B43" s="69" t="s">
        <v>364</v>
      </c>
      <c r="C43" s="55" t="s">
        <v>309</v>
      </c>
      <c r="D43" s="150" t="s">
        <v>367</v>
      </c>
      <c r="E43" s="52" t="s">
        <v>32</v>
      </c>
      <c r="F43" s="169" t="s">
        <v>33</v>
      </c>
      <c r="G43" s="170"/>
      <c r="H43" s="170"/>
      <c r="I43" s="170"/>
      <c r="J43" s="170"/>
      <c r="K43" s="171"/>
      <c r="L43" s="63" t="str">
        <f t="shared" si="1"/>
        <v/>
      </c>
      <c r="M43" s="70"/>
      <c r="N43" s="70"/>
      <c r="O43" s="70"/>
    </row>
    <row r="44" spans="1:15" ht="51" customHeight="1" x14ac:dyDescent="0.25">
      <c r="A44" s="21" t="s">
        <v>82</v>
      </c>
      <c r="B44" s="59"/>
      <c r="C44" s="59"/>
      <c r="D44" s="60"/>
      <c r="E44" s="59"/>
      <c r="F44" s="59"/>
      <c r="G44" s="59"/>
      <c r="H44" s="59"/>
      <c r="I44" s="97">
        <f>SUM(I4:I43)</f>
        <v>1500</v>
      </c>
      <c r="J44" s="2" t="s">
        <v>83</v>
      </c>
      <c r="K44" s="2"/>
      <c r="L44" s="97">
        <f>SUM(L4:L43)</f>
        <v>0</v>
      </c>
      <c r="M44" s="60"/>
      <c r="N44" s="60"/>
      <c r="O44" s="60"/>
    </row>
    <row r="47" spans="1:15" ht="51" customHeight="1" x14ac:dyDescent="0.25">
      <c r="D47" s="90"/>
    </row>
    <row r="48" spans="1:15" ht="51" customHeight="1" x14ac:dyDescent="0.25">
      <c r="D48" s="91"/>
    </row>
    <row r="49" spans="4:4" ht="51" customHeight="1" x14ac:dyDescent="0.25">
      <c r="D49" s="91"/>
    </row>
  </sheetData>
  <sheetProtection algorithmName="SHA-512" hashValue="tfPzgCf3UjPQn3dFUlB0QJ3Jw3748nehCkU5v97xnXrmRmKt8vSePI5vAFVYjcygD3c4p3LPAxIONCa5GTYiVg==" saltValue="RoSqkx3itDYSPsh1tzKHGA==" spinCount="100000" sheet="1" objects="1" scenarios="1" formatColumns="0" formatRows="0"/>
  <autoFilter ref="A3:O44" xr:uid="{4103B4EC-1AA2-41B8-A1BE-D4A7FC1D7ADD}"/>
  <mergeCells count="30">
    <mergeCell ref="F17:K17"/>
    <mergeCell ref="F5:K5"/>
    <mergeCell ref="F6:K6"/>
    <mergeCell ref="F7:K7"/>
    <mergeCell ref="F8:K8"/>
    <mergeCell ref="F9:K9"/>
    <mergeCell ref="F10:K10"/>
    <mergeCell ref="F11:K11"/>
    <mergeCell ref="F12:K12"/>
    <mergeCell ref="F13:K13"/>
    <mergeCell ref="F14:K14"/>
    <mergeCell ref="F31:K31"/>
    <mergeCell ref="F18:K18"/>
    <mergeCell ref="F19:K19"/>
    <mergeCell ref="F21:K21"/>
    <mergeCell ref="F22:K22"/>
    <mergeCell ref="F23:K23"/>
    <mergeCell ref="F24:K24"/>
    <mergeCell ref="F25:K25"/>
    <mergeCell ref="F26:K26"/>
    <mergeCell ref="F28:K28"/>
    <mergeCell ref="F29:K29"/>
    <mergeCell ref="F30:K30"/>
    <mergeCell ref="F42:K42"/>
    <mergeCell ref="F43:K43"/>
    <mergeCell ref="F33:K33"/>
    <mergeCell ref="F34:K34"/>
    <mergeCell ref="F35:K35"/>
    <mergeCell ref="F37:K37"/>
    <mergeCell ref="F39:K39"/>
  </mergeCells>
  <dataValidations count="2">
    <dataValidation type="list" allowBlank="1" showInputMessage="1" showErrorMessage="1" sqref="J20:K20 J27:K27 J15:K16 J38:K38 J36:K36 J40:K41 J4:K4" xr:uid="{C80B06D4-A1AF-4BAD-8F85-7AE00E4BB57A}">
      <formula1>"Maak uw keuze,Ja,Nee"</formula1>
    </dataValidation>
    <dataValidation type="list" allowBlank="1" showInputMessage="1" showErrorMessage="1" sqref="J32:K32" xr:uid="{1DE2627A-F713-4DF9-97FA-484BF0BA551F}">
      <formula1>"In te vullen door beoordelingscommissie,Uitmuntend,Zeer goed,Goed,Ruim voldoende,Voldoende,Matig,Onvoldoende"</formula1>
    </dataValidation>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57ED40-15F5-43CD-A196-9053A69A60B5}">
  <dimension ref="A1:K18"/>
  <sheetViews>
    <sheetView zoomScale="70" zoomScaleNormal="70" workbookViewId="0">
      <selection activeCell="J6" sqref="J6"/>
    </sheetView>
  </sheetViews>
  <sheetFormatPr defaultColWidth="0" defaultRowHeight="50.25" customHeight="1" zeroHeight="1" x14ac:dyDescent="0.25"/>
  <cols>
    <col min="1" max="1" width="8.85546875" customWidth="1"/>
    <col min="2" max="2" width="11.140625" customWidth="1"/>
    <col min="3" max="3" width="10.140625" customWidth="1"/>
    <col min="4" max="4" width="94.85546875" style="11" customWidth="1"/>
    <col min="5" max="8" width="9.140625" customWidth="1"/>
    <col min="9" max="9" width="9.140625" style="95" customWidth="1"/>
    <col min="10" max="10" width="78.5703125" customWidth="1"/>
    <col min="11" max="11" width="9.140625" customWidth="1"/>
    <col min="12" max="16384" width="9.140625" hidden="1"/>
  </cols>
  <sheetData>
    <row r="1" spans="1:10" ht="26.25" x14ac:dyDescent="0.4">
      <c r="A1" s="22" t="s">
        <v>305</v>
      </c>
      <c r="B1" s="23"/>
      <c r="C1" s="23"/>
      <c r="D1" s="88"/>
      <c r="E1" s="23"/>
      <c r="F1" s="23"/>
      <c r="G1" s="23"/>
      <c r="H1" s="23"/>
      <c r="I1" s="79"/>
      <c r="J1" s="23"/>
    </row>
    <row r="2" spans="1:10" ht="15.75" x14ac:dyDescent="0.25">
      <c r="A2" s="126" t="s">
        <v>13</v>
      </c>
      <c r="B2" s="24"/>
      <c r="C2" s="24"/>
      <c r="D2" s="89"/>
      <c r="E2" s="24"/>
      <c r="F2" s="24"/>
      <c r="G2" s="24"/>
      <c r="H2" s="24"/>
      <c r="I2" s="80"/>
      <c r="J2" s="24"/>
    </row>
    <row r="3" spans="1:10" ht="50.25" customHeight="1" x14ac:dyDescent="0.25">
      <c r="A3" s="46" t="s">
        <v>14</v>
      </c>
      <c r="B3" s="46" t="s">
        <v>15</v>
      </c>
      <c r="C3" s="133" t="s">
        <v>16</v>
      </c>
      <c r="D3" s="87" t="s">
        <v>17</v>
      </c>
      <c r="E3" s="45" t="s">
        <v>18</v>
      </c>
      <c r="F3" s="46" t="s">
        <v>19</v>
      </c>
      <c r="G3" s="46" t="s">
        <v>20</v>
      </c>
      <c r="H3" s="131" t="s">
        <v>21</v>
      </c>
      <c r="I3" s="81" t="s">
        <v>86</v>
      </c>
      <c r="J3" s="46" t="s">
        <v>26</v>
      </c>
    </row>
    <row r="4" spans="1:10" ht="50.25" customHeight="1" x14ac:dyDescent="0.25">
      <c r="A4" s="55">
        <v>501</v>
      </c>
      <c r="B4" s="69" t="s">
        <v>306</v>
      </c>
      <c r="C4" s="55" t="s">
        <v>307</v>
      </c>
      <c r="D4" s="92" t="s">
        <v>308</v>
      </c>
      <c r="E4" s="52" t="s">
        <v>32</v>
      </c>
      <c r="F4" s="172" t="s">
        <v>33</v>
      </c>
      <c r="G4" s="173"/>
      <c r="H4" s="173"/>
      <c r="I4" s="173"/>
      <c r="J4" s="151"/>
    </row>
    <row r="5" spans="1:10" ht="50.25" customHeight="1" x14ac:dyDescent="0.25">
      <c r="A5" s="55">
        <v>502</v>
      </c>
      <c r="B5" s="69" t="s">
        <v>306</v>
      </c>
      <c r="C5" s="55" t="s">
        <v>309</v>
      </c>
      <c r="D5" s="92" t="s">
        <v>310</v>
      </c>
      <c r="E5" s="52" t="s">
        <v>32</v>
      </c>
      <c r="F5" s="172" t="s">
        <v>33</v>
      </c>
      <c r="G5" s="173"/>
      <c r="H5" s="173"/>
      <c r="I5" s="173"/>
      <c r="J5" s="151"/>
    </row>
    <row r="6" spans="1:10" ht="58.5" customHeight="1" x14ac:dyDescent="0.25">
      <c r="A6" s="55">
        <v>503</v>
      </c>
      <c r="B6" s="84" t="s">
        <v>306</v>
      </c>
      <c r="C6" s="55" t="s">
        <v>309</v>
      </c>
      <c r="D6" s="93" t="s">
        <v>371</v>
      </c>
      <c r="E6" s="52" t="s">
        <v>32</v>
      </c>
      <c r="F6" s="172" t="s">
        <v>33</v>
      </c>
      <c r="G6" s="173"/>
      <c r="H6" s="173"/>
      <c r="I6" s="173"/>
      <c r="J6" s="70"/>
    </row>
    <row r="7" spans="1:10" ht="50.25" customHeight="1" x14ac:dyDescent="0.25">
      <c r="A7" s="55">
        <v>504</v>
      </c>
      <c r="B7" s="84" t="s">
        <v>306</v>
      </c>
      <c r="C7" s="55" t="s">
        <v>309</v>
      </c>
      <c r="D7" s="93" t="s">
        <v>311</v>
      </c>
      <c r="E7" s="52" t="s">
        <v>32</v>
      </c>
      <c r="F7" s="172" t="s">
        <v>33</v>
      </c>
      <c r="G7" s="173"/>
      <c r="H7" s="173"/>
      <c r="I7" s="173"/>
      <c r="J7" s="151"/>
    </row>
    <row r="8" spans="1:10" ht="50.25" customHeight="1" x14ac:dyDescent="0.25">
      <c r="A8" s="55">
        <v>505</v>
      </c>
      <c r="B8" s="84" t="s">
        <v>306</v>
      </c>
      <c r="C8" s="52" t="s">
        <v>309</v>
      </c>
      <c r="D8" s="93" t="s">
        <v>312</v>
      </c>
      <c r="E8" s="52" t="s">
        <v>32</v>
      </c>
      <c r="F8" s="172" t="s">
        <v>33</v>
      </c>
      <c r="G8" s="173"/>
      <c r="H8" s="173"/>
      <c r="I8" s="173"/>
      <c r="J8" s="151"/>
    </row>
    <row r="9" spans="1:10" ht="72.95" customHeight="1" x14ac:dyDescent="0.25">
      <c r="A9" s="55">
        <v>506</v>
      </c>
      <c r="B9" s="69" t="s">
        <v>306</v>
      </c>
      <c r="C9" s="52" t="s">
        <v>309</v>
      </c>
      <c r="D9" s="93" t="s">
        <v>372</v>
      </c>
      <c r="E9" s="52" t="s">
        <v>32</v>
      </c>
      <c r="F9" s="172" t="s">
        <v>33</v>
      </c>
      <c r="G9" s="173"/>
      <c r="H9" s="173"/>
      <c r="I9" s="173"/>
      <c r="J9" s="151"/>
    </row>
    <row r="10" spans="1:10" ht="72.95" customHeight="1" x14ac:dyDescent="0.25">
      <c r="A10" s="55">
        <v>507</v>
      </c>
      <c r="B10" s="84" t="s">
        <v>306</v>
      </c>
      <c r="C10" s="52" t="s">
        <v>309</v>
      </c>
      <c r="D10" s="93" t="s">
        <v>313</v>
      </c>
      <c r="E10" s="52" t="s">
        <v>32</v>
      </c>
      <c r="F10" s="172" t="s">
        <v>33</v>
      </c>
      <c r="G10" s="173"/>
      <c r="H10" s="173"/>
      <c r="I10" s="173"/>
      <c r="J10" s="151"/>
    </row>
    <row r="11" spans="1:10" ht="89.1" customHeight="1" x14ac:dyDescent="0.25">
      <c r="A11" s="55">
        <v>508</v>
      </c>
      <c r="B11" s="69" t="s">
        <v>306</v>
      </c>
      <c r="C11" s="52" t="s">
        <v>309</v>
      </c>
      <c r="D11" s="92" t="s">
        <v>314</v>
      </c>
      <c r="E11" s="52" t="s">
        <v>32</v>
      </c>
      <c r="F11" s="172" t="s">
        <v>33</v>
      </c>
      <c r="G11" s="173"/>
      <c r="H11" s="173"/>
      <c r="I11" s="173"/>
      <c r="J11" s="151"/>
    </row>
    <row r="12" spans="1:10" ht="50.25" customHeight="1" x14ac:dyDescent="0.25">
      <c r="A12" s="55">
        <v>509</v>
      </c>
      <c r="B12" s="69" t="s">
        <v>306</v>
      </c>
      <c r="C12" s="55" t="s">
        <v>309</v>
      </c>
      <c r="D12" s="92" t="s">
        <v>315</v>
      </c>
      <c r="E12" s="52" t="s">
        <v>32</v>
      </c>
      <c r="F12" s="172" t="s">
        <v>33</v>
      </c>
      <c r="G12" s="173"/>
      <c r="H12" s="173"/>
      <c r="I12" s="173"/>
      <c r="J12" s="151"/>
    </row>
    <row r="13" spans="1:10" ht="50.25" customHeight="1" x14ac:dyDescent="0.25">
      <c r="A13" s="55">
        <v>510</v>
      </c>
      <c r="B13" s="69" t="s">
        <v>306</v>
      </c>
      <c r="C13" s="52" t="s">
        <v>309</v>
      </c>
      <c r="D13" s="92" t="s">
        <v>316</v>
      </c>
      <c r="E13" s="52" t="s">
        <v>32</v>
      </c>
      <c r="F13" s="172" t="s">
        <v>33</v>
      </c>
      <c r="G13" s="173"/>
      <c r="H13" s="173"/>
      <c r="I13" s="173"/>
      <c r="J13" s="151"/>
    </row>
    <row r="14" spans="1:10" ht="50.25" customHeight="1" x14ac:dyDescent="0.25">
      <c r="A14" s="55">
        <v>511</v>
      </c>
      <c r="B14" s="69" t="s">
        <v>306</v>
      </c>
      <c r="C14" s="55" t="s">
        <v>309</v>
      </c>
      <c r="D14" s="92" t="s">
        <v>317</v>
      </c>
      <c r="E14" s="52" t="s">
        <v>32</v>
      </c>
      <c r="F14" s="172" t="s">
        <v>33</v>
      </c>
      <c r="G14" s="173"/>
      <c r="H14" s="173"/>
      <c r="I14" s="173"/>
      <c r="J14" s="151"/>
    </row>
    <row r="15" spans="1:10" ht="50.25" customHeight="1" x14ac:dyDescent="0.25">
      <c r="A15" s="55">
        <v>512</v>
      </c>
      <c r="B15" s="69" t="s">
        <v>306</v>
      </c>
      <c r="C15" s="55" t="s">
        <v>309</v>
      </c>
      <c r="D15" s="92" t="s">
        <v>318</v>
      </c>
      <c r="E15" s="52" t="s">
        <v>32</v>
      </c>
      <c r="F15" s="172" t="s">
        <v>33</v>
      </c>
      <c r="G15" s="173"/>
      <c r="H15" s="173"/>
      <c r="I15" s="173"/>
      <c r="J15" s="151"/>
    </row>
    <row r="16" spans="1:10" ht="50.25" customHeight="1" x14ac:dyDescent="0.25">
      <c r="A16" s="55">
        <v>513</v>
      </c>
      <c r="B16" s="69" t="s">
        <v>306</v>
      </c>
      <c r="C16" s="55" t="s">
        <v>309</v>
      </c>
      <c r="D16" s="92" t="s">
        <v>319</v>
      </c>
      <c r="E16" s="52" t="s">
        <v>32</v>
      </c>
      <c r="F16" s="172" t="s">
        <v>33</v>
      </c>
      <c r="G16" s="173"/>
      <c r="H16" s="173"/>
      <c r="I16" s="173"/>
      <c r="J16" s="151"/>
    </row>
    <row r="17" spans="1:10" ht="15.75" x14ac:dyDescent="0.25">
      <c r="A17" s="59" t="s">
        <v>82</v>
      </c>
      <c r="B17" s="59"/>
      <c r="C17" s="59"/>
      <c r="D17" s="59"/>
      <c r="E17" s="59"/>
      <c r="F17" s="59"/>
      <c r="G17" s="59"/>
      <c r="H17" s="59"/>
      <c r="I17" s="94">
        <f>SUM(I4:I16)</f>
        <v>0</v>
      </c>
      <c r="J17" s="2"/>
    </row>
    <row r="18" spans="1:10" ht="50.25" customHeight="1" x14ac:dyDescent="0.25"/>
  </sheetData>
  <sheetProtection algorithmName="SHA-512" hashValue="0+H8EObmlYmxAcVf+nTCTNM4pycOt8e1Uyqlmestu1zj+YQd0lvoQvO3CIv9ibabrdWLzTjK6uz9TApMK45ySA==" saltValue="YbaYGrCV35InbY8jFE8vmQ==" spinCount="100000" sheet="1" objects="1" scenarios="1" formatColumns="0" formatRows="0"/>
  <autoFilter ref="A3:J17" xr:uid="{9F57ED40-15F5-43CD-A196-9053A69A60B5}"/>
  <mergeCells count="13">
    <mergeCell ref="F15:I15"/>
    <mergeCell ref="F16:I16"/>
    <mergeCell ref="F4:I4"/>
    <mergeCell ref="F5:I5"/>
    <mergeCell ref="F6:I6"/>
    <mergeCell ref="F7:I7"/>
    <mergeCell ref="F8:I8"/>
    <mergeCell ref="F9:I9"/>
    <mergeCell ref="F10:I10"/>
    <mergeCell ref="F11:I11"/>
    <mergeCell ref="F12:I12"/>
    <mergeCell ref="F13:I13"/>
    <mergeCell ref="F14:I14"/>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e9ba909c-40ff-43d2-8650-c1cb9609952f">
      <Terms xmlns="http://schemas.microsoft.com/office/infopath/2007/PartnerControls"/>
    </lcf76f155ced4ddcb4097134ff3c332f>
    <TaxCatchAll xmlns="7b51f98f-61e6-42f4-bae9-9a6129e68d68"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2EECAD7A3916FF48B1C9DA05787AE159" ma:contentTypeVersion="18" ma:contentTypeDescription="Een nieuw document maken." ma:contentTypeScope="" ma:versionID="21727c49b5a3a988d82619d4b80b2d3e">
  <xsd:schema xmlns:xsd="http://www.w3.org/2001/XMLSchema" xmlns:xs="http://www.w3.org/2001/XMLSchema" xmlns:p="http://schemas.microsoft.com/office/2006/metadata/properties" xmlns:ns2="e9ba909c-40ff-43d2-8650-c1cb9609952f" xmlns:ns3="7b51f98f-61e6-42f4-bae9-9a6129e68d68" targetNamespace="http://schemas.microsoft.com/office/2006/metadata/properties" ma:root="true" ma:fieldsID="5eaf324144a8dcb0e7766acae17d3185" ns2:_="" ns3:_="">
    <xsd:import namespace="e9ba909c-40ff-43d2-8650-c1cb9609952f"/>
    <xsd:import namespace="7b51f98f-61e6-42f4-bae9-9a6129e68d6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AutoKeyPoints" minOccurs="0"/>
                <xsd:element ref="ns2:MediaServiceKeyPoints" minOccurs="0"/>
                <xsd:element ref="ns2:MediaServiceLocatio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9ba909c-40ff-43d2-8650-c1cb9609952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Afbeeldingtags" ma:readOnly="false" ma:fieldId="{5cf76f15-5ced-4ddc-b409-7134ff3c332f}" ma:taxonomyMulti="true" ma:sspId="b54f3b5d-c352-4082-ae91-bde5a6e5cc9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b51f98f-61e6-42f4-bae9-9a6129e68d68" elementFormDefault="qualified">
    <xsd:import namespace="http://schemas.microsoft.com/office/2006/documentManagement/types"/>
    <xsd:import namespace="http://schemas.microsoft.com/office/infopath/2007/PartnerControls"/>
    <xsd:element name="SharedWithUsers" ma:index="10"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Gedeeld met details" ma:internalName="SharedWithDetails" ma:readOnly="true">
      <xsd:simpleType>
        <xsd:restriction base="dms:Note">
          <xsd:maxLength value="255"/>
        </xsd:restriction>
      </xsd:simpleType>
    </xsd:element>
    <xsd:element name="TaxCatchAll" ma:index="23" nillable="true" ma:displayName="Taxonomy Catch All Column" ma:hidden="true" ma:list="{c42c0b41-849e-44ef-ba68-b010d400cc62}" ma:internalName="TaxCatchAll" ma:showField="CatchAllData" ma:web="7b51f98f-61e6-42f4-bae9-9a6129e68d6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9A2FCF3-CD5B-4827-9A5B-4DFA718CA35D}">
  <ds:schemaRefs>
    <ds:schemaRef ds:uri="http://schemas.microsoft.com/sharepoint/v3/contenttype/forms"/>
  </ds:schemaRefs>
</ds:datastoreItem>
</file>

<file path=customXml/itemProps2.xml><?xml version="1.0" encoding="utf-8"?>
<ds:datastoreItem xmlns:ds="http://schemas.openxmlformats.org/officeDocument/2006/customXml" ds:itemID="{EEC4C9F2-EA9B-481F-885A-FF24B2247060}">
  <ds:schemaRefs>
    <ds:schemaRef ds:uri="http://schemas.microsoft.com/office/2006/metadata/properties"/>
    <ds:schemaRef ds:uri="http://schemas.microsoft.com/office/infopath/2007/PartnerControls"/>
    <ds:schemaRef ds:uri="a6102a42-4b91-4f3f-91b7-9131ca46ac93"/>
    <ds:schemaRef ds:uri="11cd8111-953e-4f80-a5ee-1e85bbcb64fa"/>
    <ds:schemaRef ds:uri="e9ba909c-40ff-43d2-8650-c1cb9609952f"/>
    <ds:schemaRef ds:uri="7b51f98f-61e6-42f4-bae9-9a6129e68d68"/>
  </ds:schemaRefs>
</ds:datastoreItem>
</file>

<file path=customXml/itemProps3.xml><?xml version="1.0" encoding="utf-8"?>
<ds:datastoreItem xmlns:ds="http://schemas.openxmlformats.org/officeDocument/2006/customXml" ds:itemID="{D091E068-7E54-4313-B9B4-AD5E68683E1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9ba909c-40ff-43d2-8650-c1cb9609952f"/>
    <ds:schemaRef ds:uri="7b51f98f-61e6-42f4-bae9-9a6129e68d6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6</vt:i4>
      </vt:variant>
    </vt:vector>
  </HeadingPairs>
  <TitlesOfParts>
    <vt:vector size="6" baseType="lpstr">
      <vt:lpstr>Totaaloverzicht</vt:lpstr>
      <vt:lpstr>Algemeen</vt:lpstr>
      <vt:lpstr>ERP</vt:lpstr>
      <vt:lpstr>Koppelingen ICT</vt:lpstr>
      <vt:lpstr>ICT &amp; Helpdesk</vt:lpstr>
      <vt:lpstr>Informatieveiligheid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Peter van Leeuwen</dc:creator>
  <cp:keywords/>
  <dc:description/>
  <cp:lastModifiedBy>Mick Muller</cp:lastModifiedBy>
  <cp:revision/>
  <dcterms:created xsi:type="dcterms:W3CDTF">2024-03-07T14:33:15Z</dcterms:created>
  <dcterms:modified xsi:type="dcterms:W3CDTF">2025-04-02T14:08:02Z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0x0101002EECAD7A3916FF48B1C9DA05787AE159</vt:lpwstr>
  </property>
  <property fmtid="{D5CDD505-2E9C-101B-9397-08002B2CF9AE}" pid="3" name="MediaServiceImageTags">
    <vt:lpwstr/>
  </property>
</Properties>
</file>