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Q:\SSO-CFD\UG_HKT_Inkoop-UNIT\80-INKOOPDOSSIERS-ICT\IUC24-022 Digitale toegankelijkheid\07 - COMMUNICATIE LEVERANCIERS\Nota van Inlichtingen 2\"/>
    </mc:Choice>
  </mc:AlternateContent>
  <xr:revisionPtr revIDLastSave="0" documentId="13_ncr:1_{5C5DF3EA-D9B4-4693-94BB-3287D320FEA4}" xr6:coauthVersionLast="47" xr6:coauthVersionMax="47" xr10:uidLastSave="{00000000-0000-0000-0000-000000000000}"/>
  <bookViews>
    <workbookView xWindow="28680" yWindow="1095" windowWidth="51840" windowHeight="21240" activeTab="2" xr2:uid="{00000000-000D-0000-FFFF-FFFF00000000}"/>
  </bookViews>
  <sheets>
    <sheet name="1. Prijzenformulier" sheetId="3" r:id="rId1"/>
    <sheet name="2.Toelichting tarieven audits" sheetId="7" r:id="rId2"/>
    <sheet name="BPK-Grafiek" sheetId="10" r:id="rId3"/>
    <sheet name="DATA" sheetId="11" state="hidden" r:id="rId4"/>
  </sheets>
  <definedNames>
    <definedName name="A">#REF!</definedName>
    <definedName name="AanpassingScriptFAQ">#REF!</definedName>
    <definedName name="AanpassingScriptHIP">#REF!</definedName>
    <definedName name="AantalPercelenIngeschreven">#REF!</definedName>
    <definedName name="AltCPU2007Perceel1">#REF!</definedName>
    <definedName name="AltCPU2008Perceel1">#REF!</definedName>
    <definedName name="AltCPU2009Perceel1">#REF!</definedName>
    <definedName name="AltCPU2010Perceel1">#REF!</definedName>
    <definedName name="AltCPU2011Perceel1">#REF!</definedName>
    <definedName name="AltCPU2012Perceel1">#REF!</definedName>
    <definedName name="AltCPU2013Perceel1">#REF!</definedName>
    <definedName name="AltCPU2014Perceel1">#REF!</definedName>
    <definedName name="AltCPU2015Perceel1">#REF!</definedName>
    <definedName name="AltGBext2007Perceel1">#REF!</definedName>
    <definedName name="AltGBext2008Perceel1">#REF!</definedName>
    <definedName name="AltGBext2009Perceel1">#REF!</definedName>
    <definedName name="AltGBext2010Perceel1">#REF!</definedName>
    <definedName name="AltGBext2011Perceel1">#REF!</definedName>
    <definedName name="AltGBext2012Perceel1">#REF!</definedName>
    <definedName name="AltGBext2013Perceel1">#REF!</definedName>
    <definedName name="AltGBext2014Perceel1">#REF!</definedName>
    <definedName name="AltGBext2015Perceel1">#REF!</definedName>
    <definedName name="AltGBInt2007Perceel1">#REF!</definedName>
    <definedName name="AltGBInt2008Perceel1">#REF!</definedName>
    <definedName name="AltGBInt2009Perceel1">#REF!</definedName>
    <definedName name="AltGBInt2010Perceel1">#REF!</definedName>
    <definedName name="AltGBInt2011Perceel1">#REF!</definedName>
    <definedName name="AltGBInt2012Perceel1">#REF!</definedName>
    <definedName name="AltGBInt2013Perceel1">#REF!</definedName>
    <definedName name="AltGBInt2014Perceel1">#REF!</definedName>
    <definedName name="AltGBInt2015Perceel1">#REF!</definedName>
    <definedName name="AltMips2007Perceel1">#REF!</definedName>
    <definedName name="AltMips2008Perceel1">#REF!</definedName>
    <definedName name="AltMips2009Perceel1">#REF!</definedName>
    <definedName name="AltMips2010Perceel1">#REF!</definedName>
    <definedName name="AltMips2011Perceel1">#REF!</definedName>
    <definedName name="AltMips2012Perceel1">#REF!</definedName>
    <definedName name="AltMips2013Perceel1">#REF!</definedName>
    <definedName name="AltMips2014Perceel1">#REF!</definedName>
    <definedName name="AltMips2015Perceel1">#REF!</definedName>
    <definedName name="AnalytischeApplicatiesKorting">#REF!</definedName>
    <definedName name="AnalytischeApplicatiesPrijs">#REF!</definedName>
    <definedName name="ApplicatiebeheerBedrijven2007">#REF!</definedName>
    <definedName name="ApplicatiebeheerBedrijven2008">#REF!</definedName>
    <definedName name="ApplicatiebeheerBedrijven2009">#REF!</definedName>
    <definedName name="ApplicatiebeheerBedrijven2010">#REF!</definedName>
    <definedName name="ApplicatiebeheerBurger2007">#REF!</definedName>
    <definedName name="ApplicatiebeheerBurger2008">#REF!</definedName>
    <definedName name="ApplicatiebeheerBurger2009">#REF!</definedName>
    <definedName name="ApplicatiebeheerBurger2010">#REF!</definedName>
    <definedName name="ApplicatiebeheerOndersteuning2007">#REF!</definedName>
    <definedName name="ApplicatiebeheerOndersteuning2008">#REF!</definedName>
    <definedName name="ApplicatiebeheerOndersteuning2009">#REF!</definedName>
    <definedName name="ApplicatiebeheerOndersteuning2010">#REF!</definedName>
    <definedName name="ApplicatiebeheerWebsite2007">#REF!</definedName>
    <definedName name="ApplicatiebeheerWebsite2008">#REF!</definedName>
    <definedName name="ApplicatiebeheerWebsite2009">#REF!</definedName>
    <definedName name="ApplicatiebeheerWebsite2010">#REF!</definedName>
    <definedName name="B">#REF!</definedName>
    <definedName name="BedragenIn">#REF!</definedName>
    <definedName name="BM020Perceel1">#REF!</definedName>
    <definedName name="BM020Perceel2">#REF!</definedName>
    <definedName name="BM020Perceel3">#REF!</definedName>
    <definedName name="BM120140Perceel1">#REF!</definedName>
    <definedName name="BM120140Perceel2">#REF!</definedName>
    <definedName name="BM120140Perceel3">#REF!</definedName>
    <definedName name="BM140160Perceel1">#REF!</definedName>
    <definedName name="BM140160Perceel2">#REF!</definedName>
    <definedName name="BM140160Perceel3">#REF!</definedName>
    <definedName name="BM160180Perceel1">#REF!</definedName>
    <definedName name="BM160180Perceel2">#REF!</definedName>
    <definedName name="BM160180Perceel3">#REF!</definedName>
    <definedName name="BM180200Perceel1">#REF!</definedName>
    <definedName name="BM180200Perceel2">#REF!</definedName>
    <definedName name="BM180200Perceel3">#REF!</definedName>
    <definedName name="BM200plusPerceel1">#REF!</definedName>
    <definedName name="BM200plusPerceel2">#REF!</definedName>
    <definedName name="BM200plusPerceel3">#REF!</definedName>
    <definedName name="BM2040Perceel1">#REF!</definedName>
    <definedName name="BM2040Perceel2">#REF!</definedName>
    <definedName name="BM2040Perceel3">#REF!</definedName>
    <definedName name="BM4060Perceel1">#REF!</definedName>
    <definedName name="BM4060Perceel2">#REF!</definedName>
    <definedName name="BM4060Perceel3">#REF!</definedName>
    <definedName name="BM6080Perceel1">#REF!</definedName>
    <definedName name="BM6080Perceel2">#REF!</definedName>
    <definedName name="BM6080Perceel3">#REF!</definedName>
    <definedName name="bron">#REF!</definedName>
    <definedName name="BurstSeat">#REF!</definedName>
    <definedName name="CodeOfferte">#REF!</definedName>
    <definedName name="CompleetIngevuldAlternatiefPerceel1">#REF!</definedName>
    <definedName name="CompleetIngevuldAlternatiefPerceel2">#REF!</definedName>
    <definedName name="CompleetIngevuldAlternatiefPerceel3">#REF!</definedName>
    <definedName name="CompleetIngevuldOrgineelPerceel1">#REF!</definedName>
    <definedName name="CompleetIngevuldOrgineelPerceel2">#REF!</definedName>
    <definedName name="CompleetIngevuldOrgineelPerceel3">#REF!</definedName>
    <definedName name="CompleetIngevuldPerceel1">#REF!</definedName>
    <definedName name="CompleetIngevuldPerceel2">#REF!</definedName>
    <definedName name="CompleetIngevuldPerceel3">#REF!</definedName>
    <definedName name="ConnectorenOntwikkelstratenKorting">#REF!</definedName>
    <definedName name="ConnectorenOntwikkelstratenPrijs">#REF!</definedName>
    <definedName name="ConsultancyApplicatiebeheerRol1">#REF!</definedName>
    <definedName name="ConsultancyApplicatiebeheerRol2">#REF!</definedName>
    <definedName name="ConsultancyApplicatiebeheerRol3">#REF!</definedName>
    <definedName name="ConsultancyApplicatiebeheerRol4">#REF!</definedName>
    <definedName name="ConsultancyApplicatiebeheerRol5">#REF!</definedName>
    <definedName name="ConsultancyCallcenterRol1">#REF!</definedName>
    <definedName name="ConsultancyCallcenterRol2">#REF!</definedName>
    <definedName name="ConsultancyCallcenterRol3">#REF!</definedName>
    <definedName name="ConsultancyCallcenterRol4">#REF!</definedName>
    <definedName name="ConsultancyCallcenterRol5">#REF!</definedName>
    <definedName name="ConsultancyCallcenterRol6">#REF!</definedName>
    <definedName name="ConsultancyHostingRol1">#REF!</definedName>
    <definedName name="ConsultancyHostingRol2">#REF!</definedName>
    <definedName name="ConsultancyHostingRol3">#REF!</definedName>
    <definedName name="ConsultancyHostingRol4">#REF!</definedName>
    <definedName name="ConsultancyHostingRol5">#REF!</definedName>
    <definedName name="ConsultancyPrintEnMailRol1">#REF!</definedName>
    <definedName name="ConsultancyPrintEnMailRol2">#REF!</definedName>
    <definedName name="ConsultancyPrintEnMailRol3">#REF!</definedName>
    <definedName name="ConsultancyPrintEnMailRol4">#REF!</definedName>
    <definedName name="ConsultancyPrintEnMailRol5">#REF!</definedName>
    <definedName name="ConsultancyUren">#REF!</definedName>
    <definedName name="CurrentRatioGemiddeld">#REF!</definedName>
    <definedName name="CurrentRatioN">#REF!</definedName>
    <definedName name="CurrentRatioNmin1">#REF!</definedName>
    <definedName name="CurrentRatioNmin2">#REF!</definedName>
    <definedName name="DATA1">#REF!</definedName>
    <definedName name="DATA10">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7">#REF!</definedName>
    <definedName name="DATA2">#REF!</definedName>
    <definedName name="DATA3">#REF!</definedName>
    <definedName name="DATA4">#REF!</definedName>
    <definedName name="DATA5">#REF!</definedName>
    <definedName name="DATA6">#REF!</definedName>
    <definedName name="DATA7">#REF!</definedName>
    <definedName name="DATA8">#REF!</definedName>
    <definedName name="DATA9">#REF!</definedName>
    <definedName name="DoorverbondenGesprekPerSeconde">#REF!</definedName>
    <definedName name="DVAlternatiefRol1Perceel1">#REF!</definedName>
    <definedName name="DVAlternatiefRol1Perceel2">#REF!</definedName>
    <definedName name="DVAlternatiefRol1Perceel3">#REF!</definedName>
    <definedName name="DVAlternatiefRol2Perceel1">#REF!</definedName>
    <definedName name="DVAlternatiefRol2Perceel2">#REF!</definedName>
    <definedName name="DVAlternatiefRol2Perceel3">#REF!</definedName>
    <definedName name="DVAlternatiefRol3Perceel1">#REF!</definedName>
    <definedName name="DVAlternatiefRol3Perceel2">#REF!</definedName>
    <definedName name="DVAlternatiefRol3Perceel3">#REF!</definedName>
    <definedName name="DVOrgineelRol1Perceel1">#REF!</definedName>
    <definedName name="DVOrgineelRol1Perceel2">#REF!</definedName>
    <definedName name="DVOrgineelRol1Perceel3">#REF!</definedName>
    <definedName name="DVOrgineelRol2Perceel1">#REF!</definedName>
    <definedName name="DVOrgineelRol2Perceel2">#REF!</definedName>
    <definedName name="DVOrgineelRol2Perceel3">#REF!</definedName>
    <definedName name="DVOrgineelRol3Perceel1">#REF!</definedName>
    <definedName name="DVOrgineelRol3Perceel2">#REF!</definedName>
    <definedName name="DVOrgineelRol3Perceel3">#REF!</definedName>
    <definedName name="DVRol1">#REF!</definedName>
    <definedName name="DVRol2">#REF!</definedName>
    <definedName name="DVRol3">#REF!</definedName>
    <definedName name="EigenVermogenN">#REF!</definedName>
    <definedName name="EigenVermogenNmin1">#REF!</definedName>
    <definedName name="EigenVermogenNmin2">#REF!</definedName>
    <definedName name="EPE">#REF!</definedName>
    <definedName name="Exponent">#REF!</definedName>
    <definedName name="ExtraWerkstroom">#REF!</definedName>
    <definedName name="GeavanceerdeFunctionaliteit">#REF!</definedName>
    <definedName name="GeavanceerdeFunctionaliteitAnalytischeApplicaties">#REF!</definedName>
    <definedName name="GeavanceerdeFunctionaliteitCorporatePerformance">#REF!</definedName>
    <definedName name="GeavanceerdeFunctionaliteitDatamining">#REF!</definedName>
    <definedName name="GeavanceerdeFunctionaliteitStatistischeAnalyse">#REF!</definedName>
    <definedName name="Gebruikers">#REF!</definedName>
    <definedName name="GeenBedragenIngevuld">#REF!</definedName>
    <definedName name="HostingBedrijven2007">#REF!</definedName>
    <definedName name="HostingBedrijven2008">#REF!</definedName>
    <definedName name="HostingBedrijven2009">#REF!</definedName>
    <definedName name="HostingBedrijven2010">#REF!</definedName>
    <definedName name="HostingBurger2007">#REF!</definedName>
    <definedName name="HostingBurger2008">#REF!</definedName>
    <definedName name="HostingBurger2009">#REF!</definedName>
    <definedName name="HostingBurger2010">#REF!</definedName>
    <definedName name="HostingOndersteunendeDiensten2007">#REF!</definedName>
    <definedName name="HostingOndersteunendeDiensten2008">#REF!</definedName>
    <definedName name="HostingOndersteunendeDiensten2009">#REF!</definedName>
    <definedName name="HostingOndersteunendeDiensten2010">#REF!</definedName>
    <definedName name="HostingWebsite2007">#REF!</definedName>
    <definedName name="HostingWebsite2008">#REF!</definedName>
    <definedName name="HostingWebsite2009">#REF!</definedName>
    <definedName name="HostingWebsite2010">#REF!</definedName>
    <definedName name="IHU">#REF!</definedName>
    <definedName name="InitiëleKostenInrichting">#REF!</definedName>
    <definedName name="InschrijvenPerceel1">#REF!</definedName>
    <definedName name="InschrijvenPerceel2">#REF!</definedName>
    <definedName name="InschrijvenPerceel3">#REF!</definedName>
    <definedName name="InschrijvenPerceel4">#REF!</definedName>
    <definedName name="JaarlijkseGroei">#REF!</definedName>
    <definedName name="JaNee">#REF!</definedName>
    <definedName name="KortingspercentageListprijsAlternatiefPerceel1">#REF!</definedName>
    <definedName name="KortingspercentageListprijsAlternatiefPerceel2">#REF!</definedName>
    <definedName name="KortingspercentageListprijsAlternatiefPerceel3">#REF!</definedName>
    <definedName name="KortingspercentageListprijsOrgineelPerceel1">#REF!</definedName>
    <definedName name="KortingspercentageListprijsOrgineelPerceel2">#REF!</definedName>
    <definedName name="KortingspercentageListprijsOrgineelPerceel3">#REF!</definedName>
    <definedName name="KostenPerCall0tot100">#REF!</definedName>
    <definedName name="KostenPerCall1001tot1500">#REF!</definedName>
    <definedName name="KostenPerCall101tot250">#REF!</definedName>
    <definedName name="KostenPerCall1501tot2000">#REF!</definedName>
    <definedName name="KostenPerCall2001tot2500">#REF!</definedName>
    <definedName name="KostenPerCall2500plus">#REF!</definedName>
    <definedName name="KostenPerCall251tot500">#REF!</definedName>
    <definedName name="KostenPerCall501tot750">#REF!</definedName>
    <definedName name="KostenPerCall751tot1000">#REF!</definedName>
    <definedName name="LAQ">#REF!</definedName>
    <definedName name="Leeg">#REF!</definedName>
    <definedName name="LiquideMiddelenN">#REF!</definedName>
    <definedName name="LiquideMiddelenNmin1">#REF!</definedName>
    <definedName name="LiquideMiddelenNmin2">#REF!</definedName>
    <definedName name="MaandelijkseFeeCallcenters">#REF!</definedName>
    <definedName name="MainframeToMidrange">#REF!</definedName>
    <definedName name="Maximaal">#REF!</definedName>
    <definedName name="MigratieAlternatiefPerceel1">#REF!</definedName>
    <definedName name="MigratieAlternatiefPerceel2">#REF!</definedName>
    <definedName name="MigratieAlternatiefPerceel3">#REF!</definedName>
    <definedName name="MigratieOrgineelPerceel1">#REF!</definedName>
    <definedName name="MigratieOrgineelPerceel2">#REF!</definedName>
    <definedName name="MigratieOrgineelPerceel3">#REF!</definedName>
    <definedName name="MinorityInterestInSubsidiariesN">#REF!</definedName>
    <definedName name="MinorityInterestInSubsidiariesNmin1">#REF!</definedName>
    <definedName name="MinorityInterestInSubsidiariesNmin2">#REF!</definedName>
    <definedName name="MRCPUHoog">#REF!</definedName>
    <definedName name="MRCPULaag">#REF!</definedName>
    <definedName name="MRCPUMiddel">#REF!</definedName>
    <definedName name="MRHoog">#REF!</definedName>
    <definedName name="MRInternHoog">#REF!</definedName>
    <definedName name="MRInternLaag">#REF!</definedName>
    <definedName name="MRInternMiddel">#REF!</definedName>
    <definedName name="MRLaag">#REF!</definedName>
    <definedName name="MRMiddel">#REF!</definedName>
    <definedName name="MRNaamHoog">#REF!</definedName>
    <definedName name="MRNaamLaag">#REF!</definedName>
    <definedName name="MRNaamMiddel">#REF!</definedName>
    <definedName name="Multiperceelfactor">#REF!</definedName>
    <definedName name="NaamAanbesteding">#REF!</definedName>
    <definedName name="NaamLeverancier">#REF!</definedName>
    <definedName name="NaamPerceel1">#REF!</definedName>
    <definedName name="NaamPerceel2">#REF!</definedName>
    <definedName name="NaamPerceel3">#REF!</definedName>
    <definedName name="NettoResultaatN">#REF!</definedName>
    <definedName name="NettoResultaatNmin1">#REF!</definedName>
    <definedName name="NettoResultaatNmin2">#REF!</definedName>
    <definedName name="NietCompleetIngevuld">#REF!</definedName>
    <definedName name="NietCompleetIngevuldeTemplate">#REF!</definedName>
    <definedName name="NOK">#REF!</definedName>
    <definedName name="NVT">#REF!</definedName>
    <definedName name="OHSAlternatiefPerceel1">#REF!</definedName>
    <definedName name="OHSAlternatiefPerceel2">#REF!</definedName>
    <definedName name="OHSAlternatiefPerceel3">#REF!</definedName>
    <definedName name="OHSOrgineelPerceel1">#REF!</definedName>
    <definedName name="OHSOrgineelPerceel2">#REF!</definedName>
    <definedName name="OHSOrgineelPerceel3">#REF!</definedName>
    <definedName name="OK">#REF!</definedName>
    <definedName name="OmzetGemiddeld">#REF!</definedName>
    <definedName name="OmzetN">#REF!</definedName>
    <definedName name="OmzetNmin1">#REF!</definedName>
    <definedName name="OmzetNmin2">#REF!</definedName>
    <definedName name="Omzetwaarde">#REF!</definedName>
    <definedName name="OpleidingADDPerceel2BF">#REF!</definedName>
    <definedName name="OpleidingADDPerceel2SA">#REF!</definedName>
    <definedName name="OpleidingAKostenPerceel2BF">#REF!</definedName>
    <definedName name="OpleidingAKostenPerceel2SA">#REF!</definedName>
    <definedName name="OpleidingBDDPerceel2BF">#REF!</definedName>
    <definedName name="OpleidingBDDPerceel2SA">#REF!</definedName>
    <definedName name="OpleidingBKostenPerceel2BF">#REF!</definedName>
    <definedName name="OpleidingBKostenPerceel2SA">#REF!</definedName>
    <definedName name="OpleidingCDDPerceel2BF">#REF!</definedName>
    <definedName name="OpleidingCDDPerceel2SA">#REF!</definedName>
    <definedName name="OpleidingCKostenPerceel2BF">#REF!</definedName>
    <definedName name="OpleidingCKostenPerceel2SA">#REF!</definedName>
    <definedName name="OpleidingDDDPerceel1BF">#REF!</definedName>
    <definedName name="OpleidingDDDPerceel2BF">#REF!</definedName>
    <definedName name="OpleidingDDDPerceel2SA">#REF!</definedName>
    <definedName name="OpleidingDDDPerceel3BF">#REF!</definedName>
    <definedName name="OpleidingDKostenPerceel1BF">#REF!</definedName>
    <definedName name="OpleidingDKostenPerceel2BF">#REF!</definedName>
    <definedName name="OpleidingDKostenPerceel2SA">#REF!</definedName>
    <definedName name="OpleidingDKostenPerceel3BF">#REF!</definedName>
    <definedName name="OpleidingEDDPerceel1BF">#REF!</definedName>
    <definedName name="OpleidingEDDPerceel2BF">#REF!</definedName>
    <definedName name="OpleidingEDDPerceel2SA">#REF!</definedName>
    <definedName name="OpleidingEDDPerceel3BF">#REF!</definedName>
    <definedName name="OpleidingEKostenPerceel1BF">#REF!</definedName>
    <definedName name="OpleidingEKostenPerceel2BF">#REF!</definedName>
    <definedName name="OpleidingEKostenPerceel2SA">#REF!</definedName>
    <definedName name="OpleidingEKostenPerceel3BF">#REF!</definedName>
    <definedName name="OpleidingFDDPerceel2BF">#REF!</definedName>
    <definedName name="OpleidingFDDPerceel2SA">#REF!</definedName>
    <definedName name="OpleidingFKostenPerceel2BF">#REF!</definedName>
    <definedName name="OpleidingFKostenPerceel2SA">#REF!</definedName>
    <definedName name="OpleidingGDDPerceel2BF">#REF!</definedName>
    <definedName name="OpleidingGDDPerceel2SA">#REF!</definedName>
    <definedName name="OpleidingGKostenPerceel2BF">#REF!</definedName>
    <definedName name="OpleidingGKostenPerceel2SA">#REF!</definedName>
    <definedName name="OpleidingZDDPerceel2BF">#REF!</definedName>
    <definedName name="OpleidingZDDPerceel2SA">#REF!</definedName>
    <definedName name="OpleidingZKostenPerceel2BF">#REF!</definedName>
    <definedName name="OpleidingZKostenPerceel2SA">#REF!</definedName>
    <definedName name="OrgCPU2007Perceel2">#REF!</definedName>
    <definedName name="OrgCPU2007Perceel3">#REF!</definedName>
    <definedName name="OrgCPU2008Perceel2">#REF!</definedName>
    <definedName name="OrgCPU2008Perceel3">#REF!</definedName>
    <definedName name="OrgCPU2009Perceel2">#REF!</definedName>
    <definedName name="OrgCPU2009Perceel3">#REF!</definedName>
    <definedName name="OrgCPU2010Perceel2">#REF!</definedName>
    <definedName name="OrgCPU2010Perceel3">#REF!</definedName>
    <definedName name="OrgCPU2011Perceel2">#REF!</definedName>
    <definedName name="OrgCPU2011Perceel3">#REF!</definedName>
    <definedName name="OrgCPU2012Perceel2">#REF!</definedName>
    <definedName name="OrgCPU2012Perceel3">#REF!</definedName>
    <definedName name="OrgCPU2013Perceel2">#REF!</definedName>
    <definedName name="OrgCPU2013Perceel3">#REF!</definedName>
    <definedName name="OrgCPU2014Perceel1">#REF!</definedName>
    <definedName name="OrgCPU2014Perceel2">#REF!</definedName>
    <definedName name="OrgCPU2014Perceel3">#REF!</definedName>
    <definedName name="OrgCPU2015Perceel2">#REF!</definedName>
    <definedName name="OrgCPU2015Perceel3">#REF!</definedName>
    <definedName name="OrgGBext2007Perceel2">#REF!</definedName>
    <definedName name="OrgGBext2007Perceel3">#REF!</definedName>
    <definedName name="OrgGBext2008Perceel2">#REF!</definedName>
    <definedName name="OrgGBext2008Perceel3">#REF!</definedName>
    <definedName name="OrgGBext2009Perceel2">#REF!</definedName>
    <definedName name="OrgGBext2009Perceel3">#REF!</definedName>
    <definedName name="OrgGBext2010Perceel2">#REF!</definedName>
    <definedName name="OrgGBext2010Perceel3">#REF!</definedName>
    <definedName name="OrgGBext2011Perceel2">#REF!</definedName>
    <definedName name="OrgGBext2011Perceel3">#REF!</definedName>
    <definedName name="OrgGBext2012Perceel2">#REF!</definedName>
    <definedName name="OrgGBext2012Perceel3">#REF!</definedName>
    <definedName name="OrgGBext2013Perceel2">#REF!</definedName>
    <definedName name="OrgGBext2013Perceel3">#REF!</definedName>
    <definedName name="OrgGBext2014Perceel1">#REF!</definedName>
    <definedName name="OrgGBext2014Perceel2">#REF!</definedName>
    <definedName name="OrgGBext2014Perceel3">#REF!</definedName>
    <definedName name="OrgGBext2015Perceel2">#REF!</definedName>
    <definedName name="OrgGBext2015Perceel3">#REF!</definedName>
    <definedName name="OrgGBInt2007Perceel2">#REF!</definedName>
    <definedName name="OrgGBInt2007Perceel3">#REF!</definedName>
    <definedName name="OrgGBInt2008Perceel2">#REF!</definedName>
    <definedName name="OrgGBInt2008Perceel3">#REF!</definedName>
    <definedName name="OrgGBInt2009Perceel2">#REF!</definedName>
    <definedName name="OrgGBInt2009Perceel3">#REF!</definedName>
    <definedName name="OrgGBInt2010Perceel2">#REF!</definedName>
    <definedName name="OrgGBInt2010Perceel3">#REF!</definedName>
    <definedName name="OrgGBInt2011Perceel2">#REF!</definedName>
    <definedName name="OrgGBInt2011Perceel3">#REF!</definedName>
    <definedName name="OrgGBInt2012Perceel2">#REF!</definedName>
    <definedName name="OrgGBInt2012Perceel3">#REF!</definedName>
    <definedName name="OrgGBInt2013Perceel2">#REF!</definedName>
    <definedName name="OrgGBInt2013Perceel3">#REF!</definedName>
    <definedName name="OrgGBInt2014Perceel1">#REF!</definedName>
    <definedName name="OrgGBInt2014Perceel2">#REF!</definedName>
    <definedName name="OrgGBInt2014Perceel3">#REF!</definedName>
    <definedName name="OrgGBInt2015Perceel2">#REF!</definedName>
    <definedName name="OrgGBInt2015Perceel3">#REF!</definedName>
    <definedName name="OrgMips2007Perceel1">#REF!</definedName>
    <definedName name="OrgMips2007Perceel2">#REF!</definedName>
    <definedName name="OrgMips2007Perceel3">#REF!</definedName>
    <definedName name="OrgMips2008Perceel1">#REF!</definedName>
    <definedName name="OrgMips2008Perceel2">#REF!</definedName>
    <definedName name="OrgMips2008Perceel3">#REF!</definedName>
    <definedName name="OrgMips2009Perceel1">#REF!</definedName>
    <definedName name="OrgMips2009Perceel2">#REF!</definedName>
    <definedName name="OrgMips2009Perceel3">#REF!</definedName>
    <definedName name="OrgMips2010Perceel1">#REF!</definedName>
    <definedName name="OrgMips2010Perceel2">#REF!</definedName>
    <definedName name="OrgMips2010Perceel3">#REF!</definedName>
    <definedName name="OrgMips2011Perceel1">#REF!</definedName>
    <definedName name="OrgMips2011Perceel2">#REF!</definedName>
    <definedName name="OrgMips2011Perceel3">#REF!</definedName>
    <definedName name="OrgMips2012Perceel1">#REF!</definedName>
    <definedName name="OrgMips2012Perceel2">#REF!</definedName>
    <definedName name="OrgMips2012Perceel3">#REF!</definedName>
    <definedName name="OrgMips2013Perceel1">#REF!</definedName>
    <definedName name="OrgMips2013Perceel2">#REF!</definedName>
    <definedName name="OrgMips2013Perceel3">#REF!</definedName>
    <definedName name="OrgMips2014Perceel1">#REF!</definedName>
    <definedName name="OrgMips2014Perceel2">#REF!</definedName>
    <definedName name="OrgMips2014Perceel3">#REF!</definedName>
    <definedName name="OrgMips2015Perceel1">#REF!</definedName>
    <definedName name="OrgMips2015Perceel2">#REF!</definedName>
    <definedName name="OrgMips2015Perceel3">#REF!</definedName>
    <definedName name="Perceelsom">#REF!</definedName>
    <definedName name="Percentage_Qeisen">#REF!</definedName>
    <definedName name="Platforms">#REF!</definedName>
    <definedName name="Pmax">#REF!</definedName>
    <definedName name="Pref">#REF!</definedName>
    <definedName name="PrijsPerMinuut120tot180">#REF!</definedName>
    <definedName name="PrijsPerMinuut15tot60">#REF!</definedName>
    <definedName name="PrijsPerMinuut180tot240">#REF!</definedName>
    <definedName name="PrijsPerMinuut240tot300">#REF!</definedName>
    <definedName name="PrijsPerMinuut300tot360">#REF!</definedName>
    <definedName name="PrijsPerMinuut360tot420">#REF!</definedName>
    <definedName name="PrijsPerMinuut60tot120">#REF!</definedName>
    <definedName name="PrijsPerSeconde120tot180">#REF!</definedName>
    <definedName name="PrijsPerSeconde15tot60">#REF!</definedName>
    <definedName name="PrijsPerSeconde180tot240">#REF!</definedName>
    <definedName name="PrijsPerSeconde240tot300">#REF!</definedName>
    <definedName name="PrijsPerSeconde300tot360">#REF!</definedName>
    <definedName name="PrijsPerSeconde360tot420">#REF!</definedName>
    <definedName name="PrijsPerSeconde60tot120">#REF!</definedName>
    <definedName name="PrintEnMailBrief001">#REF!</definedName>
    <definedName name="PrintEnMailBrief002">#REF!</definedName>
    <definedName name="PrintEnMailBrief003">#REF!</definedName>
    <definedName name="PrintEnMailBrief004">#REF!</definedName>
    <definedName name="PrintEnMailBrief005">#REF!</definedName>
    <definedName name="Prognose0tot10">#REF!</definedName>
    <definedName name="Prognose10tot20">#REF!</definedName>
    <definedName name="Prognose110tot120">#REF!</definedName>
    <definedName name="Prognose120tot130">#REF!</definedName>
    <definedName name="Prognose130tot140">#REF!</definedName>
    <definedName name="Prognose140tot150">#REF!</definedName>
    <definedName name="Prognose150tot160">#REF!</definedName>
    <definedName name="Prognose160tot170">#REF!</definedName>
    <definedName name="Prognose170tot180">#REF!</definedName>
    <definedName name="Prognose180tot190">#REF!</definedName>
    <definedName name="Prognose190tot200">#REF!</definedName>
    <definedName name="Prognose20tot30">#REF!</definedName>
    <definedName name="Prognose30tot40">#REF!</definedName>
    <definedName name="Prognose40tot50">#REF!</definedName>
    <definedName name="Prognose50tot60">#REF!</definedName>
    <definedName name="Prognose60tot70">#REF!</definedName>
    <definedName name="Prognose70tot80">#REF!</definedName>
    <definedName name="Prognose80tot90">#REF!</definedName>
    <definedName name="Qmax">#REF!</definedName>
    <definedName name="Qmin">#REF!</definedName>
    <definedName name="Qref">#REF!</definedName>
    <definedName name="Qwensen">#REF!</definedName>
    <definedName name="RentabiliteitGemiddeld">#REF!</definedName>
    <definedName name="RentabiliteitN">#REF!</definedName>
    <definedName name="RentabiliteitNmin1">#REF!</definedName>
    <definedName name="RentabiliteitNmin2">#REF!</definedName>
    <definedName name="SolvabiliteitGemiddeld">#REF!</definedName>
    <definedName name="SolvabiliteitN">#REF!</definedName>
    <definedName name="SolvabiliteitNmin1">#REF!</definedName>
    <definedName name="SolvabiliteitNmin2">#REF!</definedName>
    <definedName name="SOLVERWAARDE">#REF!</definedName>
    <definedName name="STA">#REF!</definedName>
    <definedName name="Staffel1">#REF!</definedName>
    <definedName name="Staffel2">#REF!</definedName>
    <definedName name="StarttariefPerCall">#REF!</definedName>
    <definedName name="StarttariefPerDoorverbondenCall">#REF!</definedName>
    <definedName name="storage">#REF!</definedName>
    <definedName name="StorageExp">#REF!</definedName>
    <definedName name="SWI">#REF!</definedName>
    <definedName name="TEST1">#REF!</definedName>
    <definedName name="TEST10">#REF!</definedName>
    <definedName name="TEST11">#REF!</definedName>
    <definedName name="TEST12">#REF!</definedName>
    <definedName name="TEST13">#REF!</definedName>
    <definedName name="TEST14">#REF!</definedName>
    <definedName name="TEST15">#REF!</definedName>
    <definedName name="TEST16">#REF!</definedName>
    <definedName name="TEST17">#REF!</definedName>
    <definedName name="TEST18">#REF!</definedName>
    <definedName name="TEST19">#REF!</definedName>
    <definedName name="TEST2">#REF!</definedName>
    <definedName name="TEST20">#REF!</definedName>
    <definedName name="TEST21">#REF!</definedName>
    <definedName name="TEST22">#REF!</definedName>
    <definedName name="TEST23">#REF!</definedName>
    <definedName name="TEST24">#REF!</definedName>
    <definedName name="TEST25">#REF!</definedName>
    <definedName name="TEST26">#REF!</definedName>
    <definedName name="TEST27">#REF!</definedName>
    <definedName name="TEST28">#REF!</definedName>
    <definedName name="TEST29">#REF!</definedName>
    <definedName name="TEST3">#REF!</definedName>
    <definedName name="TEST30">#REF!</definedName>
    <definedName name="TEST4">#REF!</definedName>
    <definedName name="TEST5">#REF!</definedName>
    <definedName name="TEST6">#REF!</definedName>
    <definedName name="TEST7">#REF!</definedName>
    <definedName name="TEST8">#REF!</definedName>
    <definedName name="TEST9">#REF!</definedName>
    <definedName name="TESTHKEY">#REF!</definedName>
    <definedName name="TESTKEYS">#REF!</definedName>
    <definedName name="TESTVKEY">#REF!</definedName>
    <definedName name="TextminingToolsKorting">#REF!</definedName>
    <definedName name="TextminingToolsPrijs">#REF!</definedName>
    <definedName name="TotaalVermogenN">#REF!</definedName>
    <definedName name="TotaalVermogenNmin1">#REF!</definedName>
    <definedName name="TotaalVermogenNmin2">#REF!</definedName>
    <definedName name="TotaleWaarde">#REF!</definedName>
    <definedName name="TRA">#REF!</definedName>
    <definedName name="TypeA">#REF!</definedName>
    <definedName name="TypeB">#REF!</definedName>
    <definedName name="TypeC">#REF!</definedName>
    <definedName name="TypeD">#REF!</definedName>
    <definedName name="TypeE">#REF!</definedName>
    <definedName name="TypeF">#REF!</definedName>
    <definedName name="TypeG">#REF!</definedName>
    <definedName name="TypeH">#REF!</definedName>
    <definedName name="TypeY">#REF!</definedName>
    <definedName name="TypeZ">#REF!</definedName>
    <definedName name="UTZ">#REF!</definedName>
    <definedName name="VasteActivaN">#REF!</definedName>
    <definedName name="VasteActivaNmin1">#REF!</definedName>
    <definedName name="VasteActivaNmin2">#REF!</definedName>
    <definedName name="Verplicht">#REF!</definedName>
    <definedName name="VlottendeActivaN">#REF!</definedName>
    <definedName name="VlottendeActivaNmin1">#REF!</definedName>
    <definedName name="VlottendeActivaNmin2">#REF!</definedName>
    <definedName name="Volumekorting10Ktot20k">#REF!</definedName>
    <definedName name="Volumekorting1tot10k">#REF!</definedName>
    <definedName name="Volumekorting20Ktot30k">#REF!</definedName>
    <definedName name="Volumekorting30Ktot40k">#REF!</definedName>
    <definedName name="Volumekorting40Ktot50k">#REF!</definedName>
    <definedName name="Volumekorting50Ktot60k">#REF!</definedName>
    <definedName name="Volumekorting60Ktot70k">#REF!</definedName>
    <definedName name="Volumekorting70Ktot80k">#REF!</definedName>
    <definedName name="Volumekorting80Ktot90k">#REF!</definedName>
    <definedName name="Volumekorting90Ktot100k">#REF!</definedName>
    <definedName name="Volumekortingvanaf100K">#REF!</definedName>
    <definedName name="VoorzieningenN">#REF!</definedName>
    <definedName name="VoorzieningenNmin1">#REF!</definedName>
    <definedName name="VoorzieningenNmin2">#REF!</definedName>
    <definedName name="VreemdVermogenKortN">#REF!</definedName>
    <definedName name="VreemdVermogenKortNmin1">#REF!</definedName>
    <definedName name="VreemdVermogenKortNmin2">#REF!</definedName>
    <definedName name="VreemdVermogenLangN">#REF!</definedName>
    <definedName name="VreemdVermogenLangNmin1">#REF!</definedName>
    <definedName name="VreemdVermogenLangNmin2">#REF!</definedName>
    <definedName name="Waarden">#REF!</definedName>
    <definedName name="WeegfactorjaarN">#REF!</definedName>
    <definedName name="WeegfactorjaarNmin1">#REF!</definedName>
    <definedName name="WeegfactorjaarNmin2">#REF!</definedName>
    <definedName name="weegfactortotaal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3" i="10" l="1"/>
  <c r="G21" i="10"/>
  <c r="F21" i="10"/>
  <c r="G20" i="10"/>
  <c r="F20" i="10"/>
  <c r="F19" i="10"/>
  <c r="G19" i="10" s="1"/>
  <c r="E16" i="10"/>
  <c r="F14" i="10"/>
  <c r="D7" i="11" s="1"/>
  <c r="F7" i="11" s="1"/>
  <c r="G13" i="10"/>
  <c r="F12" i="10"/>
  <c r="G12" i="10" s="1"/>
  <c r="G14" i="10" l="1"/>
  <c r="J22" i="3"/>
  <c r="J38" i="3"/>
  <c r="J37" i="3"/>
  <c r="J33" i="3"/>
  <c r="J34" i="3"/>
  <c r="J35" i="3"/>
  <c r="J36" i="3"/>
  <c r="J32" i="3"/>
  <c r="J23" i="3" l="1"/>
  <c r="J24" i="3"/>
  <c r="J25" i="3" l="1"/>
  <c r="J46" i="3"/>
  <c r="J45" i="3"/>
  <c r="J47" i="3" l="1"/>
  <c r="J39" i="3" l="1"/>
  <c r="J50" i="3" s="1"/>
  <c r="F9" i="10" s="1"/>
  <c r="C7" i="11" s="1"/>
  <c r="E7" i="11" s="1"/>
  <c r="F15" i="10" s="1"/>
</calcChain>
</file>

<file path=xl/sharedStrings.xml><?xml version="1.0" encoding="utf-8"?>
<sst xmlns="http://schemas.openxmlformats.org/spreadsheetml/2006/main" count="143" uniqueCount="113">
  <si>
    <t>Europese Aanbesteding</t>
  </si>
  <si>
    <t>Vergelijkingswaarde</t>
  </si>
  <si>
    <t>Score Kwaliteit</t>
  </si>
  <si>
    <t>Procenten</t>
  </si>
  <si>
    <t xml:space="preserve">Kwaliteit in eisen </t>
  </si>
  <si>
    <t>%</t>
  </si>
  <si>
    <t>Totaal kwaliteit</t>
  </si>
  <si>
    <t>Indicatie BPK-score</t>
  </si>
  <si>
    <t>*1</t>
  </si>
  <si>
    <t>Punten</t>
  </si>
  <si>
    <t xml:space="preserve">Eisen </t>
  </si>
  <si>
    <t>Wensen</t>
  </si>
  <si>
    <t>Totaal</t>
  </si>
  <si>
    <t xml:space="preserve"> </t>
  </si>
  <si>
    <t>Hulpdata Grafiek Superformule</t>
  </si>
  <si>
    <t>Hulpvelden</t>
  </si>
  <si>
    <t>Uw inschrijving</t>
  </si>
  <si>
    <t>LET OP  !!!</t>
  </si>
  <si>
    <t>EVMI-punten</t>
  </si>
  <si>
    <t xml:space="preserve">P </t>
  </si>
  <si>
    <t>Q</t>
  </si>
  <si>
    <t>EMVI</t>
  </si>
  <si>
    <t>Ref</t>
  </si>
  <si>
    <t>Ref (boven)</t>
  </si>
  <si>
    <t>Ref (onder)</t>
  </si>
  <si>
    <t>EMVI-lijnen</t>
  </si>
  <si>
    <t>hulp=Q bij P=0</t>
  </si>
  <si>
    <t>Q berekend bij P=0 en EMVI=1</t>
  </si>
  <si>
    <t>P berekend uit Q en EMVI=1</t>
  </si>
  <si>
    <t>Q berekend bij P=0 en EMVI=0,9</t>
  </si>
  <si>
    <t>P berekend uit Q en EMVI=0,9</t>
  </si>
  <si>
    <t>Q berekend bij P=0 en EMVI=0,8</t>
  </si>
  <si>
    <t>P berekend uit Q en EMVI=0,8</t>
  </si>
  <si>
    <t>Q berekend bij P=0 en EMVI=0,7</t>
  </si>
  <si>
    <t>P berekend uit Q en EMVI=0,7</t>
  </si>
  <si>
    <t>Q berekend bij P=0 en EMVI=0,6</t>
  </si>
  <si>
    <t>P berekend uit Q en EMVI=0,6</t>
  </si>
  <si>
    <t>Q berekend bij P=0 en EMVI=1,1</t>
  </si>
  <si>
    <t>P berekend uit Q en EMVI=1,1</t>
  </si>
  <si>
    <t>Hulpvelden t.b.v grafiek</t>
  </si>
  <si>
    <t>Exponent</t>
  </si>
  <si>
    <t>Pref</t>
  </si>
  <si>
    <t>Qref</t>
  </si>
  <si>
    <t>Referentie</t>
  </si>
  <si>
    <t>Referentie (Qmax)</t>
  </si>
  <si>
    <t>Qmax</t>
  </si>
  <si>
    <t>Qmin</t>
  </si>
  <si>
    <t>Qwensen</t>
  </si>
  <si>
    <t>P</t>
  </si>
  <si>
    <t>LAQ</t>
  </si>
  <si>
    <t>genormaliseerd</t>
  </si>
  <si>
    <t>Bonus (extra)</t>
  </si>
  <si>
    <t>LAQ (norm)</t>
  </si>
  <si>
    <t>Qeisen</t>
  </si>
  <si>
    <t>Uw Inschrijving</t>
  </si>
  <si>
    <t>Qbonus</t>
  </si>
  <si>
    <r>
      <t xml:space="preserve">Voordat de TAB-bladen </t>
    </r>
    <r>
      <rPr>
        <i/>
        <sz val="12"/>
        <color theme="0"/>
        <rFont val="Verdana"/>
        <family val="2"/>
      </rPr>
      <t>"TBV PRIJSMODEL (1)"</t>
    </r>
    <r>
      <rPr>
        <sz val="12"/>
        <color theme="0"/>
        <rFont val="Verdana"/>
        <family val="2"/>
      </rPr>
      <t xml:space="preserve"> EN </t>
    </r>
    <r>
      <rPr>
        <i/>
        <sz val="12"/>
        <color theme="0"/>
        <rFont val="Verdana"/>
        <family val="2"/>
      </rPr>
      <t>"TBV PRIJSMODEL (2)"</t>
    </r>
    <r>
      <rPr>
        <sz val="12"/>
        <color theme="0"/>
        <rFont val="Verdana"/>
        <family val="2"/>
      </rPr>
      <t xml:space="preserve"> gekopieerd worden kan naar het Prijsmodel, moeten eerst onderstaande waarden ( oranje velden ) worden geselecteerd en worden gekopieerd en geplakt worden als WAARDEN (ctrl-C, plakken speciaal "waarden")</t>
    </r>
  </si>
  <si>
    <t>Digitale Toegankelijkheid</t>
  </si>
  <si>
    <t xml:space="preserve"> (prijzen exclusief BTW)</t>
  </si>
  <si>
    <t>Ontwikkelaars</t>
  </si>
  <si>
    <t>Testers</t>
  </si>
  <si>
    <t>Ontwerpers</t>
  </si>
  <si>
    <t>Redacteuren</t>
  </si>
  <si>
    <r>
      <t xml:space="preserve">Eigen inschatting score kwaliteit </t>
    </r>
    <r>
      <rPr>
        <vertAlign val="superscript"/>
        <sz val="11"/>
        <color theme="1"/>
        <rFont val="Verdana"/>
        <family val="2"/>
      </rPr>
      <t>*1</t>
    </r>
  </si>
  <si>
    <t>Toelichting:</t>
  </si>
  <si>
    <t>kenmerk IUC24-022</t>
  </si>
  <si>
    <t>Tarief  per audit</t>
  </si>
  <si>
    <t>Kosten audits op jaarbasis</t>
  </si>
  <si>
    <t>Naam opleiding</t>
  </si>
  <si>
    <t>Tarief per uur</t>
  </si>
  <si>
    <t>Kosten opleiding op jaarbasis</t>
  </si>
  <si>
    <t>Gemiddeld aantal audits per jaar*</t>
  </si>
  <si>
    <t>Kosten consultancy op jaarbasis</t>
  </si>
  <si>
    <t>Consultancy op ad hocbasis (tweedelijns advies remote)</t>
  </si>
  <si>
    <t xml:space="preserve">Audits volledig onderzoek </t>
  </si>
  <si>
    <t xml:space="preserve">Audits contentonderzoek </t>
  </si>
  <si>
    <t xml:space="preserve">Hercontroles </t>
  </si>
  <si>
    <r>
      <rPr>
        <b/>
        <sz val="10"/>
        <rFont val="RijksoverheidSansHeading"/>
        <family val="2"/>
      </rPr>
      <t>Audits:</t>
    </r>
    <r>
      <rPr>
        <sz val="10"/>
        <rFont val="RijksoverheidSansHeading"/>
        <family val="2"/>
      </rPr>
      <t xml:space="preserve">            </t>
    </r>
  </si>
  <si>
    <r>
      <rPr>
        <b/>
        <sz val="10"/>
        <rFont val="RijksoverheidSansHeading"/>
        <family val="2"/>
      </rPr>
      <t>Opleiding:</t>
    </r>
    <r>
      <rPr>
        <sz val="10"/>
        <rFont val="RijksoverheidSansHeading"/>
        <family val="2"/>
      </rPr>
      <t xml:space="preserve"> </t>
    </r>
  </si>
  <si>
    <t xml:space="preserve">Totaal </t>
  </si>
  <si>
    <t xml:space="preserve">Groepsgrootte maximaal </t>
  </si>
  <si>
    <t>Aantal groepen*</t>
  </si>
  <si>
    <t xml:space="preserve">*Alle genoemde aantallen zijn indicatief en zijn bedoeld ter vergelijking, derhalve geldt geen afnameverplichting. Tevens kunnen aan deze  schattingen geen rechten worden ontleend. </t>
  </si>
  <si>
    <t xml:space="preserve">
Kosten voor 4 jaar</t>
  </si>
  <si>
    <t>Toelichting op tarieven audits 3 typen onderzoeken)</t>
  </si>
  <si>
    <t>Aantal geschatte uren per jaar *</t>
  </si>
  <si>
    <t>WCAG-specialisten (Opleiding tot 'WCAG-specialist')</t>
  </si>
  <si>
    <t>Fasering uitvoeringsplan met tijdsplanning:</t>
  </si>
  <si>
    <t>3. Additionele diensten</t>
  </si>
  <si>
    <t>Rol</t>
  </si>
  <si>
    <t>Additionele diensten:</t>
  </si>
  <si>
    <t xml:space="preserve">Vul hier het uurtarief in voor planbare consultancy op offertebasis en het uurtarief voor consultancy op ad hoc basis. </t>
  </si>
  <si>
    <t>BPK-Grafiek</t>
  </si>
  <si>
    <t>Kenmerk: IUC24-022</t>
  </si>
  <si>
    <t>(Prijzen exclusief BTW)</t>
  </si>
  <si>
    <t xml:space="preserve">      Indicatie eigen score</t>
  </si>
  <si>
    <t>Opbouw Score voor kwaliteit</t>
  </si>
  <si>
    <t>Tarief per opleiding 
(per groep)</t>
  </si>
  <si>
    <t>Consultancy op offertebasis (ondersteuning na opdracht, remote en/of  advies on site, inclusief reiskosten.</t>
  </si>
  <si>
    <t>2. Opleidingen - Standaard (Inclusief Documentatie en inclusief reiskosten)</t>
  </si>
  <si>
    <t xml:space="preserve"> Opleidingen vinden remote plaats en/of op locatie van de Opdrachtgever (Apeldoorn of Utrecht) - Tarief is inclusief reiskosten</t>
  </si>
  <si>
    <r>
      <t xml:space="preserve">1. Audits - exclusief reiskosten
</t>
    </r>
    <r>
      <rPr>
        <sz val="9"/>
        <color theme="1"/>
        <rFont val="RijksoverheidSansHeading"/>
        <family val="2"/>
      </rPr>
      <t>Uitvoering vindt remote plaats, dit geldt ook voor de toelichting</t>
    </r>
    <r>
      <rPr>
        <sz val="14"/>
        <color theme="1"/>
        <rFont val="RijksoverheidSansHeading"/>
        <family val="2"/>
      </rPr>
      <t xml:space="preserve">
</t>
    </r>
  </si>
  <si>
    <t xml:space="preserve">Vul per type audit (Volledig onderzoek, Contentonderzoek en Hercontrole) uw tarief in. Licht per type onderzoek toe, op werkblad 2 'toelichting tarieven audits', hoe het onderzoek is opgebouwd. Werk hierbij ten minste de volgende aspecten nader uit: de fasering (inclusief oplevering onderzoeksrapport) de omvang in bestede uren en/of dagdelen voor elk van de type audit. </t>
  </si>
  <si>
    <r>
      <t>Vul per rol:  de naam en het tarief voor de standaard opleiding per groep (</t>
    </r>
    <r>
      <rPr>
        <b/>
        <u/>
        <sz val="10"/>
        <rFont val="RijksoverheidSansHeading"/>
        <family val="2"/>
      </rPr>
      <t>inclusief</t>
    </r>
    <r>
      <rPr>
        <sz val="10"/>
        <rFont val="RijksoverheidSansHeading"/>
        <family val="2"/>
      </rPr>
      <t xml:space="preserve"> reiskosten) in welke volgens u passend is voor de betreffende rol. Vul tevens de maximale groepsgrootte per opleiding in.
</t>
    </r>
  </si>
  <si>
    <t>Beleidsmakers</t>
  </si>
  <si>
    <t>Managers</t>
  </si>
  <si>
    <t>Consultancy op offertebasis vindt remote en/of middels advies on-site plaats (Apeldoorn of Utrecht) - het Tarief per uur is inclusief reiskosten
Consultancy op ad-hoc basis vindt remote plaats - het Tarief per uur is exclusief reiskosten</t>
  </si>
  <si>
    <t>Volledig onderzoek (per website of mobiele applicatie (IOS én Android))</t>
  </si>
  <si>
    <t>Contentonderzoek (per website)</t>
  </si>
  <si>
    <t>Hercontrole per website of mobiele applicatie (IOS én Android)</t>
  </si>
  <si>
    <t>Kenmerk</t>
  </si>
  <si>
    <t>IUC24-022</t>
  </si>
  <si>
    <t>Naam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</si>
</sst>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#,##0.00_);\(&quot;€&quot;#,##0.00\)"/>
    <numFmt numFmtId="165" formatCode="_(&quot;€&quot;* #,##0.00_);_(&quot;€&quot;* \(#,##0.00\);_(&quot;€&quot;* &quot;-&quot;??_);_(@_)"/>
    <numFmt numFmtId="166" formatCode="_(* #,##0.00_);_(* \(#,##0.00\);_(* &quot;-&quot;??_);_(@_)"/>
    <numFmt numFmtId="167" formatCode="0.0"/>
    <numFmt numFmtId="168" formatCode="0.000"/>
    <numFmt numFmtId="169" formatCode="_ &quot;€&quot;\ * #,##0_ ;_ &quot;€&quot;\ * \-#,##0_ ;_ &quot;€&quot;\ * &quot;-&quot;??_ ;_ @_ "/>
    <numFmt numFmtId="170" formatCode="&quot;€&quot;\ #,##0.00_-"/>
    <numFmt numFmtId="171" formatCode="_-* #,##0.00_-;_-* #,##0.00\-;_-* &quot;-&quot;??_-;_-@_-"/>
    <numFmt numFmtId="172" formatCode="0_ ;\-0\ "/>
    <numFmt numFmtId="173" formatCode="_-* #,##0_-;_-* #,##0\-;_-* &quot;-&quot;??_-;_-@_-"/>
    <numFmt numFmtId="174" formatCode="_ [$€-413]\ * #,##0.00_ ;_ [$€-413]\ * \-#,##0.00_ ;_ [$€-413]\ * &quot;-&quot;??_ ;_ @_ "/>
    <numFmt numFmtId="175" formatCode="#,##0.0"/>
  </numFmts>
  <fonts count="4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Verdana"/>
      <family val="2"/>
    </font>
    <font>
      <sz val="11"/>
      <color theme="1"/>
      <name val="Verdana"/>
      <family val="2"/>
    </font>
    <font>
      <b/>
      <sz val="18"/>
      <color theme="1"/>
      <name val="Verdana"/>
      <family val="2"/>
    </font>
    <font>
      <sz val="10"/>
      <color theme="1"/>
      <name val="Verdana"/>
      <family val="2"/>
    </font>
    <font>
      <b/>
      <sz val="14"/>
      <color theme="1"/>
      <name val="Verdana"/>
      <family val="2"/>
    </font>
    <font>
      <b/>
      <sz val="11"/>
      <color theme="1"/>
      <name val="Verdana"/>
      <family val="2"/>
    </font>
    <font>
      <sz val="10"/>
      <name val="Verdana"/>
      <family val="2"/>
    </font>
    <font>
      <sz val="11"/>
      <color theme="1"/>
      <name val="Arial"/>
      <family val="2"/>
    </font>
    <font>
      <i/>
      <sz val="11"/>
      <color theme="1"/>
      <name val="Verdana"/>
      <family val="2"/>
    </font>
    <font>
      <vertAlign val="superscript"/>
      <sz val="11"/>
      <color theme="1"/>
      <name val="Verdana"/>
      <family val="2"/>
    </font>
    <font>
      <b/>
      <i/>
      <sz val="11"/>
      <color theme="1"/>
      <name val="Verdana"/>
      <family val="2"/>
    </font>
    <font>
      <i/>
      <sz val="10"/>
      <color theme="1"/>
      <name val="Verdana"/>
      <family val="2"/>
    </font>
    <font>
      <sz val="11"/>
      <color theme="0"/>
      <name val="Calibri"/>
      <family val="2"/>
      <scheme val="minor"/>
    </font>
    <font>
      <sz val="11"/>
      <color theme="0"/>
      <name val="Verdana"/>
      <family val="2"/>
    </font>
    <font>
      <sz val="24"/>
      <color theme="0"/>
      <name val="Verdana"/>
      <family val="2"/>
    </font>
    <font>
      <b/>
      <sz val="11"/>
      <color theme="0"/>
      <name val="Verdana"/>
      <family val="2"/>
    </font>
    <font>
      <i/>
      <sz val="11"/>
      <color theme="0"/>
      <name val="Verdana"/>
      <family val="2"/>
    </font>
    <font>
      <b/>
      <sz val="12"/>
      <color theme="0"/>
      <name val="Verdana"/>
      <family val="2"/>
    </font>
    <font>
      <sz val="12"/>
      <color theme="0"/>
      <name val="Verdana"/>
      <family val="2"/>
    </font>
    <font>
      <i/>
      <sz val="12"/>
      <color theme="0"/>
      <name val="Verdana"/>
      <family val="2"/>
    </font>
    <font>
      <sz val="10"/>
      <name val="Arial"/>
      <family val="2"/>
    </font>
    <font>
      <sz val="9"/>
      <color theme="1"/>
      <name val="Verdana"/>
      <family val="2"/>
    </font>
    <font>
      <b/>
      <sz val="8"/>
      <color indexed="10"/>
      <name val="RijksoverheidSansHeading"/>
      <family val="2"/>
    </font>
    <font>
      <b/>
      <sz val="10"/>
      <color theme="1"/>
      <name val="RijksoverheidSansHeading"/>
      <family val="2"/>
    </font>
    <font>
      <b/>
      <sz val="12"/>
      <color theme="1"/>
      <name val="RijksoverheidSansHeading"/>
      <family val="2"/>
    </font>
    <font>
      <b/>
      <sz val="18"/>
      <color indexed="10"/>
      <name val="RijksoverheidSansHeading"/>
      <family val="2"/>
    </font>
    <font>
      <b/>
      <sz val="18"/>
      <color theme="1"/>
      <name val="RijksoverheidSansHeading"/>
      <family val="2"/>
    </font>
    <font>
      <b/>
      <sz val="14"/>
      <color theme="1"/>
      <name val="RijksoverheidSansHeading"/>
      <family val="2"/>
    </font>
    <font>
      <b/>
      <sz val="8"/>
      <color theme="1"/>
      <name val="RijksoverheidSansHeading"/>
      <family val="2"/>
    </font>
    <font>
      <b/>
      <sz val="16"/>
      <color theme="0"/>
      <name val="RijksoverheidSansHeading"/>
      <family val="2"/>
    </font>
    <font>
      <sz val="10"/>
      <name val="RijksoverheidSansHeading"/>
      <family val="2"/>
    </font>
    <font>
      <b/>
      <sz val="10"/>
      <name val="RijksoverheidSansHeading"/>
      <family val="2"/>
    </font>
    <font>
      <sz val="20"/>
      <color theme="1"/>
      <name val="RijksoverheidSansHeading"/>
      <family val="2"/>
    </font>
    <font>
      <sz val="11"/>
      <color theme="1"/>
      <name val="RijksoverheidSansHeading"/>
      <family val="2"/>
    </font>
    <font>
      <b/>
      <sz val="11"/>
      <color theme="1"/>
      <name val="RijksoverheidSansHeading"/>
      <family val="2"/>
    </font>
    <font>
      <sz val="10"/>
      <color indexed="8"/>
      <name val="RijksoverheidSansHeading"/>
      <family val="2"/>
    </font>
    <font>
      <b/>
      <sz val="12"/>
      <name val="RijksoverheidSansHeading"/>
      <family val="2"/>
    </font>
    <font>
      <b/>
      <sz val="18"/>
      <name val="RijksoverheidSansHeading"/>
      <family val="2"/>
    </font>
    <font>
      <b/>
      <sz val="26"/>
      <color theme="1"/>
      <name val="RijksoverheidSansHeading"/>
      <family val="2"/>
    </font>
    <font>
      <b/>
      <u/>
      <sz val="10"/>
      <name val="RijksoverheidSansHeading"/>
      <family val="2"/>
    </font>
    <font>
      <b/>
      <sz val="20"/>
      <color theme="0"/>
      <name val="Verdana"/>
      <family val="2"/>
    </font>
    <font>
      <sz val="10"/>
      <color theme="1"/>
      <name val="RijksoverheidSansHeading"/>
      <family val="2"/>
    </font>
    <font>
      <sz val="9"/>
      <color theme="1"/>
      <name val="RijksoverheidSansHeading"/>
      <family val="2"/>
    </font>
    <font>
      <sz val="14"/>
      <color theme="1"/>
      <name val="RijksoverheidSansHeading"/>
      <family val="2"/>
    </font>
  </fonts>
  <fills count="8">
    <fill>
      <patternFill patternType="none"/>
    </fill>
    <fill>
      <patternFill patternType="gray125"/>
    </fill>
    <fill>
      <patternFill patternType="solid">
        <fgColor rgb="FF8FCAE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22" fillId="0" borderId="0"/>
    <xf numFmtId="171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3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195">
    <xf numFmtId="0" fontId="0" fillId="0" borderId="0" xfId="0"/>
    <xf numFmtId="0" fontId="13" fillId="0" borderId="5" xfId="1" applyFont="1" applyBorder="1" applyAlignment="1" applyProtection="1">
      <alignment vertical="center"/>
      <protection hidden="1"/>
    </xf>
    <xf numFmtId="0" fontId="10" fillId="0" borderId="4" xfId="1" applyFont="1" applyBorder="1" applyAlignment="1" applyProtection="1">
      <alignment vertical="center"/>
      <protection hidden="1"/>
    </xf>
    <xf numFmtId="0" fontId="10" fillId="0" borderId="6" xfId="1" applyFont="1" applyBorder="1" applyAlignment="1" applyProtection="1">
      <alignment vertical="center"/>
      <protection hidden="1"/>
    </xf>
    <xf numFmtId="0" fontId="24" fillId="0" borderId="0" xfId="2" applyFont="1" applyProtection="1">
      <protection hidden="1"/>
    </xf>
    <xf numFmtId="0" fontId="24" fillId="5" borderId="0" xfId="2" applyFont="1" applyFill="1" applyBorder="1" applyProtection="1">
      <protection hidden="1"/>
    </xf>
    <xf numFmtId="0" fontId="25" fillId="2" borderId="0" xfId="0" applyFont="1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170" fontId="26" fillId="2" borderId="0" xfId="0" applyNumberFormat="1" applyFont="1" applyFill="1" applyBorder="1" applyProtection="1">
      <protection hidden="1"/>
    </xf>
    <xf numFmtId="170" fontId="26" fillId="2" borderId="0" xfId="0" applyNumberFormat="1" applyFont="1" applyFill="1" applyBorder="1" applyAlignment="1" applyProtection="1">
      <alignment horizontal="right"/>
      <protection hidden="1"/>
    </xf>
    <xf numFmtId="0" fontId="27" fillId="0" borderId="0" xfId="2" applyFont="1" applyProtection="1">
      <protection hidden="1"/>
    </xf>
    <xf numFmtId="0" fontId="28" fillId="2" borderId="0" xfId="0" applyFont="1" applyFill="1" applyBorder="1" applyProtection="1">
      <protection hidden="1"/>
    </xf>
    <xf numFmtId="170" fontId="28" fillId="2" borderId="0" xfId="0" applyNumberFormat="1" applyFont="1" applyFill="1" applyBorder="1" applyProtection="1">
      <protection hidden="1"/>
    </xf>
    <xf numFmtId="170" fontId="28" fillId="2" borderId="0" xfId="0" applyNumberFormat="1" applyFont="1" applyFill="1" applyBorder="1" applyAlignment="1" applyProtection="1">
      <alignment horizontal="right"/>
      <protection hidden="1"/>
    </xf>
    <xf numFmtId="0" fontId="27" fillId="5" borderId="0" xfId="2" applyFont="1" applyFill="1" applyBorder="1" applyProtection="1">
      <protection hidden="1"/>
    </xf>
    <xf numFmtId="0" fontId="29" fillId="2" borderId="0" xfId="0" applyFont="1" applyFill="1" applyBorder="1" applyProtection="1">
      <protection hidden="1"/>
    </xf>
    <xf numFmtId="170" fontId="30" fillId="2" borderId="0" xfId="0" applyNumberFormat="1" applyFont="1" applyFill="1" applyBorder="1" applyProtection="1">
      <protection hidden="1"/>
    </xf>
    <xf numFmtId="170" fontId="30" fillId="2" borderId="0" xfId="0" applyNumberFormat="1" applyFont="1" applyFill="1" applyBorder="1" applyAlignment="1" applyProtection="1">
      <alignment horizontal="right"/>
      <protection hidden="1"/>
    </xf>
    <xf numFmtId="0" fontId="31" fillId="2" borderId="0" xfId="0" applyFont="1" applyFill="1" applyBorder="1" applyProtection="1">
      <protection hidden="1"/>
    </xf>
    <xf numFmtId="0" fontId="25" fillId="2" borderId="0" xfId="0" applyFont="1" applyFill="1" applyAlignment="1" applyProtection="1">
      <alignment horizontal="left" vertical="top"/>
      <protection hidden="1"/>
    </xf>
    <xf numFmtId="3" fontId="30" fillId="2" borderId="0" xfId="0" applyNumberFormat="1" applyFont="1" applyFill="1" applyBorder="1" applyAlignment="1" applyProtection="1">
      <alignment horizontal="right"/>
      <protection hidden="1"/>
    </xf>
    <xf numFmtId="1" fontId="30" fillId="2" borderId="0" xfId="0" applyNumberFormat="1" applyFont="1" applyFill="1" applyBorder="1" applyAlignment="1" applyProtection="1">
      <alignment horizontal="right"/>
      <protection hidden="1"/>
    </xf>
    <xf numFmtId="0" fontId="32" fillId="0" borderId="0" xfId="2" applyFont="1" applyProtection="1">
      <protection hidden="1"/>
    </xf>
    <xf numFmtId="0" fontId="33" fillId="0" borderId="1" xfId="2" applyFont="1" applyFill="1" applyBorder="1" applyProtection="1">
      <protection hidden="1"/>
    </xf>
    <xf numFmtId="170" fontId="32" fillId="0" borderId="1" xfId="2" applyNumberFormat="1" applyFont="1" applyFill="1" applyBorder="1" applyProtection="1">
      <protection hidden="1"/>
    </xf>
    <xf numFmtId="172" fontId="32" fillId="0" borderId="1" xfId="3" applyNumberFormat="1" applyFont="1" applyFill="1" applyBorder="1" applyProtection="1">
      <protection hidden="1"/>
    </xf>
    <xf numFmtId="173" fontId="32" fillId="0" borderId="1" xfId="3" applyNumberFormat="1" applyFont="1" applyFill="1" applyBorder="1" applyAlignment="1" applyProtection="1">
      <alignment horizontal="center"/>
      <protection hidden="1"/>
    </xf>
    <xf numFmtId="0" fontId="33" fillId="0" borderId="0" xfId="2" applyFont="1" applyFill="1" applyBorder="1" applyProtection="1">
      <protection hidden="1"/>
    </xf>
    <xf numFmtId="170" fontId="32" fillId="0" borderId="0" xfId="2" applyNumberFormat="1" applyFont="1" applyFill="1" applyBorder="1" applyAlignment="1" applyProtection="1">
      <alignment horizontal="right"/>
      <protection hidden="1"/>
    </xf>
    <xf numFmtId="0" fontId="32" fillId="0" borderId="0" xfId="2" applyFont="1" applyFill="1" applyBorder="1" applyAlignment="1" applyProtection="1">
      <alignment horizontal="right"/>
      <protection hidden="1"/>
    </xf>
    <xf numFmtId="0" fontId="34" fillId="0" borderId="0" xfId="0" applyFont="1" applyAlignment="1" applyProtection="1">
      <alignment horizontal="center"/>
      <protection hidden="1"/>
    </xf>
    <xf numFmtId="170" fontId="29" fillId="2" borderId="0" xfId="0" applyNumberFormat="1" applyFont="1" applyFill="1" applyBorder="1" applyProtection="1">
      <protection hidden="1"/>
    </xf>
    <xf numFmtId="170" fontId="25" fillId="2" borderId="0" xfId="0" applyNumberFormat="1" applyFont="1" applyFill="1" applyBorder="1" applyAlignment="1" applyProtection="1">
      <alignment horizontal="right"/>
      <protection hidden="1"/>
    </xf>
    <xf numFmtId="170" fontId="33" fillId="2" borderId="0" xfId="0" applyNumberFormat="1" applyFont="1" applyFill="1" applyBorder="1" applyProtection="1">
      <protection hidden="1"/>
    </xf>
    <xf numFmtId="0" fontId="32" fillId="0" borderId="0" xfId="2" applyFont="1" applyAlignment="1" applyProtection="1">
      <alignment vertical="top"/>
      <protection hidden="1"/>
    </xf>
    <xf numFmtId="170" fontId="25" fillId="2" borderId="0" xfId="0" applyNumberFormat="1" applyFont="1" applyFill="1" applyBorder="1" applyAlignment="1" applyProtection="1">
      <alignment vertical="top" wrapText="1"/>
      <protection hidden="1"/>
    </xf>
    <xf numFmtId="170" fontId="25" fillId="2" borderId="0" xfId="0" quotePrefix="1" applyNumberFormat="1" applyFont="1" applyFill="1" applyBorder="1" applyAlignment="1" applyProtection="1">
      <alignment horizontal="left" vertical="top" wrapText="1"/>
      <protection hidden="1"/>
    </xf>
    <xf numFmtId="170" fontId="25" fillId="2" borderId="0" xfId="0" applyNumberFormat="1" applyFont="1" applyFill="1" applyBorder="1" applyAlignment="1" applyProtection="1">
      <alignment horizontal="left" vertical="top" wrapText="1"/>
      <protection hidden="1"/>
    </xf>
    <xf numFmtId="170" fontId="25" fillId="2" borderId="0" xfId="0" applyNumberFormat="1" applyFont="1" applyFill="1" applyBorder="1" applyAlignment="1" applyProtection="1">
      <alignment horizontal="right" vertical="top"/>
      <protection hidden="1"/>
    </xf>
    <xf numFmtId="0" fontId="25" fillId="2" borderId="0" xfId="0" applyNumberFormat="1" applyFont="1" applyFill="1" applyBorder="1" applyAlignment="1" applyProtection="1">
      <alignment horizontal="left" vertical="top" wrapText="1"/>
      <protection hidden="1"/>
    </xf>
    <xf numFmtId="174" fontId="32" fillId="6" borderId="2" xfId="4" applyNumberFormat="1" applyFont="1" applyFill="1" applyBorder="1" applyProtection="1">
      <protection locked="0"/>
    </xf>
    <xf numFmtId="172" fontId="32" fillId="0" borderId="0" xfId="3" applyNumberFormat="1" applyFont="1" applyFill="1" applyBorder="1" applyProtection="1">
      <protection hidden="1"/>
    </xf>
    <xf numFmtId="170" fontId="32" fillId="0" borderId="2" xfId="2" applyNumberFormat="1" applyFont="1" applyFill="1" applyBorder="1" applyProtection="1">
      <protection hidden="1"/>
    </xf>
    <xf numFmtId="170" fontId="32" fillId="3" borderId="2" xfId="2" applyNumberFormat="1" applyFont="1" applyFill="1" applyBorder="1" applyProtection="1">
      <protection hidden="1"/>
    </xf>
    <xf numFmtId="0" fontId="32" fillId="0" borderId="0" xfId="2" applyFont="1" applyAlignment="1" applyProtection="1">
      <alignment horizontal="left" vertical="top"/>
      <protection hidden="1"/>
    </xf>
    <xf numFmtId="170" fontId="25" fillId="2" borderId="0" xfId="0" applyNumberFormat="1" applyFont="1" applyFill="1" applyBorder="1" applyAlignment="1" applyProtection="1">
      <alignment horizontal="left" vertical="top"/>
      <protection hidden="1"/>
    </xf>
    <xf numFmtId="170" fontId="36" fillId="2" borderId="0" xfId="0" applyNumberFormat="1" applyFont="1" applyFill="1" applyBorder="1" applyAlignment="1" applyProtection="1">
      <alignment horizontal="left" vertical="top"/>
      <protection hidden="1"/>
    </xf>
    <xf numFmtId="44" fontId="32" fillId="6" borderId="2" xfId="5" applyFont="1" applyFill="1" applyBorder="1" applyProtection="1">
      <protection locked="0"/>
    </xf>
    <xf numFmtId="170" fontId="37" fillId="4" borderId="0" xfId="2" applyNumberFormat="1" applyFont="1" applyFill="1" applyBorder="1" applyAlignment="1" applyProtection="1">
      <alignment horizontal="right"/>
      <protection hidden="1"/>
    </xf>
    <xf numFmtId="172" fontId="32" fillId="4" borderId="0" xfId="3" applyNumberFormat="1" applyFont="1" applyFill="1" applyBorder="1" applyAlignment="1" applyProtection="1">
      <alignment horizontal="right"/>
      <protection hidden="1"/>
    </xf>
    <xf numFmtId="170" fontId="25" fillId="2" borderId="0" xfId="0" applyNumberFormat="1" applyFont="1" applyFill="1" applyBorder="1" applyProtection="1">
      <protection hidden="1"/>
    </xf>
    <xf numFmtId="170" fontId="33" fillId="0" borderId="0" xfId="2" applyNumberFormat="1" applyFont="1" applyAlignment="1" applyProtection="1">
      <alignment horizontal="right"/>
      <protection hidden="1"/>
    </xf>
    <xf numFmtId="170" fontId="32" fillId="0" borderId="0" xfId="2" applyNumberFormat="1" applyFont="1" applyProtection="1">
      <protection hidden="1"/>
    </xf>
    <xf numFmtId="170" fontId="33" fillId="0" borderId="0" xfId="2" applyNumberFormat="1" applyFont="1" applyProtection="1">
      <protection hidden="1"/>
    </xf>
    <xf numFmtId="170" fontId="37" fillId="0" borderId="0" xfId="2" applyNumberFormat="1" applyFont="1" applyProtection="1">
      <protection hidden="1"/>
    </xf>
    <xf numFmtId="174" fontId="32" fillId="7" borderId="8" xfId="4" applyNumberFormat="1" applyFont="1" applyFill="1" applyBorder="1" applyProtection="1">
      <protection locked="0"/>
    </xf>
    <xf numFmtId="172" fontId="32" fillId="0" borderId="6" xfId="3" applyNumberFormat="1" applyFont="1" applyFill="1" applyBorder="1" applyProtection="1">
      <protection hidden="1"/>
    </xf>
    <xf numFmtId="172" fontId="32" fillId="0" borderId="9" xfId="3" applyNumberFormat="1" applyFont="1" applyFill="1" applyBorder="1" applyProtection="1">
      <protection hidden="1"/>
    </xf>
    <xf numFmtId="0" fontId="32" fillId="6" borderId="2" xfId="5" applyNumberFormat="1" applyFont="1" applyFill="1" applyBorder="1" applyProtection="1">
      <protection locked="0"/>
    </xf>
    <xf numFmtId="0" fontId="33" fillId="2" borderId="0" xfId="2" applyFont="1" applyFill="1" applyBorder="1" applyProtection="1">
      <protection hidden="1"/>
    </xf>
    <xf numFmtId="170" fontId="32" fillId="2" borderId="0" xfId="2" applyNumberFormat="1" applyFont="1" applyFill="1" applyBorder="1" applyAlignment="1" applyProtection="1">
      <alignment horizontal="right"/>
      <protection hidden="1"/>
    </xf>
    <xf numFmtId="0" fontId="39" fillId="2" borderId="0" xfId="2" applyFont="1" applyFill="1" applyBorder="1" applyProtection="1">
      <protection hidden="1"/>
    </xf>
    <xf numFmtId="170" fontId="38" fillId="3" borderId="10" xfId="2" applyNumberFormat="1" applyFont="1" applyFill="1" applyBorder="1" applyProtection="1">
      <protection hidden="1"/>
    </xf>
    <xf numFmtId="0" fontId="40" fillId="2" borderId="2" xfId="0" applyFont="1" applyFill="1" applyBorder="1"/>
    <xf numFmtId="0" fontId="32" fillId="0" borderId="0" xfId="2" applyFont="1" applyAlignment="1" applyProtection="1">
      <alignment wrapText="1"/>
      <protection hidden="1"/>
    </xf>
    <xf numFmtId="0" fontId="32" fillId="4" borderId="0" xfId="2" applyFont="1" applyFill="1" applyBorder="1" applyAlignment="1" applyProtection="1">
      <alignment horizontal="left" vertical="top" wrapText="1"/>
      <protection hidden="1"/>
    </xf>
    <xf numFmtId="0" fontId="32" fillId="0" borderId="0" xfId="2" applyFont="1" applyFill="1" applyBorder="1" applyAlignment="1" applyProtection="1">
      <alignment horizontal="left" vertical="top" wrapText="1"/>
      <protection hidden="1"/>
    </xf>
    <xf numFmtId="0" fontId="40" fillId="0" borderId="11" xfId="0" applyFont="1" applyFill="1" applyBorder="1"/>
    <xf numFmtId="0" fontId="29" fillId="0" borderId="11" xfId="0" applyFont="1" applyFill="1" applyBorder="1"/>
    <xf numFmtId="49" fontId="9" fillId="7" borderId="11" xfId="0" applyNumberFormat="1" applyFont="1" applyFill="1" applyBorder="1" applyAlignment="1" applyProtection="1">
      <alignment horizontal="left" vertical="top"/>
      <protection locked="0"/>
    </xf>
    <xf numFmtId="0" fontId="0" fillId="0" borderId="0" xfId="0" applyAlignment="1" applyProtection="1">
      <alignment wrapText="1"/>
    </xf>
    <xf numFmtId="0" fontId="32" fillId="0" borderId="3" xfId="2" quotePrefix="1" applyFont="1" applyFill="1" applyBorder="1" applyAlignment="1" applyProtection="1"/>
    <xf numFmtId="0" fontId="0" fillId="0" borderId="5" xfId="0" applyBorder="1" applyAlignment="1" applyProtection="1"/>
    <xf numFmtId="0" fontId="32" fillId="0" borderId="2" xfId="2" applyNumberFormat="1" applyFont="1" applyFill="1" applyBorder="1" applyProtection="1"/>
    <xf numFmtId="0" fontId="32" fillId="0" borderId="8" xfId="2" applyNumberFormat="1" applyFont="1" applyFill="1" applyBorder="1" applyProtection="1"/>
    <xf numFmtId="0" fontId="32" fillId="0" borderId="3" xfId="2" quotePrefix="1" applyFont="1" applyFill="1" applyBorder="1" applyAlignment="1" applyProtection="1">
      <alignment wrapText="1"/>
    </xf>
    <xf numFmtId="1" fontId="32" fillId="4" borderId="2" xfId="2" applyNumberFormat="1" applyFont="1" applyFill="1" applyBorder="1" applyProtection="1"/>
    <xf numFmtId="0" fontId="25" fillId="2" borderId="0" xfId="0" applyFont="1" applyFill="1" applyAlignment="1" applyProtection="1">
      <alignment wrapText="1"/>
    </xf>
    <xf numFmtId="0" fontId="35" fillId="4" borderId="0" xfId="0" applyFont="1" applyFill="1" applyAlignment="1" applyProtection="1">
      <alignment wrapText="1"/>
    </xf>
    <xf numFmtId="0" fontId="33" fillId="0" borderId="0" xfId="2" applyFont="1" applyFill="1" applyBorder="1" applyAlignment="1" applyProtection="1">
      <alignment horizontal="left" vertical="top" wrapText="1"/>
      <protection hidden="1"/>
    </xf>
    <xf numFmtId="0" fontId="10" fillId="0" borderId="0" xfId="1" applyFont="1" applyAlignment="1" applyProtection="1">
      <alignment horizontal="left" vertical="center"/>
      <protection hidden="1"/>
    </xf>
    <xf numFmtId="0" fontId="1" fillId="0" borderId="0" xfId="8" applyProtection="1">
      <protection hidden="1"/>
    </xf>
    <xf numFmtId="167" fontId="10" fillId="0" borderId="4" xfId="8" applyNumberFormat="1" applyFont="1" applyBorder="1" applyAlignment="1" applyProtection="1">
      <alignment horizontal="left" vertical="center"/>
      <protection hidden="1"/>
    </xf>
    <xf numFmtId="0" fontId="10" fillId="0" borderId="3" xfId="9" applyNumberFormat="1" applyFont="1" applyBorder="1" applyAlignment="1" applyProtection="1">
      <alignment vertical="center"/>
      <protection hidden="1"/>
    </xf>
    <xf numFmtId="0" fontId="3" fillId="0" borderId="2" xfId="8" applyFont="1" applyBorder="1" applyAlignment="1" applyProtection="1">
      <alignment horizontal="right" vertical="center"/>
      <protection hidden="1"/>
    </xf>
    <xf numFmtId="0" fontId="7" fillId="2" borderId="0" xfId="8" applyFont="1" applyFill="1" applyAlignment="1" applyProtection="1">
      <alignment horizontal="center" vertical="center"/>
      <protection hidden="1"/>
    </xf>
    <xf numFmtId="0" fontId="7" fillId="2" borderId="6" xfId="8" applyFont="1" applyFill="1" applyBorder="1" applyAlignment="1" applyProtection="1">
      <alignment horizontal="center" vertical="center"/>
      <protection hidden="1"/>
    </xf>
    <xf numFmtId="0" fontId="3" fillId="0" borderId="0" xfId="8" applyFont="1" applyProtection="1">
      <protection hidden="1"/>
    </xf>
    <xf numFmtId="0" fontId="3" fillId="0" borderId="0" xfId="8" applyFont="1" applyAlignment="1" applyProtection="1">
      <alignment wrapText="1"/>
      <protection hidden="1"/>
    </xf>
    <xf numFmtId="1" fontId="9" fillId="0" borderId="1" xfId="8" applyNumberFormat="1" applyFont="1" applyBorder="1" applyProtection="1">
      <protection hidden="1"/>
    </xf>
    <xf numFmtId="1" fontId="2" fillId="0" borderId="1" xfId="8" applyNumberFormat="1" applyFont="1" applyBorder="1" applyProtection="1">
      <protection hidden="1"/>
    </xf>
    <xf numFmtId="1" fontId="2" fillId="0" borderId="1" xfId="8" applyNumberFormat="1" applyFont="1" applyBorder="1" applyAlignment="1" applyProtection="1">
      <alignment horizontal="right"/>
      <protection hidden="1"/>
    </xf>
    <xf numFmtId="1" fontId="8" fillId="0" borderId="1" xfId="8" applyNumberFormat="1" applyFont="1" applyBorder="1" applyProtection="1">
      <protection hidden="1"/>
    </xf>
    <xf numFmtId="0" fontId="2" fillId="0" borderId="0" xfId="8" applyFont="1" applyProtection="1">
      <protection hidden="1"/>
    </xf>
    <xf numFmtId="0" fontId="3" fillId="0" borderId="0" xfId="8" applyFont="1" applyAlignment="1" applyProtection="1">
      <alignment wrapText="1"/>
      <protection locked="0"/>
    </xf>
    <xf numFmtId="0" fontId="3" fillId="0" borderId="0" xfId="8" applyFont="1" applyProtection="1">
      <protection locked="0"/>
    </xf>
    <xf numFmtId="167" fontId="10" fillId="0" borderId="0" xfId="8" applyNumberFormat="1" applyFont="1" applyAlignment="1" applyProtection="1">
      <alignment horizontal="left" vertical="center"/>
      <protection hidden="1"/>
    </xf>
    <xf numFmtId="167" fontId="10" fillId="0" borderId="0" xfId="8" applyNumberFormat="1" applyFont="1" applyAlignment="1" applyProtection="1">
      <alignment horizontal="right" vertical="center"/>
      <protection hidden="1"/>
    </xf>
    <xf numFmtId="3" fontId="3" fillId="0" borderId="0" xfId="8" applyNumberFormat="1" applyFont="1" applyAlignment="1" applyProtection="1">
      <alignment horizontal="right" vertical="center"/>
      <protection hidden="1"/>
    </xf>
    <xf numFmtId="167" fontId="10" fillId="0" borderId="3" xfId="8" applyNumberFormat="1" applyFont="1" applyBorder="1" applyAlignment="1" applyProtection="1">
      <alignment horizontal="right" vertical="center"/>
      <protection hidden="1"/>
    </xf>
    <xf numFmtId="3" fontId="3" fillId="0" borderId="2" xfId="8" applyNumberFormat="1" applyFont="1" applyBorder="1" applyAlignment="1" applyProtection="1">
      <alignment horizontal="right" vertical="center"/>
      <protection hidden="1"/>
    </xf>
    <xf numFmtId="0" fontId="10" fillId="0" borderId="0" xfId="8" applyFont="1" applyProtection="1">
      <protection hidden="1"/>
    </xf>
    <xf numFmtId="0" fontId="7" fillId="2" borderId="7" xfId="8" applyFont="1" applyFill="1" applyBorder="1" applyAlignment="1" applyProtection="1">
      <alignment horizontal="right" vertical="center" wrapText="1"/>
      <protection hidden="1"/>
    </xf>
    <xf numFmtId="0" fontId="11" fillId="0" borderId="0" xfId="8" applyFont="1" applyAlignment="1" applyProtection="1">
      <alignment horizontal="right" vertical="center"/>
      <protection hidden="1"/>
    </xf>
    <xf numFmtId="0" fontId="11" fillId="0" borderId="3" xfId="8" applyFont="1" applyBorder="1" applyAlignment="1" applyProtection="1">
      <alignment horizontal="right" vertical="center"/>
      <protection hidden="1"/>
    </xf>
    <xf numFmtId="168" fontId="12" fillId="0" borderId="2" xfId="8" applyNumberFormat="1" applyFont="1" applyBorder="1" applyAlignment="1" applyProtection="1">
      <alignment horizontal="right" vertical="center"/>
      <protection hidden="1"/>
    </xf>
    <xf numFmtId="0" fontId="3" fillId="0" borderId="3" xfId="8" applyFont="1" applyBorder="1" applyAlignment="1" applyProtection="1">
      <alignment horizontal="center" vertical="center"/>
      <protection hidden="1"/>
    </xf>
    <xf numFmtId="175" fontId="3" fillId="7" borderId="2" xfId="10" applyNumberFormat="1" applyFont="1" applyFill="1" applyBorder="1" applyAlignment="1" applyProtection="1">
      <alignment horizontal="right" vertical="center" wrapText="1"/>
      <protection locked="0"/>
    </xf>
    <xf numFmtId="3" fontId="10" fillId="4" borderId="2" xfId="8" quotePrefix="1" applyNumberFormat="1" applyFont="1" applyFill="1" applyBorder="1" applyAlignment="1" applyProtection="1">
      <alignment horizontal="right" vertical="center" wrapText="1"/>
      <protection hidden="1"/>
    </xf>
    <xf numFmtId="165" fontId="2" fillId="0" borderId="0" xfId="11" applyFont="1" applyAlignment="1" applyProtection="1">
      <alignment horizontal="left"/>
      <protection hidden="1"/>
    </xf>
    <xf numFmtId="0" fontId="3" fillId="2" borderId="0" xfId="8" applyFont="1" applyFill="1" applyProtection="1">
      <protection hidden="1"/>
    </xf>
    <xf numFmtId="0" fontId="5" fillId="2" borderId="0" xfId="8" applyFont="1" applyFill="1" applyProtection="1">
      <protection hidden="1"/>
    </xf>
    <xf numFmtId="0" fontId="13" fillId="2" borderId="0" xfId="8" applyFont="1" applyFill="1" applyAlignment="1" applyProtection="1">
      <alignment vertical="center"/>
      <protection hidden="1"/>
    </xf>
    <xf numFmtId="0" fontId="7" fillId="2" borderId="0" xfId="8" applyFont="1" applyFill="1" applyAlignment="1" applyProtection="1">
      <alignment vertical="center"/>
      <protection hidden="1"/>
    </xf>
    <xf numFmtId="0" fontId="42" fillId="2" borderId="0" xfId="8" applyFont="1" applyFill="1" applyProtection="1">
      <protection hidden="1"/>
    </xf>
    <xf numFmtId="0" fontId="6" fillId="2" borderId="0" xfId="8" applyFont="1" applyFill="1" applyProtection="1">
      <protection hidden="1"/>
    </xf>
    <xf numFmtId="0" fontId="4" fillId="2" borderId="0" xfId="8" applyFont="1" applyFill="1" applyProtection="1">
      <protection hidden="1"/>
    </xf>
    <xf numFmtId="170" fontId="32" fillId="2" borderId="0" xfId="0" applyNumberFormat="1" applyFont="1" applyFill="1" applyBorder="1" applyProtection="1">
      <protection hidden="1"/>
    </xf>
    <xf numFmtId="0" fontId="7" fillId="2" borderId="4" xfId="8" applyFont="1" applyFill="1" applyBorder="1" applyAlignment="1" applyProtection="1">
      <alignment horizontal="right" vertical="center" wrapText="1"/>
      <protection hidden="1"/>
    </xf>
    <xf numFmtId="0" fontId="3" fillId="0" borderId="4" xfId="8" applyFont="1" applyBorder="1" applyAlignment="1" applyProtection="1">
      <alignment horizontal="right" vertical="center"/>
      <protection hidden="1"/>
    </xf>
    <xf numFmtId="0" fontId="14" fillId="4" borderId="0" xfId="8" applyFont="1" applyFill="1" applyProtection="1">
      <protection hidden="1"/>
    </xf>
    <xf numFmtId="0" fontId="15" fillId="4" borderId="0" xfId="8" applyFont="1" applyFill="1" applyProtection="1">
      <protection hidden="1"/>
    </xf>
    <xf numFmtId="0" fontId="15" fillId="4" borderId="0" xfId="8" applyFont="1" applyFill="1" applyAlignment="1" applyProtection="1">
      <alignment wrapText="1"/>
      <protection hidden="1"/>
    </xf>
    <xf numFmtId="0" fontId="17" fillId="4" borderId="0" xfId="8" applyFont="1" applyFill="1" applyAlignment="1" applyProtection="1">
      <alignment horizontal="left" vertical="center"/>
      <protection hidden="1"/>
    </xf>
    <xf numFmtId="0" fontId="15" fillId="4" borderId="0" xfId="8" applyFont="1" applyFill="1" applyAlignment="1" applyProtection="1">
      <alignment horizontal="center" vertical="center"/>
      <protection hidden="1"/>
    </xf>
    <xf numFmtId="165" fontId="15" fillId="4" borderId="0" xfId="11" applyFont="1" applyFill="1" applyBorder="1" applyAlignment="1" applyProtection="1">
      <alignment horizontal="right" vertical="center" wrapText="1"/>
      <protection hidden="1"/>
    </xf>
    <xf numFmtId="167" fontId="15" fillId="4" borderId="0" xfId="8" applyNumberFormat="1" applyFont="1" applyFill="1" applyAlignment="1" applyProtection="1">
      <alignment horizontal="right" vertical="center" wrapText="1"/>
      <protection hidden="1"/>
    </xf>
    <xf numFmtId="168" fontId="18" fillId="4" borderId="0" xfId="8" applyNumberFormat="1" applyFont="1" applyFill="1" applyAlignment="1" applyProtection="1">
      <alignment horizontal="right" vertical="center"/>
      <protection hidden="1"/>
    </xf>
    <xf numFmtId="1" fontId="18" fillId="4" borderId="0" xfId="8" applyNumberFormat="1" applyFont="1" applyFill="1" applyAlignment="1" applyProtection="1">
      <alignment horizontal="right" vertical="center"/>
      <protection hidden="1"/>
    </xf>
    <xf numFmtId="0" fontId="19" fillId="4" borderId="0" xfId="8" applyFont="1" applyFill="1" applyAlignment="1" applyProtection="1">
      <alignment vertical="center"/>
      <protection hidden="1"/>
    </xf>
    <xf numFmtId="0" fontId="20" fillId="4" borderId="0" xfId="8" applyFont="1" applyFill="1" applyAlignment="1" applyProtection="1">
      <alignment vertical="center"/>
      <protection hidden="1"/>
    </xf>
    <xf numFmtId="0" fontId="15" fillId="4" borderId="0" xfId="8" applyFont="1" applyFill="1" applyAlignment="1" applyProtection="1">
      <alignment vertical="center"/>
      <protection hidden="1"/>
    </xf>
    <xf numFmtId="0" fontId="17" fillId="4" borderId="0" xfId="8" applyFont="1" applyFill="1" applyAlignment="1" applyProtection="1">
      <alignment horizontal="left" vertical="center"/>
      <protection locked="0"/>
    </xf>
    <xf numFmtId="0" fontId="17" fillId="4" borderId="0" xfId="8" applyFont="1" applyFill="1" applyAlignment="1" applyProtection="1">
      <alignment horizontal="right" vertical="center"/>
      <protection locked="0"/>
    </xf>
    <xf numFmtId="0" fontId="15" fillId="4" borderId="0" xfId="8" applyFont="1" applyFill="1" applyProtection="1">
      <protection locked="0"/>
    </xf>
    <xf numFmtId="0" fontId="18" fillId="4" borderId="0" xfId="8" applyFont="1" applyFill="1" applyAlignment="1" applyProtection="1">
      <alignment horizontal="center" vertical="center"/>
      <protection locked="0"/>
    </xf>
    <xf numFmtId="164" fontId="18" fillId="4" borderId="0" xfId="11" applyNumberFormat="1" applyFont="1" applyFill="1" applyBorder="1" applyAlignment="1" applyProtection="1">
      <alignment horizontal="right" vertical="center"/>
      <protection locked="0"/>
    </xf>
    <xf numFmtId="167" fontId="18" fillId="4" borderId="0" xfId="8" applyNumberFormat="1" applyFont="1" applyFill="1" applyAlignment="1" applyProtection="1">
      <alignment horizontal="right" vertical="center"/>
      <protection locked="0"/>
    </xf>
    <xf numFmtId="168" fontId="18" fillId="4" borderId="0" xfId="8" applyNumberFormat="1" applyFont="1" applyFill="1" applyAlignment="1" applyProtection="1">
      <alignment horizontal="right" vertical="center"/>
      <protection locked="0"/>
    </xf>
    <xf numFmtId="0" fontId="17" fillId="4" borderId="0" xfId="8" applyFont="1" applyFill="1" applyAlignment="1" applyProtection="1">
      <alignment vertical="center"/>
      <protection locked="0"/>
    </xf>
    <xf numFmtId="166" fontId="15" fillId="4" borderId="0" xfId="10" applyFont="1" applyFill="1" applyBorder="1" applyAlignment="1" applyProtection="1">
      <alignment vertical="center"/>
      <protection locked="0"/>
    </xf>
    <xf numFmtId="166" fontId="17" fillId="4" borderId="0" xfId="10" applyFont="1" applyFill="1" applyBorder="1" applyAlignment="1" applyProtection="1">
      <alignment vertical="center"/>
      <protection locked="0"/>
    </xf>
    <xf numFmtId="0" fontId="15" fillId="4" borderId="0" xfId="8" applyFont="1" applyFill="1" applyAlignment="1" applyProtection="1">
      <alignment vertical="center" wrapText="1"/>
      <protection locked="0"/>
    </xf>
    <xf numFmtId="0" fontId="15" fillId="4" borderId="0" xfId="8" applyFont="1" applyFill="1" applyAlignment="1" applyProtection="1">
      <alignment vertical="center"/>
      <protection locked="0"/>
    </xf>
    <xf numFmtId="0" fontId="15" fillId="4" borderId="0" xfId="8" applyFont="1" applyFill="1" applyAlignment="1" applyProtection="1">
      <alignment wrapText="1"/>
      <protection locked="0"/>
    </xf>
    <xf numFmtId="2" fontId="15" fillId="4" borderId="0" xfId="8" applyNumberFormat="1" applyFont="1" applyFill="1" applyProtection="1">
      <protection locked="0"/>
    </xf>
    <xf numFmtId="166" fontId="15" fillId="4" borderId="0" xfId="10" applyFont="1" applyFill="1" applyBorder="1" applyAlignment="1" applyProtection="1">
      <alignment horizontal="right"/>
      <protection locked="0"/>
    </xf>
    <xf numFmtId="0" fontId="14" fillId="4" borderId="0" xfId="8" applyFont="1" applyFill="1" applyProtection="1">
      <protection locked="0"/>
    </xf>
    <xf numFmtId="0" fontId="15" fillId="4" borderId="0" xfId="8" applyFont="1" applyFill="1" applyAlignment="1" applyProtection="1">
      <alignment horizontal="center" vertical="center"/>
      <protection locked="0"/>
    </xf>
    <xf numFmtId="169" fontId="15" fillId="4" borderId="0" xfId="11" applyNumberFormat="1" applyFont="1" applyFill="1" applyBorder="1" applyAlignment="1" applyProtection="1">
      <alignment horizontal="right" vertical="center"/>
      <protection locked="0"/>
    </xf>
    <xf numFmtId="1" fontId="15" fillId="4" borderId="0" xfId="8" applyNumberFormat="1" applyFont="1" applyFill="1" applyAlignment="1" applyProtection="1">
      <alignment horizontal="right" vertical="center"/>
      <protection locked="0"/>
    </xf>
    <xf numFmtId="165" fontId="15" fillId="4" borderId="0" xfId="11" applyFont="1" applyFill="1" applyBorder="1" applyAlignment="1" applyProtection="1">
      <alignment horizontal="center" vertical="center"/>
      <protection locked="0"/>
    </xf>
    <xf numFmtId="0" fontId="15" fillId="4" borderId="0" xfId="8" applyFont="1" applyFill="1" applyAlignment="1" applyProtection="1">
      <alignment horizontal="right" vertical="center"/>
      <protection locked="0"/>
    </xf>
    <xf numFmtId="1" fontId="15" fillId="4" borderId="0" xfId="10" applyNumberFormat="1" applyFont="1" applyFill="1" applyBorder="1" applyAlignment="1" applyProtection="1">
      <alignment horizontal="center" vertical="center"/>
      <protection locked="0"/>
    </xf>
    <xf numFmtId="1" fontId="15" fillId="4" borderId="0" xfId="8" applyNumberFormat="1" applyFont="1" applyFill="1" applyAlignment="1" applyProtection="1">
      <alignment horizontal="center" vertical="center"/>
      <protection locked="0"/>
    </xf>
    <xf numFmtId="165" fontId="15" fillId="4" borderId="0" xfId="11" applyFont="1" applyFill="1" applyBorder="1" applyAlignment="1" applyProtection="1">
      <alignment horizontal="right" vertical="center"/>
      <protection locked="0"/>
    </xf>
    <xf numFmtId="0" fontId="14" fillId="4" borderId="0" xfId="8" applyFont="1" applyFill="1" applyAlignment="1" applyProtection="1">
      <alignment horizontal="center" vertical="center"/>
      <protection locked="0"/>
    </xf>
    <xf numFmtId="0" fontId="15" fillId="4" borderId="0" xfId="8" quotePrefix="1" applyFont="1" applyFill="1" applyAlignment="1" applyProtection="1">
      <alignment vertical="center"/>
      <protection locked="0"/>
    </xf>
    <xf numFmtId="164" fontId="10" fillId="3" borderId="2" xfId="11" quotePrefix="1" applyNumberFormat="1" applyFont="1" applyFill="1" applyBorder="1" applyAlignment="1" applyProtection="1">
      <alignment horizontal="right" vertical="center" wrapText="1"/>
      <protection locked="0"/>
    </xf>
    <xf numFmtId="0" fontId="38" fillId="4" borderId="0" xfId="2" applyFont="1" applyFill="1" applyAlignment="1" applyProtection="1">
      <alignment wrapText="1"/>
      <protection hidden="1"/>
    </xf>
    <xf numFmtId="0" fontId="26" fillId="4" borderId="0" xfId="0" applyFont="1" applyFill="1" applyAlignment="1" applyProtection="1">
      <alignment wrapText="1"/>
    </xf>
    <xf numFmtId="173" fontId="32" fillId="0" borderId="3" xfId="3" applyNumberFormat="1" applyFont="1" applyFill="1" applyBorder="1" applyAlignment="1" applyProtection="1">
      <protection hidden="1"/>
    </xf>
    <xf numFmtId="0" fontId="0" fillId="0" borderId="5" xfId="0" applyBorder="1" applyAlignment="1" applyProtection="1"/>
    <xf numFmtId="0" fontId="0" fillId="0" borderId="4" xfId="0" applyBorder="1" applyAlignment="1" applyProtection="1"/>
    <xf numFmtId="0" fontId="32" fillId="0" borderId="3" xfId="2" quotePrefix="1" applyFont="1" applyFill="1" applyBorder="1" applyAlignment="1" applyProtection="1">
      <alignment horizontal="left" wrapText="1"/>
      <protection hidden="1"/>
    </xf>
    <xf numFmtId="0" fontId="32" fillId="0" borderId="5" xfId="2" quotePrefix="1" applyFont="1" applyFill="1" applyBorder="1" applyAlignment="1" applyProtection="1">
      <alignment horizontal="left" wrapText="1"/>
      <protection hidden="1"/>
    </xf>
    <xf numFmtId="0" fontId="0" fillId="0" borderId="5" xfId="0" applyBorder="1" applyAlignment="1" applyProtection="1">
      <alignment horizontal="left" wrapText="1"/>
    </xf>
    <xf numFmtId="0" fontId="0" fillId="0" borderId="4" xfId="0" applyBorder="1" applyAlignment="1" applyProtection="1">
      <alignment horizontal="left" wrapText="1"/>
    </xf>
    <xf numFmtId="0" fontId="32" fillId="0" borderId="3" xfId="2" quotePrefix="1" applyFont="1" applyFill="1" applyBorder="1" applyAlignment="1" applyProtection="1">
      <alignment horizontal="left" vertical="top" wrapText="1"/>
      <protection hidden="1"/>
    </xf>
    <xf numFmtId="0" fontId="35" fillId="0" borderId="5" xfId="0" applyFont="1" applyBorder="1" applyAlignment="1" applyProtection="1">
      <alignment horizontal="left" wrapText="1"/>
    </xf>
    <xf numFmtId="170" fontId="43" fillId="2" borderId="12" xfId="0" applyNumberFormat="1" applyFont="1" applyFill="1" applyBorder="1" applyAlignment="1" applyProtection="1">
      <alignment horizontal="left" vertical="top" wrapText="1"/>
      <protection hidden="1"/>
    </xf>
    <xf numFmtId="0" fontId="0" fillId="0" borderId="12" xfId="0" applyFont="1" applyBorder="1" applyAlignment="1">
      <alignment horizontal="left" vertical="top" wrapText="1"/>
    </xf>
    <xf numFmtId="170" fontId="43" fillId="2" borderId="0" xfId="0" applyNumberFormat="1" applyFont="1" applyFill="1" applyBorder="1" applyAlignment="1" applyProtection="1">
      <alignment horizontal="left" vertical="top" wrapText="1"/>
      <protection hidden="1"/>
    </xf>
    <xf numFmtId="0" fontId="32" fillId="0" borderId="0" xfId="2" applyFont="1" applyAlignment="1" applyProtection="1">
      <alignment wrapText="1"/>
      <protection hidden="1"/>
    </xf>
    <xf numFmtId="0" fontId="0" fillId="0" borderId="0" xfId="0" applyAlignment="1" applyProtection="1">
      <alignment wrapText="1"/>
    </xf>
    <xf numFmtId="0" fontId="32" fillId="4" borderId="0" xfId="2" applyFont="1" applyFill="1" applyBorder="1" applyAlignment="1" applyProtection="1">
      <alignment horizontal="left" vertical="top" wrapText="1"/>
      <protection hidden="1"/>
    </xf>
    <xf numFmtId="0" fontId="0" fillId="0" borderId="0" xfId="0" applyAlignment="1" applyProtection="1">
      <alignment horizontal="left" vertical="top" wrapText="1"/>
    </xf>
    <xf numFmtId="0" fontId="32" fillId="0" borderId="0" xfId="2" applyFont="1" applyFill="1" applyBorder="1" applyAlignment="1" applyProtection="1">
      <alignment horizontal="left" vertical="top" wrapText="1"/>
      <protection hidden="1"/>
    </xf>
    <xf numFmtId="0" fontId="32" fillId="6" borderId="3" xfId="4" applyNumberFormat="1" applyFont="1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170" fontId="29" fillId="2" borderId="0" xfId="0" applyNumberFormat="1" applyFont="1" applyFill="1" applyBorder="1" applyAlignment="1" applyProtection="1">
      <alignment wrapText="1"/>
      <protection hidden="1"/>
    </xf>
    <xf numFmtId="0" fontId="0" fillId="0" borderId="0" xfId="0" applyAlignment="1"/>
    <xf numFmtId="0" fontId="0" fillId="0" borderId="0" xfId="0" applyAlignment="1">
      <alignment horizontal="left" vertical="top" wrapText="1"/>
    </xf>
    <xf numFmtId="0" fontId="7" fillId="0" borderId="0" xfId="8" applyFont="1" applyAlignment="1" applyProtection="1">
      <alignment horizontal="right" vertical="center"/>
      <protection hidden="1"/>
    </xf>
    <xf numFmtId="0" fontId="7" fillId="0" borderId="2" xfId="8" applyFont="1" applyBorder="1" applyAlignment="1" applyProtection="1">
      <alignment horizontal="right" vertical="center"/>
      <protection hidden="1"/>
    </xf>
    <xf numFmtId="0" fontId="7" fillId="2" borderId="3" xfId="8" applyFont="1" applyFill="1" applyBorder="1" applyAlignment="1" applyProtection="1">
      <alignment horizontal="left" vertical="center" wrapText="1"/>
      <protection hidden="1"/>
    </xf>
    <xf numFmtId="0" fontId="7" fillId="2" borderId="4" xfId="8" applyFont="1" applyFill="1" applyBorder="1" applyAlignment="1" applyProtection="1">
      <alignment horizontal="left" vertical="center" wrapText="1"/>
      <protection hidden="1"/>
    </xf>
    <xf numFmtId="0" fontId="7" fillId="2" borderId="3" xfId="8" applyFont="1" applyFill="1" applyBorder="1" applyAlignment="1" applyProtection="1">
      <alignment horizontal="right" vertical="center" wrapText="1"/>
      <protection hidden="1"/>
    </xf>
    <xf numFmtId="0" fontId="7" fillId="2" borderId="4" xfId="8" applyFont="1" applyFill="1" applyBorder="1" applyAlignment="1" applyProtection="1">
      <alignment horizontal="right" vertical="center" wrapText="1"/>
      <protection hidden="1"/>
    </xf>
    <xf numFmtId="0" fontId="3" fillId="0" borderId="3" xfId="8" applyFont="1" applyBorder="1" applyAlignment="1" applyProtection="1">
      <alignment horizontal="right" vertical="center"/>
      <protection hidden="1"/>
    </xf>
    <xf numFmtId="0" fontId="3" fillId="0" borderId="4" xfId="8" applyFont="1" applyBorder="1" applyAlignment="1" applyProtection="1">
      <alignment horizontal="right" vertical="center"/>
      <protection hidden="1"/>
    </xf>
    <xf numFmtId="0" fontId="7" fillId="0" borderId="3" xfId="8" applyFont="1" applyBorder="1" applyAlignment="1" applyProtection="1">
      <alignment horizontal="right" vertical="center"/>
      <protection hidden="1"/>
    </xf>
    <xf numFmtId="0" fontId="7" fillId="0" borderId="4" xfId="8" applyFont="1" applyBorder="1" applyAlignment="1" applyProtection="1">
      <alignment horizontal="right" vertical="center"/>
      <protection hidden="1"/>
    </xf>
    <xf numFmtId="0" fontId="16" fillId="4" borderId="0" xfId="8" applyFont="1" applyFill="1" applyAlignment="1" applyProtection="1">
      <alignment vertical="center"/>
      <protection hidden="1"/>
    </xf>
    <xf numFmtId="0" fontId="20" fillId="4" borderId="0" xfId="8" applyFont="1" applyFill="1" applyAlignment="1" applyProtection="1">
      <alignment horizontal="left" vertical="top" wrapText="1"/>
      <protection hidden="1"/>
    </xf>
  </cellXfs>
  <cellStyles count="12">
    <cellStyle name="Komma 2" xfId="3" xr:uid="{00000000-0005-0000-0000-000001000000}"/>
    <cellStyle name="Komma 2 2" xfId="10" xr:uid="{FB79BB25-238F-4E41-8DB0-7BF2640E385E}"/>
    <cellStyle name="Komma 3" xfId="7" xr:uid="{00000000-0005-0000-0000-000002000000}"/>
    <cellStyle name="Procent 2" xfId="4" xr:uid="{00000000-0005-0000-0000-000004000000}"/>
    <cellStyle name="Procent 2 2" xfId="9" xr:uid="{C74274D7-DE87-4EF9-8C44-AD43F3014B75}"/>
    <cellStyle name="Standaard" xfId="0" builtinId="0"/>
    <cellStyle name="Standaard 2" xfId="6" xr:uid="{00000000-0005-0000-0000-000006000000}"/>
    <cellStyle name="Standaard 2 2" xfId="8" xr:uid="{F8416D71-684F-4ED1-96DB-448499892FF3}"/>
    <cellStyle name="Standaard 3" xfId="1" xr:uid="{00000000-0005-0000-0000-000007000000}"/>
    <cellStyle name="Standaard 4" xfId="2" xr:uid="{00000000-0005-0000-0000-000008000000}"/>
    <cellStyle name="Valuta 2" xfId="5" xr:uid="{00000000-0005-0000-0000-00000A000000}"/>
    <cellStyle name="Valuta 2 2" xfId="11" xr:uid="{F946049E-2210-4D54-B07C-6CD41ACC2EF6}"/>
  </cellStyles>
  <dxfs count="33"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</dxfs>
  <tableStyles count="0" defaultTableStyle="TableStyleMedium2" defaultPivotStyle="PivotStyleLight16"/>
  <colors>
    <mruColors>
      <color rgb="FFFFFF99"/>
      <color rgb="FF8FCAE7"/>
      <color rgb="FF92D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2.8000000000000001E-2"/>
          <c:y val="2.8406040868911714E-2"/>
          <c:w val="0.96"/>
          <c:h val="0.94"/>
        </c:manualLayout>
      </c:layout>
      <c:scatterChart>
        <c:scatterStyle val="lineMarker"/>
        <c:varyColors val="0"/>
        <c:ser>
          <c:idx val="26"/>
          <c:order val="0"/>
          <c:tx>
            <c:v>BPK = 1</c:v>
          </c:tx>
          <c:spPr>
            <a:ln w="44450" cap="rnd" cmpd="sng" algn="ctr">
              <a:solidFill>
                <a:srgbClr val="DCA848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DATA!$D$20:$Z$20</c:f>
              <c:numCache>
                <c:formatCode>_(* #,##0.00_);_(* \(#,##0.00\);_(* "-"??_);_(@_)</c:formatCode>
                <c:ptCount val="23"/>
                <c:pt idx="0">
                  <c:v>62.345666147049997</c:v>
                </c:pt>
                <c:pt idx="1">
                  <c:v>62.816345320211873</c:v>
                </c:pt>
                <c:pt idx="2">
                  <c:v>63.287024493373742</c:v>
                </c:pt>
                <c:pt idx="3">
                  <c:v>64.228382839697503</c:v>
                </c:pt>
                <c:pt idx="4">
                  <c:v>66.111099532344994</c:v>
                </c:pt>
                <c:pt idx="5">
                  <c:v>67.993816224992486</c:v>
                </c:pt>
                <c:pt idx="6">
                  <c:v>69.876532917640006</c:v>
                </c:pt>
                <c:pt idx="7">
                  <c:v>71.759249610287483</c:v>
                </c:pt>
                <c:pt idx="8">
                  <c:v>73.641966302935003</c:v>
                </c:pt>
                <c:pt idx="9">
                  <c:v>75.524682995582495</c:v>
                </c:pt>
                <c:pt idx="10">
                  <c:v>77.407399688230001</c:v>
                </c:pt>
                <c:pt idx="11">
                  <c:v>79.290116380877478</c:v>
                </c:pt>
                <c:pt idx="12">
                  <c:v>81.172833073524998</c:v>
                </c:pt>
                <c:pt idx="13">
                  <c:v>83.055549766172504</c:v>
                </c:pt>
                <c:pt idx="14">
                  <c:v>84.938266458819982</c:v>
                </c:pt>
                <c:pt idx="15">
                  <c:v>86.820983151467516</c:v>
                </c:pt>
                <c:pt idx="16">
                  <c:v>88.703699844114993</c:v>
                </c:pt>
                <c:pt idx="17">
                  <c:v>90.586416536762499</c:v>
                </c:pt>
                <c:pt idx="18">
                  <c:v>92.469133229409991</c:v>
                </c:pt>
                <c:pt idx="19">
                  <c:v>94.351849922057497</c:v>
                </c:pt>
                <c:pt idx="20">
                  <c:v>96.234566614705003</c:v>
                </c:pt>
                <c:pt idx="21">
                  <c:v>98.117283307352494</c:v>
                </c:pt>
                <c:pt idx="22">
                  <c:v>100</c:v>
                </c:pt>
              </c:numCache>
            </c:numRef>
          </c:xVal>
          <c:yVal>
            <c:numRef>
              <c:f>DATA!$D$19:$Z$19</c:f>
              <c:numCache>
                <c:formatCode>_(* #,##0.00_);_(* \(#,##0.00\);_(* "-"??_);_(@_)</c:formatCode>
                <c:ptCount val="23"/>
                <c:pt idx="0">
                  <c:v>0</c:v>
                </c:pt>
                <c:pt idx="1">
                  <c:v>200921.62047904296</c:v>
                </c:pt>
                <c:pt idx="2">
                  <c:v>236650.29146888788</c:v>
                </c:pt>
                <c:pt idx="3">
                  <c:v>278175.02618705749</c:v>
                </c:pt>
                <c:pt idx="4">
                  <c:v>325676.06092983042</c:v>
                </c:pt>
                <c:pt idx="5">
                  <c:v>355946.3202531219</c:v>
                </c:pt>
                <c:pt idx="6">
                  <c:v>378225.26967360347</c:v>
                </c:pt>
                <c:pt idx="7">
                  <c:v>395741.67446774681</c:v>
                </c:pt>
                <c:pt idx="8">
                  <c:v>410044.68923138495</c:v>
                </c:pt>
                <c:pt idx="9">
                  <c:v>422010.4388159368</c:v>
                </c:pt>
                <c:pt idx="10">
                  <c:v>432188.27388437418</c:v>
                </c:pt>
                <c:pt idx="11">
                  <c:v>440948.18215763447</c:v>
                </c:pt>
                <c:pt idx="12">
                  <c:v>448552.85660142958</c:v>
                </c:pt>
                <c:pt idx="13">
                  <c:v>455196.56571100984</c:v>
                </c:pt>
                <c:pt idx="14">
                  <c:v>461027.72401924792</c:v>
                </c:pt>
                <c:pt idx="15">
                  <c:v>466162.77569917357</c:v>
                </c:pt>
                <c:pt idx="16">
                  <c:v>470695.13984040759</c:v>
                </c:pt>
                <c:pt idx="17">
                  <c:v>474701.19775536243</c:v>
                </c:pt>
                <c:pt idx="18">
                  <c:v>478244.43015892524</c:v>
                </c:pt>
                <c:pt idx="19">
                  <c:v>481378.35415687424</c:v>
                </c:pt>
                <c:pt idx="20">
                  <c:v>484148.65697948571</c:v>
                </c:pt>
                <c:pt idx="21">
                  <c:v>486594.77738188842</c:v>
                </c:pt>
                <c:pt idx="22">
                  <c:v>488751.09814342519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B9C-4917-A8B8-19928974A11F}"/>
            </c:ext>
          </c:extLst>
        </c:ser>
        <c:ser>
          <c:idx val="27"/>
          <c:order val="1"/>
          <c:tx>
            <c:v>BPK = 0,9</c:v>
          </c:tx>
          <c:spPr>
            <a:ln w="44450" cap="rnd" cmpd="sng" algn="ctr">
              <a:solidFill>
                <a:srgbClr val="FFCC99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DATA!$D$23:$Z$23</c:f>
              <c:numCache>
                <c:formatCode>_(* #,##0.00_);_(* \(#,##0.00\);_(* "-"??_);_(@_)</c:formatCode>
                <c:ptCount val="23"/>
                <c:pt idx="0">
                  <c:v>71.320680370668342</c:v>
                </c:pt>
                <c:pt idx="1">
                  <c:v>71.679171866034991</c:v>
                </c:pt>
                <c:pt idx="2">
                  <c:v>72.037663361401627</c:v>
                </c:pt>
                <c:pt idx="3">
                  <c:v>72.754646352134927</c:v>
                </c:pt>
                <c:pt idx="4">
                  <c:v>74.188612333601512</c:v>
                </c:pt>
                <c:pt idx="5">
                  <c:v>75.622578315068097</c:v>
                </c:pt>
                <c:pt idx="6">
                  <c:v>77.056544296534682</c:v>
                </c:pt>
                <c:pt idx="7">
                  <c:v>78.490510278001253</c:v>
                </c:pt>
                <c:pt idx="8">
                  <c:v>79.924476259467838</c:v>
                </c:pt>
                <c:pt idx="9">
                  <c:v>81.358442240934409</c:v>
                </c:pt>
                <c:pt idx="10">
                  <c:v>82.792408222401008</c:v>
                </c:pt>
                <c:pt idx="11">
                  <c:v>84.226374203867593</c:v>
                </c:pt>
                <c:pt idx="12">
                  <c:v>85.660340185334178</c:v>
                </c:pt>
                <c:pt idx="13">
                  <c:v>87.094306166800749</c:v>
                </c:pt>
                <c:pt idx="14">
                  <c:v>88.528272148267334</c:v>
                </c:pt>
                <c:pt idx="15">
                  <c:v>89.962238129733933</c:v>
                </c:pt>
                <c:pt idx="16">
                  <c:v>91.396204111200504</c:v>
                </c:pt>
                <c:pt idx="17">
                  <c:v>92.830170092667089</c:v>
                </c:pt>
                <c:pt idx="18">
                  <c:v>94.26413607413366</c:v>
                </c:pt>
                <c:pt idx="19">
                  <c:v>95.698102055600245</c:v>
                </c:pt>
                <c:pt idx="20">
                  <c:v>97.132068037066844</c:v>
                </c:pt>
                <c:pt idx="21">
                  <c:v>98.566034018533415</c:v>
                </c:pt>
                <c:pt idx="22">
                  <c:v>100</c:v>
                </c:pt>
              </c:numCache>
            </c:numRef>
          </c:xVal>
          <c:yVal>
            <c:numRef>
              <c:f>DATA!$D$22:$Z$22</c:f>
              <c:numCache>
                <c:formatCode>_(* #,##0.00_);_(* \(#,##0.00\);_(* "-"??_);_(@_)</c:formatCode>
                <c:ptCount val="23"/>
                <c:pt idx="0">
                  <c:v>0</c:v>
                </c:pt>
                <c:pt idx="1">
                  <c:v>173811.01250567587</c:v>
                </c:pt>
                <c:pt idx="2">
                  <c:v>204781.69718454292</c:v>
                </c:pt>
                <c:pt idx="3">
                  <c:v>240862.76762743751</c:v>
                </c:pt>
                <c:pt idx="4">
                  <c:v>282341.05253133032</c:v>
                </c:pt>
                <c:pt idx="5">
                  <c:v>308966.49790693849</c:v>
                </c:pt>
                <c:pt idx="6">
                  <c:v>328713.62952427589</c:v>
                </c:pt>
                <c:pt idx="7">
                  <c:v>344366.08771352854</c:v>
                </c:pt>
                <c:pt idx="8">
                  <c:v>357257.89160663495</c:v>
                </c:pt>
                <c:pt idx="9">
                  <c:v>368142.51788700116</c:v>
                </c:pt>
                <c:pt idx="10">
                  <c:v>377491.72323050967</c:v>
                </c:pt>
                <c:pt idx="11">
                  <c:v>385622.70735152252</c:v>
                </c:pt>
                <c:pt idx="12">
                  <c:v>392760.25624187663</c:v>
                </c:pt>
                <c:pt idx="13">
                  <c:v>399070.24606633576</c:v>
                </c:pt>
                <c:pt idx="14">
                  <c:v>404679.09035683871</c:v>
                </c:pt>
                <c:pt idx="15">
                  <c:v>409685.69839804474</c:v>
                </c:pt>
                <c:pt idx="16">
                  <c:v>414169.17795952829</c:v>
                </c:pt>
                <c:pt idx="17">
                  <c:v>418193.98998166068</c:v>
                </c:pt>
                <c:pt idx="18">
                  <c:v>421813.51023165724</c:v>
                </c:pt>
                <c:pt idx="19">
                  <c:v>425072.55806537357</c:v>
                </c:pt>
                <c:pt idx="20">
                  <c:v>428009.23430380749</c:v>
                </c:pt>
                <c:pt idx="21">
                  <c:v>430656.28437127545</c:v>
                </c:pt>
                <c:pt idx="22">
                  <c:v>433042.12744295155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B9C-4917-A8B8-19928974A11F}"/>
            </c:ext>
          </c:extLst>
        </c:ser>
        <c:ser>
          <c:idx val="28"/>
          <c:order val="2"/>
          <c:tx>
            <c:v>BPK = 0,8</c:v>
          </c:tx>
          <c:spPr>
            <a:ln w="44450" cap="rnd" cmpd="sng" algn="ctr">
              <a:solidFill>
                <a:srgbClr val="FFCC99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DATA!$D$26:$Z$26</c:f>
              <c:numCache>
                <c:formatCode>_(* #,##0.00_);_(* \(#,##0.00\);_(* "-"??_);_(@_)</c:formatCode>
                <c:ptCount val="23"/>
                <c:pt idx="0">
                  <c:v>80.295694594286687</c:v>
                </c:pt>
                <c:pt idx="1">
                  <c:v>80.541998411858103</c:v>
                </c:pt>
                <c:pt idx="2">
                  <c:v>80.788302229429547</c:v>
                </c:pt>
                <c:pt idx="3">
                  <c:v>81.280909864572365</c:v>
                </c:pt>
                <c:pt idx="4">
                  <c:v>82.266125134858029</c:v>
                </c:pt>
                <c:pt idx="5">
                  <c:v>83.251340405143679</c:v>
                </c:pt>
                <c:pt idx="6">
                  <c:v>84.236555675429372</c:v>
                </c:pt>
                <c:pt idx="7">
                  <c:v>85.221770945715022</c:v>
                </c:pt>
                <c:pt idx="8">
                  <c:v>86.206986216000686</c:v>
                </c:pt>
                <c:pt idx="9">
                  <c:v>87.192201486286365</c:v>
                </c:pt>
                <c:pt idx="10">
                  <c:v>88.177416756572015</c:v>
                </c:pt>
                <c:pt idx="11">
                  <c:v>89.162632026857679</c:v>
                </c:pt>
                <c:pt idx="12">
                  <c:v>90.147847297143329</c:v>
                </c:pt>
                <c:pt idx="13">
                  <c:v>91.133062567429022</c:v>
                </c:pt>
                <c:pt idx="14">
                  <c:v>92.118277837714686</c:v>
                </c:pt>
                <c:pt idx="15">
                  <c:v>93.10349310800035</c:v>
                </c:pt>
                <c:pt idx="16">
                  <c:v>94.088708378286015</c:v>
                </c:pt>
                <c:pt idx="17">
                  <c:v>95.073923648571665</c:v>
                </c:pt>
                <c:pt idx="18">
                  <c:v>96.059138918857343</c:v>
                </c:pt>
                <c:pt idx="19">
                  <c:v>97.044354189143007</c:v>
                </c:pt>
                <c:pt idx="20">
                  <c:v>98.029569459428672</c:v>
                </c:pt>
                <c:pt idx="21">
                  <c:v>99.014784729714336</c:v>
                </c:pt>
                <c:pt idx="22">
                  <c:v>100</c:v>
                </c:pt>
              </c:numCache>
            </c:numRef>
          </c:xVal>
          <c:yVal>
            <c:numRef>
              <c:f>DATA!$D$25:$Z$25</c:f>
              <c:numCache>
                <c:formatCode>_(* #,##0.00_);_(* \(#,##0.00\);_(* "-"??_);_(@_)</c:formatCode>
                <c:ptCount val="23"/>
                <c:pt idx="0">
                  <c:v>0</c:v>
                </c:pt>
                <c:pt idx="1">
                  <c:v>145330.69435608669</c:v>
                </c:pt>
                <c:pt idx="2">
                  <c:v>171292.35665539806</c:v>
                </c:pt>
                <c:pt idx="3">
                  <c:v>201627.88534339136</c:v>
                </c:pt>
                <c:pt idx="4">
                  <c:v>236714.56183244163</c:v>
                </c:pt>
                <c:pt idx="5">
                  <c:v>259438.59137219971</c:v>
                </c:pt>
                <c:pt idx="6">
                  <c:v>276448.99356363382</c:v>
                </c:pt>
                <c:pt idx="7">
                  <c:v>290063.64193124435</c:v>
                </c:pt>
                <c:pt idx="8">
                  <c:v>301391.83232106222</c:v>
                </c:pt>
                <c:pt idx="9">
                  <c:v>311059.20138853037</c:v>
                </c:pt>
                <c:pt idx="10">
                  <c:v>319456.84183948202</c:v>
                </c:pt>
                <c:pt idx="11">
                  <c:v>326847.25555248657</c:v>
                </c:pt>
                <c:pt idx="12">
                  <c:v>333416.10447345534</c:v>
                </c:pt>
                <c:pt idx="13">
                  <c:v>339300.09718711127</c:v>
                </c:pt>
                <c:pt idx="14">
                  <c:v>344603.16741104081</c:v>
                </c:pt>
                <c:pt idx="15">
                  <c:v>349406.41757063114</c:v>
                </c:pt>
                <c:pt idx="16">
                  <c:v>353774.52078410191</c:v>
                </c:pt>
                <c:pt idx="17">
                  <c:v>357760.00327080395</c:v>
                </c:pt>
                <c:pt idx="18">
                  <c:v>361406.20220875769</c:v>
                </c:pt>
                <c:pt idx="19">
                  <c:v>364749.365185884</c:v>
                </c:pt>
                <c:pt idx="20">
                  <c:v>367820.17577239714</c:v>
                </c:pt>
                <c:pt idx="21">
                  <c:v>370644.88497637719</c:v>
                </c:pt>
                <c:pt idx="22">
                  <c:v>373246.1656011336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5B9C-4917-A8B8-19928974A11F}"/>
            </c:ext>
          </c:extLst>
        </c:ser>
        <c:ser>
          <c:idx val="29"/>
          <c:order val="3"/>
          <c:tx>
            <c:v>BPK = 0,7</c:v>
          </c:tx>
          <c:spPr>
            <a:ln w="44450" cap="rnd" cmpd="sng" algn="ctr">
              <a:solidFill>
                <a:srgbClr val="FFCC99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DATA!$D$29:$Z$29</c:f>
              <c:numCache>
                <c:formatCode>_(* #,##0.00_);_(* \(#,##0.00\);_(* "-"??_);_(@_)</c:formatCode>
                <c:ptCount val="23"/>
                <c:pt idx="0">
                  <c:v>89.270708817905074</c:v>
                </c:pt>
                <c:pt idx="1">
                  <c:v>89.404824957681257</c:v>
                </c:pt>
                <c:pt idx="2">
                  <c:v>89.538941097457453</c:v>
                </c:pt>
                <c:pt idx="3">
                  <c:v>89.807173377009818</c:v>
                </c:pt>
                <c:pt idx="4">
                  <c:v>90.343637936114561</c:v>
                </c:pt>
                <c:pt idx="5">
                  <c:v>90.880102495219305</c:v>
                </c:pt>
                <c:pt idx="6">
                  <c:v>91.416567054324048</c:v>
                </c:pt>
                <c:pt idx="7">
                  <c:v>91.953031613428806</c:v>
                </c:pt>
                <c:pt idx="8">
                  <c:v>92.489496172533549</c:v>
                </c:pt>
                <c:pt idx="9">
                  <c:v>93.025960731638293</c:v>
                </c:pt>
                <c:pt idx="10">
                  <c:v>93.562425290743036</c:v>
                </c:pt>
                <c:pt idx="11">
                  <c:v>94.098889849847779</c:v>
                </c:pt>
                <c:pt idx="12">
                  <c:v>94.635354408952537</c:v>
                </c:pt>
                <c:pt idx="13">
                  <c:v>95.171818968057281</c:v>
                </c:pt>
                <c:pt idx="14">
                  <c:v>95.708283527162024</c:v>
                </c:pt>
                <c:pt idx="15">
                  <c:v>96.244748086266782</c:v>
                </c:pt>
                <c:pt idx="16">
                  <c:v>96.781212645371525</c:v>
                </c:pt>
                <c:pt idx="17">
                  <c:v>97.317677204476269</c:v>
                </c:pt>
                <c:pt idx="18">
                  <c:v>97.854141763581012</c:v>
                </c:pt>
                <c:pt idx="19">
                  <c:v>98.390606322685755</c:v>
                </c:pt>
                <c:pt idx="20">
                  <c:v>98.927070881790513</c:v>
                </c:pt>
                <c:pt idx="21">
                  <c:v>99.463535440895257</c:v>
                </c:pt>
                <c:pt idx="22">
                  <c:v>100</c:v>
                </c:pt>
              </c:numCache>
            </c:numRef>
          </c:xVal>
          <c:yVal>
            <c:numRef>
              <c:f>DATA!$D$28:$Z$28</c:f>
              <c:numCache>
                <c:formatCode>_(* #,##0.00_);_(* \(#,##0.00\);_(* "-"??_);_(@_)</c:formatCode>
                <c:ptCount val="23"/>
                <c:pt idx="0">
                  <c:v>0</c:v>
                </c:pt>
                <c:pt idx="1">
                  <c:v>113591.24157402711</c:v>
                </c:pt>
                <c:pt idx="2">
                  <c:v>133949.10811822757</c:v>
                </c:pt>
                <c:pt idx="3">
                  <c:v>157827.10470009065</c:v>
                </c:pt>
                <c:pt idx="4">
                  <c:v>185659.01656449441</c:v>
                </c:pt>
                <c:pt idx="5">
                  <c:v>203886.23854246293</c:v>
                </c:pt>
                <c:pt idx="6">
                  <c:v>217687.04665165357</c:v>
                </c:pt>
                <c:pt idx="7">
                  <c:v>228863.66795903561</c:v>
                </c:pt>
                <c:pt idx="8">
                  <c:v>238277.2236360017</c:v>
                </c:pt>
                <c:pt idx="9">
                  <c:v>246412.57147575403</c:v>
                </c:pt>
                <c:pt idx="10">
                  <c:v>253572.2720902928</c:v>
                </c:pt>
                <c:pt idx="11">
                  <c:v>259959.02884859272</c:v>
                </c:pt>
                <c:pt idx="12">
                  <c:v>265715.92673194513</c:v>
                </c:pt>
                <c:pt idx="13">
                  <c:v>270948.10091492144</c:v>
                </c:pt>
                <c:pt idx="14">
                  <c:v>275735.29949415551</c:v>
                </c:pt>
                <c:pt idx="15">
                  <c:v>280139.59965893981</c:v>
                </c:pt>
                <c:pt idx="16">
                  <c:v>284210.37236287666</c:v>
                </c:pt>
                <c:pt idx="17">
                  <c:v>287987.60115108319</c:v>
                </c:pt>
                <c:pt idx="18">
                  <c:v>291504.17302766384</c:v>
                </c:pt>
                <c:pt idx="19">
                  <c:v>294787.50348819286</c:v>
                </c:pt>
                <c:pt idx="20">
                  <c:v>297860.71665731375</c:v>
                </c:pt>
                <c:pt idx="21">
                  <c:v>300743.52005973208</c:v>
                </c:pt>
                <c:pt idx="22">
                  <c:v>303452.86481385917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5B9C-4917-A8B8-19928974A11F}"/>
            </c:ext>
          </c:extLst>
        </c:ser>
        <c:ser>
          <c:idx val="13"/>
          <c:order val="4"/>
          <c:tx>
            <c:v>min</c:v>
          </c:tx>
          <c:spPr>
            <a:ln w="44450" cap="rnd" cmpd="sng" algn="ctr">
              <a:solidFill>
                <a:srgbClr val="4F81BD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DATA!$C$41:$D$41</c:f>
              <c:numCache>
                <c:formatCode>General</c:formatCode>
                <c:ptCount val="2"/>
                <c:pt idx="0">
                  <c:v>40.119760479041915</c:v>
                </c:pt>
                <c:pt idx="1">
                  <c:v>40.119760479041915</c:v>
                </c:pt>
              </c:numCache>
            </c:numRef>
          </c:xVal>
          <c:yVal>
            <c:numRef>
              <c:f>DATA!$C$43:$D$43</c:f>
              <c:numCache>
                <c:formatCode>_ "€"\ * #,##0_ ;_ "€"\ * \-#,##0_ ;_ "€"\ * "-"??_ ;_ @_ </c:formatCode>
                <c:ptCount val="2"/>
                <c:pt idx="0" formatCode="_(&quot;€&quot;* #,##0.00_);_(&quot;€&quot;* \(#,##0.00\);_(&quot;€&quot;* &quot;-&quot;??_);_(@_)">
                  <c:v>0</c:v>
                </c:pt>
                <c:pt idx="1">
                  <c:v>850000.00000000023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5B9C-4917-A8B8-19928974A11F}"/>
            </c:ext>
          </c:extLst>
        </c:ser>
        <c:ser>
          <c:idx val="14"/>
          <c:order val="5"/>
          <c:tx>
            <c:v>max</c:v>
          </c:tx>
          <c:spPr>
            <a:ln w="44450" cap="rnd" cmpd="sng" algn="ctr">
              <a:solidFill>
                <a:srgbClr val="1F497D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DATA!$C$40:$D$40</c:f>
              <c:numCache>
                <c:formatCode>General</c:formatCode>
                <c:ptCount val="2"/>
                <c:pt idx="0">
                  <c:v>100</c:v>
                </c:pt>
                <c:pt idx="1">
                  <c:v>100</c:v>
                </c:pt>
              </c:numCache>
            </c:numRef>
          </c:xVal>
          <c:yVal>
            <c:numRef>
              <c:f>DATA!$C$43:$D$43</c:f>
              <c:numCache>
                <c:formatCode>_ "€"\ * #,##0_ ;_ "€"\ * \-#,##0_ ;_ "€"\ * "-"??_ ;_ @_ </c:formatCode>
                <c:ptCount val="2"/>
                <c:pt idx="0" formatCode="_(&quot;€&quot;* #,##0.00_);_(&quot;€&quot;* \(#,##0.00\);_(&quot;€&quot;* &quot;-&quot;??_);_(@_)">
                  <c:v>0</c:v>
                </c:pt>
                <c:pt idx="1">
                  <c:v>850000.00000000023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5B9C-4917-A8B8-19928974A11F}"/>
            </c:ext>
          </c:extLst>
        </c:ser>
        <c:ser>
          <c:idx val="15"/>
          <c:order val="6"/>
          <c:tx>
            <c:strRef>
              <c:f>DATA!$B$38</c:f>
              <c:strCache>
                <c:ptCount val="1"/>
                <c:pt idx="0">
                  <c:v>Referentie</c:v>
                </c:pt>
              </c:strCache>
            </c:strRef>
          </c:tx>
          <c:spPr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12"/>
            <c:spPr>
              <a:solidFill>
                <a:srgbClr val="DCA848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-0.10183826159556043"/>
                  <c:y val="-3.4827755226200276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B9C-4917-A8B8-19928974A1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 i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DATA!$D$38</c:f>
              <c:numCache>
                <c:formatCode>0</c:formatCode>
                <c:ptCount val="1"/>
                <c:pt idx="0">
                  <c:v>76.047904191616766</c:v>
                </c:pt>
              </c:numCache>
            </c:numRef>
          </c:xVal>
          <c:yVal>
            <c:numRef>
              <c:f>DATA!$C$38</c:f>
              <c:numCache>
                <c:formatCode>_ "€"\ * #,##0_ ;_ "€"\ * \-#,##0_ ;_ "€"\ * "-"??_ ;_ @_ </c:formatCode>
                <c:ptCount val="1"/>
                <c:pt idx="0">
                  <c:v>425000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5B9C-4917-A8B8-19928974A11F}"/>
            </c:ext>
          </c:extLst>
        </c:ser>
        <c:ser>
          <c:idx val="16"/>
          <c:order val="7"/>
          <c:tx>
            <c:strRef>
              <c:f>DATA!$B$39</c:f>
              <c:strCache>
                <c:ptCount val="1"/>
                <c:pt idx="0">
                  <c:v>Referentie (Qmax)</c:v>
                </c:pt>
              </c:strCache>
            </c:strRef>
          </c:tx>
          <c:spPr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12"/>
            <c:spPr>
              <a:solidFill>
                <a:srgbClr val="DCA848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-1.53887880429271E-2"/>
                  <c:y val="-1.520729699745911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b="1" i="1"/>
                  </a:pPr>
                  <a:endParaRPr lang="nl-NL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246139006003851"/>
                      <c:h val="8.360514516796949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5B9C-4917-A8B8-19928974A1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 i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DATA!$D$39</c:f>
              <c:numCache>
                <c:formatCode>0</c:formatCode>
                <c:ptCount val="1"/>
                <c:pt idx="0">
                  <c:v>100</c:v>
                </c:pt>
              </c:numCache>
            </c:numRef>
          </c:xVal>
          <c:yVal>
            <c:numRef>
              <c:f>DATA!$C$39</c:f>
              <c:numCache>
                <c:formatCode>_ "€"\ * #,##0_ ;_ "€"\ * \-#,##0_ ;_ "€"\ * "-"??_ ;_ @_ </c:formatCode>
                <c:ptCount val="1"/>
                <c:pt idx="0">
                  <c:v>488749.99999999994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5B9C-4917-A8B8-19928974A11F}"/>
            </c:ext>
          </c:extLst>
        </c:ser>
        <c:ser>
          <c:idx val="1"/>
          <c:order val="8"/>
          <c:tx>
            <c:strRef>
              <c:f>DATA!$B$7</c:f>
              <c:strCache>
                <c:ptCount val="1"/>
                <c:pt idx="0">
                  <c:v>Uw inschrijving</c:v>
                </c:pt>
              </c:strCache>
            </c:strRef>
          </c:tx>
          <c:spPr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12"/>
            <c:spPr>
              <a:solidFill>
                <a:srgbClr val="76E176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-0.17"/>
                  <c:y val="-0.03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B9C-4917-A8B8-19928974A1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DATA!$F$7</c:f>
              <c:numCache>
                <c:formatCode>0</c:formatCode>
                <c:ptCount val="1"/>
                <c:pt idx="0">
                  <c:v>40.119760479041915</c:v>
                </c:pt>
              </c:numCache>
            </c:numRef>
          </c:xVal>
          <c:yVal>
            <c:numRef>
              <c:f>DATA!$C$7</c:f>
              <c:numCache>
                <c:formatCode>_("€"* #,##0.00_);_("€"* \(#,##0.00\);_("€"* "-"??_);_(@_)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5B9C-4917-A8B8-19928974A11F}"/>
            </c:ext>
          </c:extLst>
        </c:ser>
        <c:ser>
          <c:idx val="3"/>
          <c:order val="9"/>
          <c:tx>
            <c:strRef>
              <c:f>DATA!$G$41</c:f>
              <c:strCache>
                <c:ptCount val="1"/>
                <c:pt idx="0">
                  <c:v>67</c:v>
                </c:pt>
              </c:strCache>
            </c:strRef>
          </c:tx>
          <c:marker>
            <c:symbol val="none"/>
          </c:marker>
          <c:dLbls>
            <c:dLbl>
              <c:idx val="0"/>
              <c:layout>
                <c:manualLayout>
                  <c:x val="-3.5936535433070869E-2"/>
                  <c:y val="5.5337952755905362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B9C-4917-A8B8-19928974A1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DATA!$C$41</c:f>
              <c:numCache>
                <c:formatCode>General</c:formatCode>
                <c:ptCount val="1"/>
                <c:pt idx="0">
                  <c:v>40.119760479041915</c:v>
                </c:pt>
              </c:numCache>
            </c:numRef>
          </c:xVal>
          <c:yVal>
            <c:numRef>
              <c:f>DATA!$C$43</c:f>
              <c:numCache>
                <c:formatCode>_("€"* #,##0.00_);_("€"* \(#,##0.00\);_("€"* "-"??_);_(@_)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5B9C-4917-A8B8-19928974A11F}"/>
            </c:ext>
          </c:extLst>
        </c:ser>
        <c:ser>
          <c:idx val="5"/>
          <c:order val="10"/>
          <c:tx>
            <c:strRef>
              <c:f>DATA!$G$40</c:f>
              <c:strCache>
                <c:ptCount val="1"/>
                <c:pt idx="0">
                  <c:v>167</c:v>
                </c:pt>
              </c:strCache>
            </c:strRef>
          </c:tx>
          <c:marker>
            <c:symbol val="none"/>
          </c:marker>
          <c:dLbls>
            <c:dLbl>
              <c:idx val="0"/>
              <c:layout>
                <c:manualLayout>
                  <c:x val="-3.4000000000000002E-2"/>
                  <c:y val="5.275407589940747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B9C-4917-A8B8-19928974A1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DATA!$C$40</c:f>
              <c:numCache>
                <c:formatCode>General</c:formatCode>
                <c:ptCount val="1"/>
                <c:pt idx="0">
                  <c:v>100</c:v>
                </c:pt>
              </c:numCache>
            </c:numRef>
          </c:xVal>
          <c:yVal>
            <c:numRef>
              <c:f>DATA!$C$43</c:f>
              <c:numCache>
                <c:formatCode>_("€"* #,##0.00_);_("€"* \(#,##0.00\);_("€"* "-"??_);_(@_)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5B9C-4917-A8B8-19928974A11F}"/>
            </c:ext>
          </c:extLst>
        </c:ser>
        <c:ser>
          <c:idx val="4"/>
          <c:order val="11"/>
          <c:tx>
            <c:v>Vergelijkingswaarde x1000</c:v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l">
                  <a:defRPr sz="1100" b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Lit>
              <c:formatCode>General</c:formatCode>
              <c:ptCount val="1"/>
              <c:pt idx="0">
                <c:v>0</c:v>
              </c:pt>
            </c:numLit>
          </c:xVal>
          <c:yVal>
            <c:numRef>
              <c:f>DATA!$D$43</c:f>
              <c:numCache>
                <c:formatCode>_ "€"\ * #,##0_ ;_ "€"\ * \-#,##0_ ;_ "€"\ * "-"??_ ;_ @_ </c:formatCode>
                <c:ptCount val="1"/>
                <c:pt idx="0">
                  <c:v>850000.00000000023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5B9C-4917-A8B8-19928974A11F}"/>
            </c:ext>
          </c:extLst>
        </c:ser>
        <c:ser>
          <c:idx val="0"/>
          <c:order val="12"/>
          <c:tx>
            <c:v>QKnockOut</c:v>
          </c:tx>
          <c:spPr>
            <a:ln w="44450" cap="rnd" cmpd="sng" algn="ctr">
              <a:solidFill>
                <a:srgbClr val="C0504D"/>
              </a:solidFill>
              <a:prstDash val="sysDash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DATA!$G$44:$H$44</c:f>
              <c:numCache>
                <c:formatCode>0</c:formatCode>
                <c:ptCount val="2"/>
                <c:pt idx="0">
                  <c:v>54.491017964071851</c:v>
                </c:pt>
                <c:pt idx="1">
                  <c:v>54.491017964071851</c:v>
                </c:pt>
              </c:numCache>
            </c:numRef>
          </c:xVal>
          <c:yVal>
            <c:numRef>
              <c:f>DATA!$C$43:$D$43</c:f>
              <c:numCache>
                <c:formatCode>_ "€"\ * #,##0_ ;_ "€"\ * \-#,##0_ ;_ "€"\ * "-"??_ ;_ @_ </c:formatCode>
                <c:ptCount val="2"/>
                <c:pt idx="0" formatCode="_(&quot;€&quot;* #,##0.00_);_(&quot;€&quot;* \(#,##0.00\);_(&quot;€&quot;* &quot;-&quot;??_);_(@_)">
                  <c:v>0</c:v>
                </c:pt>
                <c:pt idx="1">
                  <c:v>850000.00000000023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5B9C-4917-A8B8-19928974A11F}"/>
            </c:ext>
          </c:extLst>
        </c:ser>
        <c:ser>
          <c:idx val="2"/>
          <c:order val="13"/>
          <c:tx>
            <c:v>Alternatieve propositie</c:v>
          </c:tx>
          <c:spPr>
            <a:ln w="9525" cap="flat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marker>
            <c:symbol val="circle"/>
            <c:size val="12"/>
            <c:spPr>
              <a:gradFill rotWithShape="1">
                <a:gsLst>
                  <a:gs pos="0">
                    <a:schemeClr val="accent3">
                      <a:tint val="50000"/>
                      <a:satMod val="300000"/>
                    </a:schemeClr>
                  </a:gs>
                  <a:gs pos="35000">
                    <a:schemeClr val="accent3">
                      <a:tint val="37000"/>
                      <a:satMod val="300000"/>
                    </a:schemeClr>
                  </a:gs>
                  <a:gs pos="100000">
                    <a:schemeClr val="accent3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3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</c:marker>
          <c:dPt>
            <c:idx val="0"/>
            <c:marker>
              <c:spPr>
                <a:gradFill rotWithShape="1">
                  <a:gsLst>
                    <a:gs pos="0">
                      <a:schemeClr val="accent5">
                        <a:shade val="51000"/>
                        <a:satMod val="130000"/>
                      </a:schemeClr>
                    </a:gs>
                    <a:gs pos="80000">
                      <a:schemeClr val="accent5">
                        <a:shade val="93000"/>
                        <a:satMod val="130000"/>
                      </a:schemeClr>
                    </a:gs>
                    <a:gs pos="100000">
                      <a:schemeClr val="accent5">
                        <a:shade val="94000"/>
                        <a:satMod val="135000"/>
                      </a:schemeClr>
                    </a:gs>
                  </a:gsLst>
                  <a:lin ang="16200000" scaled="0"/>
                </a:gradFill>
                <a:ln>
                  <a:noFill/>
                </a:ln>
                <a:effectLst>
                  <a:outerShdw blurRad="40000" dist="23000" dir="5400000" rotWithShape="0">
                    <a:srgbClr val="000000">
                      <a:alpha val="35000"/>
                    </a:srgbClr>
                  </a:outerShdw>
                </a:effectLst>
                <a:scene3d>
                  <a:camera prst="orthographicFront">
                    <a:rot lat="0" lon="0" rev="0"/>
                  </a:camera>
                  <a:lightRig rig="threePt" dir="t">
                    <a:rot lat="0" lon="0" rev="1200000"/>
                  </a:lightRig>
                </a:scene3d>
                <a:sp3d>
                  <a:bevelT w="63500" h="25400"/>
                </a:sp3d>
              </c:spPr>
            </c:marker>
            <c:bubble3D val="0"/>
            <c:spPr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5B9C-4917-A8B8-19928974A11F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E66C4F72-F922-4A02-B3FD-71A8C051CCCC}" type="CELLRANGE">
                      <a:rPr lang="en-US"/>
                      <a:pPr/>
                      <a:t>[CELLRANGE]</a:t>
                    </a:fld>
                    <a:endParaRPr lang="nl-NL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3-5B9C-4917-A8B8-19928974A1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nl-N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xVal>
            <c:numRef>
              <c:f>DATA!$F$8</c:f>
              <c:numCache>
                <c:formatCode>General</c:formatCode>
                <c:ptCount val="1"/>
              </c:numCache>
            </c:numRef>
          </c:xVal>
          <c:yVal>
            <c:numRef>
              <c:f>DATA!$C$8</c:f>
              <c:numCache>
                <c:formatCode>General</c:formatCode>
                <c:ptCount val="1"/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DATA!$B$8</c15:f>
                <c15:dlblRangeCache>
                  <c:ptCount val="1"/>
                </c15:dlblRangeCache>
              </c15:datalabelsRange>
            </c:ext>
            <c:ext xmlns:c16="http://schemas.microsoft.com/office/drawing/2014/chart" uri="{C3380CC4-5D6E-409C-BE32-E72D297353CC}">
              <c16:uniqueId val="{00000014-5B9C-4917-A8B8-19928974A1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3016416"/>
        <c:axId val="543016808"/>
        <c:extLst/>
      </c:scatterChart>
      <c:valAx>
        <c:axId val="543016416"/>
        <c:scaling>
          <c:orientation val="minMax"/>
          <c:max val="120"/>
          <c:min val="0"/>
        </c:scaling>
        <c:delete val="0"/>
        <c:axPos val="b"/>
        <c:numFmt formatCode="#,##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00"/>
            </a:pPr>
            <a:endParaRPr lang="nl-NL"/>
          </a:p>
        </c:txPr>
        <c:crossAx val="543016808"/>
        <c:crosses val="autoZero"/>
        <c:crossBetween val="midCat"/>
        <c:majorUnit val="10"/>
      </c:valAx>
      <c:valAx>
        <c:axId val="543016808"/>
        <c:scaling>
          <c:orientation val="minMax"/>
          <c:max val="850000.00000000023"/>
          <c:min val="0"/>
        </c:scaling>
        <c:delete val="0"/>
        <c:axPos val="l"/>
        <c:numFmt formatCode="&quot;€&quot;\ #,##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00"/>
            </a:pPr>
            <a:endParaRPr lang="nl-NL"/>
          </a:p>
        </c:txPr>
        <c:crossAx val="543016416"/>
        <c:crosses val="autoZero"/>
        <c:crossBetween val="midCat"/>
        <c:majorUnit val="42500"/>
        <c:dispUnits>
          <c:builtInUnit val="thousands"/>
          <c:dispUnitsLbl/>
        </c:dispUnits>
      </c:valAx>
      <c:spPr>
        <a:solidFill>
          <a:srgbClr val="8FCAE7"/>
        </a:solidFill>
        <a:ln w="9525">
          <a:noFill/>
        </a:ln>
      </c:spPr>
    </c:plotArea>
    <c:plotVisOnly val="1"/>
    <c:dispBlanksAs val="gap"/>
    <c:showDLblsOverMax val="0"/>
  </c:chart>
  <c:spPr>
    <a:solidFill>
      <a:srgbClr val="8FCAE7"/>
    </a:solidFill>
    <a:ln>
      <a:solidFill>
        <a:schemeClr val="tx1"/>
      </a:solidFill>
    </a:ln>
  </c:sp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3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1019175</xdr:colOff>
      <xdr:row>4</xdr:row>
      <xdr:rowOff>66675</xdr:rowOff>
    </xdr:from>
    <xdr:to>
      <xdr:col>6</xdr:col>
      <xdr:colOff>1392071</xdr:colOff>
      <xdr:row>7</xdr:row>
      <xdr:rowOff>39931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48450" y="952500"/>
          <a:ext cx="2401720" cy="582857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2</xdr:row>
      <xdr:rowOff>219075</xdr:rowOff>
    </xdr:from>
    <xdr:to>
      <xdr:col>9</xdr:col>
      <xdr:colOff>1082675</xdr:colOff>
      <xdr:row>6</xdr:row>
      <xdr:rowOff>39902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-907"/>
        <a:stretch/>
      </xdr:blipFill>
      <xdr:spPr>
        <a:xfrm>
          <a:off x="7787640" y="554355"/>
          <a:ext cx="1076325" cy="7923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7471</xdr:colOff>
      <xdr:row>6</xdr:row>
      <xdr:rowOff>59204</xdr:rowOff>
    </xdr:from>
    <xdr:to>
      <xdr:col>1</xdr:col>
      <xdr:colOff>6357471</xdr:colOff>
      <xdr:row>25</xdr:row>
      <xdr:rowOff>313204</xdr:rowOff>
    </xdr:to>
    <xdr:graphicFrame macro="">
      <xdr:nvGraphicFramePr>
        <xdr:cNvPr id="2" name="Grafiek1">
          <a:extLst>
            <a:ext uri="{FF2B5EF4-FFF2-40B4-BE49-F238E27FC236}">
              <a16:creationId xmlns:a16="http://schemas.microsoft.com/office/drawing/2014/main" id="{95468756-1B74-4BFF-8F42-6B7C1594D6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862853</xdr:colOff>
      <xdr:row>10</xdr:row>
      <xdr:rowOff>11206</xdr:rowOff>
    </xdr:from>
    <xdr:to>
      <xdr:col>1</xdr:col>
      <xdr:colOff>2364442</xdr:colOff>
      <xdr:row>15</xdr:row>
      <xdr:rowOff>123264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8A07F77B-CBE2-416D-AC53-2E4868A12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8FCAE7"/>
            </a:clrFrom>
            <a:clrTo>
              <a:srgbClr val="8FCAE7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203" y="2551206"/>
          <a:ext cx="1498414" cy="1880533"/>
        </a:xfrm>
        <a:prstGeom prst="rect">
          <a:avLst/>
        </a:prstGeom>
      </xdr:spPr>
    </xdr:pic>
    <xdr:clientData/>
  </xdr:twoCellAnchor>
  <xdr:oneCellAnchor>
    <xdr:from>
      <xdr:col>4</xdr:col>
      <xdr:colOff>3384610</xdr:colOff>
      <xdr:row>4</xdr:row>
      <xdr:rowOff>134471</xdr:rowOff>
    </xdr:from>
    <xdr:ext cx="2529854" cy="365934"/>
    <xdr:pic>
      <xdr:nvPicPr>
        <xdr:cNvPr id="4" name="Afbeelding 3">
          <a:extLst>
            <a:ext uri="{FF2B5EF4-FFF2-40B4-BE49-F238E27FC236}">
              <a16:creationId xmlns:a16="http://schemas.microsoft.com/office/drawing/2014/main" id="{786F6406-8B37-4AC5-B3D0-2F95858F5C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19675" b="22940"/>
        <a:stretch/>
      </xdr:blipFill>
      <xdr:spPr>
        <a:xfrm>
          <a:off x="10725210" y="1248896"/>
          <a:ext cx="2529854" cy="365934"/>
        </a:xfrm>
        <a:prstGeom prst="rect">
          <a:avLst/>
        </a:prstGeom>
      </xdr:spPr>
    </xdr:pic>
    <xdr:clientData/>
  </xdr:one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0.8518</cdr:x>
      <cdr:y>0.90326</cdr:y>
    </cdr:from>
    <cdr:to>
      <cdr:x>0.99625</cdr:x>
      <cdr:y>0.98466</cdr:y>
    </cdr:to>
    <cdr:sp macro="" textlink="">
      <cdr:nvSpPr>
        <cdr:cNvPr id="4" name="Rechthoek 3"/>
        <cdr:cNvSpPr/>
      </cdr:nvSpPr>
      <cdr:spPr>
        <a:xfrm xmlns:a="http://schemas.openxmlformats.org/drawingml/2006/main">
          <a:off x="5408915" y="5690152"/>
          <a:ext cx="917258" cy="512786"/>
        </a:xfrm>
        <a:prstGeom xmlns:a="http://schemas.openxmlformats.org/drawingml/2006/main" prst="rect">
          <a:avLst/>
        </a:prstGeom>
        <a:solidFill xmlns:a="http://schemas.openxmlformats.org/drawingml/2006/main">
          <a:srgbClr val="8FCAE7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nl-NL" sz="1100" b="1">
              <a:solidFill>
                <a:schemeClr val="tx1"/>
              </a:solidFill>
            </a:rPr>
            <a:t>Kwaliteit </a:t>
          </a:r>
          <a:r>
            <a:rPr lang="nl-NL" sz="1100" b="1" baseline="0">
              <a:solidFill>
                <a:schemeClr val="tx1"/>
              </a:solidFill>
            </a:rPr>
            <a:t>in procenten en punten</a:t>
          </a:r>
          <a:endParaRPr lang="nl-NL" sz="1100" b="1">
            <a:solidFill>
              <a:schemeClr val="tx1"/>
            </a:solidFill>
          </a:endParaRPr>
        </a:p>
      </cdr:txBody>
    </cdr:sp>
  </cdr:relSizeAnchor>
</c:userShape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66"/>
  <sheetViews>
    <sheetView showGridLines="0" showZeros="0" topLeftCell="A14" zoomScale="102" zoomScaleNormal="130" workbookViewId="0">
      <selection activeCell="G32" sqref="G32"/>
    </sheetView>
  </sheetViews>
  <sheetFormatPr defaultColWidth="0" defaultRowHeight="12.75" customHeight="1" x14ac:dyDescent="0.25"/>
  <cols>
    <col min="1" max="1" width="1.42578125" style="22" customWidth="1"/>
    <col min="2" max="2" width="38.140625" style="22" customWidth="1"/>
    <col min="3" max="3" width="32.85546875" style="22" customWidth="1"/>
    <col min="4" max="4" width="11.7109375" style="22" customWidth="1"/>
    <col min="5" max="5" width="15.7109375" style="22" customWidth="1"/>
    <col min="6" max="6" width="14.7109375" style="22" customWidth="1"/>
    <col min="7" max="7" width="21.5703125" style="52" customWidth="1"/>
    <col min="8" max="8" width="2.85546875" style="52" customWidth="1"/>
    <col min="9" max="9" width="1.7109375" style="52" customWidth="1"/>
    <col min="10" max="10" width="20.7109375" style="22" customWidth="1"/>
    <col min="11" max="11" width="3" style="22" customWidth="1"/>
    <col min="12" max="13" width="2.7109375" style="22" hidden="1" customWidth="1"/>
    <col min="14" max="22" width="10.7109375" style="22" hidden="1" customWidth="1"/>
    <col min="23" max="16384" width="0" style="22" hidden="1"/>
  </cols>
  <sheetData>
    <row r="1" spans="1:10" s="5" customFormat="1" ht="5.25" customHeight="1" x14ac:dyDescent="0.2">
      <c r="A1" s="4"/>
      <c r="B1" s="4"/>
      <c r="C1" s="4"/>
      <c r="D1" s="4"/>
      <c r="E1" s="4"/>
      <c r="F1" s="4"/>
      <c r="G1" s="4"/>
      <c r="H1" s="4"/>
      <c r="I1" s="4"/>
      <c r="J1" s="4"/>
    </row>
    <row r="2" spans="1:10" s="5" customFormat="1" ht="15.75" x14ac:dyDescent="0.25">
      <c r="A2" s="4"/>
      <c r="B2" s="6"/>
      <c r="C2" s="6"/>
      <c r="D2" s="6"/>
      <c r="E2" s="6"/>
      <c r="F2" s="7"/>
      <c r="G2" s="8"/>
      <c r="H2" s="9"/>
      <c r="I2" s="7"/>
      <c r="J2" s="7"/>
    </row>
    <row r="3" spans="1:10" s="14" customFormat="1" ht="24" x14ac:dyDescent="0.4">
      <c r="A3" s="10"/>
      <c r="B3" s="11" t="s">
        <v>0</v>
      </c>
      <c r="C3" s="11"/>
      <c r="D3" s="11"/>
      <c r="E3" s="11"/>
      <c r="F3" s="11"/>
      <c r="G3" s="12"/>
      <c r="H3" s="13"/>
      <c r="I3" s="11"/>
      <c r="J3" s="11"/>
    </row>
    <row r="4" spans="1:10" s="5" customFormat="1" ht="18.75" x14ac:dyDescent="0.3">
      <c r="A4" s="4"/>
      <c r="B4" s="15" t="s">
        <v>57</v>
      </c>
      <c r="C4" s="15"/>
      <c r="D4" s="15"/>
      <c r="E4" s="15"/>
      <c r="F4" s="16"/>
      <c r="G4" s="16"/>
      <c r="H4" s="17"/>
      <c r="I4" s="16"/>
      <c r="J4" s="16"/>
    </row>
    <row r="5" spans="1:10" s="5" customFormat="1" ht="21" x14ac:dyDescent="0.35">
      <c r="A5" s="4"/>
      <c r="B5" s="18"/>
      <c r="C5" s="18"/>
      <c r="D5" s="18"/>
      <c r="E5" s="18"/>
      <c r="F5" s="16"/>
      <c r="G5" s="16"/>
      <c r="H5" s="17"/>
      <c r="I5" s="16"/>
      <c r="J5" s="16"/>
    </row>
    <row r="6" spans="1:10" s="5" customFormat="1" ht="13.5" x14ac:dyDescent="0.2">
      <c r="A6" s="4"/>
      <c r="B6" s="19" t="s">
        <v>65</v>
      </c>
      <c r="C6" s="19"/>
      <c r="D6" s="19"/>
      <c r="E6" s="19"/>
      <c r="F6" s="16"/>
      <c r="G6" s="16"/>
      <c r="H6" s="17"/>
      <c r="I6" s="16"/>
      <c r="J6" s="16"/>
    </row>
    <row r="7" spans="1:10" s="5" customFormat="1" ht="13.5" x14ac:dyDescent="0.25">
      <c r="A7" s="4"/>
      <c r="B7" s="6" t="s">
        <v>58</v>
      </c>
      <c r="C7" s="6"/>
      <c r="D7" s="6"/>
      <c r="E7" s="6"/>
      <c r="F7" s="16"/>
      <c r="G7" s="16"/>
      <c r="H7" s="17"/>
      <c r="I7" s="16"/>
      <c r="J7" s="16"/>
    </row>
    <row r="8" spans="1:10" s="5" customFormat="1" ht="13.5" x14ac:dyDescent="0.25">
      <c r="A8" s="4"/>
      <c r="B8" s="6"/>
      <c r="C8" s="6"/>
      <c r="D8" s="6"/>
      <c r="E8" s="6"/>
      <c r="F8" s="20"/>
      <c r="G8" s="21"/>
      <c r="H8" s="21"/>
      <c r="I8" s="17"/>
      <c r="J8" s="21"/>
    </row>
    <row r="9" spans="1:10" ht="14.25" thickBot="1" x14ac:dyDescent="0.3">
      <c r="B9" s="23"/>
      <c r="C9" s="23"/>
      <c r="D9" s="23"/>
      <c r="E9" s="23"/>
      <c r="F9" s="23"/>
      <c r="G9" s="24"/>
      <c r="H9" s="24"/>
      <c r="I9" s="25"/>
      <c r="J9" s="26"/>
    </row>
    <row r="10" spans="1:10" ht="15" customHeight="1" x14ac:dyDescent="0.25">
      <c r="C10" s="27"/>
      <c r="D10" s="27"/>
      <c r="E10" s="27"/>
      <c r="F10" s="28"/>
      <c r="G10" s="28"/>
      <c r="H10" s="28"/>
      <c r="I10" s="28"/>
      <c r="J10" s="29"/>
    </row>
    <row r="11" spans="1:10" ht="13.5" customHeight="1" x14ac:dyDescent="0.25">
      <c r="B11" s="173" t="s">
        <v>82</v>
      </c>
      <c r="C11" s="174"/>
      <c r="D11" s="174"/>
      <c r="E11" s="174"/>
      <c r="F11" s="174"/>
      <c r="G11" s="174"/>
      <c r="H11" s="174"/>
      <c r="I11" s="174"/>
      <c r="J11" s="174"/>
    </row>
    <row r="12" spans="1:10" ht="5.25" customHeight="1" x14ac:dyDescent="0.25">
      <c r="B12" s="64"/>
      <c r="C12" s="70"/>
      <c r="D12" s="70"/>
      <c r="E12" s="70"/>
      <c r="F12" s="70"/>
      <c r="G12" s="70"/>
      <c r="H12" s="70"/>
      <c r="I12" s="70"/>
      <c r="J12" s="70"/>
    </row>
    <row r="13" spans="1:10" ht="13.5" x14ac:dyDescent="0.25">
      <c r="B13" s="27" t="s">
        <v>64</v>
      </c>
      <c r="C13" s="27"/>
      <c r="D13" s="27"/>
      <c r="E13" s="27"/>
      <c r="F13" s="28"/>
      <c r="G13" s="28"/>
      <c r="H13" s="28"/>
      <c r="I13" s="28"/>
      <c r="J13" s="29"/>
    </row>
    <row r="14" spans="1:10" ht="41.25" customHeight="1" x14ac:dyDescent="0.25">
      <c r="B14" s="65" t="s">
        <v>77</v>
      </c>
      <c r="C14" s="175" t="s">
        <v>102</v>
      </c>
      <c r="D14" s="175"/>
      <c r="E14" s="175"/>
      <c r="F14" s="176"/>
      <c r="G14" s="176"/>
      <c r="H14" s="176"/>
      <c r="I14" s="176"/>
      <c r="J14" s="176"/>
    </row>
    <row r="15" spans="1:10" ht="31.5" customHeight="1" x14ac:dyDescent="0.25">
      <c r="B15" s="66" t="s">
        <v>78</v>
      </c>
      <c r="C15" s="177" t="s">
        <v>103</v>
      </c>
      <c r="D15" s="177"/>
      <c r="E15" s="177"/>
      <c r="F15" s="176"/>
      <c r="G15" s="176"/>
      <c r="H15" s="176"/>
      <c r="I15" s="176"/>
      <c r="J15" s="176"/>
    </row>
    <row r="16" spans="1:10" ht="31.5" customHeight="1" x14ac:dyDescent="0.25">
      <c r="B16" s="79" t="s">
        <v>90</v>
      </c>
      <c r="C16" s="177" t="s">
        <v>91</v>
      </c>
      <c r="D16" s="182"/>
      <c r="E16" s="182"/>
      <c r="F16" s="182"/>
      <c r="G16" s="182"/>
      <c r="H16" s="182"/>
      <c r="I16" s="182"/>
      <c r="J16" s="182"/>
    </row>
    <row r="17" spans="1:10" ht="5.25" customHeight="1" thickBot="1" x14ac:dyDescent="0.3">
      <c r="B17" s="23"/>
      <c r="C17" s="23"/>
      <c r="D17" s="23"/>
      <c r="E17" s="23"/>
      <c r="F17" s="23"/>
      <c r="G17" s="24"/>
      <c r="H17" s="24"/>
      <c r="I17" s="25"/>
      <c r="J17" s="26"/>
    </row>
    <row r="18" spans="1:10" ht="13.5" x14ac:dyDescent="0.25">
      <c r="B18" s="27"/>
      <c r="C18" s="27"/>
      <c r="D18" s="27"/>
      <c r="E18" s="27"/>
      <c r="F18" s="28"/>
      <c r="G18" s="28"/>
      <c r="H18" s="28"/>
      <c r="I18" s="28"/>
      <c r="J18" s="29"/>
    </row>
    <row r="19" spans="1:10" ht="72" customHeight="1" x14ac:dyDescent="0.45">
      <c r="A19" s="30"/>
      <c r="B19" s="180" t="s">
        <v>101</v>
      </c>
      <c r="C19" s="181"/>
      <c r="D19" s="181"/>
      <c r="E19" s="181"/>
      <c r="F19" s="32"/>
      <c r="G19" s="32"/>
      <c r="H19" s="32" t="s">
        <v>13</v>
      </c>
      <c r="I19" s="32"/>
      <c r="J19" s="32" t="s">
        <v>13</v>
      </c>
    </row>
    <row r="20" spans="1:10" ht="11.25" customHeight="1" x14ac:dyDescent="0.25">
      <c r="B20" s="33"/>
      <c r="C20" s="33"/>
      <c r="D20" s="33"/>
      <c r="E20" s="33"/>
      <c r="F20" s="32"/>
      <c r="G20" s="32"/>
      <c r="H20" s="32"/>
      <c r="I20" s="32"/>
      <c r="J20" s="32"/>
    </row>
    <row r="21" spans="1:10" s="34" customFormat="1" ht="31.5" customHeight="1" x14ac:dyDescent="0.25">
      <c r="B21" s="35"/>
      <c r="C21" s="35"/>
      <c r="D21" s="35"/>
      <c r="E21" s="36"/>
      <c r="F21" s="36" t="s">
        <v>71</v>
      </c>
      <c r="G21" s="37" t="s">
        <v>66</v>
      </c>
      <c r="H21" s="38"/>
      <c r="I21" s="38"/>
      <c r="J21" s="39" t="s">
        <v>67</v>
      </c>
    </row>
    <row r="22" spans="1:10" ht="15" x14ac:dyDescent="0.25">
      <c r="B22" s="71" t="s">
        <v>74</v>
      </c>
      <c r="C22" s="72"/>
      <c r="D22" s="72"/>
      <c r="E22" s="72"/>
      <c r="F22" s="73">
        <v>35</v>
      </c>
      <c r="G22" s="40"/>
      <c r="H22" s="41"/>
      <c r="I22" s="41"/>
      <c r="J22" s="42" t="str">
        <f>IF(ISBLANK($G22),"",(+$G22*F22))</f>
        <v/>
      </c>
    </row>
    <row r="23" spans="1:10" ht="15" x14ac:dyDescent="0.25">
      <c r="B23" s="71" t="s">
        <v>75</v>
      </c>
      <c r="C23" s="72"/>
      <c r="D23" s="72"/>
      <c r="E23" s="72"/>
      <c r="F23" s="73">
        <v>20</v>
      </c>
      <c r="G23" s="40"/>
      <c r="H23" s="41"/>
      <c r="I23" s="41"/>
      <c r="J23" s="42" t="str">
        <f>IF(ISBLANK($G23),"",(+$G23*F23))</f>
        <v/>
      </c>
    </row>
    <row r="24" spans="1:10" ht="15" x14ac:dyDescent="0.25">
      <c r="B24" s="71" t="s">
        <v>76</v>
      </c>
      <c r="C24" s="72"/>
      <c r="D24" s="72"/>
      <c r="F24" s="74">
        <v>20</v>
      </c>
      <c r="G24" s="55"/>
      <c r="H24" s="56"/>
      <c r="I24" s="57"/>
      <c r="J24" s="42" t="str">
        <f>IF(ISBLANK($G24),"",(+$G24*F24))</f>
        <v/>
      </c>
    </row>
    <row r="25" spans="1:10" ht="15" x14ac:dyDescent="0.25">
      <c r="B25" s="161" t="s">
        <v>12</v>
      </c>
      <c r="C25" s="162"/>
      <c r="D25" s="162"/>
      <c r="E25" s="162"/>
      <c r="F25" s="162"/>
      <c r="G25" s="163"/>
      <c r="H25" s="56"/>
      <c r="I25" s="57"/>
      <c r="J25" s="43">
        <f>SUM(J22:J24)</f>
        <v>0</v>
      </c>
    </row>
    <row r="26" spans="1:10" ht="14.25" customHeight="1" thickBot="1" x14ac:dyDescent="0.3">
      <c r="B26" s="23"/>
      <c r="C26" s="23"/>
      <c r="D26" s="23"/>
      <c r="E26" s="23"/>
      <c r="F26" s="23"/>
      <c r="G26" s="24"/>
      <c r="H26" s="24"/>
      <c r="I26" s="25"/>
      <c r="J26" s="26"/>
    </row>
    <row r="27" spans="1:10" ht="13.5" x14ac:dyDescent="0.25">
      <c r="B27" s="27"/>
      <c r="C27" s="27"/>
      <c r="D27" s="27"/>
      <c r="E27" s="27"/>
      <c r="F27" s="28"/>
      <c r="G27" s="28"/>
      <c r="H27" s="28"/>
      <c r="I27" s="28"/>
      <c r="J27" s="29"/>
    </row>
    <row r="28" spans="1:10" ht="27" x14ac:dyDescent="0.45">
      <c r="A28" s="30"/>
      <c r="B28" s="31" t="s">
        <v>99</v>
      </c>
      <c r="C28" s="31"/>
      <c r="D28" s="31"/>
      <c r="E28" s="31"/>
      <c r="F28" s="32"/>
      <c r="G28" s="32"/>
      <c r="H28" s="32"/>
      <c r="I28" s="32"/>
      <c r="J28" s="32"/>
    </row>
    <row r="29" spans="1:10" ht="13.5" x14ac:dyDescent="0.25">
      <c r="B29" s="117" t="s">
        <v>100</v>
      </c>
      <c r="C29" s="33"/>
      <c r="D29" s="33"/>
      <c r="E29" s="33"/>
      <c r="F29" s="32"/>
      <c r="G29" s="32"/>
      <c r="H29" s="32"/>
      <c r="I29" s="32"/>
      <c r="J29" s="32"/>
    </row>
    <row r="30" spans="1:10" ht="3.75" customHeight="1" x14ac:dyDescent="0.25">
      <c r="B30" s="33"/>
      <c r="C30" s="33"/>
      <c r="D30" s="33"/>
      <c r="E30" s="33"/>
      <c r="F30" s="32"/>
      <c r="G30" s="32"/>
      <c r="H30" s="32"/>
      <c r="I30" s="32"/>
      <c r="J30" s="32"/>
    </row>
    <row r="31" spans="1:10" s="44" customFormat="1" ht="27" x14ac:dyDescent="0.25">
      <c r="B31" s="45" t="s">
        <v>89</v>
      </c>
      <c r="C31" s="45" t="s">
        <v>68</v>
      </c>
      <c r="D31" s="37"/>
      <c r="E31" s="37" t="s">
        <v>80</v>
      </c>
      <c r="F31" s="37" t="s">
        <v>81</v>
      </c>
      <c r="G31" s="37" t="s">
        <v>97</v>
      </c>
      <c r="H31" s="45"/>
      <c r="I31" s="46"/>
      <c r="J31" s="39" t="s">
        <v>70</v>
      </c>
    </row>
    <row r="32" spans="1:10" ht="29.25" customHeight="1" x14ac:dyDescent="0.25">
      <c r="B32" s="75" t="s">
        <v>86</v>
      </c>
      <c r="C32" s="178"/>
      <c r="D32" s="179"/>
      <c r="E32" s="58"/>
      <c r="F32" s="76">
        <v>1</v>
      </c>
      <c r="G32" s="47"/>
      <c r="H32" s="48"/>
      <c r="I32" s="49"/>
      <c r="J32" s="42" t="str">
        <f>IF(ISBLANK($G32),"",(+$G32*F32))</f>
        <v/>
      </c>
    </row>
    <row r="33" spans="1:10" ht="15" x14ac:dyDescent="0.25">
      <c r="B33" s="71" t="s">
        <v>61</v>
      </c>
      <c r="C33" s="178"/>
      <c r="D33" s="179"/>
      <c r="E33" s="58"/>
      <c r="F33" s="76">
        <v>2</v>
      </c>
      <c r="G33" s="47"/>
      <c r="H33" s="48"/>
      <c r="I33" s="49"/>
      <c r="J33" s="42" t="str">
        <f t="shared" ref="J33:J38" si="0">IF(ISBLANK($G33),"",(+$G33*F33))</f>
        <v/>
      </c>
    </row>
    <row r="34" spans="1:10" ht="15" x14ac:dyDescent="0.25">
      <c r="B34" s="71" t="s">
        <v>59</v>
      </c>
      <c r="C34" s="178"/>
      <c r="D34" s="179"/>
      <c r="E34" s="58"/>
      <c r="F34" s="76">
        <v>3</v>
      </c>
      <c r="G34" s="47"/>
      <c r="H34" s="48"/>
      <c r="I34" s="49"/>
      <c r="J34" s="42" t="str">
        <f t="shared" si="0"/>
        <v/>
      </c>
    </row>
    <row r="35" spans="1:10" ht="15" x14ac:dyDescent="0.25">
      <c r="B35" s="71" t="s">
        <v>62</v>
      </c>
      <c r="C35" s="178"/>
      <c r="D35" s="179"/>
      <c r="E35" s="58"/>
      <c r="F35" s="76">
        <v>1</v>
      </c>
      <c r="G35" s="47"/>
      <c r="H35" s="48"/>
      <c r="I35" s="49"/>
      <c r="J35" s="42" t="str">
        <f t="shared" si="0"/>
        <v/>
      </c>
    </row>
    <row r="36" spans="1:10" ht="15" x14ac:dyDescent="0.25">
      <c r="B36" s="71" t="s">
        <v>60</v>
      </c>
      <c r="C36" s="178"/>
      <c r="D36" s="179"/>
      <c r="E36" s="58"/>
      <c r="F36" s="76">
        <v>1</v>
      </c>
      <c r="G36" s="47"/>
      <c r="H36" s="48"/>
      <c r="I36" s="49"/>
      <c r="J36" s="42" t="str">
        <f t="shared" si="0"/>
        <v/>
      </c>
    </row>
    <row r="37" spans="1:10" ht="15" x14ac:dyDescent="0.25">
      <c r="B37" s="71" t="s">
        <v>104</v>
      </c>
      <c r="C37" s="178"/>
      <c r="D37" s="179"/>
      <c r="E37" s="58"/>
      <c r="F37" s="76">
        <v>1</v>
      </c>
      <c r="G37" s="47"/>
      <c r="H37" s="48"/>
      <c r="I37" s="49"/>
      <c r="J37" s="42" t="str">
        <f t="shared" si="0"/>
        <v/>
      </c>
    </row>
    <row r="38" spans="1:10" ht="15" x14ac:dyDescent="0.25">
      <c r="B38" s="71" t="s">
        <v>105</v>
      </c>
      <c r="C38" s="178"/>
      <c r="D38" s="179"/>
      <c r="E38" s="58"/>
      <c r="F38" s="76">
        <v>1</v>
      </c>
      <c r="G38" s="47"/>
      <c r="H38" s="48"/>
      <c r="I38" s="49"/>
      <c r="J38" s="42" t="str">
        <f t="shared" si="0"/>
        <v/>
      </c>
    </row>
    <row r="39" spans="1:10" ht="15" x14ac:dyDescent="0.25">
      <c r="B39" s="161" t="s">
        <v>79</v>
      </c>
      <c r="C39" s="162"/>
      <c r="D39" s="162"/>
      <c r="E39" s="162"/>
      <c r="F39" s="162"/>
      <c r="G39" s="163"/>
      <c r="H39" s="28"/>
      <c r="I39" s="28"/>
      <c r="J39" s="43">
        <f>SUM(J32:J38)</f>
        <v>0</v>
      </c>
    </row>
    <row r="40" spans="1:10" ht="14.25" customHeight="1" thickBot="1" x14ac:dyDescent="0.3">
      <c r="B40" s="23"/>
      <c r="C40" s="23"/>
      <c r="D40" s="23"/>
      <c r="E40" s="23"/>
      <c r="F40" s="23"/>
      <c r="G40" s="24"/>
      <c r="H40" s="24"/>
      <c r="I40" s="25"/>
      <c r="J40" s="26"/>
    </row>
    <row r="41" spans="1:10" ht="14.25" customHeight="1" x14ac:dyDescent="0.25">
      <c r="B41" s="27"/>
      <c r="C41" s="27"/>
      <c r="D41" s="27"/>
      <c r="E41" s="27"/>
      <c r="F41" s="28"/>
      <c r="G41" s="28"/>
      <c r="H41" s="28"/>
      <c r="I41" s="28"/>
      <c r="J41" s="29"/>
    </row>
    <row r="42" spans="1:10" ht="27" x14ac:dyDescent="0.45">
      <c r="A42" s="30"/>
      <c r="B42" s="31" t="s">
        <v>88</v>
      </c>
      <c r="C42" s="31"/>
      <c r="D42" s="31"/>
      <c r="E42" s="31"/>
      <c r="F42" s="50"/>
      <c r="G42" s="50"/>
      <c r="H42" s="50"/>
      <c r="I42" s="50"/>
      <c r="J42" s="50"/>
    </row>
    <row r="43" spans="1:10" ht="31.5" customHeight="1" x14ac:dyDescent="0.25">
      <c r="B43" s="172" t="s">
        <v>106</v>
      </c>
      <c r="C43" s="172"/>
      <c r="D43" s="172"/>
      <c r="E43" s="172"/>
      <c r="F43" s="172"/>
      <c r="G43" s="50"/>
      <c r="H43" s="50"/>
      <c r="I43" s="50"/>
      <c r="J43" s="32"/>
    </row>
    <row r="44" spans="1:10" s="44" customFormat="1" ht="15.75" customHeight="1" x14ac:dyDescent="0.25">
      <c r="B44" s="170"/>
      <c r="C44" s="171"/>
      <c r="D44" s="171"/>
      <c r="E44" s="37"/>
      <c r="F44" s="36" t="s">
        <v>85</v>
      </c>
      <c r="G44" s="37" t="s">
        <v>69</v>
      </c>
      <c r="H44" s="45"/>
      <c r="I44" s="45"/>
      <c r="J44" s="39" t="s">
        <v>72</v>
      </c>
    </row>
    <row r="45" spans="1:10" ht="15" x14ac:dyDescent="0.25">
      <c r="B45" s="164" t="s">
        <v>98</v>
      </c>
      <c r="C45" s="165"/>
      <c r="D45" s="166"/>
      <c r="E45" s="167"/>
      <c r="F45" s="73">
        <v>60</v>
      </c>
      <c r="G45" s="40"/>
      <c r="H45" s="41"/>
      <c r="I45" s="41"/>
      <c r="J45" s="42">
        <f>F45*G45</f>
        <v>0</v>
      </c>
    </row>
    <row r="46" spans="1:10" ht="15" x14ac:dyDescent="0.25">
      <c r="B46" s="168" t="s">
        <v>73</v>
      </c>
      <c r="C46" s="169"/>
      <c r="D46" s="166"/>
      <c r="E46" s="167"/>
      <c r="F46" s="73">
        <v>80</v>
      </c>
      <c r="G46" s="40"/>
      <c r="H46" s="41"/>
      <c r="I46" s="41"/>
      <c r="J46" s="42">
        <f>F46*G46</f>
        <v>0</v>
      </c>
    </row>
    <row r="47" spans="1:10" ht="15" x14ac:dyDescent="0.25">
      <c r="B47" s="161" t="s">
        <v>79</v>
      </c>
      <c r="C47" s="162"/>
      <c r="D47" s="162"/>
      <c r="E47" s="162"/>
      <c r="F47" s="162"/>
      <c r="G47" s="163"/>
      <c r="H47" s="41"/>
      <c r="I47" s="41"/>
      <c r="J47" s="43">
        <f>SUM(+J45+J46)</f>
        <v>0</v>
      </c>
    </row>
    <row r="48" spans="1:10" ht="13.5" x14ac:dyDescent="0.25">
      <c r="B48" s="27"/>
      <c r="C48" s="27"/>
      <c r="D48" s="27"/>
      <c r="E48" s="27"/>
      <c r="F48" s="28"/>
      <c r="G48" s="28"/>
      <c r="H48" s="28"/>
      <c r="I48" s="28"/>
      <c r="J48" s="29"/>
    </row>
    <row r="49" spans="2:10" ht="29.25" x14ac:dyDescent="0.4">
      <c r="B49" s="61" t="s">
        <v>1</v>
      </c>
      <c r="C49" s="59"/>
      <c r="D49" s="59"/>
      <c r="E49" s="59"/>
      <c r="F49" s="60"/>
      <c r="G49" s="60"/>
      <c r="H49" s="60"/>
      <c r="I49" s="60"/>
      <c r="J49" s="77" t="s">
        <v>83</v>
      </c>
    </row>
    <row r="50" spans="2:10" ht="27.75" customHeight="1" thickBot="1" x14ac:dyDescent="0.3">
      <c r="B50" s="159"/>
      <c r="C50" s="160"/>
      <c r="D50" s="160"/>
      <c r="E50" s="160"/>
      <c r="F50" s="160"/>
      <c r="G50" s="78"/>
      <c r="H50" s="51"/>
      <c r="J50" s="62">
        <f>(J25+J39+J47)*4</f>
        <v>0</v>
      </c>
    </row>
    <row r="51" spans="2:10" ht="12.75" customHeight="1" thickTop="1" x14ac:dyDescent="0.25"/>
    <row r="64" spans="2:10" ht="13.5" x14ac:dyDescent="0.25">
      <c r="G64" s="53"/>
    </row>
    <row r="66" spans="7:12" ht="13.5" x14ac:dyDescent="0.25">
      <c r="G66" s="54"/>
      <c r="J66" s="52"/>
      <c r="K66" s="52"/>
      <c r="L66" s="52"/>
    </row>
  </sheetData>
  <sheetProtection algorithmName="SHA-512" hashValue="+UMR+ldCjO0EtQZ4loY0is2QhQCg34pNe4R0gxT/xQNQ5V6v6otsCjXrrKDjBr8ZhGd4ahOe/2iO0cYRdWHPfA==" saltValue="fUXp46EAJDym4d1jIvo3Eg==" spinCount="100000" sheet="1" objects="1" scenarios="1"/>
  <mergeCells count="20">
    <mergeCell ref="C38:D38"/>
    <mergeCell ref="C16:J16"/>
    <mergeCell ref="C33:D33"/>
    <mergeCell ref="C34:D34"/>
    <mergeCell ref="C35:D35"/>
    <mergeCell ref="C36:D36"/>
    <mergeCell ref="C37:D37"/>
    <mergeCell ref="B11:J11"/>
    <mergeCell ref="C14:J14"/>
    <mergeCell ref="C15:J15"/>
    <mergeCell ref="B25:G25"/>
    <mergeCell ref="C32:D32"/>
    <mergeCell ref="B19:E19"/>
    <mergeCell ref="B50:F50"/>
    <mergeCell ref="B39:G39"/>
    <mergeCell ref="B47:G47"/>
    <mergeCell ref="B45:E45"/>
    <mergeCell ref="B46:E46"/>
    <mergeCell ref="B44:D44"/>
    <mergeCell ref="B43:F43"/>
  </mergeCells>
  <pageMargins left="0.75" right="0.75" top="0.51" bottom="0.46" header="0.5" footer="0.5"/>
  <pageSetup paperSize="9" scale="97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A592F-093D-416E-85DE-6399911D458B}">
  <dimension ref="A1:A10"/>
  <sheetViews>
    <sheetView showGridLines="0" showRowColHeaders="0" zoomScale="55" zoomScaleNormal="55" workbookViewId="0">
      <selection activeCell="A4" sqref="A4"/>
    </sheetView>
  </sheetViews>
  <sheetFormatPr defaultRowHeight="15" x14ac:dyDescent="0.25"/>
  <cols>
    <col min="1" max="1" width="255.5703125" customWidth="1"/>
  </cols>
  <sheetData>
    <row r="1" spans="1:1" ht="34.5" x14ac:dyDescent="0.55000000000000004">
      <c r="A1" s="63" t="s">
        <v>84</v>
      </c>
    </row>
    <row r="2" spans="1:1" ht="34.5" x14ac:dyDescent="0.55000000000000004">
      <c r="A2" s="67" t="s">
        <v>107</v>
      </c>
    </row>
    <row r="3" spans="1:1" ht="18.75" x14ac:dyDescent="0.3">
      <c r="A3" s="68" t="s">
        <v>87</v>
      </c>
    </row>
    <row r="4" spans="1:1" ht="260.10000000000002" customHeight="1" x14ac:dyDescent="0.25">
      <c r="A4" s="69"/>
    </row>
    <row r="5" spans="1:1" ht="34.5" x14ac:dyDescent="0.55000000000000004">
      <c r="A5" s="67" t="s">
        <v>108</v>
      </c>
    </row>
    <row r="6" spans="1:1" ht="18.75" x14ac:dyDescent="0.3">
      <c r="A6" s="68" t="s">
        <v>87</v>
      </c>
    </row>
    <row r="7" spans="1:1" ht="260.10000000000002" customHeight="1" x14ac:dyDescent="0.25">
      <c r="A7" s="69"/>
    </row>
    <row r="8" spans="1:1" ht="34.5" x14ac:dyDescent="0.55000000000000004">
      <c r="A8" s="67" t="s">
        <v>109</v>
      </c>
    </row>
    <row r="9" spans="1:1" ht="18.75" x14ac:dyDescent="0.3">
      <c r="A9" s="68" t="s">
        <v>87</v>
      </c>
    </row>
    <row r="10" spans="1:1" ht="260.10000000000002" customHeight="1" x14ac:dyDescent="0.25">
      <c r="A10" s="69"/>
    </row>
  </sheetData>
  <sheetProtection algorithmName="SHA-512" hashValue="CqhnnlkgcdA9cUsIRADO4sZDgVaedwRHN1K3XvoJYesFIHr9hn1rpGVJOp1q5zq+F4ZYPknPiMEZBTvQ2c027A==" saltValue="M0WU4924hRyGfkc4bTcYdQ==" spinCount="100000" sheet="1" objects="1" scenarios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7D0F4-67BC-4E25-A6E6-BB447F962AF6}">
  <sheetPr>
    <tabColor theme="0" tint="-0.499984740745262"/>
    <pageSetUpPr fitToPage="1"/>
  </sheetPr>
  <dimension ref="A1:P95"/>
  <sheetViews>
    <sheetView showGridLines="0" tabSelected="1" topLeftCell="A2" zoomScaleNormal="100" workbookViewId="0">
      <selection activeCell="F13" sqref="F13"/>
    </sheetView>
  </sheetViews>
  <sheetFormatPr defaultColWidth="0" defaultRowHeight="0" customHeight="1" zeroHeight="1" x14ac:dyDescent="0.25"/>
  <cols>
    <col min="1" max="1" width="3.7109375" style="81" customWidth="1"/>
    <col min="2" max="2" width="95.7109375" style="81" customWidth="1"/>
    <col min="3" max="3" width="1.7109375" style="81" customWidth="1"/>
    <col min="4" max="4" width="4" style="81" customWidth="1"/>
    <col min="5" max="5" width="54.5703125" style="81" customWidth="1"/>
    <col min="6" max="6" width="20.7109375" style="81" customWidth="1"/>
    <col min="7" max="7" width="11.28515625" style="81" customWidth="1"/>
    <col min="8" max="8" width="4.140625" style="81" customWidth="1"/>
    <col min="9" max="9" width="3.7109375" style="81" customWidth="1"/>
    <col min="10" max="16384" width="9.140625" style="81" hidden="1"/>
  </cols>
  <sheetData>
    <row r="1" spans="1:10" s="87" customFormat="1" ht="21" customHeight="1" x14ac:dyDescent="0.2">
      <c r="A1" s="93"/>
      <c r="B1" s="93"/>
      <c r="C1" s="93"/>
      <c r="D1" s="93"/>
      <c r="E1" s="93"/>
      <c r="F1" s="93"/>
      <c r="G1" s="93"/>
      <c r="H1" s="93"/>
    </row>
    <row r="2" spans="1:10" s="87" customFormat="1" ht="21" customHeight="1" x14ac:dyDescent="0.3">
      <c r="A2" s="93"/>
      <c r="B2" s="116" t="s">
        <v>0</v>
      </c>
      <c r="C2" s="111"/>
      <c r="D2" s="111"/>
      <c r="E2" s="111"/>
      <c r="F2" s="111"/>
      <c r="G2" s="110"/>
      <c r="H2" s="110"/>
    </row>
    <row r="3" spans="1:10" s="87" customFormat="1" ht="21" customHeight="1" x14ac:dyDescent="0.25">
      <c r="A3" s="93"/>
      <c r="B3" s="115" t="s">
        <v>57</v>
      </c>
      <c r="C3" s="111"/>
      <c r="D3" s="111"/>
      <c r="E3" s="111"/>
      <c r="F3" s="111"/>
      <c r="G3" s="110"/>
      <c r="H3" s="110"/>
    </row>
    <row r="4" spans="1:10" s="87" customFormat="1" ht="24.75" x14ac:dyDescent="0.3">
      <c r="A4" s="93"/>
      <c r="B4" s="114" t="s">
        <v>92</v>
      </c>
      <c r="C4" s="111"/>
      <c r="D4" s="111"/>
      <c r="E4" s="111"/>
      <c r="F4" s="111"/>
      <c r="G4" s="110"/>
      <c r="H4" s="110"/>
    </row>
    <row r="5" spans="1:10" s="87" customFormat="1" ht="21" customHeight="1" x14ac:dyDescent="0.2">
      <c r="A5" s="93"/>
      <c r="B5" s="113" t="s">
        <v>93</v>
      </c>
      <c r="C5" s="111"/>
      <c r="D5" s="111"/>
      <c r="E5" s="111"/>
      <c r="F5" s="111"/>
      <c r="G5" s="110"/>
      <c r="H5" s="110"/>
    </row>
    <row r="6" spans="1:10" s="87" customFormat="1" ht="21" customHeight="1" x14ac:dyDescent="0.2">
      <c r="A6" s="93"/>
      <c r="B6" s="112" t="s">
        <v>94</v>
      </c>
      <c r="C6" s="111"/>
      <c r="D6" s="111"/>
      <c r="E6" s="111"/>
      <c r="F6" s="111"/>
      <c r="G6" s="110"/>
      <c r="H6" s="110"/>
    </row>
    <row r="7" spans="1:10" s="93" customFormat="1" ht="15" customHeight="1" thickBot="1" x14ac:dyDescent="0.25">
      <c r="B7" s="92"/>
      <c r="C7" s="91"/>
      <c r="D7" s="91"/>
      <c r="E7" s="91"/>
      <c r="F7" s="90"/>
      <c r="G7" s="89"/>
      <c r="H7" s="89"/>
      <c r="J7" s="109"/>
    </row>
    <row r="8" spans="1:10" s="87" customFormat="1" ht="15" customHeight="1" x14ac:dyDescent="0.2">
      <c r="A8" s="93"/>
    </row>
    <row r="9" spans="1:10" s="87" customFormat="1" ht="27.95" customHeight="1" x14ac:dyDescent="0.2">
      <c r="A9" s="88"/>
      <c r="B9" s="88"/>
      <c r="D9" s="184" t="s">
        <v>1</v>
      </c>
      <c r="E9" s="184"/>
      <c r="F9" s="158">
        <f>'1. Prijzenformulier'!J50</f>
        <v>0</v>
      </c>
    </row>
    <row r="10" spans="1:10" s="87" customFormat="1" ht="12.75" customHeight="1" x14ac:dyDescent="0.2">
      <c r="B10" s="88"/>
      <c r="C10" s="88"/>
    </row>
    <row r="11" spans="1:10" s="87" customFormat="1" ht="27.95" customHeight="1" x14ac:dyDescent="0.2">
      <c r="A11" s="95"/>
      <c r="B11" s="94"/>
      <c r="C11" s="94"/>
      <c r="D11" s="185" t="s">
        <v>95</v>
      </c>
      <c r="E11" s="186"/>
      <c r="F11" s="118" t="s">
        <v>2</v>
      </c>
      <c r="G11" s="187" t="s">
        <v>3</v>
      </c>
      <c r="H11" s="188"/>
    </row>
    <row r="12" spans="1:10" s="87" customFormat="1" ht="27.95" customHeight="1" x14ac:dyDescent="0.2">
      <c r="A12" s="95"/>
      <c r="B12" s="94"/>
      <c r="C12" s="94"/>
      <c r="D12" s="189" t="s">
        <v>4</v>
      </c>
      <c r="E12" s="190"/>
      <c r="F12" s="108">
        <f>+DATA!G41</f>
        <v>67</v>
      </c>
      <c r="G12" s="99">
        <f>+F12/DATA!$G$40*100</f>
        <v>40.119760479041915</v>
      </c>
      <c r="H12" s="82" t="s">
        <v>5</v>
      </c>
    </row>
    <row r="13" spans="1:10" s="87" customFormat="1" ht="27.95" customHeight="1" x14ac:dyDescent="0.2">
      <c r="A13" s="95"/>
      <c r="B13" s="94"/>
      <c r="C13" s="94"/>
      <c r="D13" s="189" t="s">
        <v>63</v>
      </c>
      <c r="E13" s="190"/>
      <c r="F13" s="107"/>
      <c r="G13" s="99">
        <f>+F13/DATA!$G$40*100</f>
        <v>0</v>
      </c>
      <c r="H13" s="82" t="s">
        <v>5</v>
      </c>
    </row>
    <row r="14" spans="1:10" s="87" customFormat="1" ht="27.95" customHeight="1" x14ac:dyDescent="0.2">
      <c r="A14" s="95"/>
      <c r="B14" s="95"/>
      <c r="C14" s="94"/>
      <c r="D14" s="106"/>
      <c r="E14" s="119" t="s">
        <v>6</v>
      </c>
      <c r="F14" s="100">
        <f>SUM(F12:F13)</f>
        <v>67</v>
      </c>
      <c r="G14" s="99">
        <f>SUM(G12:G13)</f>
        <v>40.119760479041915</v>
      </c>
      <c r="H14" s="82" t="s">
        <v>5</v>
      </c>
    </row>
    <row r="15" spans="1:10" s="87" customFormat="1" ht="27.95" customHeight="1" x14ac:dyDescent="0.2">
      <c r="A15" s="95"/>
      <c r="B15" s="95"/>
      <c r="C15" s="94"/>
      <c r="D15" s="191" t="s">
        <v>7</v>
      </c>
      <c r="E15" s="192"/>
      <c r="F15" s="105">
        <f>+DATA!E7</f>
        <v>1.2476420105220458</v>
      </c>
    </row>
    <row r="16" spans="1:10" s="87" customFormat="1" ht="27.95" customHeight="1" x14ac:dyDescent="0.2">
      <c r="A16" s="95"/>
      <c r="B16" s="94"/>
      <c r="C16" s="94"/>
      <c r="D16" s="104" t="s">
        <v>8</v>
      </c>
      <c r="E16" s="1" t="str">
        <f>"Eigen inschatting door Inschrijver. Waarde tussen 0 en "&amp;F20&amp;" punten."</f>
        <v>Eigen inschatting door Inschrijver. Waarde tussen 0 en 100 punten.</v>
      </c>
      <c r="F16" s="2"/>
      <c r="G16" s="3"/>
      <c r="H16" s="80"/>
    </row>
    <row r="17" spans="1:12" s="87" customFormat="1" ht="27.95" customHeight="1" x14ac:dyDescent="0.2">
      <c r="A17" s="95"/>
      <c r="B17" s="95"/>
      <c r="C17" s="94"/>
      <c r="D17" s="103"/>
      <c r="E17" s="80"/>
      <c r="F17" s="80"/>
      <c r="G17" s="80"/>
    </row>
    <row r="18" spans="1:12" s="87" customFormat="1" ht="27.95" customHeight="1" x14ac:dyDescent="0.2">
      <c r="A18" s="95"/>
      <c r="B18" s="95"/>
      <c r="C18" s="94"/>
      <c r="D18" s="185" t="s">
        <v>96</v>
      </c>
      <c r="E18" s="186"/>
      <c r="F18" s="102" t="s">
        <v>9</v>
      </c>
      <c r="G18" s="187" t="s">
        <v>3</v>
      </c>
      <c r="H18" s="188"/>
    </row>
    <row r="19" spans="1:12" s="87" customFormat="1" ht="27.95" customHeight="1" x14ac:dyDescent="0.2">
      <c r="A19" s="95"/>
      <c r="B19" s="95"/>
      <c r="C19" s="94"/>
      <c r="D19" s="184" t="s">
        <v>10</v>
      </c>
      <c r="E19" s="184"/>
      <c r="F19" s="100">
        <f>DATA!G41</f>
        <v>67</v>
      </c>
      <c r="G19" s="99">
        <f>+F19/DATA!$G$40*100</f>
        <v>40.119760479041915</v>
      </c>
      <c r="H19" s="82" t="s">
        <v>5</v>
      </c>
    </row>
    <row r="20" spans="1:12" s="87" customFormat="1" ht="27.95" customHeight="1" x14ac:dyDescent="0.2">
      <c r="A20" s="95"/>
      <c r="B20" s="95"/>
      <c r="C20" s="94"/>
      <c r="D20" s="184" t="s">
        <v>11</v>
      </c>
      <c r="E20" s="184"/>
      <c r="F20" s="100">
        <f>DATA!G42</f>
        <v>100</v>
      </c>
      <c r="G20" s="99">
        <f>+F20/DATA!$G$40*100</f>
        <v>59.880239520958078</v>
      </c>
      <c r="H20" s="82" t="s">
        <v>5</v>
      </c>
      <c r="J20" s="101"/>
      <c r="K20" s="101"/>
      <c r="L20" s="101"/>
    </row>
    <row r="21" spans="1:12" s="87" customFormat="1" ht="27.95" customHeight="1" x14ac:dyDescent="0.2">
      <c r="A21" s="95"/>
      <c r="B21" s="94"/>
      <c r="C21" s="94"/>
      <c r="D21" s="184" t="s">
        <v>12</v>
      </c>
      <c r="E21" s="184"/>
      <c r="F21" s="100">
        <f>SUM(F19:F20)</f>
        <v>167</v>
      </c>
      <c r="G21" s="99">
        <f>+F21/DATA!$G$40*100</f>
        <v>100</v>
      </c>
      <c r="H21" s="82" t="s">
        <v>5</v>
      </c>
    </row>
    <row r="22" spans="1:12" s="87" customFormat="1" ht="27.95" customHeight="1" x14ac:dyDescent="0.2">
      <c r="A22" s="95"/>
      <c r="B22" s="94"/>
      <c r="C22" s="94"/>
      <c r="D22" s="183"/>
      <c r="E22" s="183"/>
      <c r="F22" s="98"/>
      <c r="G22" s="97"/>
      <c r="H22" s="96"/>
    </row>
    <row r="23" spans="1:12" s="87" customFormat="1" ht="27.95" customHeight="1" x14ac:dyDescent="0.2">
      <c r="A23" s="95"/>
      <c r="B23" s="94"/>
      <c r="C23" s="94"/>
      <c r="D23" s="88"/>
      <c r="E23" s="88"/>
      <c r="F23" s="88"/>
      <c r="G23" s="88"/>
      <c r="H23" s="88"/>
    </row>
    <row r="24" spans="1:12" s="87" customFormat="1" ht="27.95" customHeight="1" x14ac:dyDescent="0.2">
      <c r="A24" s="95"/>
      <c r="B24" s="94"/>
      <c r="C24" s="94"/>
      <c r="D24" s="88"/>
      <c r="E24" s="88"/>
      <c r="F24" s="88"/>
      <c r="G24" s="88"/>
      <c r="H24" s="88"/>
    </row>
    <row r="25" spans="1:12" s="87" customFormat="1" ht="27.95" customHeight="1" x14ac:dyDescent="0.2">
      <c r="A25" s="95"/>
      <c r="B25" s="94"/>
      <c r="C25" s="94"/>
      <c r="D25" s="88"/>
      <c r="E25" s="88"/>
      <c r="F25" s="88"/>
      <c r="G25" s="88"/>
      <c r="H25" s="88"/>
    </row>
    <row r="26" spans="1:12" s="87" customFormat="1" ht="27.95" customHeight="1" x14ac:dyDescent="0.2">
      <c r="A26" s="95"/>
      <c r="B26" s="94"/>
      <c r="C26" s="94"/>
      <c r="D26" s="88"/>
      <c r="E26" s="88"/>
      <c r="F26" s="88"/>
      <c r="G26" s="88"/>
      <c r="H26" s="88"/>
    </row>
    <row r="27" spans="1:12" s="87" customFormat="1" ht="27.75" customHeight="1" x14ac:dyDescent="0.2">
      <c r="A27" s="93"/>
      <c r="B27" s="94"/>
      <c r="C27" s="94"/>
      <c r="D27" s="88"/>
      <c r="E27" s="88"/>
      <c r="F27" s="88"/>
      <c r="G27" s="88"/>
      <c r="H27" s="88"/>
    </row>
    <row r="28" spans="1:12" s="87" customFormat="1" ht="15" customHeight="1" thickBot="1" x14ac:dyDescent="0.25">
      <c r="A28" s="93"/>
      <c r="B28" s="92"/>
      <c r="C28" s="91"/>
      <c r="D28" s="91"/>
      <c r="E28" s="91"/>
      <c r="F28" s="90"/>
      <c r="G28" s="89"/>
      <c r="H28" s="89"/>
    </row>
    <row r="29" spans="1:12" s="87" customFormat="1" ht="15" customHeight="1" x14ac:dyDescent="0.2"/>
    <row r="30" spans="1:12" s="87" customFormat="1" ht="27.95" hidden="1" customHeight="1" x14ac:dyDescent="0.2">
      <c r="B30" s="88"/>
    </row>
    <row r="31" spans="1:12" s="87" customFormat="1" ht="27.95" hidden="1" customHeight="1" x14ac:dyDescent="0.2">
      <c r="B31" s="88"/>
    </row>
    <row r="32" spans="1:12" s="87" customFormat="1" ht="27.95" hidden="1" customHeight="1" x14ac:dyDescent="0.2">
      <c r="B32" s="88"/>
    </row>
    <row r="33" spans="2:16" s="87" customFormat="1" ht="27.95" hidden="1" customHeight="1" x14ac:dyDescent="0.2">
      <c r="B33" s="88"/>
    </row>
    <row r="34" spans="2:16" s="87" customFormat="1" ht="27.95" hidden="1" customHeight="1" x14ac:dyDescent="0.2">
      <c r="B34" s="88"/>
    </row>
    <row r="35" spans="2:16" s="87" customFormat="1" ht="27.95" hidden="1" customHeight="1" x14ac:dyDescent="0.2">
      <c r="B35" s="88"/>
      <c r="P35" s="87" t="s">
        <v>13</v>
      </c>
    </row>
    <row r="36" spans="2:16" s="87" customFormat="1" ht="27.95" hidden="1" customHeight="1" x14ac:dyDescent="0.2">
      <c r="B36" s="88"/>
    </row>
    <row r="37" spans="2:16" s="87" customFormat="1" ht="27.95" hidden="1" customHeight="1" x14ac:dyDescent="0.25">
      <c r="B37" s="88"/>
      <c r="G37" s="81"/>
    </row>
    <row r="38" spans="2:16" s="87" customFormat="1" ht="27.95" hidden="1" customHeight="1" x14ac:dyDescent="0.25">
      <c r="B38" s="88"/>
      <c r="G38" s="81"/>
    </row>
    <row r="39" spans="2:16" s="87" customFormat="1" ht="27.95" hidden="1" customHeight="1" x14ac:dyDescent="0.25">
      <c r="D39" s="81"/>
      <c r="E39" s="81"/>
      <c r="F39" s="81"/>
      <c r="G39" s="81"/>
    </row>
    <row r="40" spans="2:16" ht="15" hidden="1" customHeight="1" x14ac:dyDescent="0.25"/>
    <row r="41" spans="2:16" ht="15" hidden="1" customHeight="1" x14ac:dyDescent="0.25"/>
    <row r="42" spans="2:16" ht="15" hidden="1" customHeight="1" x14ac:dyDescent="0.25"/>
    <row r="43" spans="2:16" ht="15" hidden="1" customHeight="1" x14ac:dyDescent="0.25"/>
    <row r="44" spans="2:16" ht="15" hidden="1" customHeight="1" x14ac:dyDescent="0.25"/>
    <row r="45" spans="2:16" ht="15" hidden="1" customHeight="1" x14ac:dyDescent="0.25"/>
    <row r="46" spans="2:16" ht="15" hidden="1" customHeight="1" x14ac:dyDescent="0.25"/>
    <row r="47" spans="2:16" ht="15" hidden="1" customHeight="1" x14ac:dyDescent="0.25"/>
    <row r="48" spans="2:16" ht="15" hidden="1" customHeight="1" x14ac:dyDescent="0.25"/>
    <row r="49" ht="15" hidden="1" customHeight="1" x14ac:dyDescent="0.25"/>
    <row r="50" ht="15" hidden="1" customHeight="1" x14ac:dyDescent="0.25"/>
    <row r="51" ht="15" hidden="1" customHeight="1" x14ac:dyDescent="0.25"/>
    <row r="52" ht="15" hidden="1" customHeight="1" x14ac:dyDescent="0.25"/>
    <row r="53" ht="15" hidden="1" customHeight="1" x14ac:dyDescent="0.25"/>
    <row r="54" ht="15" hidden="1" customHeight="1" x14ac:dyDescent="0.25"/>
    <row r="55" ht="15" hidden="1" customHeight="1" x14ac:dyDescent="0.25"/>
    <row r="56" ht="15" hidden="1" customHeight="1" x14ac:dyDescent="0.25"/>
    <row r="57" ht="15" hidden="1" customHeight="1" x14ac:dyDescent="0.25"/>
    <row r="58" ht="15" hidden="1" customHeight="1" x14ac:dyDescent="0.25"/>
    <row r="59" ht="15" hidden="1" customHeight="1" x14ac:dyDescent="0.25"/>
    <row r="60" ht="15" hidden="1" customHeight="1" x14ac:dyDescent="0.25"/>
    <row r="61" ht="15" hidden="1" customHeight="1" x14ac:dyDescent="0.25"/>
    <row r="62" ht="15" hidden="1" customHeight="1" x14ac:dyDescent="0.25"/>
    <row r="63" ht="15" hidden="1" customHeight="1" x14ac:dyDescent="0.25"/>
    <row r="64" ht="15" hidden="1" customHeight="1" x14ac:dyDescent="0.25"/>
    <row r="65" ht="15" hidden="1" customHeight="1" x14ac:dyDescent="0.25"/>
    <row r="66" ht="15" hidden="1" customHeight="1" x14ac:dyDescent="0.25"/>
    <row r="67" ht="15" hidden="1" customHeight="1" x14ac:dyDescent="0.25"/>
    <row r="68" ht="15" hidden="1" customHeight="1" x14ac:dyDescent="0.25"/>
    <row r="69" ht="15" hidden="1" customHeight="1" x14ac:dyDescent="0.25"/>
    <row r="70" ht="15" hidden="1" customHeight="1" x14ac:dyDescent="0.25"/>
    <row r="71" ht="15" hidden="1" customHeight="1" x14ac:dyDescent="0.25"/>
    <row r="72" ht="15" hidden="1" customHeight="1" x14ac:dyDescent="0.25"/>
    <row r="73" ht="15" hidden="1" customHeight="1" x14ac:dyDescent="0.25"/>
    <row r="74" ht="15" hidden="1" customHeight="1" x14ac:dyDescent="0.25"/>
    <row r="75" ht="15" hidden="1" customHeight="1" x14ac:dyDescent="0.25"/>
    <row r="76" ht="15" hidden="1" customHeight="1" x14ac:dyDescent="0.25"/>
    <row r="77" ht="15" hidden="1" customHeight="1" x14ac:dyDescent="0.25"/>
    <row r="78" ht="15" hidden="1" customHeight="1" x14ac:dyDescent="0.25"/>
    <row r="79" ht="15" hidden="1" customHeight="1" x14ac:dyDescent="0.25"/>
    <row r="80" ht="15" hidden="1" customHeight="1" x14ac:dyDescent="0.25"/>
    <row r="81" spans="3:7" ht="15" hidden="1" customHeight="1" x14ac:dyDescent="0.25"/>
    <row r="82" spans="3:7" ht="15" hidden="1" customHeight="1" x14ac:dyDescent="0.25"/>
    <row r="83" spans="3:7" ht="15" hidden="1" customHeight="1" x14ac:dyDescent="0.25">
      <c r="C83" s="86" t="s">
        <v>6</v>
      </c>
      <c r="D83" s="85"/>
      <c r="E83" s="84">
        <v>1650</v>
      </c>
      <c r="F83" s="83" t="e">
        <f>+E83/_xlfn.SINGLE(Qmax)*100</f>
        <v>#REF!</v>
      </c>
      <c r="G83" s="82" t="s">
        <v>5</v>
      </c>
    </row>
    <row r="84" spans="3:7" ht="15" hidden="1" customHeight="1" x14ac:dyDescent="0.25"/>
    <row r="85" spans="3:7" ht="15" hidden="1" customHeight="1" x14ac:dyDescent="0.25"/>
    <row r="86" spans="3:7" ht="15" hidden="1" customHeight="1" x14ac:dyDescent="0.25"/>
    <row r="87" spans="3:7" ht="15" hidden="1" customHeight="1" x14ac:dyDescent="0.25"/>
    <row r="88" spans="3:7" ht="15" hidden="1" customHeight="1" x14ac:dyDescent="0.25"/>
    <row r="89" spans="3:7" ht="15" hidden="1" customHeight="1" x14ac:dyDescent="0.25"/>
    <row r="90" spans="3:7" ht="15" hidden="1" customHeight="1" x14ac:dyDescent="0.25"/>
    <row r="91" spans="3:7" ht="15" hidden="1" customHeight="1" x14ac:dyDescent="0.25"/>
    <row r="92" spans="3:7" ht="15" hidden="1" customHeight="1" x14ac:dyDescent="0.25"/>
    <row r="93" spans="3:7" ht="15" hidden="1" customHeight="1" x14ac:dyDescent="0.25"/>
    <row r="94" spans="3:7" ht="15" hidden="1" customHeight="1" x14ac:dyDescent="0.25"/>
    <row r="95" spans="3:7" ht="15" hidden="1" customHeight="1" x14ac:dyDescent="0.25"/>
  </sheetData>
  <sheetProtection algorithmName="SHA-512" hashValue="5ZF4PKDj6dzqdVY7Sgd0+3r+Fb01jrp++YexqynGiuf7IJaUk5daqd2XcJ/Cotvc2feW9gp3h3fkTHkMT275hg==" saltValue="kDkS3ROH1cbSrUtpaJohWg==" spinCount="100000" sheet="1" objects="1" scenarios="1"/>
  <mergeCells count="12">
    <mergeCell ref="D22:E22"/>
    <mergeCell ref="D9:E9"/>
    <mergeCell ref="D11:E11"/>
    <mergeCell ref="G11:H11"/>
    <mergeCell ref="D12:E12"/>
    <mergeCell ref="D13:E13"/>
    <mergeCell ref="D15:E15"/>
    <mergeCell ref="D18:E18"/>
    <mergeCell ref="G18:H18"/>
    <mergeCell ref="D19:E19"/>
    <mergeCell ref="D20:E20"/>
    <mergeCell ref="D21:E21"/>
  </mergeCells>
  <pageMargins left="0.7" right="0.7" top="0.75" bottom="0.75" header="0.3" footer="0.3"/>
  <pageSetup paperSize="9" scale="6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C9C73-DF6C-4A35-87DA-14D97A6EFB5B}">
  <dimension ref="B1:AB80"/>
  <sheetViews>
    <sheetView showGridLines="0" zoomScaleNormal="100" workbookViewId="0">
      <selection sqref="A1:XFD1048576"/>
    </sheetView>
  </sheetViews>
  <sheetFormatPr defaultColWidth="15.140625" defaultRowHeight="15" zeroHeight="1" x14ac:dyDescent="0.25"/>
  <cols>
    <col min="1" max="16384" width="15.140625" style="120"/>
  </cols>
  <sheetData>
    <row r="1" spans="2:28" ht="21" customHeight="1" x14ac:dyDescent="0.25">
      <c r="AB1" s="121"/>
    </row>
    <row r="2" spans="2:28" s="121" customFormat="1" ht="21" customHeight="1" x14ac:dyDescent="0.2">
      <c r="B2" s="193" t="s">
        <v>14</v>
      </c>
      <c r="C2" s="193"/>
      <c r="D2" s="193"/>
      <c r="E2" s="193"/>
    </row>
    <row r="3" spans="2:28" s="121" customFormat="1" ht="21" customHeight="1" x14ac:dyDescent="0.2">
      <c r="B3" s="193"/>
      <c r="C3" s="193"/>
      <c r="D3" s="193"/>
      <c r="E3" s="193"/>
    </row>
    <row r="4" spans="2:28" s="121" customFormat="1" ht="21" customHeight="1" x14ac:dyDescent="0.2">
      <c r="B4" s="193"/>
      <c r="C4" s="193"/>
      <c r="D4" s="193"/>
      <c r="E4" s="193"/>
    </row>
    <row r="5" spans="2:28" s="121" customFormat="1" ht="21" customHeight="1" x14ac:dyDescent="0.2">
      <c r="B5" s="122"/>
    </row>
    <row r="6" spans="2:28" s="121" customFormat="1" ht="27.95" customHeight="1" x14ac:dyDescent="0.2">
      <c r="B6" s="123" t="s">
        <v>15</v>
      </c>
    </row>
    <row r="7" spans="2:28" s="121" customFormat="1" ht="27.95" customHeight="1" x14ac:dyDescent="0.2">
      <c r="B7" s="124" t="s">
        <v>16</v>
      </c>
      <c r="C7" s="125">
        <f>+'BPK-Grafiek'!$F$9</f>
        <v>0</v>
      </c>
      <c r="D7" s="126">
        <f>+'BPK-Grafiek'!$F$14</f>
        <v>67</v>
      </c>
      <c r="E7" s="127">
        <f>IFERROR((0.5*($C$7/$G$38)^$F$38+0.5*(2-$D$7/$H$38)^$F$38)^(1/$F$38),0)</f>
        <v>1.2476420105220458</v>
      </c>
      <c r="F7" s="128">
        <f>+D7/G40*100</f>
        <v>40.119760479041915</v>
      </c>
    </row>
    <row r="8" spans="2:28" s="121" customFormat="1" ht="27.95" customHeight="1" x14ac:dyDescent="0.2"/>
    <row r="9" spans="2:28" s="131" customFormat="1" ht="27.95" customHeight="1" x14ac:dyDescent="0.25">
      <c r="B9" s="129" t="s">
        <v>17</v>
      </c>
      <c r="C9" s="194" t="s">
        <v>56</v>
      </c>
      <c r="D9" s="194"/>
      <c r="E9" s="194"/>
      <c r="F9" s="194"/>
      <c r="G9" s="194"/>
      <c r="H9" s="194"/>
      <c r="I9" s="194"/>
      <c r="J9" s="194"/>
      <c r="K9" s="130"/>
      <c r="L9" s="130"/>
    </row>
    <row r="10" spans="2:28" s="131" customFormat="1" ht="27.95" customHeight="1" x14ac:dyDescent="0.25">
      <c r="C10" s="194"/>
      <c r="D10" s="194"/>
      <c r="E10" s="194"/>
      <c r="F10" s="194"/>
      <c r="G10" s="194"/>
      <c r="H10" s="194"/>
      <c r="I10" s="194"/>
      <c r="J10" s="194"/>
    </row>
    <row r="11" spans="2:28" s="121" customFormat="1" ht="27.95" customHeight="1" x14ac:dyDescent="0.2">
      <c r="B11" s="132" t="s">
        <v>18</v>
      </c>
      <c r="C11" s="133" t="s">
        <v>19</v>
      </c>
      <c r="D11" s="133" t="s">
        <v>20</v>
      </c>
      <c r="E11" s="133" t="s">
        <v>21</v>
      </c>
      <c r="F11" s="134"/>
      <c r="G11" s="134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34"/>
    </row>
    <row r="12" spans="2:28" s="121" customFormat="1" ht="27.95" customHeight="1" x14ac:dyDescent="0.2">
      <c r="B12" s="135" t="s">
        <v>22</v>
      </c>
      <c r="C12" s="136">
        <v>425000</v>
      </c>
      <c r="D12" s="137">
        <v>127</v>
      </c>
      <c r="E12" s="138">
        <v>1</v>
      </c>
      <c r="F12" s="134"/>
      <c r="G12" s="134"/>
      <c r="H12" s="134"/>
      <c r="I12" s="134"/>
      <c r="J12" s="134"/>
      <c r="K12" s="134"/>
      <c r="L12" s="134"/>
      <c r="M12" s="134"/>
      <c r="N12" s="134"/>
      <c r="O12" s="134"/>
      <c r="P12" s="134"/>
      <c r="Q12" s="134"/>
      <c r="R12" s="134"/>
      <c r="S12" s="134"/>
      <c r="T12" s="134"/>
      <c r="U12" s="134"/>
      <c r="V12" s="134"/>
      <c r="W12" s="134"/>
      <c r="X12" s="134"/>
      <c r="Y12" s="134"/>
      <c r="Z12" s="134"/>
      <c r="AA12" s="134"/>
    </row>
    <row r="13" spans="2:28" s="121" customFormat="1" ht="27.95" customHeight="1" x14ac:dyDescent="0.2">
      <c r="B13" s="135" t="s">
        <v>23</v>
      </c>
      <c r="C13" s="136">
        <v>488749.99999999994</v>
      </c>
      <c r="D13" s="137">
        <v>167</v>
      </c>
      <c r="E13" s="138">
        <v>0.9999979839327674</v>
      </c>
      <c r="F13" s="134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4"/>
      <c r="R13" s="134"/>
      <c r="S13" s="134"/>
      <c r="T13" s="134"/>
      <c r="U13" s="134"/>
      <c r="V13" s="134"/>
      <c r="W13" s="134"/>
      <c r="X13" s="134"/>
      <c r="Y13" s="134"/>
      <c r="Z13" s="134"/>
      <c r="AA13" s="134"/>
    </row>
    <row r="14" spans="2:28" s="121" customFormat="1" ht="27.95" customHeight="1" x14ac:dyDescent="0.2">
      <c r="B14" s="135" t="s">
        <v>24</v>
      </c>
      <c r="C14" s="136">
        <v>0</v>
      </c>
      <c r="D14" s="137">
        <v>104.11726246557349</v>
      </c>
      <c r="E14" s="138">
        <v>1</v>
      </c>
      <c r="F14" s="134"/>
      <c r="G14" s="134"/>
      <c r="H14" s="134"/>
      <c r="I14" s="134"/>
      <c r="J14" s="134"/>
      <c r="K14" s="134"/>
      <c r="L14" s="134"/>
      <c r="M14" s="134"/>
      <c r="N14" s="134"/>
      <c r="O14" s="134"/>
      <c r="P14" s="134"/>
      <c r="Q14" s="134"/>
      <c r="R14" s="134"/>
      <c r="S14" s="134"/>
      <c r="T14" s="134"/>
      <c r="U14" s="134"/>
      <c r="V14" s="134"/>
      <c r="W14" s="134"/>
      <c r="X14" s="134"/>
      <c r="Y14" s="134"/>
      <c r="Z14" s="134"/>
      <c r="AA14" s="134"/>
    </row>
    <row r="15" spans="2:28" s="121" customFormat="1" ht="27.95" customHeight="1" x14ac:dyDescent="0.2">
      <c r="B15" s="134"/>
      <c r="C15" s="134"/>
      <c r="D15" s="134"/>
      <c r="E15" s="134"/>
      <c r="F15" s="134"/>
      <c r="G15" s="134"/>
      <c r="H15" s="134"/>
      <c r="I15" s="134"/>
      <c r="J15" s="134"/>
      <c r="K15" s="134"/>
      <c r="L15" s="134"/>
      <c r="M15" s="134"/>
      <c r="N15" s="134"/>
      <c r="O15" s="134"/>
      <c r="P15" s="134"/>
      <c r="Q15" s="134"/>
      <c r="R15" s="134"/>
      <c r="S15" s="134"/>
      <c r="T15" s="134"/>
      <c r="U15" s="134"/>
      <c r="V15" s="134"/>
      <c r="W15" s="134"/>
      <c r="X15" s="134"/>
      <c r="Y15" s="134"/>
      <c r="Z15" s="134"/>
      <c r="AA15" s="134"/>
    </row>
    <row r="16" spans="2:28" s="121" customFormat="1" ht="27.95" customHeight="1" x14ac:dyDescent="0.2">
      <c r="B16" s="139" t="s">
        <v>25</v>
      </c>
      <c r="C16" s="134"/>
      <c r="D16" s="134"/>
      <c r="E16" s="134"/>
      <c r="F16" s="134"/>
      <c r="G16" s="134"/>
      <c r="H16" s="134"/>
      <c r="I16" s="134"/>
      <c r="J16" s="134"/>
      <c r="K16" s="134"/>
      <c r="L16" s="134"/>
      <c r="M16" s="134"/>
      <c r="N16" s="134"/>
      <c r="O16" s="134"/>
      <c r="P16" s="134"/>
      <c r="Q16" s="134"/>
      <c r="R16" s="134"/>
      <c r="S16" s="134"/>
      <c r="T16" s="134"/>
      <c r="U16" s="134"/>
      <c r="V16" s="134"/>
      <c r="W16" s="134"/>
      <c r="X16" s="134"/>
      <c r="Y16" s="134"/>
      <c r="Z16" s="134"/>
      <c r="AA16" s="134"/>
    </row>
    <row r="17" spans="2:27" s="121" customFormat="1" ht="27.95" customHeight="1" x14ac:dyDescent="0.2">
      <c r="B17" s="134"/>
      <c r="C17" s="133" t="s">
        <v>26</v>
      </c>
      <c r="D17" s="140">
        <v>0</v>
      </c>
      <c r="E17" s="140">
        <v>1.2500000000000001E-2</v>
      </c>
      <c r="F17" s="140">
        <v>2.5000000000000001E-2</v>
      </c>
      <c r="G17" s="140">
        <v>0.05</v>
      </c>
      <c r="H17" s="140">
        <v>0.1</v>
      </c>
      <c r="I17" s="140">
        <v>0.15</v>
      </c>
      <c r="J17" s="140">
        <v>0.2</v>
      </c>
      <c r="K17" s="140">
        <v>0.25</v>
      </c>
      <c r="L17" s="140">
        <v>0.3</v>
      </c>
      <c r="M17" s="140">
        <v>0.35</v>
      </c>
      <c r="N17" s="140">
        <v>0.4</v>
      </c>
      <c r="O17" s="140">
        <v>0.45</v>
      </c>
      <c r="P17" s="140">
        <v>0.5</v>
      </c>
      <c r="Q17" s="140">
        <v>0.55000000000000004</v>
      </c>
      <c r="R17" s="140">
        <v>0.6</v>
      </c>
      <c r="S17" s="140">
        <v>0.65</v>
      </c>
      <c r="T17" s="140">
        <v>0.7</v>
      </c>
      <c r="U17" s="140">
        <v>0.75</v>
      </c>
      <c r="V17" s="140">
        <v>0.8</v>
      </c>
      <c r="W17" s="140">
        <v>0.85</v>
      </c>
      <c r="X17" s="140">
        <v>0.9</v>
      </c>
      <c r="Y17" s="140">
        <v>0.95</v>
      </c>
      <c r="Z17" s="140">
        <v>1</v>
      </c>
      <c r="AA17" s="141">
        <v>0</v>
      </c>
    </row>
    <row r="18" spans="2:27" s="121" customFormat="1" ht="27.95" customHeight="1" x14ac:dyDescent="0.2">
      <c r="B18" s="142" t="s">
        <v>27</v>
      </c>
      <c r="C18" s="140">
        <v>104.11726246557349</v>
      </c>
      <c r="D18" s="140">
        <v>104.11726246557349</v>
      </c>
      <c r="E18" s="140">
        <v>104.90329668475383</v>
      </c>
      <c r="F18" s="140">
        <v>105.68933090393415</v>
      </c>
      <c r="G18" s="140">
        <v>107.26139934229481</v>
      </c>
      <c r="H18" s="140">
        <v>110.40553621901614</v>
      </c>
      <c r="I18" s="140">
        <v>113.54967309573746</v>
      </c>
      <c r="J18" s="140">
        <v>116.69380997245879</v>
      </c>
      <c r="K18" s="140">
        <v>119.83794684918011</v>
      </c>
      <c r="L18" s="140">
        <v>122.98208372590145</v>
      </c>
      <c r="M18" s="140">
        <v>126.12622060262277</v>
      </c>
      <c r="N18" s="140">
        <v>129.27035747934409</v>
      </c>
      <c r="O18" s="140">
        <v>132.4144943560654</v>
      </c>
      <c r="P18" s="140">
        <v>135.55863123278675</v>
      </c>
      <c r="Q18" s="140">
        <v>138.70276810950807</v>
      </c>
      <c r="R18" s="140">
        <v>141.84690498622939</v>
      </c>
      <c r="S18" s="140">
        <v>144.99104186295074</v>
      </c>
      <c r="T18" s="140">
        <v>148.13517873967203</v>
      </c>
      <c r="U18" s="140">
        <v>151.27931561639338</v>
      </c>
      <c r="V18" s="140">
        <v>154.4234524931147</v>
      </c>
      <c r="W18" s="140">
        <v>157.56758936983601</v>
      </c>
      <c r="X18" s="140">
        <v>160.71172624655736</v>
      </c>
      <c r="Y18" s="140">
        <v>163.85586312327868</v>
      </c>
      <c r="Z18" s="140">
        <v>167</v>
      </c>
      <c r="AA18" s="140" t="s">
        <v>21</v>
      </c>
    </row>
    <row r="19" spans="2:27" s="121" customFormat="1" ht="27.95" customHeight="1" x14ac:dyDescent="0.2">
      <c r="B19" s="142" t="s">
        <v>28</v>
      </c>
      <c r="C19" s="140"/>
      <c r="D19" s="140">
        <v>0</v>
      </c>
      <c r="E19" s="140">
        <v>200921.62047904296</v>
      </c>
      <c r="F19" s="140">
        <v>236650.29146888788</v>
      </c>
      <c r="G19" s="140">
        <v>278175.02618705749</v>
      </c>
      <c r="H19" s="140">
        <v>325676.06092983042</v>
      </c>
      <c r="I19" s="140">
        <v>355946.3202531219</v>
      </c>
      <c r="J19" s="140">
        <v>378225.26967360347</v>
      </c>
      <c r="K19" s="140">
        <v>395741.67446774681</v>
      </c>
      <c r="L19" s="140">
        <v>410044.68923138495</v>
      </c>
      <c r="M19" s="140">
        <v>422010.4388159368</v>
      </c>
      <c r="N19" s="140">
        <v>432188.27388437418</v>
      </c>
      <c r="O19" s="140">
        <v>440948.18215763447</v>
      </c>
      <c r="P19" s="140">
        <v>448552.85660142958</v>
      </c>
      <c r="Q19" s="140">
        <v>455196.56571100984</v>
      </c>
      <c r="R19" s="140">
        <v>461027.72401924792</v>
      </c>
      <c r="S19" s="140">
        <v>466162.77569917357</v>
      </c>
      <c r="T19" s="140">
        <v>470695.13984040759</v>
      </c>
      <c r="U19" s="140">
        <v>474701.19775536243</v>
      </c>
      <c r="V19" s="140">
        <v>478244.43015892524</v>
      </c>
      <c r="W19" s="140">
        <v>481378.35415687424</v>
      </c>
      <c r="X19" s="140">
        <v>484148.65697948571</v>
      </c>
      <c r="Y19" s="140">
        <v>486594.77738188842</v>
      </c>
      <c r="Z19" s="140">
        <v>488751.09814342519</v>
      </c>
      <c r="AA19" s="140">
        <v>1</v>
      </c>
    </row>
    <row r="20" spans="2:27" s="121" customFormat="1" ht="27.95" customHeight="1" x14ac:dyDescent="0.2">
      <c r="B20" s="143"/>
      <c r="C20" s="140"/>
      <c r="D20" s="140">
        <v>62.345666147049997</v>
      </c>
      <c r="E20" s="140">
        <v>62.816345320211873</v>
      </c>
      <c r="F20" s="140">
        <v>63.287024493373742</v>
      </c>
      <c r="G20" s="140">
        <v>64.228382839697503</v>
      </c>
      <c r="H20" s="140">
        <v>66.111099532344994</v>
      </c>
      <c r="I20" s="140">
        <v>67.993816224992486</v>
      </c>
      <c r="J20" s="140">
        <v>69.876532917640006</v>
      </c>
      <c r="K20" s="140">
        <v>71.759249610287483</v>
      </c>
      <c r="L20" s="140">
        <v>73.641966302935003</v>
      </c>
      <c r="M20" s="140">
        <v>75.524682995582495</v>
      </c>
      <c r="N20" s="140">
        <v>77.407399688230001</v>
      </c>
      <c r="O20" s="140">
        <v>79.290116380877478</v>
      </c>
      <c r="P20" s="140">
        <v>81.172833073524998</v>
      </c>
      <c r="Q20" s="140">
        <v>83.055549766172504</v>
      </c>
      <c r="R20" s="140">
        <v>84.938266458819982</v>
      </c>
      <c r="S20" s="140">
        <v>86.820983151467516</v>
      </c>
      <c r="T20" s="140">
        <v>88.703699844114993</v>
      </c>
      <c r="U20" s="140">
        <v>90.586416536762499</v>
      </c>
      <c r="V20" s="140">
        <v>92.469133229409991</v>
      </c>
      <c r="W20" s="140">
        <v>94.351849922057497</v>
      </c>
      <c r="X20" s="140">
        <v>96.234566614705003</v>
      </c>
      <c r="Y20" s="140">
        <v>98.117283307352494</v>
      </c>
      <c r="Z20" s="140">
        <v>100</v>
      </c>
      <c r="AA20" s="140">
        <v>0</v>
      </c>
    </row>
    <row r="21" spans="2:27" s="121" customFormat="1" ht="27.95" customHeight="1" x14ac:dyDescent="0.2">
      <c r="B21" s="142" t="s">
        <v>29</v>
      </c>
      <c r="C21" s="140">
        <v>119.10553621901613</v>
      </c>
      <c r="D21" s="140">
        <v>119.10553621901613</v>
      </c>
      <c r="E21" s="140">
        <v>119.70421701627843</v>
      </c>
      <c r="F21" s="140">
        <v>120.30289781354072</v>
      </c>
      <c r="G21" s="140">
        <v>121.50025940806532</v>
      </c>
      <c r="H21" s="140">
        <v>123.89498259711452</v>
      </c>
      <c r="I21" s="140">
        <v>126.28970578616371</v>
      </c>
      <c r="J21" s="140">
        <v>128.68442897521291</v>
      </c>
      <c r="K21" s="140">
        <v>131.0791521642621</v>
      </c>
      <c r="L21" s="140">
        <v>133.47387535331129</v>
      </c>
      <c r="M21" s="140">
        <v>135.86859854236047</v>
      </c>
      <c r="N21" s="140">
        <v>138.26332173140969</v>
      </c>
      <c r="O21" s="140">
        <v>140.65804492045888</v>
      </c>
      <c r="P21" s="140">
        <v>143.05276810950807</v>
      </c>
      <c r="Q21" s="140">
        <v>145.44749129855725</v>
      </c>
      <c r="R21" s="140">
        <v>147.84221448760644</v>
      </c>
      <c r="S21" s="140">
        <v>150.23693767665566</v>
      </c>
      <c r="T21" s="140">
        <v>152.63166086570484</v>
      </c>
      <c r="U21" s="140">
        <v>155.02638405475403</v>
      </c>
      <c r="V21" s="140">
        <v>157.42110724380322</v>
      </c>
      <c r="W21" s="140">
        <v>159.81583043285241</v>
      </c>
      <c r="X21" s="140">
        <v>162.21055362190162</v>
      </c>
      <c r="Y21" s="140">
        <v>164.60527681095081</v>
      </c>
      <c r="Z21" s="140">
        <v>167</v>
      </c>
      <c r="AA21" s="140" t="s">
        <v>21</v>
      </c>
    </row>
    <row r="22" spans="2:27" s="121" customFormat="1" ht="27.95" customHeight="1" x14ac:dyDescent="0.2">
      <c r="B22" s="142" t="s">
        <v>30</v>
      </c>
      <c r="C22" s="140"/>
      <c r="D22" s="140">
        <v>0</v>
      </c>
      <c r="E22" s="140">
        <v>173811.01250567587</v>
      </c>
      <c r="F22" s="140">
        <v>204781.69718454292</v>
      </c>
      <c r="G22" s="140">
        <v>240862.76762743751</v>
      </c>
      <c r="H22" s="140">
        <v>282341.05253133032</v>
      </c>
      <c r="I22" s="140">
        <v>308966.49790693849</v>
      </c>
      <c r="J22" s="140">
        <v>328713.62952427589</v>
      </c>
      <c r="K22" s="140">
        <v>344366.08771352854</v>
      </c>
      <c r="L22" s="140">
        <v>357257.89160663495</v>
      </c>
      <c r="M22" s="140">
        <v>368142.51788700116</v>
      </c>
      <c r="N22" s="140">
        <v>377491.72323050967</v>
      </c>
      <c r="O22" s="140">
        <v>385622.70735152252</v>
      </c>
      <c r="P22" s="140">
        <v>392760.25624187663</v>
      </c>
      <c r="Q22" s="140">
        <v>399070.24606633576</v>
      </c>
      <c r="R22" s="140">
        <v>404679.09035683871</v>
      </c>
      <c r="S22" s="140">
        <v>409685.69839804474</v>
      </c>
      <c r="T22" s="140">
        <v>414169.17795952829</v>
      </c>
      <c r="U22" s="140">
        <v>418193.98998166068</v>
      </c>
      <c r="V22" s="140">
        <v>421813.51023165724</v>
      </c>
      <c r="W22" s="140">
        <v>425072.55806537357</v>
      </c>
      <c r="X22" s="140">
        <v>428009.23430380749</v>
      </c>
      <c r="Y22" s="140">
        <v>430656.28437127545</v>
      </c>
      <c r="Z22" s="140">
        <v>433042.12744295155</v>
      </c>
      <c r="AA22" s="140">
        <v>0.9</v>
      </c>
    </row>
    <row r="23" spans="2:27" s="121" customFormat="1" ht="27.95" customHeight="1" x14ac:dyDescent="0.2">
      <c r="B23" s="143"/>
      <c r="C23" s="140"/>
      <c r="D23" s="140">
        <v>71.320680370668342</v>
      </c>
      <c r="E23" s="140">
        <v>71.679171866034991</v>
      </c>
      <c r="F23" s="140">
        <v>72.037663361401627</v>
      </c>
      <c r="G23" s="140">
        <v>72.754646352134927</v>
      </c>
      <c r="H23" s="140">
        <v>74.188612333601512</v>
      </c>
      <c r="I23" s="140">
        <v>75.622578315068097</v>
      </c>
      <c r="J23" s="140">
        <v>77.056544296534682</v>
      </c>
      <c r="K23" s="140">
        <v>78.490510278001253</v>
      </c>
      <c r="L23" s="140">
        <v>79.924476259467838</v>
      </c>
      <c r="M23" s="140">
        <v>81.358442240934409</v>
      </c>
      <c r="N23" s="140">
        <v>82.792408222401008</v>
      </c>
      <c r="O23" s="140">
        <v>84.226374203867593</v>
      </c>
      <c r="P23" s="140">
        <v>85.660340185334178</v>
      </c>
      <c r="Q23" s="140">
        <v>87.094306166800749</v>
      </c>
      <c r="R23" s="140">
        <v>88.528272148267334</v>
      </c>
      <c r="S23" s="140">
        <v>89.962238129733933</v>
      </c>
      <c r="T23" s="140">
        <v>91.396204111200504</v>
      </c>
      <c r="U23" s="140">
        <v>92.830170092667089</v>
      </c>
      <c r="V23" s="140">
        <v>94.26413607413366</v>
      </c>
      <c r="W23" s="140">
        <v>95.698102055600245</v>
      </c>
      <c r="X23" s="140">
        <v>97.132068037066844</v>
      </c>
      <c r="Y23" s="140">
        <v>98.566034018533415</v>
      </c>
      <c r="Z23" s="140">
        <v>100</v>
      </c>
      <c r="AA23" s="140">
        <v>0</v>
      </c>
    </row>
    <row r="24" spans="2:27" s="121" customFormat="1" ht="27.95" customHeight="1" x14ac:dyDescent="0.2">
      <c r="B24" s="142" t="s">
        <v>31</v>
      </c>
      <c r="C24" s="140">
        <v>134.09380997245879</v>
      </c>
      <c r="D24" s="140">
        <v>134.09380997245879</v>
      </c>
      <c r="E24" s="140">
        <v>134.50513734780304</v>
      </c>
      <c r="F24" s="140">
        <v>134.91646472314733</v>
      </c>
      <c r="G24" s="140">
        <v>135.73911947383584</v>
      </c>
      <c r="H24" s="140">
        <v>137.3844289752129</v>
      </c>
      <c r="I24" s="140">
        <v>139.02973847658996</v>
      </c>
      <c r="J24" s="140">
        <v>140.67504797796704</v>
      </c>
      <c r="K24" s="140">
        <v>142.3203574793441</v>
      </c>
      <c r="L24" s="140">
        <v>143.96566698072115</v>
      </c>
      <c r="M24" s="140">
        <v>145.61097648209821</v>
      </c>
      <c r="N24" s="140">
        <v>147.25628598347527</v>
      </c>
      <c r="O24" s="140">
        <v>148.90159548485232</v>
      </c>
      <c r="P24" s="140">
        <v>150.54690498622938</v>
      </c>
      <c r="Q24" s="140">
        <v>152.19221448760646</v>
      </c>
      <c r="R24" s="140">
        <v>153.83752398898352</v>
      </c>
      <c r="S24" s="140">
        <v>155.48283349036058</v>
      </c>
      <c r="T24" s="140">
        <v>157.12814299173763</v>
      </c>
      <c r="U24" s="140">
        <v>158.77345249311469</v>
      </c>
      <c r="V24" s="140">
        <v>160.41876199449177</v>
      </c>
      <c r="W24" s="140">
        <v>162.0640714958688</v>
      </c>
      <c r="X24" s="140">
        <v>163.70938099724589</v>
      </c>
      <c r="Y24" s="140">
        <v>165.35469049862294</v>
      </c>
      <c r="Z24" s="140">
        <v>167</v>
      </c>
      <c r="AA24" s="140" t="s">
        <v>21</v>
      </c>
    </row>
    <row r="25" spans="2:27" s="121" customFormat="1" ht="27.95" customHeight="1" x14ac:dyDescent="0.2">
      <c r="B25" s="142" t="s">
        <v>32</v>
      </c>
      <c r="C25" s="140"/>
      <c r="D25" s="140">
        <v>0</v>
      </c>
      <c r="E25" s="140">
        <v>145330.69435608669</v>
      </c>
      <c r="F25" s="140">
        <v>171292.35665539806</v>
      </c>
      <c r="G25" s="140">
        <v>201627.88534339136</v>
      </c>
      <c r="H25" s="140">
        <v>236714.56183244163</v>
      </c>
      <c r="I25" s="140">
        <v>259438.59137219971</v>
      </c>
      <c r="J25" s="140">
        <v>276448.99356363382</v>
      </c>
      <c r="K25" s="140">
        <v>290063.64193124435</v>
      </c>
      <c r="L25" s="140">
        <v>301391.83232106222</v>
      </c>
      <c r="M25" s="140">
        <v>311059.20138853037</v>
      </c>
      <c r="N25" s="140">
        <v>319456.84183948202</v>
      </c>
      <c r="O25" s="140">
        <v>326847.25555248657</v>
      </c>
      <c r="P25" s="140">
        <v>333416.10447345534</v>
      </c>
      <c r="Q25" s="140">
        <v>339300.09718711127</v>
      </c>
      <c r="R25" s="140">
        <v>344603.16741104081</v>
      </c>
      <c r="S25" s="140">
        <v>349406.41757063114</v>
      </c>
      <c r="T25" s="140">
        <v>353774.52078410191</v>
      </c>
      <c r="U25" s="140">
        <v>357760.00327080395</v>
      </c>
      <c r="V25" s="140">
        <v>361406.20220875769</v>
      </c>
      <c r="W25" s="140">
        <v>364749.365185884</v>
      </c>
      <c r="X25" s="140">
        <v>367820.17577239714</v>
      </c>
      <c r="Y25" s="140">
        <v>370644.88497637719</v>
      </c>
      <c r="Z25" s="140">
        <v>373246.1656011336</v>
      </c>
      <c r="AA25" s="140">
        <v>0.8</v>
      </c>
    </row>
    <row r="26" spans="2:27" s="121" customFormat="1" ht="27.95" customHeight="1" x14ac:dyDescent="0.2">
      <c r="B26" s="143"/>
      <c r="C26" s="140"/>
      <c r="D26" s="140">
        <v>80.295694594286687</v>
      </c>
      <c r="E26" s="140">
        <v>80.541998411858103</v>
      </c>
      <c r="F26" s="140">
        <v>80.788302229429547</v>
      </c>
      <c r="G26" s="140">
        <v>81.280909864572365</v>
      </c>
      <c r="H26" s="140">
        <v>82.266125134858029</v>
      </c>
      <c r="I26" s="140">
        <v>83.251340405143679</v>
      </c>
      <c r="J26" s="140">
        <v>84.236555675429372</v>
      </c>
      <c r="K26" s="140">
        <v>85.221770945715022</v>
      </c>
      <c r="L26" s="140">
        <v>86.206986216000686</v>
      </c>
      <c r="M26" s="140">
        <v>87.192201486286365</v>
      </c>
      <c r="N26" s="140">
        <v>88.177416756572015</v>
      </c>
      <c r="O26" s="140">
        <v>89.162632026857679</v>
      </c>
      <c r="P26" s="140">
        <v>90.147847297143329</v>
      </c>
      <c r="Q26" s="140">
        <v>91.133062567429022</v>
      </c>
      <c r="R26" s="140">
        <v>92.118277837714686</v>
      </c>
      <c r="S26" s="140">
        <v>93.10349310800035</v>
      </c>
      <c r="T26" s="140">
        <v>94.088708378286015</v>
      </c>
      <c r="U26" s="140">
        <v>95.073923648571665</v>
      </c>
      <c r="V26" s="140">
        <v>96.059138918857343</v>
      </c>
      <c r="W26" s="140">
        <v>97.044354189143007</v>
      </c>
      <c r="X26" s="140">
        <v>98.029569459428672</v>
      </c>
      <c r="Y26" s="140">
        <v>99.014784729714336</v>
      </c>
      <c r="Z26" s="140">
        <v>100</v>
      </c>
      <c r="AA26" s="140" t="s">
        <v>13</v>
      </c>
    </row>
    <row r="27" spans="2:27" s="121" customFormat="1" ht="27.95" customHeight="1" x14ac:dyDescent="0.2">
      <c r="B27" s="142" t="s">
        <v>33</v>
      </c>
      <c r="C27" s="140">
        <v>149.08208372590147</v>
      </c>
      <c r="D27" s="140">
        <v>149.08208372590147</v>
      </c>
      <c r="E27" s="140">
        <v>149.30605767932769</v>
      </c>
      <c r="F27" s="140">
        <v>149.53003163275395</v>
      </c>
      <c r="G27" s="140">
        <v>149.97797953960639</v>
      </c>
      <c r="H27" s="140">
        <v>150.87387535331132</v>
      </c>
      <c r="I27" s="140">
        <v>151.76977116701624</v>
      </c>
      <c r="J27" s="140">
        <v>152.66566698072117</v>
      </c>
      <c r="K27" s="140">
        <v>153.5615627944261</v>
      </c>
      <c r="L27" s="140">
        <v>154.45745860813102</v>
      </c>
      <c r="M27" s="140">
        <v>155.35335442183595</v>
      </c>
      <c r="N27" s="140">
        <v>156.24925023554087</v>
      </c>
      <c r="O27" s="140">
        <v>157.1451460492458</v>
      </c>
      <c r="P27" s="140">
        <v>158.04104186295075</v>
      </c>
      <c r="Q27" s="140">
        <v>158.93693767665567</v>
      </c>
      <c r="R27" s="140">
        <v>159.8328334903606</v>
      </c>
      <c r="S27" s="140">
        <v>160.72872930406552</v>
      </c>
      <c r="T27" s="140">
        <v>161.62462511777045</v>
      </c>
      <c r="U27" s="140">
        <v>162.52052093147537</v>
      </c>
      <c r="V27" s="140">
        <v>163.4164167451803</v>
      </c>
      <c r="W27" s="140">
        <v>164.31231255888522</v>
      </c>
      <c r="X27" s="140">
        <v>165.20820837259015</v>
      </c>
      <c r="Y27" s="140">
        <v>166.10410418629507</v>
      </c>
      <c r="Z27" s="140">
        <v>167</v>
      </c>
      <c r="AA27" s="140" t="s">
        <v>21</v>
      </c>
    </row>
    <row r="28" spans="2:27" s="121" customFormat="1" ht="27.95" customHeight="1" x14ac:dyDescent="0.2">
      <c r="B28" s="142" t="s">
        <v>34</v>
      </c>
      <c r="C28" s="140"/>
      <c r="D28" s="140">
        <v>0</v>
      </c>
      <c r="E28" s="140">
        <v>113591.24157402711</v>
      </c>
      <c r="F28" s="140">
        <v>133949.10811822757</v>
      </c>
      <c r="G28" s="140">
        <v>157827.10470009065</v>
      </c>
      <c r="H28" s="140">
        <v>185659.01656449441</v>
      </c>
      <c r="I28" s="140">
        <v>203886.23854246293</v>
      </c>
      <c r="J28" s="140">
        <v>217687.04665165357</v>
      </c>
      <c r="K28" s="140">
        <v>228863.66795903561</v>
      </c>
      <c r="L28" s="140">
        <v>238277.2236360017</v>
      </c>
      <c r="M28" s="140">
        <v>246412.57147575403</v>
      </c>
      <c r="N28" s="140">
        <v>253572.2720902928</v>
      </c>
      <c r="O28" s="140">
        <v>259959.02884859272</v>
      </c>
      <c r="P28" s="140">
        <v>265715.92673194513</v>
      </c>
      <c r="Q28" s="140">
        <v>270948.10091492144</v>
      </c>
      <c r="R28" s="140">
        <v>275735.29949415551</v>
      </c>
      <c r="S28" s="140">
        <v>280139.59965893981</v>
      </c>
      <c r="T28" s="140">
        <v>284210.37236287666</v>
      </c>
      <c r="U28" s="140">
        <v>287987.60115108319</v>
      </c>
      <c r="V28" s="140">
        <v>291504.17302766384</v>
      </c>
      <c r="W28" s="140">
        <v>294787.50348819286</v>
      </c>
      <c r="X28" s="140">
        <v>297860.71665731375</v>
      </c>
      <c r="Y28" s="140">
        <v>300743.52005973208</v>
      </c>
      <c r="Z28" s="140">
        <v>303452.86481385917</v>
      </c>
      <c r="AA28" s="140">
        <v>0.7</v>
      </c>
    </row>
    <row r="29" spans="2:27" s="121" customFormat="1" ht="27.95" customHeight="1" x14ac:dyDescent="0.2">
      <c r="B29" s="144"/>
      <c r="C29" s="134"/>
      <c r="D29" s="140">
        <v>89.270708817905074</v>
      </c>
      <c r="E29" s="140">
        <v>89.404824957681257</v>
      </c>
      <c r="F29" s="140">
        <v>89.538941097457453</v>
      </c>
      <c r="G29" s="140">
        <v>89.807173377009818</v>
      </c>
      <c r="H29" s="140">
        <v>90.343637936114561</v>
      </c>
      <c r="I29" s="140">
        <v>90.880102495219305</v>
      </c>
      <c r="J29" s="140">
        <v>91.416567054324048</v>
      </c>
      <c r="K29" s="140">
        <v>91.953031613428806</v>
      </c>
      <c r="L29" s="140">
        <v>92.489496172533549</v>
      </c>
      <c r="M29" s="140">
        <v>93.025960731638293</v>
      </c>
      <c r="N29" s="140">
        <v>93.562425290743036</v>
      </c>
      <c r="O29" s="140">
        <v>94.098889849847779</v>
      </c>
      <c r="P29" s="140">
        <v>94.635354408952537</v>
      </c>
      <c r="Q29" s="140">
        <v>95.171818968057281</v>
      </c>
      <c r="R29" s="140">
        <v>95.708283527162024</v>
      </c>
      <c r="S29" s="140">
        <v>96.244748086266782</v>
      </c>
      <c r="T29" s="140">
        <v>96.781212645371525</v>
      </c>
      <c r="U29" s="140">
        <v>97.317677204476269</v>
      </c>
      <c r="V29" s="140">
        <v>97.854141763581012</v>
      </c>
      <c r="W29" s="140">
        <v>98.390606322685755</v>
      </c>
      <c r="X29" s="140">
        <v>98.927070881790513</v>
      </c>
      <c r="Y29" s="140">
        <v>99.463535440895257</v>
      </c>
      <c r="Z29" s="140">
        <v>100</v>
      </c>
      <c r="AA29" s="140">
        <v>0</v>
      </c>
    </row>
    <row r="30" spans="2:27" s="121" customFormat="1" ht="27.95" customHeight="1" x14ac:dyDescent="0.2">
      <c r="B30" s="142" t="s">
        <v>35</v>
      </c>
      <c r="C30" s="140">
        <v>164.0703574793441</v>
      </c>
      <c r="D30" s="140">
        <v>164.0703574793441</v>
      </c>
      <c r="E30" s="140">
        <v>164.10697801085229</v>
      </c>
      <c r="F30" s="140">
        <v>164.14359854236051</v>
      </c>
      <c r="G30" s="140">
        <v>164.21683960537689</v>
      </c>
      <c r="H30" s="140">
        <v>164.36332173140968</v>
      </c>
      <c r="I30" s="140">
        <v>164.50980385744248</v>
      </c>
      <c r="J30" s="140">
        <v>164.65628598347527</v>
      </c>
      <c r="K30" s="140">
        <v>164.80276810950807</v>
      </c>
      <c r="L30" s="140">
        <v>164.94925023554086</v>
      </c>
      <c r="M30" s="140">
        <v>165.09573236157365</v>
      </c>
      <c r="N30" s="140">
        <v>165.24221448760645</v>
      </c>
      <c r="O30" s="140">
        <v>165.38869661363924</v>
      </c>
      <c r="P30" s="140">
        <v>165.53517873967206</v>
      </c>
      <c r="Q30" s="140">
        <v>165.68166086570486</v>
      </c>
      <c r="R30" s="140">
        <v>165.82814299173765</v>
      </c>
      <c r="S30" s="140">
        <v>165.97462511777044</v>
      </c>
      <c r="T30" s="140">
        <v>166.12110724380324</v>
      </c>
      <c r="U30" s="140">
        <v>166.26758936983603</v>
      </c>
      <c r="V30" s="140">
        <v>166.41407149586882</v>
      </c>
      <c r="W30" s="140">
        <v>166.56055362190162</v>
      </c>
      <c r="X30" s="140">
        <v>166.70703574793441</v>
      </c>
      <c r="Y30" s="140">
        <v>166.85351787396721</v>
      </c>
      <c r="Z30" s="140">
        <v>167</v>
      </c>
      <c r="AA30" s="140" t="s">
        <v>21</v>
      </c>
    </row>
    <row r="31" spans="2:27" s="121" customFormat="1" ht="27.75" customHeight="1" x14ac:dyDescent="0.2">
      <c r="B31" s="142" t="s">
        <v>36</v>
      </c>
      <c r="C31" s="140"/>
      <c r="D31" s="140">
        <v>0</v>
      </c>
      <c r="E31" s="140">
        <v>65571.137438161648</v>
      </c>
      <c r="F31" s="140">
        <v>77373.691283226901</v>
      </c>
      <c r="G31" s="140">
        <v>91286.510805458951</v>
      </c>
      <c r="H31" s="140">
        <v>107667.65396581287</v>
      </c>
      <c r="I31" s="140">
        <v>118550.32776111105</v>
      </c>
      <c r="J31" s="140">
        <v>126909.59651910608</v>
      </c>
      <c r="K31" s="140">
        <v>133778.73471971138</v>
      </c>
      <c r="L31" s="140">
        <v>139650.4599101975</v>
      </c>
      <c r="M31" s="140">
        <v>144801.64452559687</v>
      </c>
      <c r="N31" s="140">
        <v>149404.7147730854</v>
      </c>
      <c r="O31" s="140">
        <v>153574.95382872192</v>
      </c>
      <c r="P31" s="140">
        <v>157393.56950949028</v>
      </c>
      <c r="Q31" s="140">
        <v>160920.10503039262</v>
      </c>
      <c r="R31" s="140">
        <v>164199.62793471356</v>
      </c>
      <c r="S31" s="140">
        <v>167267.14169846661</v>
      </c>
      <c r="T31" s="140">
        <v>170150.42169759877</v>
      </c>
      <c r="U31" s="140">
        <v>172871.90934945634</v>
      </c>
      <c r="V31" s="140">
        <v>175450.01842150974</v>
      </c>
      <c r="W31" s="140">
        <v>177900.06085212773</v>
      </c>
      <c r="X31" s="140">
        <v>180234.91851570233</v>
      </c>
      <c r="Y31" s="140">
        <v>182465.54073067947</v>
      </c>
      <c r="Z31" s="140">
        <v>184601.31940449335</v>
      </c>
      <c r="AA31" s="140">
        <v>0.6</v>
      </c>
    </row>
    <row r="32" spans="2:27" s="121" customFormat="1" ht="27.95" customHeight="1" x14ac:dyDescent="0.2">
      <c r="B32" s="143"/>
      <c r="C32" s="140"/>
      <c r="D32" s="140">
        <v>98.245723041523419</v>
      </c>
      <c r="E32" s="140">
        <v>98.267651503504368</v>
      </c>
      <c r="F32" s="140">
        <v>98.289579965485331</v>
      </c>
      <c r="G32" s="140">
        <v>98.333436889447228</v>
      </c>
      <c r="H32" s="140">
        <v>98.421150737371065</v>
      </c>
      <c r="I32" s="140">
        <v>98.508864585294901</v>
      </c>
      <c r="J32" s="140">
        <v>98.596578433218724</v>
      </c>
      <c r="K32" s="140">
        <v>98.684292281142547</v>
      </c>
      <c r="L32" s="140">
        <v>98.772006129066384</v>
      </c>
      <c r="M32" s="140">
        <v>98.859719976990206</v>
      </c>
      <c r="N32" s="140">
        <v>98.947433824914043</v>
      </c>
      <c r="O32" s="140">
        <v>99.035147672837866</v>
      </c>
      <c r="P32" s="140">
        <v>99.122861520761717</v>
      </c>
      <c r="Q32" s="140">
        <v>99.210575368685539</v>
      </c>
      <c r="R32" s="140">
        <v>99.298289216609376</v>
      </c>
      <c r="S32" s="140">
        <v>99.386003064533199</v>
      </c>
      <c r="T32" s="140">
        <v>99.473716912457036</v>
      </c>
      <c r="U32" s="140">
        <v>99.561430760380858</v>
      </c>
      <c r="V32" s="140">
        <v>99.649144608304681</v>
      </c>
      <c r="W32" s="140">
        <v>99.736858456228518</v>
      </c>
      <c r="X32" s="140">
        <v>99.824572304152355</v>
      </c>
      <c r="Y32" s="140">
        <v>99.912286152076163</v>
      </c>
      <c r="Z32" s="140">
        <v>100</v>
      </c>
      <c r="AA32" s="140" t="s">
        <v>13</v>
      </c>
    </row>
    <row r="33" spans="2:27" s="121" customFormat="1" ht="27.95" customHeight="1" x14ac:dyDescent="0.2">
      <c r="B33" s="142" t="s">
        <v>37</v>
      </c>
      <c r="C33" s="140">
        <v>89.12898871213082</v>
      </c>
      <c r="D33" s="140">
        <v>89.12898871213082</v>
      </c>
      <c r="E33" s="140">
        <v>90.102376353229189</v>
      </c>
      <c r="F33" s="140">
        <v>91.075763994327545</v>
      </c>
      <c r="G33" s="140">
        <v>93.022539276524284</v>
      </c>
      <c r="H33" s="140">
        <v>96.916089840917735</v>
      </c>
      <c r="I33" s="140">
        <v>100.8096404053112</v>
      </c>
      <c r="J33" s="140">
        <v>104.70319096970465</v>
      </c>
      <c r="K33" s="140">
        <v>108.59674153409811</v>
      </c>
      <c r="L33" s="140">
        <v>112.49029209849158</v>
      </c>
      <c r="M33" s="140">
        <v>116.38384266288503</v>
      </c>
      <c r="N33" s="140">
        <v>120.27739322727849</v>
      </c>
      <c r="O33" s="140">
        <v>124.17094379167196</v>
      </c>
      <c r="P33" s="140">
        <v>128.06449435606541</v>
      </c>
      <c r="Q33" s="140">
        <v>131.95804492045886</v>
      </c>
      <c r="R33" s="140">
        <v>135.85159548485234</v>
      </c>
      <c r="S33" s="140">
        <v>139.74514604924579</v>
      </c>
      <c r="T33" s="140">
        <v>143.63869661363924</v>
      </c>
      <c r="U33" s="140">
        <v>147.53224717803272</v>
      </c>
      <c r="V33" s="140">
        <v>151.42579774242617</v>
      </c>
      <c r="W33" s="140">
        <v>155.31934830681962</v>
      </c>
      <c r="X33" s="140">
        <v>159.2128988712131</v>
      </c>
      <c r="Y33" s="140">
        <v>163.10644943560652</v>
      </c>
      <c r="Z33" s="140">
        <v>167</v>
      </c>
      <c r="AA33" s="140" t="s">
        <v>21</v>
      </c>
    </row>
    <row r="34" spans="2:27" s="121" customFormat="1" ht="27.95" customHeight="1" x14ac:dyDescent="0.2">
      <c r="B34" s="142" t="s">
        <v>38</v>
      </c>
      <c r="C34" s="140"/>
      <c r="D34" s="140">
        <v>0</v>
      </c>
      <c r="E34" s="140">
        <v>227304.23438359753</v>
      </c>
      <c r="F34" s="140">
        <v>267657.03231419291</v>
      </c>
      <c r="G34" s="140">
        <v>314463.91811629204</v>
      </c>
      <c r="H34" s="140">
        <v>367789.251553318</v>
      </c>
      <c r="I34" s="140">
        <v>401565.52694514592</v>
      </c>
      <c r="J34" s="140">
        <v>426265.18650833075</v>
      </c>
      <c r="K34" s="140">
        <v>445551.31818717846</v>
      </c>
      <c r="L34" s="140">
        <v>461183.26644501981</v>
      </c>
      <c r="M34" s="140">
        <v>474157.18916706101</v>
      </c>
      <c r="N34" s="140">
        <v>485098.54269330023</v>
      </c>
      <c r="O34" s="140">
        <v>494429.23223844205</v>
      </c>
      <c r="P34" s="140">
        <v>502449.3572949206</v>
      </c>
      <c r="Q34" s="140">
        <v>509381.31475298951</v>
      </c>
      <c r="R34" s="140">
        <v>515395.41463912802</v>
      </c>
      <c r="S34" s="140">
        <v>520625.63998672366</v>
      </c>
      <c r="T34" s="140">
        <v>525179.80192148499</v>
      </c>
      <c r="U34" s="140">
        <v>529146.33625946706</v>
      </c>
      <c r="V34" s="140">
        <v>532598.99848955695</v>
      </c>
      <c r="W34" s="140">
        <v>535600.19465271023</v>
      </c>
      <c r="X34" s="140">
        <v>538203.39863239368</v>
      </c>
      <c r="Y34" s="140">
        <v>540454.94071145612</v>
      </c>
      <c r="Z34" s="140">
        <v>542395.3529825185</v>
      </c>
      <c r="AA34" s="140">
        <v>1.1000000000000001</v>
      </c>
    </row>
    <row r="35" spans="2:27" s="121" customFormat="1" ht="27.95" customHeight="1" x14ac:dyDescent="0.2">
      <c r="B35" s="144"/>
      <c r="C35" s="134"/>
      <c r="D35" s="140">
        <v>53.37065192343163</v>
      </c>
      <c r="E35" s="140">
        <v>53.953518774388733</v>
      </c>
      <c r="F35" s="140">
        <v>54.536385625345844</v>
      </c>
      <c r="G35" s="140">
        <v>55.70211932726005</v>
      </c>
      <c r="H35" s="140">
        <v>58.033586731088462</v>
      </c>
      <c r="I35" s="140">
        <v>60.365054134916882</v>
      </c>
      <c r="J35" s="140">
        <v>62.696521538745301</v>
      </c>
      <c r="K35" s="140">
        <v>65.027988942573728</v>
      </c>
      <c r="L35" s="140">
        <v>67.359456346402141</v>
      </c>
      <c r="M35" s="140">
        <v>69.690923750230553</v>
      </c>
      <c r="N35" s="140">
        <v>72.02239115405898</v>
      </c>
      <c r="O35" s="140">
        <v>74.353858557887392</v>
      </c>
      <c r="P35" s="140">
        <v>76.685325961715805</v>
      </c>
      <c r="Q35" s="140">
        <v>79.016793365544231</v>
      </c>
      <c r="R35" s="140">
        <v>81.348260769372658</v>
      </c>
      <c r="S35" s="140">
        <v>83.67972817320107</v>
      </c>
      <c r="T35" s="140">
        <v>86.011195577029483</v>
      </c>
      <c r="U35" s="140">
        <v>88.342662980857909</v>
      </c>
      <c r="V35" s="140">
        <v>90.674130384686322</v>
      </c>
      <c r="W35" s="140">
        <v>93.005597788514734</v>
      </c>
      <c r="X35" s="140">
        <v>95.337065192343175</v>
      </c>
      <c r="Y35" s="140">
        <v>97.668532596171559</v>
      </c>
      <c r="Z35" s="140">
        <v>100</v>
      </c>
      <c r="AA35" s="140">
        <v>0</v>
      </c>
    </row>
    <row r="36" spans="2:27" s="121" customFormat="1" ht="27.95" customHeight="1" x14ac:dyDescent="0.2">
      <c r="B36" s="144"/>
      <c r="C36" s="134"/>
      <c r="D36" s="144"/>
      <c r="E36" s="145"/>
      <c r="F36" s="134"/>
      <c r="G36" s="146"/>
      <c r="H36" s="134"/>
      <c r="I36" s="134"/>
      <c r="J36" s="134"/>
      <c r="K36" s="134"/>
      <c r="L36" s="134"/>
      <c r="M36" s="134"/>
      <c r="N36" s="134"/>
      <c r="O36" s="134"/>
      <c r="P36" s="134"/>
      <c r="Q36" s="134"/>
      <c r="R36" s="134"/>
      <c r="S36" s="134"/>
      <c r="T36" s="134"/>
      <c r="U36" s="134"/>
      <c r="V36" s="134"/>
      <c r="W36" s="134"/>
      <c r="X36" s="134"/>
      <c r="Y36" s="134"/>
      <c r="Z36" s="134"/>
      <c r="AA36" s="134"/>
    </row>
    <row r="37" spans="2:27" ht="27.95" customHeight="1" x14ac:dyDescent="0.25">
      <c r="B37" s="132" t="s">
        <v>39</v>
      </c>
      <c r="C37" s="134"/>
      <c r="D37" s="134"/>
      <c r="E37" s="147"/>
      <c r="F37" s="132" t="s">
        <v>40</v>
      </c>
      <c r="G37" s="132" t="s">
        <v>41</v>
      </c>
      <c r="H37" s="132" t="s">
        <v>42</v>
      </c>
      <c r="I37" s="147"/>
      <c r="J37" s="147"/>
      <c r="K37" s="147"/>
      <c r="L37" s="147"/>
      <c r="M37" s="147"/>
      <c r="N37" s="147"/>
      <c r="O37" s="147"/>
      <c r="P37" s="147"/>
      <c r="Q37" s="147"/>
      <c r="R37" s="147"/>
      <c r="S37" s="147"/>
      <c r="T37" s="147"/>
      <c r="U37" s="147"/>
      <c r="V37" s="147"/>
      <c r="W37" s="147"/>
      <c r="X37" s="147"/>
      <c r="Y37" s="147"/>
      <c r="Z37" s="147"/>
      <c r="AA37" s="147"/>
    </row>
    <row r="38" spans="2:27" ht="27.95" customHeight="1" x14ac:dyDescent="0.25">
      <c r="B38" s="148" t="s">
        <v>43</v>
      </c>
      <c r="C38" s="149">
        <v>425000</v>
      </c>
      <c r="D38" s="150">
        <v>76.047904191616766</v>
      </c>
      <c r="E38" s="147"/>
      <c r="F38" s="148">
        <v>4.1840000000000002</v>
      </c>
      <c r="G38" s="151">
        <v>425000</v>
      </c>
      <c r="H38" s="148">
        <v>127</v>
      </c>
      <c r="I38" s="147"/>
      <c r="J38" s="147"/>
      <c r="K38" s="147"/>
      <c r="L38" s="147"/>
      <c r="M38" s="147"/>
      <c r="N38" s="147"/>
      <c r="O38" s="147"/>
      <c r="P38" s="147"/>
      <c r="Q38" s="147"/>
      <c r="R38" s="147"/>
      <c r="S38" s="147"/>
      <c r="T38" s="147"/>
      <c r="U38" s="147"/>
      <c r="V38" s="147"/>
      <c r="W38" s="147"/>
      <c r="X38" s="147"/>
      <c r="Y38" s="147"/>
      <c r="Z38" s="147"/>
      <c r="AA38" s="147"/>
    </row>
    <row r="39" spans="2:27" ht="27.95" customHeight="1" x14ac:dyDescent="0.25">
      <c r="B39" s="148" t="s">
        <v>44</v>
      </c>
      <c r="C39" s="149">
        <v>488749.99999999994</v>
      </c>
      <c r="D39" s="150">
        <v>100</v>
      </c>
      <c r="E39" s="147"/>
      <c r="F39" s="132"/>
      <c r="G39" s="147"/>
      <c r="H39" s="147"/>
      <c r="I39" s="147"/>
      <c r="J39" s="147"/>
      <c r="K39" s="147"/>
      <c r="L39" s="147"/>
      <c r="M39" s="147"/>
      <c r="N39" s="147"/>
      <c r="O39" s="147"/>
      <c r="P39" s="147"/>
      <c r="Q39" s="147"/>
      <c r="R39" s="147"/>
      <c r="S39" s="147"/>
      <c r="T39" s="147"/>
      <c r="U39" s="147"/>
      <c r="V39" s="147"/>
      <c r="W39" s="147"/>
      <c r="X39" s="147"/>
      <c r="Y39" s="147"/>
      <c r="Z39" s="147"/>
      <c r="AA39" s="147"/>
    </row>
    <row r="40" spans="2:27" ht="27.95" customHeight="1" x14ac:dyDescent="0.25">
      <c r="B40" s="148" t="s">
        <v>45</v>
      </c>
      <c r="C40" s="152">
        <v>100</v>
      </c>
      <c r="D40" s="152">
        <v>100</v>
      </c>
      <c r="E40" s="147"/>
      <c r="F40" s="148" t="s">
        <v>45</v>
      </c>
      <c r="G40" s="153">
        <v>167</v>
      </c>
      <c r="H40" s="147"/>
      <c r="I40" s="147"/>
      <c r="J40" s="147"/>
      <c r="K40" s="147"/>
      <c r="L40" s="147"/>
      <c r="M40" s="147"/>
      <c r="N40" s="147"/>
      <c r="O40" s="147"/>
      <c r="P40" s="147"/>
      <c r="Q40" s="147"/>
      <c r="R40" s="147"/>
      <c r="S40" s="147"/>
      <c r="T40" s="147"/>
      <c r="U40" s="147"/>
      <c r="V40" s="147"/>
      <c r="W40" s="147"/>
      <c r="X40" s="147"/>
      <c r="Y40" s="147"/>
      <c r="Z40" s="147"/>
      <c r="AA40" s="147"/>
    </row>
    <row r="41" spans="2:27" ht="27.95" customHeight="1" x14ac:dyDescent="0.25">
      <c r="B41" s="148" t="s">
        <v>46</v>
      </c>
      <c r="C41" s="152">
        <v>40.119760479041915</v>
      </c>
      <c r="D41" s="152">
        <v>40.119760479041915</v>
      </c>
      <c r="E41" s="147"/>
      <c r="F41" s="148" t="s">
        <v>46</v>
      </c>
      <c r="G41" s="148">
        <v>67</v>
      </c>
      <c r="H41" s="147"/>
      <c r="I41" s="147"/>
      <c r="J41" s="147"/>
      <c r="K41" s="147"/>
      <c r="L41" s="147"/>
      <c r="M41" s="147"/>
      <c r="N41" s="147"/>
      <c r="O41" s="147"/>
      <c r="P41" s="147"/>
      <c r="Q41" s="147"/>
      <c r="R41" s="147"/>
      <c r="S41" s="147"/>
      <c r="T41" s="147"/>
      <c r="U41" s="147"/>
      <c r="V41" s="147"/>
      <c r="W41" s="147"/>
      <c r="X41" s="147"/>
      <c r="Y41" s="147"/>
      <c r="Z41" s="147"/>
      <c r="AA41" s="147"/>
    </row>
    <row r="42" spans="2:27" ht="27.95" customHeight="1" x14ac:dyDescent="0.25">
      <c r="B42" s="148" t="s">
        <v>42</v>
      </c>
      <c r="C42" s="152">
        <v>76.047904191616766</v>
      </c>
      <c r="D42" s="152">
        <v>76.047904191616766</v>
      </c>
      <c r="E42" s="147"/>
      <c r="F42" s="148" t="s">
        <v>47</v>
      </c>
      <c r="G42" s="154">
        <v>100</v>
      </c>
      <c r="H42" s="147"/>
      <c r="I42" s="147"/>
      <c r="J42" s="147"/>
      <c r="K42" s="147"/>
      <c r="L42" s="147"/>
      <c r="M42" s="147"/>
      <c r="N42" s="147"/>
      <c r="O42" s="147"/>
      <c r="P42" s="147"/>
      <c r="Q42" s="147"/>
      <c r="R42" s="147"/>
      <c r="S42" s="147"/>
      <c r="T42" s="147"/>
      <c r="U42" s="147"/>
      <c r="V42" s="147"/>
      <c r="W42" s="147"/>
      <c r="X42" s="147"/>
      <c r="Y42" s="147"/>
      <c r="Z42" s="147"/>
      <c r="AA42" s="147"/>
    </row>
    <row r="43" spans="2:27" ht="27.95" customHeight="1" x14ac:dyDescent="0.25">
      <c r="B43" s="148" t="s">
        <v>48</v>
      </c>
      <c r="C43" s="155">
        <v>0</v>
      </c>
      <c r="D43" s="149">
        <v>850000.00000000023</v>
      </c>
      <c r="E43" s="147"/>
      <c r="F43" s="148" t="s">
        <v>49</v>
      </c>
      <c r="G43" s="154">
        <v>91</v>
      </c>
      <c r="H43" s="154">
        <v>91</v>
      </c>
      <c r="I43" s="156" t="s">
        <v>50</v>
      </c>
      <c r="J43" s="147"/>
      <c r="K43" s="147"/>
      <c r="L43" s="147"/>
      <c r="M43" s="147"/>
      <c r="N43" s="147"/>
      <c r="O43" s="147"/>
      <c r="P43" s="147"/>
      <c r="Q43" s="147"/>
      <c r="R43" s="147"/>
      <c r="S43" s="147"/>
      <c r="T43" s="147"/>
      <c r="U43" s="147"/>
      <c r="V43" s="147"/>
      <c r="W43" s="147"/>
      <c r="X43" s="147"/>
      <c r="Y43" s="147"/>
      <c r="Z43" s="147"/>
      <c r="AA43" s="147"/>
    </row>
    <row r="44" spans="2:27" ht="27.95" customHeight="1" x14ac:dyDescent="0.25">
      <c r="B44" s="148" t="s">
        <v>51</v>
      </c>
      <c r="C44" s="152">
        <v>189.82035928143713</v>
      </c>
      <c r="D44" s="150">
        <v>189.82035928143713</v>
      </c>
      <c r="E44" s="147"/>
      <c r="F44" s="148" t="s">
        <v>52</v>
      </c>
      <c r="G44" s="154">
        <v>54.491017964071851</v>
      </c>
      <c r="H44" s="154">
        <v>54.491017964071851</v>
      </c>
      <c r="I44" s="147"/>
      <c r="J44" s="147"/>
      <c r="K44" s="147"/>
      <c r="L44" s="147"/>
      <c r="M44" s="147"/>
      <c r="N44" s="147"/>
      <c r="O44" s="147"/>
      <c r="P44" s="147"/>
      <c r="Q44" s="147"/>
      <c r="R44" s="147"/>
      <c r="S44" s="147"/>
      <c r="T44" s="147"/>
      <c r="U44" s="147"/>
      <c r="V44" s="147"/>
      <c r="W44" s="147"/>
      <c r="X44" s="147"/>
      <c r="Y44" s="147"/>
      <c r="Z44" s="147"/>
      <c r="AA44" s="147"/>
    </row>
    <row r="45" spans="2:27" ht="27.95" customHeight="1" x14ac:dyDescent="0.25">
      <c r="B45" s="148" t="s">
        <v>53</v>
      </c>
      <c r="C45" s="152">
        <v>20.059880239520957</v>
      </c>
      <c r="D45" s="155">
        <v>42500</v>
      </c>
      <c r="E45" s="147"/>
      <c r="F45" s="148" t="s">
        <v>54</v>
      </c>
      <c r="G45" s="154">
        <v>40.119760479041915</v>
      </c>
      <c r="H45" s="151">
        <v>0</v>
      </c>
      <c r="I45" s="147"/>
      <c r="J45" s="147"/>
      <c r="K45" s="147"/>
      <c r="L45" s="147"/>
      <c r="M45" s="147"/>
      <c r="N45" s="147"/>
      <c r="O45" s="147"/>
      <c r="P45" s="147"/>
      <c r="Q45" s="147"/>
      <c r="R45" s="147"/>
      <c r="S45" s="147"/>
      <c r="T45" s="147"/>
      <c r="U45" s="147"/>
      <c r="V45" s="147"/>
      <c r="W45" s="147"/>
      <c r="X45" s="147"/>
      <c r="Y45" s="147"/>
      <c r="Z45" s="147"/>
      <c r="AA45" s="147"/>
    </row>
    <row r="46" spans="2:27" ht="27.95" customHeight="1" x14ac:dyDescent="0.25">
      <c r="B46" s="148" t="s">
        <v>47</v>
      </c>
      <c r="C46" s="152">
        <v>70.059880239520965</v>
      </c>
      <c r="D46" s="155">
        <v>42500</v>
      </c>
      <c r="E46" s="147"/>
      <c r="F46" s="148" t="s">
        <v>110</v>
      </c>
      <c r="G46" s="143" t="s">
        <v>111</v>
      </c>
      <c r="H46" s="143"/>
      <c r="I46" s="147"/>
      <c r="J46" s="147"/>
      <c r="K46" s="147"/>
      <c r="L46" s="147"/>
      <c r="M46" s="147"/>
      <c r="N46" s="147"/>
      <c r="O46" s="147"/>
      <c r="P46" s="147"/>
      <c r="Q46" s="147"/>
      <c r="R46" s="147"/>
      <c r="S46" s="147"/>
      <c r="T46" s="147"/>
      <c r="U46" s="147"/>
      <c r="V46" s="147"/>
      <c r="W46" s="147"/>
      <c r="X46" s="147"/>
      <c r="Y46" s="147"/>
      <c r="Z46" s="147"/>
      <c r="AA46" s="147"/>
    </row>
    <row r="47" spans="2:27" ht="27.95" customHeight="1" x14ac:dyDescent="0.25">
      <c r="B47" s="148" t="s">
        <v>55</v>
      </c>
      <c r="C47" s="152">
        <v>144.91017964071858</v>
      </c>
      <c r="D47" s="155">
        <v>42500</v>
      </c>
      <c r="E47" s="147"/>
      <c r="F47" s="148" t="s">
        <v>112</v>
      </c>
      <c r="G47" s="157" t="s">
        <v>57</v>
      </c>
      <c r="H47" s="147"/>
      <c r="I47" s="147"/>
      <c r="J47" s="147"/>
      <c r="K47" s="147"/>
      <c r="L47" s="147"/>
      <c r="M47" s="147"/>
      <c r="N47" s="147"/>
      <c r="O47" s="147"/>
      <c r="P47" s="147"/>
      <c r="Q47" s="147"/>
      <c r="R47" s="147"/>
      <c r="S47" s="147"/>
      <c r="T47" s="147"/>
      <c r="U47" s="147"/>
      <c r="V47" s="147"/>
      <c r="W47" s="147"/>
      <c r="X47" s="147"/>
      <c r="Y47" s="147"/>
      <c r="Z47" s="147"/>
      <c r="AA47" s="147"/>
    </row>
    <row r="48" spans="2:27" ht="27.95" customHeight="1" x14ac:dyDescent="0.25"/>
    <row r="49" s="120" customFormat="1" ht="15" hidden="1" customHeight="1" x14ac:dyDescent="0.25"/>
    <row r="50" s="120" customFormat="1" ht="15" hidden="1" customHeight="1" x14ac:dyDescent="0.25"/>
    <row r="51" s="120" customFormat="1" ht="15" hidden="1" customHeight="1" x14ac:dyDescent="0.25"/>
    <row r="52" s="120" customFormat="1" ht="15" hidden="1" customHeight="1" x14ac:dyDescent="0.25"/>
    <row r="53" s="120" customFormat="1" ht="15" hidden="1" customHeight="1" x14ac:dyDescent="0.25"/>
    <row r="54" s="120" customFormat="1" ht="15" hidden="1" customHeight="1" x14ac:dyDescent="0.25"/>
    <row r="55" s="120" customFormat="1" ht="15" hidden="1" customHeight="1" x14ac:dyDescent="0.25"/>
    <row r="56" s="120" customFormat="1" ht="15" hidden="1" customHeight="1" x14ac:dyDescent="0.25"/>
    <row r="57" s="120" customFormat="1" ht="15" hidden="1" customHeight="1" x14ac:dyDescent="0.25"/>
    <row r="58" s="120" customFormat="1" ht="15" hidden="1" customHeight="1" x14ac:dyDescent="0.25"/>
    <row r="59" s="120" customFormat="1" ht="15" hidden="1" customHeight="1" x14ac:dyDescent="0.25"/>
    <row r="60" s="120" customFormat="1" ht="15" hidden="1" customHeight="1" x14ac:dyDescent="0.25"/>
    <row r="61" s="120" customFormat="1" ht="15" hidden="1" customHeight="1" x14ac:dyDescent="0.25"/>
    <row r="62" s="120" customFormat="1" ht="15" hidden="1" customHeight="1" x14ac:dyDescent="0.25"/>
    <row r="63" s="120" customFormat="1" ht="15" hidden="1" customHeight="1" x14ac:dyDescent="0.25"/>
    <row r="64" s="120" customFormat="1" ht="15" hidden="1" customHeight="1" x14ac:dyDescent="0.25"/>
    <row r="65" s="120" customFormat="1" ht="15" hidden="1" customHeight="1" x14ac:dyDescent="0.25"/>
    <row r="66" s="120" customFormat="1" ht="15" hidden="1" customHeight="1" x14ac:dyDescent="0.25"/>
    <row r="67" s="120" customFormat="1" ht="15" hidden="1" customHeight="1" x14ac:dyDescent="0.25"/>
    <row r="68" s="120" customFormat="1" ht="15" hidden="1" customHeight="1" x14ac:dyDescent="0.25"/>
    <row r="69" s="120" customFormat="1" ht="15" hidden="1" customHeight="1" x14ac:dyDescent="0.25"/>
    <row r="70" s="120" customFormat="1" ht="15" hidden="1" customHeight="1" x14ac:dyDescent="0.25"/>
    <row r="71" s="120" customFormat="1" ht="15" hidden="1" customHeight="1" x14ac:dyDescent="0.25"/>
    <row r="72" s="120" customFormat="1" ht="15" hidden="1" customHeight="1" x14ac:dyDescent="0.25"/>
    <row r="73" s="120" customFormat="1" ht="15" hidden="1" customHeight="1" x14ac:dyDescent="0.25"/>
    <row r="74" s="120" customFormat="1" ht="15" hidden="1" customHeight="1" x14ac:dyDescent="0.25"/>
    <row r="75" s="120" customFormat="1" ht="15" hidden="1" customHeight="1" x14ac:dyDescent="0.25"/>
    <row r="76" s="120" customFormat="1" ht="15" hidden="1" customHeight="1" x14ac:dyDescent="0.25"/>
    <row r="77" s="120" customFormat="1" ht="15" hidden="1" customHeight="1" x14ac:dyDescent="0.25"/>
    <row r="78" s="120" customFormat="1" ht="15" hidden="1" customHeight="1" x14ac:dyDescent="0.25"/>
    <row r="79" s="120" customFormat="1" ht="15" hidden="1" customHeight="1" x14ac:dyDescent="0.25"/>
    <row r="80" s="120" customFormat="1" ht="15" hidden="1" customHeight="1" x14ac:dyDescent="0.25"/>
  </sheetData>
  <sheetProtection algorithmName="SHA-512" hashValue="GsvuxaxqAIDE8HpoL4pMgRcYejt34mKeLJy4/IYkL9H2BzoozjmHdQ2iA13DFH6iH1VgKApyZhn3M+ouHAsKbQ==" saltValue="I/pVkdGQH5Rme37tajrJ0g==" spinCount="100000" sheet="1" objects="1" scenarios="1"/>
  <mergeCells count="2">
    <mergeCell ref="B2:E4"/>
    <mergeCell ref="C9:J10"/>
  </mergeCells>
  <conditionalFormatting sqref="D18:D35 AA17:AA35">
    <cfRule type="expression" dxfId="32" priority="33">
      <formula>ISERROR(D17)</formula>
    </cfRule>
  </conditionalFormatting>
  <conditionalFormatting sqref="D21">
    <cfRule type="expression" dxfId="31" priority="32">
      <formula>ISERROR(D21)</formula>
    </cfRule>
  </conditionalFormatting>
  <conditionalFormatting sqref="D24">
    <cfRule type="expression" dxfId="30" priority="31">
      <formula>ISERROR(D24)</formula>
    </cfRule>
  </conditionalFormatting>
  <conditionalFormatting sqref="D27">
    <cfRule type="expression" dxfId="29" priority="30">
      <formula>ISERROR(D27)</formula>
    </cfRule>
  </conditionalFormatting>
  <conditionalFormatting sqref="D30">
    <cfRule type="expression" dxfId="28" priority="29">
      <formula>ISERROR(D30)</formula>
    </cfRule>
  </conditionalFormatting>
  <conditionalFormatting sqref="D33">
    <cfRule type="expression" dxfId="27" priority="28">
      <formula>ISERROR(D33)</formula>
    </cfRule>
  </conditionalFormatting>
  <conditionalFormatting sqref="E21">
    <cfRule type="expression" dxfId="26" priority="25">
      <formula>ISERROR(E21)</formula>
    </cfRule>
  </conditionalFormatting>
  <conditionalFormatting sqref="E24">
    <cfRule type="expression" dxfId="25" priority="24">
      <formula>ISERROR(E24)</formula>
    </cfRule>
  </conditionalFormatting>
  <conditionalFormatting sqref="E27">
    <cfRule type="expression" dxfId="24" priority="23">
      <formula>ISERROR(E27)</formula>
    </cfRule>
  </conditionalFormatting>
  <conditionalFormatting sqref="D17:Z35">
    <cfRule type="expression" dxfId="23" priority="27">
      <formula>ISERROR(D17)</formula>
    </cfRule>
  </conditionalFormatting>
  <conditionalFormatting sqref="E33">
    <cfRule type="expression" dxfId="22" priority="21">
      <formula>ISERROR(E33)</formula>
    </cfRule>
  </conditionalFormatting>
  <conditionalFormatting sqref="F17:Z17">
    <cfRule type="expression" dxfId="21" priority="13">
      <formula>ISERROR(F17)</formula>
    </cfRule>
  </conditionalFormatting>
  <conditionalFormatting sqref="E17">
    <cfRule type="expression" dxfId="20" priority="20">
      <formula>ISERROR(E17)</formula>
    </cfRule>
  </conditionalFormatting>
  <conditionalFormatting sqref="E18:E35">
    <cfRule type="expression" dxfId="19" priority="26">
      <formula>ISERROR(E18)</formula>
    </cfRule>
  </conditionalFormatting>
  <conditionalFormatting sqref="E30">
    <cfRule type="expression" dxfId="18" priority="22">
      <formula>ISERROR(E30)</formula>
    </cfRule>
  </conditionalFormatting>
  <conditionalFormatting sqref="F18:Z35">
    <cfRule type="expression" dxfId="17" priority="19">
      <formula>ISERROR(F18)</formula>
    </cfRule>
  </conditionalFormatting>
  <conditionalFormatting sqref="F21:Z21">
    <cfRule type="expression" dxfId="16" priority="18">
      <formula>ISERROR(F21)</formula>
    </cfRule>
  </conditionalFormatting>
  <conditionalFormatting sqref="F24:Z24">
    <cfRule type="expression" dxfId="15" priority="17">
      <formula>ISERROR(F24)</formula>
    </cfRule>
  </conditionalFormatting>
  <conditionalFormatting sqref="F27:Z27">
    <cfRule type="expression" dxfId="14" priority="16">
      <formula>ISERROR(F27)</formula>
    </cfRule>
  </conditionalFormatting>
  <conditionalFormatting sqref="F30:Z30">
    <cfRule type="expression" dxfId="13" priority="15">
      <formula>ISERROR(F30)</formula>
    </cfRule>
  </conditionalFormatting>
  <conditionalFormatting sqref="F33:Z33">
    <cfRule type="expression" dxfId="12" priority="14">
      <formula>ISERROR(F33)</formula>
    </cfRule>
  </conditionalFormatting>
  <conditionalFormatting sqref="C18">
    <cfRule type="expression" dxfId="11" priority="12">
      <formula>ISERROR(C18)</formula>
    </cfRule>
  </conditionalFormatting>
  <conditionalFormatting sqref="C18">
    <cfRule type="expression" dxfId="10" priority="11">
      <formula>ISERROR(C18)</formula>
    </cfRule>
  </conditionalFormatting>
  <conditionalFormatting sqref="C21">
    <cfRule type="expression" dxfId="9" priority="10">
      <formula>ISERROR(C21)</formula>
    </cfRule>
  </conditionalFormatting>
  <conditionalFormatting sqref="C21">
    <cfRule type="expression" dxfId="8" priority="9">
      <formula>ISERROR(C21)</formula>
    </cfRule>
  </conditionalFormatting>
  <conditionalFormatting sqref="C24">
    <cfRule type="expression" dxfId="7" priority="8">
      <formula>ISERROR(C24)</formula>
    </cfRule>
  </conditionalFormatting>
  <conditionalFormatting sqref="C24">
    <cfRule type="expression" dxfId="6" priority="7">
      <formula>ISERROR(C24)</formula>
    </cfRule>
  </conditionalFormatting>
  <conditionalFormatting sqref="C27">
    <cfRule type="expression" dxfId="5" priority="6">
      <formula>ISERROR(C27)</formula>
    </cfRule>
  </conditionalFormatting>
  <conditionalFormatting sqref="C27">
    <cfRule type="expression" dxfId="4" priority="5">
      <formula>ISERROR(C27)</formula>
    </cfRule>
  </conditionalFormatting>
  <conditionalFormatting sqref="C30">
    <cfRule type="expression" dxfId="3" priority="4">
      <formula>ISERROR(C30)</formula>
    </cfRule>
  </conditionalFormatting>
  <conditionalFormatting sqref="C30">
    <cfRule type="expression" dxfId="2" priority="3">
      <formula>ISERROR(C30)</formula>
    </cfRule>
  </conditionalFormatting>
  <conditionalFormatting sqref="C33">
    <cfRule type="expression" dxfId="1" priority="2">
      <formula>ISERROR(C33)</formula>
    </cfRule>
  </conditionalFormatting>
  <conditionalFormatting sqref="C33">
    <cfRule type="expression" dxfId="0" priority="1">
      <formula>ISERROR(C33)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1. Prijzenformulier</vt:lpstr>
      <vt:lpstr>2.Toelichting tarieven audits</vt:lpstr>
      <vt:lpstr>BPK-Grafiek</vt:lpstr>
      <vt:lpstr>DATA</vt:lpstr>
    </vt:vector>
  </TitlesOfParts>
  <Company>Ministerie van Financien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Gertjan G.J. Schut</dc:creator>
  <cp:lastModifiedBy>Astrid A.P. de Ru - Snel</cp:lastModifiedBy>
  <dcterms:created xsi:type="dcterms:W3CDTF">2020-08-23T22:50:18Z</dcterms:created>
  <dcterms:modified xsi:type="dcterms:W3CDTF">2024-11-29T15:28:24Z</dcterms:modified>
</cp:coreProperties>
</file>