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731"/>
  <workbookPr defaultThemeVersion="124226"/>
  <mc:AlternateContent xmlns:mc="http://schemas.openxmlformats.org/markup-compatibility/2006">
    <mc:Choice Requires="x15">
      <x15ac:absPath xmlns:x15ac="http://schemas.microsoft.com/office/spreadsheetml/2010/11/ac" url="T:\Afdelingen\SCD_Inkoop\Afdeling Inkoop\2 Projecten lopend\Projecten SGD\230043SGD Glasbewassing\02 Aanbestedingsstukken\02 Nota van inlichtingen\"/>
    </mc:Choice>
  </mc:AlternateContent>
  <xr:revisionPtr revIDLastSave="0" documentId="8_{14CA40B7-672E-4AB9-A496-7E567CEA43F5}" xr6:coauthVersionLast="47" xr6:coauthVersionMax="47" xr10:uidLastSave="{00000000-0000-0000-0000-000000000000}"/>
  <bookViews>
    <workbookView xWindow="-108" yWindow="-108" windowWidth="23256" windowHeight="12576" tabRatio="937" activeTab="1" xr2:uid="{00000000-000D-0000-FFFF-FFFF00000000}"/>
  </bookViews>
  <sheets>
    <sheet name="Toelichting" sheetId="33" r:id="rId1"/>
    <sheet name="Totaal Overzicht" sheetId="32" r:id="rId2"/>
  </sheets>
  <definedNames>
    <definedName name="_xlnm.Print_Area" localSheetId="1">'Totaal Overzicht'!$A$1:$I$211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151" i="32" l="1"/>
  <c r="I151" i="32" s="1"/>
  <c r="H150" i="32"/>
  <c r="I150" i="32" s="1"/>
  <c r="H149" i="32"/>
  <c r="F153" i="32"/>
  <c r="H122" i="32"/>
  <c r="F15" i="32"/>
  <c r="F34" i="32"/>
  <c r="F54" i="32"/>
  <c r="F73" i="32"/>
  <c r="F83" i="32"/>
  <c r="F93" i="32"/>
  <c r="F116" i="32"/>
  <c r="F167" i="32"/>
  <c r="F204" i="32"/>
  <c r="F194" i="32"/>
  <c r="F181" i="32"/>
  <c r="H201" i="32"/>
  <c r="H200" i="32"/>
  <c r="H197" i="32"/>
  <c r="H196" i="32"/>
  <c r="H190" i="32"/>
  <c r="H189" i="32"/>
  <c r="H188" i="32"/>
  <c r="H184" i="32"/>
  <c r="H183" i="32"/>
  <c r="H178" i="32"/>
  <c r="H177" i="32"/>
  <c r="H176" i="32"/>
  <c r="H172" i="32"/>
  <c r="H174" i="32" s="1"/>
  <c r="H169" i="32"/>
  <c r="H170" i="32" s="1"/>
  <c r="H164" i="32"/>
  <c r="H163" i="32"/>
  <c r="I160" i="32"/>
  <c r="H159" i="32"/>
  <c r="I159" i="32" s="1"/>
  <c r="H156" i="32"/>
  <c r="H155" i="32"/>
  <c r="H147" i="32"/>
  <c r="I147" i="32" s="1"/>
  <c r="H146" i="32"/>
  <c r="H142" i="32"/>
  <c r="H144" i="32" s="1"/>
  <c r="H138" i="32"/>
  <c r="H137" i="32"/>
  <c r="H133" i="32"/>
  <c r="H135" i="32" s="1"/>
  <c r="H130" i="32"/>
  <c r="H129" i="32"/>
  <c r="H128" i="32"/>
  <c r="H123" i="32"/>
  <c r="I123" i="32" s="1"/>
  <c r="H121" i="32"/>
  <c r="I121" i="32" s="1"/>
  <c r="H120" i="32"/>
  <c r="I120" i="32" s="1"/>
  <c r="H119" i="32"/>
  <c r="I119" i="32" s="1"/>
  <c r="H118" i="32"/>
  <c r="AL118" i="32" s="1"/>
  <c r="AL126" i="32" s="1"/>
  <c r="AM126" i="32" s="1"/>
  <c r="H112" i="32"/>
  <c r="I112" i="32" s="1"/>
  <c r="H111" i="32"/>
  <c r="I111" i="32" s="1"/>
  <c r="H110" i="32"/>
  <c r="I110" i="32" s="1"/>
  <c r="H107" i="32"/>
  <c r="H106" i="32"/>
  <c r="H102" i="32"/>
  <c r="H104" i="32" s="1"/>
  <c r="H98" i="32"/>
  <c r="H97" i="32"/>
  <c r="H96" i="32"/>
  <c r="H90" i="32"/>
  <c r="H89" i="32"/>
  <c r="H85" i="32"/>
  <c r="H87" i="32" s="1"/>
  <c r="H80" i="32"/>
  <c r="H79" i="32"/>
  <c r="H75" i="32"/>
  <c r="H77" i="32" s="1"/>
  <c r="H68" i="32"/>
  <c r="H71" i="32" s="1"/>
  <c r="H64" i="32"/>
  <c r="H63" i="32"/>
  <c r="H62" i="32"/>
  <c r="H56" i="32"/>
  <c r="H60" i="32" s="1"/>
  <c r="H50" i="32"/>
  <c r="H49" i="32"/>
  <c r="H46" i="32"/>
  <c r="H44" i="32"/>
  <c r="H43" i="32"/>
  <c r="H42" i="32"/>
  <c r="H38" i="32"/>
  <c r="H37" i="32"/>
  <c r="H36" i="32"/>
  <c r="H27" i="32"/>
  <c r="H26" i="32"/>
  <c r="H21" i="32"/>
  <c r="H24" i="32" s="1"/>
  <c r="H18" i="32"/>
  <c r="H19" i="32" s="1"/>
  <c r="H11" i="32"/>
  <c r="H10" i="32"/>
  <c r="H6" i="32"/>
  <c r="H8" i="32" s="1"/>
  <c r="H32" i="32"/>
  <c r="I113" i="32"/>
  <c r="F126" i="32"/>
  <c r="I76" i="32"/>
  <c r="I103" i="32"/>
  <c r="H152" i="32" l="1"/>
  <c r="AL149" i="32"/>
  <c r="I149" i="32"/>
  <c r="I152" i="32" s="1"/>
  <c r="H52" i="32"/>
  <c r="H40" i="32"/>
  <c r="H165" i="32"/>
  <c r="H108" i="32"/>
  <c r="I118" i="32"/>
  <c r="H100" i="32"/>
  <c r="H202" i="32"/>
  <c r="H29" i="32"/>
  <c r="H34" i="32" s="1"/>
  <c r="H47" i="32"/>
  <c r="H54" i="32" s="1"/>
  <c r="H198" i="32"/>
  <c r="H179" i="32"/>
  <c r="H181" i="32" s="1"/>
  <c r="H13" i="32"/>
  <c r="H15" i="32" s="1"/>
  <c r="H81" i="32"/>
  <c r="H83" i="32" s="1"/>
  <c r="H186" i="32"/>
  <c r="H192" i="32"/>
  <c r="H157" i="32"/>
  <c r="H66" i="32"/>
  <c r="H73" i="32" s="1"/>
  <c r="H91" i="32"/>
  <c r="H93" i="32" s="1"/>
  <c r="H114" i="32"/>
  <c r="H131" i="32"/>
  <c r="I114" i="32"/>
  <c r="I124" i="32"/>
  <c r="I126" i="32" s="1"/>
  <c r="H124" i="32"/>
  <c r="H140" i="32"/>
  <c r="I161" i="32"/>
  <c r="H161" i="32"/>
  <c r="H148" i="32"/>
  <c r="I146" i="32"/>
  <c r="I148" i="32" s="1"/>
  <c r="I69" i="32"/>
  <c r="I99" i="32"/>
  <c r="I7" i="32"/>
  <c r="H153" i="32" l="1"/>
  <c r="H116" i="32"/>
  <c r="H204" i="32"/>
  <c r="H167" i="32"/>
  <c r="H194" i="32"/>
  <c r="I191" i="32"/>
  <c r="I185" i="32"/>
  <c r="I173" i="32"/>
  <c r="I143" i="32"/>
  <c r="I139" i="32"/>
  <c r="I134" i="32"/>
  <c r="I86" i="32"/>
  <c r="I70" i="32"/>
  <c r="I57" i="32"/>
  <c r="I58" i="32"/>
  <c r="I51" i="32"/>
  <c r="I45" i="32"/>
  <c r="I39" i="32"/>
  <c r="I28" i="32"/>
  <c r="I22" i="32"/>
  <c r="I23" i="32"/>
  <c r="I201" i="32" l="1"/>
  <c r="I200" i="32"/>
  <c r="I197" i="32"/>
  <c r="I196" i="32"/>
  <c r="I190" i="32"/>
  <c r="I189" i="32"/>
  <c r="I188" i="32"/>
  <c r="I184" i="32"/>
  <c r="I183" i="32"/>
  <c r="I178" i="32"/>
  <c r="I177" i="32"/>
  <c r="I176" i="32"/>
  <c r="I172" i="32"/>
  <c r="I169" i="32"/>
  <c r="I170" i="32" s="1"/>
  <c r="I164" i="32"/>
  <c r="I163" i="32"/>
  <c r="I156" i="32"/>
  <c r="I155" i="32"/>
  <c r="I142" i="32"/>
  <c r="I138" i="32"/>
  <c r="I137" i="32"/>
  <c r="I133" i="32"/>
  <c r="I130" i="32"/>
  <c r="I129" i="32"/>
  <c r="I128" i="32"/>
  <c r="I107" i="32"/>
  <c r="I106" i="32"/>
  <c r="I102" i="32"/>
  <c r="I98" i="32"/>
  <c r="I97" i="32"/>
  <c r="I96" i="32"/>
  <c r="I90" i="32"/>
  <c r="I89" i="32"/>
  <c r="I85" i="32"/>
  <c r="I80" i="32"/>
  <c r="I79" i="32"/>
  <c r="I75" i="32"/>
  <c r="I68" i="32"/>
  <c r="I65" i="32"/>
  <c r="I64" i="32"/>
  <c r="I63" i="32"/>
  <c r="I62" i="32"/>
  <c r="I56" i="32"/>
  <c r="I50" i="32"/>
  <c r="I49" i="32"/>
  <c r="I46" i="32"/>
  <c r="I44" i="32"/>
  <c r="I43" i="32"/>
  <c r="I42" i="32"/>
  <c r="I38" i="32"/>
  <c r="I37" i="32"/>
  <c r="I36" i="32"/>
  <c r="I31" i="32"/>
  <c r="I32" i="32" s="1"/>
  <c r="I27" i="32"/>
  <c r="I26" i="32"/>
  <c r="I21" i="32"/>
  <c r="I18" i="32"/>
  <c r="I19" i="32" s="1"/>
  <c r="I12" i="32"/>
  <c r="I11" i="32"/>
  <c r="I10" i="32"/>
  <c r="I6" i="32"/>
  <c r="AL11" i="32" l="1"/>
  <c r="AL36" i="32"/>
  <c r="AL38" i="32"/>
  <c r="AL46" i="32"/>
  <c r="AL50" i="32"/>
  <c r="AL75" i="32"/>
  <c r="AL133" i="32"/>
  <c r="AL6" i="32"/>
  <c r="AL10" i="32"/>
  <c r="AL62" i="32"/>
  <c r="AL80" i="32"/>
  <c r="AL90" i="32"/>
  <c r="AL137" i="32"/>
  <c r="AL176" i="32"/>
  <c r="AL138" i="32"/>
  <c r="AL163" i="32"/>
  <c r="AL177" i="32"/>
  <c r="AL155" i="32"/>
  <c r="AL169" i="32"/>
  <c r="AL17" i="32"/>
  <c r="AL26" i="32"/>
  <c r="AL89" i="32"/>
  <c r="AL142" i="32"/>
  <c r="AL49" i="32"/>
  <c r="AL56" i="32"/>
  <c r="AL79" i="32"/>
  <c r="AL172" i="32"/>
  <c r="AL43" i="32"/>
  <c r="I24" i="32"/>
  <c r="AL27" i="32"/>
  <c r="AL37" i="32"/>
  <c r="AL63" i="32"/>
  <c r="AL85" i="32"/>
  <c r="I186" i="32"/>
  <c r="AL42" i="32"/>
  <c r="AL68" i="32"/>
  <c r="AL128" i="32"/>
  <c r="I135" i="32"/>
  <c r="AL153" i="32" l="1"/>
  <c r="AM153" i="32" s="1"/>
  <c r="AL15" i="32"/>
  <c r="AM15" i="32" s="1"/>
  <c r="AL83" i="32"/>
  <c r="AM83" i="32" s="1"/>
  <c r="I81" i="32"/>
  <c r="I91" i="32"/>
  <c r="I157" i="32"/>
  <c r="AL34" i="32"/>
  <c r="AM34" i="32" s="1"/>
  <c r="AL93" i="32"/>
  <c r="AM93" i="32" s="1"/>
  <c r="AL73" i="32"/>
  <c r="AM73" i="32" s="1"/>
  <c r="AL54" i="32"/>
  <c r="AM54" i="32" s="1"/>
  <c r="AL167" i="32"/>
  <c r="AM167" i="32" s="1"/>
  <c r="AL181" i="32"/>
  <c r="AM181" i="32" s="1"/>
  <c r="I52" i="32"/>
  <c r="I8" i="32"/>
  <c r="I192" i="32"/>
  <c r="I194" i="32" s="1"/>
  <c r="I108" i="32"/>
  <c r="I179" i="32"/>
  <c r="I198" i="32"/>
  <c r="I202" i="32"/>
  <c r="I144" i="32" l="1"/>
  <c r="I60" i="32"/>
  <c r="I104" i="32"/>
  <c r="I165" i="32"/>
  <c r="I167" i="32" s="1"/>
  <c r="I174" i="32"/>
  <c r="I140" i="32"/>
  <c r="I77" i="32"/>
  <c r="I83" i="32" s="1"/>
  <c r="I47" i="32"/>
  <c r="I131" i="32"/>
  <c r="I66" i="32"/>
  <c r="I204" i="32"/>
  <c r="I71" i="32"/>
  <c r="I40" i="32"/>
  <c r="I13" i="32"/>
  <c r="I15" i="32" s="1"/>
  <c r="I87" i="32"/>
  <c r="I93" i="32" s="1"/>
  <c r="I100" i="32"/>
  <c r="I29" i="32"/>
  <c r="I34" i="32" s="1"/>
  <c r="I153" i="32" l="1"/>
  <c r="I181" i="32"/>
  <c r="I116" i="32"/>
  <c r="I73" i="32"/>
  <c r="I54" i="32"/>
  <c r="I206" i="32" l="1"/>
</calcChain>
</file>

<file path=xl/sharedStrings.xml><?xml version="1.0" encoding="utf-8"?>
<sst xmlns="http://schemas.openxmlformats.org/spreadsheetml/2006/main" count="197" uniqueCount="117">
  <si>
    <t>TOELICHTING</t>
  </si>
  <si>
    <t xml:space="preserve">Dit is het invulblad ten behoeve van de aanbesteding Glasbewassing. Voor de eisen die verbonden zijn aan de producten/diensten wordt verwezen naar het Programma van Eisen.  </t>
  </si>
  <si>
    <t xml:space="preserve">1. Kosten glasbewassing </t>
  </si>
  <si>
    <t>In elke prijs per locatie, waarbij rekening dient te worden gehouden met de moeilijkheidsgraad van het betreffende object, dienen alle (arbeids)kosten ten behoeve van, en/of samenhangend met, het verrichten van glasbewassing te zijn inbegrepen zoals maar niet beperkt tot:</t>
  </si>
  <si>
    <t>Personeelskosten (loonkosten e.d.).</t>
  </si>
  <si>
    <t>Het verbruik en gebruik van hulp- en reinigingsmiddelen.</t>
  </si>
  <si>
    <t>Gebruik van gangbaar materiaal.</t>
  </si>
  <si>
    <t>Afhankelijk van het object: De inzet van hoogwerkers en/of telescoop systeem en/of ander systeem om op hoogte werkzaamheden te kunnen uitvoeren.</t>
  </si>
  <si>
    <t>Reistijd en kilometers van en naar de werkplek (voorrijkosten).</t>
  </si>
  <si>
    <t>Overheadkosten.</t>
  </si>
  <si>
    <t>Parkeergelden.</t>
  </si>
  <si>
    <t>Winst en risico.</t>
  </si>
  <si>
    <t>Risico Inventarisatie</t>
  </si>
  <si>
    <t>Etc.</t>
  </si>
  <si>
    <t>Indien bij een locatie materialen moeten worden ingezet zoals een hoogwerker en/of telescoop systeem en/of ander systeem, dient dit inclusief alle voor de uitvoering noodzakelijke kosten, waaronder bijvoorbeeld transport van de hoogwerker naar de betreffende locatie(s), te zijn, ongeacht werkhoogte, reikwijdte, gewicht e.d. te zijn.</t>
  </si>
  <si>
    <t xml:space="preserve">De prijzen welke u opgeeft zijn dus all-in prijzen exclusief BTW.  Drechtsteden wenst niet geconfronteerd te worden met onvoorziene meerkosten naast de aangeleverde kostencalculatie ten tijde van de aanbesteding. </t>
  </si>
  <si>
    <t xml:space="preserve">Calculatieblad Glasbewassing Drechtsteden </t>
  </si>
  <si>
    <t xml:space="preserve">Naam Inschrijver: </t>
  </si>
  <si>
    <t>Datum:</t>
  </si>
  <si>
    <t>Nr</t>
  </si>
  <si>
    <t>Locatie</t>
  </si>
  <si>
    <t xml:space="preserve">adres </t>
  </si>
  <si>
    <t>Soort glas / inzet hoogwerker</t>
  </si>
  <si>
    <t>Frequentie per jaar</t>
  </si>
  <si>
    <t xml:space="preserve">M2 glas per ronde
</t>
  </si>
  <si>
    <t>Prijs per ronde excl BTW               2024</t>
  </si>
  <si>
    <t>Totaal prijs per jaar excl. BTW</t>
  </si>
  <si>
    <t xml:space="preserve">uren </t>
  </si>
  <si>
    <t xml:space="preserve">dagen </t>
  </si>
  <si>
    <t>Gemeentehuis Alblasserdam</t>
  </si>
  <si>
    <t xml:space="preserve">Cortgene 2 Alblasserdam </t>
  </si>
  <si>
    <t>Buitenglas Gevelzijde</t>
  </si>
  <si>
    <t>Bereikbaarheidskosten: Inzet hoogwerker</t>
  </si>
  <si>
    <t>n.v.t.</t>
  </si>
  <si>
    <t>Binnenglas Gevelzijde</t>
  </si>
  <si>
    <t>Separatieglas dubbelzijdig</t>
  </si>
  <si>
    <t xml:space="preserve">Bereikbaarheidskosten i.v.m. Trappenhuis </t>
  </si>
  <si>
    <t>Dienstengebouw SGD</t>
  </si>
  <si>
    <t xml:space="preserve">Noordendijk 248 Dordrecht </t>
  </si>
  <si>
    <r>
      <t>Entrée glas aan beide zijden</t>
    </r>
    <r>
      <rPr>
        <sz val="9"/>
        <color rgb="FFFF0000"/>
        <rFont val="Verdana"/>
        <family val="2"/>
      </rPr>
      <t/>
    </r>
  </si>
  <si>
    <t>Bereikbaarheidskosten</t>
  </si>
  <si>
    <t xml:space="preserve">Wassen koepel aan de binnenzijde </t>
  </si>
  <si>
    <t xml:space="preserve">Binnenplaats behandelen met anti alg/mos </t>
  </si>
  <si>
    <t>Hellingen I en II</t>
  </si>
  <si>
    <t>Hellingen 20/22, Spuiboulevard 296/298, Spuiweg 20</t>
  </si>
  <si>
    <t>Glas entreedeuren</t>
  </si>
  <si>
    <t>Glasgevel entree</t>
  </si>
  <si>
    <t xml:space="preserve">Bereikbaarheidskosten i.v.m. ramen met bureau`s ervoor </t>
  </si>
  <si>
    <t>Glas spreekkamers</t>
  </si>
  <si>
    <t>Loopbrug glas binnenzijde</t>
  </si>
  <si>
    <t>Loopbrug glas buitenzijde</t>
  </si>
  <si>
    <t>Stadskantoor Dordrecht</t>
  </si>
  <si>
    <t xml:space="preserve">Spuiboulevard 300 Dordrecht </t>
  </si>
  <si>
    <t>Bereikbaarheidskosten o.b.v. schouw</t>
  </si>
  <si>
    <t xml:space="preserve">opstart en verplaatskosten gevelinstallatie (6 uur) </t>
  </si>
  <si>
    <t xml:space="preserve">Glazenbouwstenen binnenzijde en separatieglas </t>
  </si>
  <si>
    <t>Bereikbaarheidskosten i.v.m. Trappenhuis</t>
  </si>
  <si>
    <t>1x per 2 jaar (freq. 0,5 )</t>
  </si>
  <si>
    <t xml:space="preserve">Voorzetglas aan de tussenzijde wassen </t>
  </si>
  <si>
    <t xml:space="preserve">extra kosten open en dichtmaken voorzetglas </t>
  </si>
  <si>
    <t>Stadhuis Dordrecht</t>
  </si>
  <si>
    <t xml:space="preserve">Stadhuisplein 1b Dordrecht </t>
  </si>
  <si>
    <t>Bereikbaarheidskosten o.b.v. schouw; inzet hoogwerker</t>
  </si>
  <si>
    <t>Politiek Centrum</t>
  </si>
  <si>
    <t xml:space="preserve">Voorstraat 367 Dordrecht </t>
  </si>
  <si>
    <t>Gemeentehuis  Papendrecht</t>
  </si>
  <si>
    <t xml:space="preserve">Markt 22 Papendrecht </t>
  </si>
  <si>
    <t>Entreehal en Raadzaal</t>
  </si>
  <si>
    <t xml:space="preserve">Buitenglas gevelzijde Entreehal en Raadzaal </t>
  </si>
  <si>
    <t xml:space="preserve">Binnenglas gevelzijde Entreehal en Raadzaal </t>
  </si>
  <si>
    <t xml:space="preserve">Gehele pand excl. entreehal en Raadzaal </t>
  </si>
  <si>
    <t>Gemeente Papendrecht</t>
  </si>
  <si>
    <t xml:space="preserve">Aanvullende opdracht facturatie direct naar gemeente </t>
  </si>
  <si>
    <t>Gemeentehuis H.I.Ambacht</t>
  </si>
  <si>
    <t>Weteringsingel 1</t>
  </si>
  <si>
    <t xml:space="preserve">Wassen gevelglas buitenzijde inclusief kozijnen </t>
  </si>
  <si>
    <t>Wassen dakkoepel raadzaal buitenzijde</t>
  </si>
  <si>
    <t>Wassen gevelglas binnenzijde inclusief kozijnen</t>
  </si>
  <si>
    <t>Wassen separatieglas beide zijden inclusief kozijnen</t>
  </si>
  <si>
    <t xml:space="preserve"> aanvullende opdracht facturatie direct naar gemeente</t>
  </si>
  <si>
    <t>Gemeentehuis Zwijndrecht</t>
  </si>
  <si>
    <t xml:space="preserve">Raadhuisplein 3 Zwijndrecht </t>
  </si>
  <si>
    <t>Separatieglas burgerzaken en trouwkamer</t>
  </si>
  <si>
    <t xml:space="preserve">Gevelglas buiten trouwzaal </t>
  </si>
  <si>
    <t xml:space="preserve">Gevelglas binnen trouwzaal </t>
  </si>
  <si>
    <t>Extra kosten i.v.m. hoog glas binnen</t>
  </si>
  <si>
    <t>Wassen balustradeglas beide zijden</t>
  </si>
  <si>
    <t>Wassen bovenzijde glas van brandcompartiment, incl. bovenliggend separatieglas</t>
  </si>
  <si>
    <t>Gemeentewerf Zwijndrecht</t>
  </si>
  <si>
    <t xml:space="preserve">Middellijn 1 Zwijndrecht </t>
  </si>
  <si>
    <t xml:space="preserve">Reinigen overheaddeuren aan de buitenzijde </t>
  </si>
  <si>
    <t>Ramen kantine buitenzijde</t>
  </si>
  <si>
    <t>extra kosten i.v.m. inzet ponton</t>
  </si>
  <si>
    <t xml:space="preserve">Dienst Gezondheid &amp; Jeugd </t>
  </si>
  <si>
    <t xml:space="preserve">Karel Lotsyweg 40 Dordrecht </t>
  </si>
  <si>
    <t>Buitenglas en separatieglas begane grond</t>
  </si>
  <si>
    <t>(facturatie direct naar DG&amp;J)</t>
  </si>
  <si>
    <t>Buitenglas Gevelzijde overige verdiepingen</t>
  </si>
  <si>
    <t>Binnenglas begane grond en overige verdiepingen</t>
  </si>
  <si>
    <t>Separatie overige verdiepingen</t>
  </si>
  <si>
    <t xml:space="preserve">Extra kosten i.v.m. ramen met bureau`s ervoor </t>
  </si>
  <si>
    <t xml:space="preserve">Gemeentehuis Hardinxveld </t>
  </si>
  <si>
    <t xml:space="preserve">Raadhuisplein 1 Hardinxveld </t>
  </si>
  <si>
    <t xml:space="preserve">Glazenbouwstenen aan de buitenzijde </t>
  </si>
  <si>
    <t xml:space="preserve">Glazenbouwstenen aan de binnenzijde </t>
  </si>
  <si>
    <t xml:space="preserve">Gemeentewerken Hardinxveld </t>
  </si>
  <si>
    <t xml:space="preserve">Schrank 6  Hardinxveld </t>
  </si>
  <si>
    <t>LET OP: Gevelglas enkelzijdig bemeten, Separatie en overig glas dubbelzijdig bemeten</t>
  </si>
  <si>
    <t xml:space="preserve">Totaal Jaaromzet </t>
  </si>
  <si>
    <t xml:space="preserve">Uurtarief regie werkzaamheden: </t>
  </si>
  <si>
    <t>Toelichting:</t>
  </si>
  <si>
    <t>Daar waar gesproken wordt over 'hoogwerker' wordt 'hulpmiddelen om te werken of hoogte of op lastig te bereiken plekken' bedoeld.</t>
  </si>
  <si>
    <t xml:space="preserve">Daar waar geen ruimte is opgevoerd voor de kosten van een hoogwerker wordt er vanuit gegaan dat deze niet ingezet hoeft te worden. </t>
  </si>
  <si>
    <t xml:space="preserve">Hier is wel een blanco regel opgevoerd voor het geval dat u wel een hoogwerker o.i.d. in wilt zetten (bereikbaarheidskosten). </t>
  </si>
  <si>
    <r>
      <t xml:space="preserve">Ten behoeve van de totale verrekenprijs n.a.v. de risico-inventarisatie wordt een maximale waarde gehanteerd van </t>
    </r>
    <r>
      <rPr>
        <b/>
        <sz val="9"/>
        <color theme="1"/>
        <rFont val="Calibri"/>
        <family val="2"/>
      </rPr>
      <t>€</t>
    </r>
    <r>
      <rPr>
        <b/>
        <sz val="9"/>
        <color theme="1"/>
        <rFont val="Verdana"/>
        <family val="2"/>
      </rPr>
      <t xml:space="preserve">5.000,- </t>
    </r>
  </si>
  <si>
    <t>Prijs per m2 All-inn excl. BTW</t>
  </si>
  <si>
    <t>De geel gemarkeerde cellen dienen te worden ingevuld door inschrijver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</si>
</sst>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1">
    <numFmt numFmtId="44" formatCode="_ &quot;€&quot;\ * #,##0.00_ ;_ &quot;€&quot;\ * \-#,##0.00_ ;_ &quot;€&quot;\ * &quot;-&quot;??_ ;_ @_ "/>
    <numFmt numFmtId="43" formatCode="_ * #,##0.00_ ;_ * \-#,##0.00_ ;_ * &quot;-&quot;??_ ;_ @_ "/>
    <numFmt numFmtId="164" formatCode="0_)"/>
    <numFmt numFmtId="165" formatCode="_ [$€-413]\ * #,##0.00_ ;_ [$€-413]\ * \-#,##0.00_ ;_ [$€-413]\ * &quot;-&quot;??_ ;_ @_ "/>
    <numFmt numFmtId="166" formatCode="_-* #,##0.00_-;\-* #,##0.00_-;_-* &quot;-&quot;??_-;_-@_-"/>
    <numFmt numFmtId="167" formatCode="_(&quot;ƒ&quot;* #,##0.00_);_(&quot;ƒ&quot;* \(#,##0.00\);_(&quot;ƒ&quot;* &quot;-&quot;??_);_(@_)"/>
    <numFmt numFmtId="168" formatCode="_ * #,##0_ ;_ * \-#,##0_ ;_ * &quot;-&quot;??_ ;_ @_ "/>
    <numFmt numFmtId="169" formatCode="&quot;€&quot;\ #,##0.00"/>
    <numFmt numFmtId="170" formatCode="0.0"/>
    <numFmt numFmtId="171" formatCode="_ * #,##0.0_ ;_ * \-#,##0.0_ ;_ * &quot;-&quot;??_ ;_ @_ "/>
    <numFmt numFmtId="172" formatCode="#,##0_ ;\-#,##0\ "/>
  </numFmts>
  <fonts count="35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name val="Helv"/>
    </font>
    <font>
      <sz val="9"/>
      <name val="Geneva"/>
    </font>
    <font>
      <u/>
      <sz val="11"/>
      <color theme="10"/>
      <name val="Calibri"/>
      <family val="2"/>
      <scheme val="minor"/>
    </font>
    <font>
      <sz val="10"/>
      <name val="Times"/>
      <family val="1"/>
    </font>
    <font>
      <b/>
      <sz val="9"/>
      <name val="Verdana"/>
      <family val="2"/>
    </font>
    <font>
      <sz val="9"/>
      <name val="Verdana"/>
      <family val="2"/>
    </font>
    <font>
      <sz val="8"/>
      <name val="Verdana"/>
      <family val="2"/>
    </font>
    <font>
      <sz val="9"/>
      <color theme="1"/>
      <name val="Verdana"/>
      <family val="2"/>
    </font>
    <font>
      <u/>
      <sz val="9"/>
      <color theme="10"/>
      <name val="Verdana"/>
      <family val="2"/>
    </font>
    <font>
      <b/>
      <sz val="9"/>
      <color theme="0"/>
      <name val="Verdana"/>
      <family val="2"/>
    </font>
    <font>
      <b/>
      <sz val="9"/>
      <color theme="1"/>
      <name val="Verdana"/>
      <family val="2"/>
    </font>
    <font>
      <b/>
      <sz val="9"/>
      <color rgb="FFFF0000"/>
      <name val="Verdana"/>
      <family val="2"/>
    </font>
    <font>
      <sz val="9"/>
      <color rgb="FFFF0000"/>
      <name val="Verdana"/>
      <family val="2"/>
    </font>
    <font>
      <sz val="9"/>
      <color rgb="FF0070C0"/>
      <name val="Verdana"/>
      <family val="2"/>
    </font>
    <font>
      <sz val="9"/>
      <color rgb="FF00B050"/>
      <name val="Verdana"/>
      <family val="2"/>
    </font>
    <font>
      <sz val="9"/>
      <color theme="4"/>
      <name val="Verdana"/>
      <family val="2"/>
    </font>
    <font>
      <b/>
      <sz val="12"/>
      <color theme="1"/>
      <name val="Verdana"/>
      <family val="2"/>
    </font>
    <font>
      <b/>
      <sz val="11"/>
      <color theme="1"/>
      <name val="Calibri"/>
      <family val="2"/>
      <scheme val="minor"/>
    </font>
    <font>
      <b/>
      <sz val="9"/>
      <color rgb="FF0070C0"/>
      <name val="Verdana"/>
      <family val="2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b/>
      <sz val="9"/>
      <color theme="3"/>
      <name val="Verdana"/>
      <family val="2"/>
    </font>
    <font>
      <b/>
      <sz val="9"/>
      <color theme="4"/>
      <name val="Verdana"/>
      <family val="2"/>
    </font>
    <font>
      <b/>
      <sz val="16"/>
      <name val="Verdana"/>
      <family val="2"/>
    </font>
    <font>
      <sz val="9"/>
      <color theme="3"/>
      <name val="Verdana"/>
      <family val="2"/>
    </font>
    <font>
      <b/>
      <sz val="14"/>
      <name val="Verdana"/>
      <family val="2"/>
    </font>
    <font>
      <b/>
      <sz val="11"/>
      <color theme="1"/>
      <name val="Verdana"/>
      <family val="2"/>
    </font>
    <font>
      <b/>
      <sz val="11"/>
      <color theme="0"/>
      <name val="Verdana"/>
      <family val="2"/>
    </font>
    <font>
      <sz val="9"/>
      <color rgb="FF000000"/>
      <name val="Verdana"/>
      <family val="2"/>
    </font>
    <font>
      <b/>
      <sz val="9"/>
      <color rgb="FF000000"/>
      <name val="Verdana"/>
      <family val="2"/>
    </font>
    <font>
      <b/>
      <sz val="9"/>
      <color theme="1"/>
      <name val="Calibri"/>
      <family val="2"/>
    </font>
    <font>
      <b/>
      <sz val="9"/>
      <color rgb="FF002060"/>
      <name val="Verdana"/>
      <family val="2"/>
    </font>
  </fonts>
  <fills count="10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4" tint="-0.249977111117893"/>
        <bgColor indexed="64"/>
      </patternFill>
    </fill>
    <fill>
      <patternFill patternType="solid">
        <fgColor theme="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000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double">
        <color indexed="64"/>
      </top>
      <bottom style="double">
        <color indexed="64"/>
      </bottom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/>
      <diagonal/>
    </border>
    <border>
      <left style="double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double">
        <color indexed="64"/>
      </left>
      <right/>
      <top/>
      <bottom/>
      <diagonal/>
    </border>
  </borders>
  <cellStyleXfs count="9">
    <xf numFmtId="0" fontId="0" fillId="0" borderId="0"/>
    <xf numFmtId="43" fontId="1" fillId="0" borderId="0" applyFont="0" applyFill="0" applyBorder="0" applyAlignment="0" applyProtection="0"/>
    <xf numFmtId="0" fontId="2" fillId="0" borderId="0"/>
    <xf numFmtId="0" fontId="3" fillId="0" borderId="0"/>
    <xf numFmtId="0" fontId="4" fillId="0" borderId="0"/>
    <xf numFmtId="0" fontId="5" fillId="0" borderId="0" applyNumberFormat="0" applyFill="0" applyBorder="0" applyAlignment="0" applyProtection="0"/>
    <xf numFmtId="166" fontId="3" fillId="0" borderId="0" applyFont="0" applyFill="0" applyBorder="0" applyAlignment="0" applyProtection="0"/>
    <xf numFmtId="167" fontId="6" fillId="0" borderId="0" applyFont="0" applyFill="0" applyBorder="0" applyAlignment="0" applyProtection="0"/>
    <xf numFmtId="44" fontId="1" fillId="0" borderId="0" applyFont="0" applyFill="0" applyBorder="0" applyAlignment="0" applyProtection="0"/>
  </cellStyleXfs>
  <cellXfs count="231">
    <xf numFmtId="0" fontId="0" fillId="0" borderId="0" xfId="0"/>
    <xf numFmtId="0" fontId="10" fillId="0" borderId="0" xfId="0" applyFont="1"/>
    <xf numFmtId="0" fontId="7" fillId="0" borderId="0" xfId="2" applyFont="1"/>
    <xf numFmtId="0" fontId="11" fillId="0" borderId="0" xfId="5" applyFont="1" applyProtection="1"/>
    <xf numFmtId="0" fontId="7" fillId="0" borderId="0" xfId="2" applyFont="1" applyAlignment="1">
      <alignment horizontal="right"/>
    </xf>
    <xf numFmtId="0" fontId="13" fillId="0" borderId="0" xfId="0" applyFont="1" applyAlignment="1">
      <alignment horizontal="left" vertical="top"/>
    </xf>
    <xf numFmtId="0" fontId="10" fillId="0" borderId="1" xfId="0" applyFont="1" applyBorder="1"/>
    <xf numFmtId="165" fontId="8" fillId="2" borderId="1" xfId="0" applyNumberFormat="1" applyFont="1" applyFill="1" applyBorder="1" applyAlignment="1">
      <alignment horizontal="center"/>
    </xf>
    <xf numFmtId="44" fontId="8" fillId="0" borderId="1" xfId="8" applyFont="1" applyBorder="1" applyAlignment="1" applyProtection="1">
      <alignment horizontal="center"/>
    </xf>
    <xf numFmtId="43" fontId="8" fillId="2" borderId="1" xfId="1" applyFont="1" applyFill="1" applyBorder="1" applyAlignment="1" applyProtection="1">
      <alignment horizontal="center"/>
    </xf>
    <xf numFmtId="169" fontId="8" fillId="2" borderId="1" xfId="8" applyNumberFormat="1" applyFont="1" applyFill="1" applyBorder="1" applyAlignment="1" applyProtection="1">
      <alignment horizontal="center"/>
      <protection locked="0"/>
    </xf>
    <xf numFmtId="0" fontId="10" fillId="0" borderId="0" xfId="0" applyFont="1" applyAlignment="1">
      <alignment wrapText="1"/>
    </xf>
    <xf numFmtId="0" fontId="8" fillId="0" borderId="1" xfId="0" applyFont="1" applyBorder="1" applyAlignment="1">
      <alignment horizontal="left" wrapText="1"/>
    </xf>
    <xf numFmtId="0" fontId="7" fillId="0" borderId="0" xfId="2" applyFont="1" applyAlignment="1">
      <alignment wrapText="1"/>
    </xf>
    <xf numFmtId="0" fontId="8" fillId="2" borderId="1" xfId="0" applyFont="1" applyFill="1" applyBorder="1" applyAlignment="1">
      <alignment horizontal="left" wrapText="1"/>
    </xf>
    <xf numFmtId="0" fontId="8" fillId="0" borderId="1" xfId="3" applyFont="1" applyBorder="1" applyAlignment="1">
      <alignment wrapText="1"/>
    </xf>
    <xf numFmtId="0" fontId="13" fillId="0" borderId="0" xfId="0" applyFont="1"/>
    <xf numFmtId="0" fontId="13" fillId="0" borderId="0" xfId="0" applyFont="1" applyAlignment="1">
      <alignment wrapText="1"/>
    </xf>
    <xf numFmtId="0" fontId="8" fillId="0" borderId="1" xfId="0" applyFont="1" applyBorder="1"/>
    <xf numFmtId="0" fontId="8" fillId="0" borderId="0" xfId="0" applyFont="1"/>
    <xf numFmtId="170" fontId="10" fillId="0" borderId="0" xfId="0" applyNumberFormat="1" applyFont="1"/>
    <xf numFmtId="170" fontId="13" fillId="0" borderId="0" xfId="0" applyNumberFormat="1" applyFont="1"/>
    <xf numFmtId="0" fontId="13" fillId="0" borderId="0" xfId="0" applyFont="1" applyAlignment="1">
      <alignment horizontal="right"/>
    </xf>
    <xf numFmtId="0" fontId="10" fillId="0" borderId="2" xfId="0" applyFont="1" applyBorder="1"/>
    <xf numFmtId="0" fontId="2" fillId="0" borderId="1" xfId="0" applyFont="1" applyBorder="1" applyAlignment="1">
      <alignment horizontal="left" vertical="top"/>
    </xf>
    <xf numFmtId="0" fontId="2" fillId="0" borderId="1" xfId="0" applyFont="1" applyBorder="1" applyAlignment="1">
      <alignment horizontal="left"/>
    </xf>
    <xf numFmtId="0" fontId="8" fillId="0" borderId="2" xfId="0" applyFont="1" applyBorder="1"/>
    <xf numFmtId="0" fontId="8" fillId="0" borderId="1" xfId="0" applyFont="1" applyBorder="1" applyAlignment="1">
      <alignment vertical="top"/>
    </xf>
    <xf numFmtId="0" fontId="10" fillId="0" borderId="1" xfId="0" applyFont="1" applyBorder="1" applyAlignment="1">
      <alignment vertical="top"/>
    </xf>
    <xf numFmtId="0" fontId="8" fillId="0" borderId="1" xfId="0" applyFont="1" applyBorder="1" applyAlignment="1">
      <alignment horizontal="left" vertical="top" wrapText="1"/>
    </xf>
    <xf numFmtId="0" fontId="8" fillId="0" borderId="1" xfId="3" applyFont="1" applyBorder="1" applyAlignment="1">
      <alignment vertical="top" wrapText="1"/>
    </xf>
    <xf numFmtId="0" fontId="16" fillId="0" borderId="1" xfId="0" applyFont="1" applyBorder="1" applyAlignment="1">
      <alignment horizontal="left" wrapText="1"/>
    </xf>
    <xf numFmtId="0" fontId="16" fillId="0" borderId="1" xfId="0" applyFont="1" applyBorder="1"/>
    <xf numFmtId="165" fontId="16" fillId="2" borderId="1" xfId="0" applyNumberFormat="1" applyFont="1" applyFill="1" applyBorder="1" applyAlignment="1">
      <alignment horizontal="center"/>
    </xf>
    <xf numFmtId="0" fontId="13" fillId="0" borderId="1" xfId="0" applyFont="1" applyBorder="1"/>
    <xf numFmtId="0" fontId="7" fillId="0" borderId="1" xfId="0" applyFont="1" applyBorder="1"/>
    <xf numFmtId="0" fontId="13" fillId="0" borderId="2" xfId="0" applyFont="1" applyBorder="1"/>
    <xf numFmtId="0" fontId="16" fillId="0" borderId="1" xfId="0" applyFont="1" applyBorder="1" applyAlignment="1">
      <alignment horizontal="left" vertical="top" wrapText="1"/>
    </xf>
    <xf numFmtId="0" fontId="7" fillId="0" borderId="1" xfId="0" applyFont="1" applyBorder="1" applyAlignment="1">
      <alignment vertical="top"/>
    </xf>
    <xf numFmtId="0" fontId="13" fillId="0" borderId="0" xfId="0" applyFont="1" applyAlignment="1">
      <alignment horizontal="left" vertical="top" wrapText="1"/>
    </xf>
    <xf numFmtId="1" fontId="0" fillId="0" borderId="0" xfId="0" applyNumberFormat="1"/>
    <xf numFmtId="0" fontId="18" fillId="0" borderId="1" xfId="0" applyFont="1" applyBorder="1" applyAlignment="1">
      <alignment horizontal="left" wrapText="1"/>
    </xf>
    <xf numFmtId="165" fontId="18" fillId="2" borderId="1" xfId="0" applyNumberFormat="1" applyFont="1" applyFill="1" applyBorder="1" applyAlignment="1">
      <alignment horizontal="center"/>
    </xf>
    <xf numFmtId="165" fontId="2" fillId="0" borderId="1" xfId="0" applyNumberFormat="1" applyFont="1" applyBorder="1" applyAlignment="1">
      <alignment horizontal="left" vertical="top"/>
    </xf>
    <xf numFmtId="0" fontId="16" fillId="0" borderId="1" xfId="0" applyFont="1" applyBorder="1" applyAlignment="1">
      <alignment horizontal="left" vertical="center" wrapText="1"/>
    </xf>
    <xf numFmtId="165" fontId="13" fillId="0" borderId="0" xfId="0" applyNumberFormat="1" applyFont="1"/>
    <xf numFmtId="165" fontId="21" fillId="2" borderId="1" xfId="0" applyNumberFormat="1" applyFont="1" applyFill="1" applyBorder="1" applyAlignment="1">
      <alignment horizontal="center"/>
    </xf>
    <xf numFmtId="0" fontId="22" fillId="0" borderId="0" xfId="0" applyFont="1"/>
    <xf numFmtId="170" fontId="8" fillId="0" borderId="0" xfId="0" applyNumberFormat="1" applyFont="1"/>
    <xf numFmtId="0" fontId="20" fillId="0" borderId="0" xfId="0" applyFont="1"/>
    <xf numFmtId="170" fontId="20" fillId="0" borderId="0" xfId="0" applyNumberFormat="1" applyFont="1" applyAlignment="1">
      <alignment horizontal="center"/>
    </xf>
    <xf numFmtId="0" fontId="23" fillId="0" borderId="0" xfId="0" applyFont="1"/>
    <xf numFmtId="0" fontId="7" fillId="0" borderId="0" xfId="0" applyFont="1"/>
    <xf numFmtId="170" fontId="20" fillId="0" borderId="0" xfId="0" applyNumberFormat="1" applyFont="1"/>
    <xf numFmtId="170" fontId="20" fillId="0" borderId="0" xfId="0" applyNumberFormat="1" applyFont="1" applyAlignment="1">
      <alignment horizontal="right"/>
    </xf>
    <xf numFmtId="0" fontId="19" fillId="0" borderId="0" xfId="0" applyFont="1" applyAlignment="1">
      <alignment horizontal="center" vertical="top" wrapText="1"/>
    </xf>
    <xf numFmtId="165" fontId="8" fillId="0" borderId="1" xfId="0" applyNumberFormat="1" applyFont="1" applyBorder="1" applyAlignment="1">
      <alignment horizontal="center"/>
    </xf>
    <xf numFmtId="165" fontId="16" fillId="0" borderId="1" xfId="0" applyNumberFormat="1" applyFont="1" applyBorder="1" applyAlignment="1">
      <alignment horizontal="center"/>
    </xf>
    <xf numFmtId="165" fontId="24" fillId="2" borderId="1" xfId="0" applyNumberFormat="1" applyFont="1" applyFill="1" applyBorder="1" applyAlignment="1">
      <alignment horizontal="center"/>
    </xf>
    <xf numFmtId="165" fontId="25" fillId="2" borderId="1" xfId="0" applyNumberFormat="1" applyFont="1" applyFill="1" applyBorder="1" applyAlignment="1">
      <alignment horizontal="center"/>
    </xf>
    <xf numFmtId="0" fontId="25" fillId="0" borderId="0" xfId="0" applyFont="1"/>
    <xf numFmtId="0" fontId="8" fillId="0" borderId="1" xfId="0" applyFont="1" applyBorder="1" applyAlignment="1">
      <alignment horizontal="left" vertical="center" wrapText="1"/>
    </xf>
    <xf numFmtId="0" fontId="10" fillId="6" borderId="1" xfId="0" applyFont="1" applyFill="1" applyBorder="1"/>
    <xf numFmtId="0" fontId="8" fillId="6" borderId="1" xfId="0" applyFont="1" applyFill="1" applyBorder="1" applyAlignment="1">
      <alignment horizontal="left" wrapText="1"/>
    </xf>
    <xf numFmtId="169" fontId="8" fillId="6" borderId="1" xfId="8" applyNumberFormat="1" applyFont="1" applyFill="1" applyBorder="1" applyAlignment="1" applyProtection="1">
      <alignment horizontal="center"/>
      <protection locked="0"/>
    </xf>
    <xf numFmtId="165" fontId="8" fillId="6" borderId="1" xfId="0" applyNumberFormat="1" applyFont="1" applyFill="1" applyBorder="1" applyAlignment="1">
      <alignment horizontal="center"/>
    </xf>
    <xf numFmtId="1" fontId="22" fillId="0" borderId="0" xfId="0" applyNumberFormat="1" applyFont="1"/>
    <xf numFmtId="0" fontId="8" fillId="6" borderId="1" xfId="0" applyFont="1" applyFill="1" applyBorder="1"/>
    <xf numFmtId="0" fontId="10" fillId="6" borderId="2" xfId="0" applyFont="1" applyFill="1" applyBorder="1"/>
    <xf numFmtId="44" fontId="8" fillId="6" borderId="1" xfId="8" applyFont="1" applyFill="1" applyBorder="1" applyAlignment="1" applyProtection="1">
      <alignment horizontal="center"/>
    </xf>
    <xf numFmtId="0" fontId="8" fillId="0" borderId="0" xfId="0" applyFont="1" applyAlignment="1">
      <alignment wrapText="1"/>
    </xf>
    <xf numFmtId="165" fontId="27" fillId="2" borderId="1" xfId="0" applyNumberFormat="1" applyFont="1" applyFill="1" applyBorder="1" applyAlignment="1">
      <alignment horizontal="center"/>
    </xf>
    <xf numFmtId="0" fontId="28" fillId="0" borderId="0" xfId="2" applyFont="1"/>
    <xf numFmtId="0" fontId="8" fillId="6" borderId="1" xfId="3" applyFont="1" applyFill="1" applyBorder="1" applyAlignment="1">
      <alignment wrapText="1"/>
    </xf>
    <xf numFmtId="169" fontId="16" fillId="6" borderId="1" xfId="8" applyNumberFormat="1" applyFont="1" applyFill="1" applyBorder="1" applyAlignment="1" applyProtection="1">
      <alignment horizontal="center"/>
      <protection locked="0"/>
    </xf>
    <xf numFmtId="165" fontId="25" fillId="6" borderId="1" xfId="0" applyNumberFormat="1" applyFont="1" applyFill="1" applyBorder="1" applyAlignment="1">
      <alignment horizontal="center"/>
    </xf>
    <xf numFmtId="0" fontId="10" fillId="7" borderId="1" xfId="0" applyFont="1" applyFill="1" applyBorder="1"/>
    <xf numFmtId="0" fontId="8" fillId="7" borderId="1" xfId="3" applyFont="1" applyFill="1" applyBorder="1" applyAlignment="1">
      <alignment wrapText="1"/>
    </xf>
    <xf numFmtId="44" fontId="8" fillId="7" borderId="1" xfId="8" applyFont="1" applyFill="1" applyBorder="1" applyAlignment="1" applyProtection="1">
      <alignment horizontal="center"/>
    </xf>
    <xf numFmtId="0" fontId="10" fillId="2" borderId="2" xfId="0" applyFont="1" applyFill="1" applyBorder="1"/>
    <xf numFmtId="165" fontId="7" fillId="0" borderId="1" xfId="0" applyNumberFormat="1" applyFont="1" applyBorder="1" applyAlignment="1">
      <alignment horizontal="center"/>
    </xf>
    <xf numFmtId="0" fontId="8" fillId="0" borderId="3" xfId="0" applyFont="1" applyBorder="1"/>
    <xf numFmtId="0" fontId="8" fillId="0" borderId="3" xfId="3" applyFont="1" applyBorder="1" applyAlignment="1">
      <alignment wrapText="1"/>
    </xf>
    <xf numFmtId="0" fontId="29" fillId="5" borderId="4" xfId="0" applyFont="1" applyFill="1" applyBorder="1" applyAlignment="1">
      <alignment horizontal="center" vertical="center"/>
    </xf>
    <xf numFmtId="0" fontId="29" fillId="5" borderId="4" xfId="0" applyFont="1" applyFill="1" applyBorder="1" applyAlignment="1">
      <alignment horizontal="right" vertical="center"/>
    </xf>
    <xf numFmtId="164" fontId="12" fillId="6" borderId="5" xfId="0" quotePrefix="1" applyNumberFormat="1" applyFont="1" applyFill="1" applyBorder="1" applyAlignment="1">
      <alignment horizontal="left" vertical="top" wrapText="1"/>
    </xf>
    <xf numFmtId="164" fontId="12" fillId="6" borderId="6" xfId="0" quotePrefix="1" applyNumberFormat="1" applyFont="1" applyFill="1" applyBorder="1" applyAlignment="1">
      <alignment horizontal="left" vertical="top" wrapText="1"/>
    </xf>
    <xf numFmtId="164" fontId="12" fillId="6" borderId="6" xfId="0" applyNumberFormat="1" applyFont="1" applyFill="1" applyBorder="1" applyAlignment="1">
      <alignment horizontal="left" vertical="top" wrapText="1"/>
    </xf>
    <xf numFmtId="164" fontId="12" fillId="6" borderId="7" xfId="0" applyNumberFormat="1" applyFont="1" applyFill="1" applyBorder="1" applyAlignment="1">
      <alignment horizontal="left" vertical="top" wrapText="1"/>
    </xf>
    <xf numFmtId="0" fontId="13" fillId="0" borderId="8" xfId="0" applyFont="1" applyBorder="1"/>
    <xf numFmtId="165" fontId="8" fillId="2" borderId="9" xfId="0" applyNumberFormat="1" applyFont="1" applyFill="1" applyBorder="1" applyAlignment="1">
      <alignment horizontal="center"/>
    </xf>
    <xf numFmtId="0" fontId="8" fillId="0" borderId="8" xfId="0" applyFont="1" applyBorder="1"/>
    <xf numFmtId="0" fontId="10" fillId="0" borderId="8" xfId="0" applyFont="1" applyBorder="1"/>
    <xf numFmtId="165" fontId="24" fillId="2" borderId="9" xfId="0" applyNumberFormat="1" applyFont="1" applyFill="1" applyBorder="1" applyAlignment="1">
      <alignment horizontal="center"/>
    </xf>
    <xf numFmtId="165" fontId="21" fillId="2" borderId="9" xfId="0" applyNumberFormat="1" applyFont="1" applyFill="1" applyBorder="1" applyAlignment="1">
      <alignment horizontal="center"/>
    </xf>
    <xf numFmtId="165" fontId="7" fillId="0" borderId="9" xfId="0" applyNumberFormat="1" applyFont="1" applyBorder="1" applyAlignment="1">
      <alignment horizontal="center"/>
    </xf>
    <xf numFmtId="0" fontId="10" fillId="6" borderId="8" xfId="0" applyFont="1" applyFill="1" applyBorder="1"/>
    <xf numFmtId="165" fontId="8" fillId="6" borderId="9" xfId="0" applyNumberFormat="1" applyFont="1" applyFill="1" applyBorder="1" applyAlignment="1">
      <alignment horizontal="center"/>
    </xf>
    <xf numFmtId="165" fontId="8" fillId="0" borderId="9" xfId="0" applyNumberFormat="1" applyFont="1" applyBorder="1" applyAlignment="1">
      <alignment horizontal="center"/>
    </xf>
    <xf numFmtId="0" fontId="16" fillId="0" borderId="8" xfId="0" applyFont="1" applyBorder="1"/>
    <xf numFmtId="165" fontId="16" fillId="2" borderId="9" xfId="0" applyNumberFormat="1" applyFont="1" applyFill="1" applyBorder="1" applyAlignment="1">
      <alignment horizontal="center"/>
    </xf>
    <xf numFmtId="0" fontId="8" fillId="6" borderId="8" xfId="0" applyFont="1" applyFill="1" applyBorder="1"/>
    <xf numFmtId="165" fontId="16" fillId="0" borderId="9" xfId="0" applyNumberFormat="1" applyFont="1" applyBorder="1" applyAlignment="1">
      <alignment horizontal="center"/>
    </xf>
    <xf numFmtId="165" fontId="25" fillId="6" borderId="9" xfId="0" applyNumberFormat="1" applyFont="1" applyFill="1" applyBorder="1" applyAlignment="1">
      <alignment horizontal="center"/>
    </xf>
    <xf numFmtId="0" fontId="7" fillId="0" borderId="8" xfId="0" applyFont="1" applyBorder="1" applyAlignment="1">
      <alignment vertical="top"/>
    </xf>
    <xf numFmtId="165" fontId="8" fillId="2" borderId="9" xfId="0" applyNumberFormat="1" applyFont="1" applyFill="1" applyBorder="1" applyAlignment="1">
      <alignment horizontal="center" vertical="top"/>
    </xf>
    <xf numFmtId="0" fontId="10" fillId="0" borderId="8" xfId="0" applyFont="1" applyBorder="1" applyAlignment="1">
      <alignment vertical="top"/>
    </xf>
    <xf numFmtId="165" fontId="25" fillId="2" borderId="9" xfId="0" applyNumberFormat="1" applyFont="1" applyFill="1" applyBorder="1" applyAlignment="1">
      <alignment horizontal="center"/>
    </xf>
    <xf numFmtId="0" fontId="10" fillId="7" borderId="8" xfId="0" applyFont="1" applyFill="1" applyBorder="1"/>
    <xf numFmtId="0" fontId="10" fillId="7" borderId="9" xfId="0" applyFont="1" applyFill="1" applyBorder="1"/>
    <xf numFmtId="0" fontId="8" fillId="0" borderId="8" xfId="0" applyFont="1" applyBorder="1" applyAlignment="1">
      <alignment vertical="top"/>
    </xf>
    <xf numFmtId="165" fontId="18" fillId="2" borderId="9" xfId="0" applyNumberFormat="1" applyFont="1" applyFill="1" applyBorder="1" applyAlignment="1">
      <alignment horizontal="center"/>
    </xf>
    <xf numFmtId="0" fontId="8" fillId="0" borderId="10" xfId="0" applyFont="1" applyBorder="1"/>
    <xf numFmtId="0" fontId="14" fillId="0" borderId="0" xfId="0" applyFont="1"/>
    <xf numFmtId="170" fontId="8" fillId="0" borderId="1" xfId="0" applyNumberFormat="1" applyFont="1" applyBorder="1" applyAlignment="1">
      <alignment horizontal="center" vertical="center"/>
    </xf>
    <xf numFmtId="0" fontId="8" fillId="7" borderId="11" xfId="0" applyFont="1" applyFill="1" applyBorder="1"/>
    <xf numFmtId="0" fontId="8" fillId="7" borderId="12" xfId="0" applyFont="1" applyFill="1" applyBorder="1"/>
    <xf numFmtId="0" fontId="8" fillId="7" borderId="12" xfId="3" applyFont="1" applyFill="1" applyBorder="1" applyAlignment="1">
      <alignment wrapText="1"/>
    </xf>
    <xf numFmtId="44" fontId="8" fillId="7" borderId="12" xfId="8" applyFont="1" applyFill="1" applyBorder="1" applyAlignment="1" applyProtection="1">
      <alignment horizontal="center"/>
    </xf>
    <xf numFmtId="0" fontId="10" fillId="7" borderId="12" xfId="0" applyFont="1" applyFill="1" applyBorder="1"/>
    <xf numFmtId="0" fontId="10" fillId="7" borderId="13" xfId="0" applyFont="1" applyFill="1" applyBorder="1"/>
    <xf numFmtId="0" fontId="14" fillId="0" borderId="1" xfId="0" applyFont="1" applyBorder="1"/>
    <xf numFmtId="0" fontId="14" fillId="0" borderId="1" xfId="0" applyFont="1" applyBorder="1" applyAlignment="1">
      <alignment horizontal="left"/>
    </xf>
    <xf numFmtId="165" fontId="8" fillId="4" borderId="0" xfId="0" applyNumberFormat="1" applyFont="1" applyFill="1" applyAlignment="1">
      <alignment horizontal="left"/>
    </xf>
    <xf numFmtId="169" fontId="8" fillId="0" borderId="1" xfId="8" applyNumberFormat="1" applyFont="1" applyFill="1" applyBorder="1" applyAlignment="1" applyProtection="1">
      <alignment horizontal="center"/>
      <protection locked="0"/>
    </xf>
    <xf numFmtId="169" fontId="27" fillId="0" borderId="1" xfId="8" applyNumberFormat="1" applyFont="1" applyFill="1" applyBorder="1" applyAlignment="1" applyProtection="1">
      <alignment horizontal="center"/>
      <protection locked="0"/>
    </xf>
    <xf numFmtId="169" fontId="16" fillId="0" borderId="1" xfId="8" applyNumberFormat="1" applyFont="1" applyFill="1" applyBorder="1" applyAlignment="1" applyProtection="1">
      <alignment horizontal="center"/>
      <protection locked="0"/>
    </xf>
    <xf numFmtId="44" fontId="8" fillId="0" borderId="1" xfId="8" applyFont="1" applyFill="1" applyBorder="1" applyAlignment="1" applyProtection="1">
      <alignment horizontal="center"/>
    </xf>
    <xf numFmtId="43" fontId="8" fillId="0" borderId="1" xfId="1" applyFont="1" applyFill="1" applyBorder="1" applyAlignment="1" applyProtection="1">
      <alignment horizontal="center"/>
    </xf>
    <xf numFmtId="169" fontId="8" fillId="0" borderId="1" xfId="8" applyNumberFormat="1" applyFont="1" applyFill="1" applyBorder="1" applyAlignment="1" applyProtection="1">
      <alignment horizontal="center" vertical="top"/>
      <protection locked="0"/>
    </xf>
    <xf numFmtId="169" fontId="18" fillId="0" borderId="1" xfId="8" applyNumberFormat="1" applyFont="1" applyFill="1" applyBorder="1" applyAlignment="1" applyProtection="1">
      <alignment horizontal="center"/>
      <protection locked="0"/>
    </xf>
    <xf numFmtId="0" fontId="7" fillId="0" borderId="1" xfId="0" applyFont="1" applyBorder="1" applyAlignment="1">
      <alignment horizontal="left" wrapText="1"/>
    </xf>
    <xf numFmtId="44" fontId="29" fillId="3" borderId="14" xfId="0" applyNumberFormat="1" applyFont="1" applyFill="1" applyBorder="1" applyAlignment="1">
      <alignment horizontal="center" vertical="center"/>
    </xf>
    <xf numFmtId="0" fontId="7" fillId="0" borderId="1" xfId="3" applyFont="1" applyBorder="1" applyAlignment="1">
      <alignment wrapText="1"/>
    </xf>
    <xf numFmtId="0" fontId="8" fillId="0" borderId="1" xfId="0" applyFont="1" applyBorder="1" applyAlignment="1">
      <alignment horizontal="left"/>
    </xf>
    <xf numFmtId="0" fontId="30" fillId="3" borderId="15" xfId="0" applyFont="1" applyFill="1" applyBorder="1"/>
    <xf numFmtId="0" fontId="0" fillId="0" borderId="16" xfId="0" applyBorder="1"/>
    <xf numFmtId="0" fontId="31" fillId="0" borderId="16" xfId="0" applyFont="1" applyBorder="1" applyAlignment="1">
      <alignment vertical="top" wrapText="1"/>
    </xf>
    <xf numFmtId="0" fontId="32" fillId="0" borderId="16" xfId="0" applyFont="1" applyBorder="1" applyAlignment="1">
      <alignment wrapText="1"/>
    </xf>
    <xf numFmtId="0" fontId="0" fillId="0" borderId="17" xfId="0" applyBorder="1"/>
    <xf numFmtId="169" fontId="7" fillId="8" borderId="0" xfId="0" applyNumberFormat="1" applyFont="1" applyFill="1" applyAlignment="1">
      <alignment horizontal="left"/>
    </xf>
    <xf numFmtId="165" fontId="8" fillId="8" borderId="1" xfId="0" applyNumberFormat="1" applyFont="1" applyFill="1" applyBorder="1" applyAlignment="1">
      <alignment horizontal="center"/>
    </xf>
    <xf numFmtId="165" fontId="8" fillId="8" borderId="9" xfId="0" applyNumberFormat="1" applyFont="1" applyFill="1" applyBorder="1" applyAlignment="1">
      <alignment horizontal="center"/>
    </xf>
    <xf numFmtId="165" fontId="8" fillId="8" borderId="1" xfId="0" applyNumberFormat="1" applyFont="1" applyFill="1" applyBorder="1" applyAlignment="1">
      <alignment horizontal="center" vertical="top"/>
    </xf>
    <xf numFmtId="0" fontId="12" fillId="9" borderId="0" xfId="2" applyFont="1" applyFill="1" applyAlignment="1">
      <alignment horizontal="left"/>
    </xf>
    <xf numFmtId="0" fontId="12" fillId="9" borderId="0" xfId="0" applyFont="1" applyFill="1"/>
    <xf numFmtId="0" fontId="12" fillId="9" borderId="0" xfId="0" applyFont="1" applyFill="1" applyAlignment="1">
      <alignment wrapText="1"/>
    </xf>
    <xf numFmtId="168" fontId="8" fillId="2" borderId="1" xfId="1" applyNumberFormat="1" applyFont="1" applyFill="1" applyBorder="1" applyAlignment="1" applyProtection="1">
      <alignment horizontal="right"/>
    </xf>
    <xf numFmtId="170" fontId="7" fillId="0" borderId="0" xfId="2" applyNumberFormat="1" applyFont="1" applyAlignment="1">
      <alignment horizontal="center" vertical="center"/>
    </xf>
    <xf numFmtId="170" fontId="26" fillId="0" borderId="0" xfId="2" applyNumberFormat="1" applyFont="1" applyAlignment="1">
      <alignment horizontal="center" vertical="center"/>
    </xf>
    <xf numFmtId="170" fontId="12" fillId="6" borderId="6" xfId="0" applyNumberFormat="1" applyFont="1" applyFill="1" applyBorder="1" applyAlignment="1">
      <alignment horizontal="left" vertical="top" wrapText="1"/>
    </xf>
    <xf numFmtId="170" fontId="16" fillId="0" borderId="1" xfId="0" applyNumberFormat="1" applyFont="1" applyBorder="1" applyAlignment="1">
      <alignment horizontal="center" vertical="center"/>
    </xf>
    <xf numFmtId="170" fontId="8" fillId="0" borderId="1" xfId="0" applyNumberFormat="1" applyFont="1" applyBorder="1" applyAlignment="1">
      <alignment horizontal="center"/>
    </xf>
    <xf numFmtId="170" fontId="8" fillId="6" borderId="1" xfId="0" applyNumberFormat="1" applyFont="1" applyFill="1" applyBorder="1" applyAlignment="1">
      <alignment horizontal="center" vertical="center"/>
    </xf>
    <xf numFmtId="170" fontId="8" fillId="2" borderId="1" xfId="0" applyNumberFormat="1" applyFont="1" applyFill="1" applyBorder="1" applyAlignment="1">
      <alignment horizontal="center" vertical="center"/>
    </xf>
    <xf numFmtId="170" fontId="8" fillId="0" borderId="1" xfId="1" applyNumberFormat="1" applyFont="1" applyBorder="1" applyAlignment="1" applyProtection="1">
      <alignment horizontal="center" vertical="center"/>
    </xf>
    <xf numFmtId="170" fontId="8" fillId="6" borderId="1" xfId="1" applyNumberFormat="1" applyFont="1" applyFill="1" applyBorder="1" applyAlignment="1" applyProtection="1">
      <alignment horizontal="center" vertical="center"/>
    </xf>
    <xf numFmtId="170" fontId="8" fillId="0" borderId="1" xfId="0" applyNumberFormat="1" applyFont="1" applyBorder="1" applyAlignment="1">
      <alignment horizontal="center" vertical="top"/>
    </xf>
    <xf numFmtId="170" fontId="8" fillId="2" borderId="1" xfId="0" applyNumberFormat="1" applyFont="1" applyFill="1" applyBorder="1" applyAlignment="1">
      <alignment horizontal="center" vertical="top" wrapText="1"/>
    </xf>
    <xf numFmtId="170" fontId="8" fillId="2" borderId="1" xfId="0" applyNumberFormat="1" applyFont="1" applyFill="1" applyBorder="1" applyAlignment="1">
      <alignment horizontal="center" vertical="center" wrapText="1"/>
    </xf>
    <xf numFmtId="170" fontId="8" fillId="7" borderId="1" xfId="1" applyNumberFormat="1" applyFont="1" applyFill="1" applyBorder="1" applyAlignment="1" applyProtection="1">
      <alignment horizontal="center" vertical="center"/>
    </xf>
    <xf numFmtId="170" fontId="8" fillId="2" borderId="1" xfId="0" applyNumberFormat="1" applyFont="1" applyFill="1" applyBorder="1" applyAlignment="1">
      <alignment horizontal="center" vertical="top"/>
    </xf>
    <xf numFmtId="170" fontId="8" fillId="2" borderId="1" xfId="1" applyNumberFormat="1" applyFont="1" applyFill="1" applyBorder="1" applyAlignment="1" applyProtection="1">
      <alignment horizontal="center" vertical="center"/>
    </xf>
    <xf numFmtId="170" fontId="18" fillId="0" borderId="1" xfId="0" applyNumberFormat="1" applyFont="1" applyBorder="1" applyAlignment="1">
      <alignment horizontal="center" vertical="center"/>
    </xf>
    <xf numFmtId="170" fontId="8" fillId="2" borderId="3" xfId="1" applyNumberFormat="1" applyFont="1" applyFill="1" applyBorder="1" applyAlignment="1" applyProtection="1">
      <alignment horizontal="center" vertical="center"/>
    </xf>
    <xf numFmtId="170" fontId="8" fillId="7" borderId="12" xfId="1" applyNumberFormat="1" applyFont="1" applyFill="1" applyBorder="1" applyAlignment="1" applyProtection="1">
      <alignment horizontal="center" vertical="center"/>
    </xf>
    <xf numFmtId="170" fontId="13" fillId="0" borderId="0" xfId="0" applyNumberFormat="1" applyFont="1" applyAlignment="1">
      <alignment horizontal="center" vertical="center"/>
    </xf>
    <xf numFmtId="170" fontId="10" fillId="0" borderId="0" xfId="0" applyNumberFormat="1" applyFont="1" applyAlignment="1">
      <alignment horizontal="center" vertical="center"/>
    </xf>
    <xf numFmtId="165" fontId="8" fillId="2" borderId="2" xfId="0" applyNumberFormat="1" applyFont="1" applyFill="1" applyBorder="1" applyAlignment="1">
      <alignment horizontal="center"/>
    </xf>
    <xf numFmtId="1" fontId="8" fillId="2" borderId="1" xfId="1" applyNumberFormat="1" applyFont="1" applyFill="1" applyBorder="1" applyAlignment="1" applyProtection="1">
      <alignment horizontal="right"/>
    </xf>
    <xf numFmtId="1" fontId="8" fillId="2" borderId="1" xfId="1" applyNumberFormat="1" applyFont="1" applyFill="1" applyBorder="1" applyAlignment="1" applyProtection="1">
      <alignment horizontal="right" vertical="top"/>
    </xf>
    <xf numFmtId="1" fontId="27" fillId="2" borderId="1" xfId="1" applyNumberFormat="1" applyFont="1" applyFill="1" applyBorder="1" applyAlignment="1" applyProtection="1">
      <alignment horizontal="right"/>
    </xf>
    <xf numFmtId="1" fontId="8" fillId="0" borderId="1" xfId="1" applyNumberFormat="1" applyFont="1" applyFill="1" applyBorder="1" applyAlignment="1">
      <alignment horizontal="right"/>
    </xf>
    <xf numFmtId="164" fontId="12" fillId="6" borderId="6" xfId="0" applyNumberFormat="1" applyFont="1" applyFill="1" applyBorder="1" applyAlignment="1">
      <alignment horizontal="right" vertical="top" wrapText="1"/>
    </xf>
    <xf numFmtId="168" fontId="8" fillId="0" borderId="1" xfId="1" applyNumberFormat="1" applyFont="1" applyFill="1" applyBorder="1" applyAlignment="1">
      <alignment horizontal="right"/>
    </xf>
    <xf numFmtId="168" fontId="7" fillId="0" borderId="1" xfId="1" applyNumberFormat="1" applyFont="1" applyFill="1" applyBorder="1" applyAlignment="1">
      <alignment horizontal="right"/>
    </xf>
    <xf numFmtId="168" fontId="8" fillId="6" borderId="1" xfId="1" applyNumberFormat="1" applyFont="1" applyFill="1" applyBorder="1" applyAlignment="1" applyProtection="1">
      <alignment horizontal="right"/>
    </xf>
    <xf numFmtId="168" fontId="27" fillId="2" borderId="1" xfId="1" applyNumberFormat="1" applyFont="1" applyFill="1" applyBorder="1" applyAlignment="1" applyProtection="1">
      <alignment horizontal="right"/>
    </xf>
    <xf numFmtId="168" fontId="27" fillId="0" borderId="1" xfId="1" applyNumberFormat="1" applyFont="1" applyFill="1" applyBorder="1" applyAlignment="1">
      <alignment horizontal="right"/>
    </xf>
    <xf numFmtId="168" fontId="8" fillId="6" borderId="1" xfId="1" applyNumberFormat="1" applyFont="1" applyFill="1" applyBorder="1" applyAlignment="1">
      <alignment horizontal="right"/>
    </xf>
    <xf numFmtId="168" fontId="8" fillId="0" borderId="1" xfId="1" applyNumberFormat="1" applyFont="1" applyFill="1" applyBorder="1" applyAlignment="1" applyProtection="1">
      <alignment horizontal="right"/>
    </xf>
    <xf numFmtId="168" fontId="27" fillId="0" borderId="1" xfId="1" applyNumberFormat="1" applyFont="1" applyFill="1" applyBorder="1" applyAlignment="1" applyProtection="1">
      <alignment horizontal="right"/>
    </xf>
    <xf numFmtId="43" fontId="8" fillId="6" borderId="1" xfId="1" applyFont="1" applyFill="1" applyBorder="1" applyAlignment="1" applyProtection="1">
      <alignment horizontal="right"/>
    </xf>
    <xf numFmtId="168" fontId="9" fillId="0" borderId="1" xfId="1" applyNumberFormat="1" applyFont="1" applyFill="1" applyBorder="1" applyAlignment="1" applyProtection="1">
      <alignment horizontal="right" wrapText="1"/>
    </xf>
    <xf numFmtId="168" fontId="8" fillId="0" borderId="1" xfId="1" applyNumberFormat="1" applyFont="1" applyFill="1" applyBorder="1" applyAlignment="1">
      <alignment horizontal="right" vertical="top"/>
    </xf>
    <xf numFmtId="171" fontId="8" fillId="0" borderId="1" xfId="1" applyNumberFormat="1" applyFont="1" applyFill="1" applyBorder="1" applyAlignment="1">
      <alignment horizontal="right" vertical="top"/>
    </xf>
    <xf numFmtId="43" fontId="8" fillId="0" borderId="1" xfId="1" applyFont="1" applyBorder="1" applyAlignment="1" applyProtection="1">
      <alignment horizontal="right"/>
    </xf>
    <xf numFmtId="168" fontId="34" fillId="2" borderId="2" xfId="1" applyNumberFormat="1" applyFont="1" applyFill="1" applyBorder="1" applyAlignment="1" applyProtection="1">
      <alignment horizontal="right"/>
    </xf>
    <xf numFmtId="43" fontId="8" fillId="7" borderId="1" xfId="1" applyFont="1" applyFill="1" applyBorder="1" applyAlignment="1" applyProtection="1">
      <alignment horizontal="right"/>
    </xf>
    <xf numFmtId="168" fontId="7" fillId="0" borderId="3" xfId="1" applyNumberFormat="1" applyFont="1" applyFill="1" applyBorder="1" applyAlignment="1">
      <alignment horizontal="right"/>
    </xf>
    <xf numFmtId="168" fontId="8" fillId="2" borderId="1" xfId="1" applyNumberFormat="1" applyFont="1" applyFill="1" applyBorder="1" applyAlignment="1" applyProtection="1">
      <alignment horizontal="right" vertical="top"/>
    </xf>
    <xf numFmtId="43" fontId="17" fillId="7" borderId="12" xfId="1" applyFont="1" applyFill="1" applyBorder="1" applyAlignment="1" applyProtection="1">
      <alignment horizontal="right"/>
    </xf>
    <xf numFmtId="168" fontId="29" fillId="0" borderId="0" xfId="0" applyNumberFormat="1" applyFont="1" applyAlignment="1">
      <alignment horizontal="right" vertical="center"/>
    </xf>
    <xf numFmtId="168" fontId="13" fillId="0" borderId="0" xfId="0" applyNumberFormat="1" applyFont="1" applyAlignment="1">
      <alignment horizontal="right"/>
    </xf>
    <xf numFmtId="0" fontId="10" fillId="0" borderId="0" xfId="0" applyFont="1" applyAlignment="1">
      <alignment horizontal="right"/>
    </xf>
    <xf numFmtId="0" fontId="13" fillId="2" borderId="1" xfId="0" applyFont="1" applyFill="1" applyBorder="1"/>
    <xf numFmtId="0" fontId="10" fillId="2" borderId="1" xfId="0" applyFont="1" applyFill="1" applyBorder="1"/>
    <xf numFmtId="172" fontId="8" fillId="2" borderId="1" xfId="1" applyNumberFormat="1" applyFont="1" applyFill="1" applyBorder="1" applyAlignment="1" applyProtection="1">
      <alignment horizontal="right"/>
    </xf>
    <xf numFmtId="0" fontId="8" fillId="2" borderId="1" xfId="3" applyFont="1" applyFill="1" applyBorder="1" applyAlignment="1">
      <alignment wrapText="1"/>
    </xf>
    <xf numFmtId="168" fontId="7" fillId="2" borderId="1" xfId="1" applyNumberFormat="1" applyFont="1" applyFill="1" applyBorder="1" applyAlignment="1">
      <alignment horizontal="right"/>
    </xf>
    <xf numFmtId="168" fontId="8" fillId="2" borderId="1" xfId="1" applyNumberFormat="1" applyFont="1" applyFill="1" applyBorder="1" applyAlignment="1">
      <alignment horizontal="right"/>
    </xf>
    <xf numFmtId="0" fontId="8" fillId="2" borderId="1" xfId="3" applyFont="1" applyFill="1" applyBorder="1" applyAlignment="1">
      <alignment vertical="top" wrapText="1"/>
    </xf>
    <xf numFmtId="168" fontId="8" fillId="2" borderId="1" xfId="1" applyNumberFormat="1" applyFont="1" applyFill="1" applyBorder="1" applyAlignment="1" applyProtection="1">
      <alignment horizontal="right" vertical="center" wrapText="1"/>
    </xf>
    <xf numFmtId="0" fontId="10" fillId="0" borderId="18" xfId="0" applyFont="1" applyBorder="1"/>
    <xf numFmtId="0" fontId="7" fillId="2" borderId="1" xfId="0" applyFont="1" applyFill="1" applyBorder="1" applyAlignment="1">
      <alignment horizontal="left" wrapText="1"/>
    </xf>
    <xf numFmtId="170" fontId="7" fillId="0" borderId="1" xfId="0" applyNumberFormat="1" applyFont="1" applyBorder="1" applyAlignment="1">
      <alignment horizontal="center" vertical="center"/>
    </xf>
    <xf numFmtId="168" fontId="7" fillId="2" borderId="1" xfId="1" applyNumberFormat="1" applyFont="1" applyFill="1" applyBorder="1" applyAlignment="1" applyProtection="1">
      <alignment horizontal="right"/>
    </xf>
    <xf numFmtId="170" fontId="7" fillId="2" borderId="1" xfId="0" applyNumberFormat="1" applyFont="1" applyFill="1" applyBorder="1" applyAlignment="1">
      <alignment horizontal="center" vertical="center"/>
    </xf>
    <xf numFmtId="172" fontId="7" fillId="2" borderId="1" xfId="1" applyNumberFormat="1" applyFont="1" applyFill="1" applyBorder="1" applyAlignment="1" applyProtection="1">
      <alignment horizontal="right"/>
    </xf>
    <xf numFmtId="0" fontId="13" fillId="0" borderId="1" xfId="0" applyFont="1" applyBorder="1" applyAlignment="1">
      <alignment vertical="top"/>
    </xf>
    <xf numFmtId="0" fontId="7" fillId="0" borderId="1" xfId="0" applyFont="1" applyBorder="1" applyAlignment="1">
      <alignment horizontal="left" vertical="top" wrapText="1"/>
    </xf>
    <xf numFmtId="170" fontId="7" fillId="0" borderId="1" xfId="0" applyNumberFormat="1" applyFont="1" applyBorder="1" applyAlignment="1">
      <alignment horizontal="center" vertical="top"/>
    </xf>
    <xf numFmtId="168" fontId="7" fillId="0" borderId="1" xfId="1" applyNumberFormat="1" applyFont="1" applyFill="1" applyBorder="1" applyAlignment="1">
      <alignment horizontal="right" vertical="top"/>
    </xf>
    <xf numFmtId="171" fontId="7" fillId="0" borderId="1" xfId="1" applyNumberFormat="1" applyFont="1" applyFill="1" applyBorder="1" applyAlignment="1">
      <alignment horizontal="right" vertical="top"/>
    </xf>
    <xf numFmtId="168" fontId="8" fillId="0" borderId="1" xfId="1" applyNumberFormat="1" applyFont="1" applyFill="1" applyBorder="1" applyAlignment="1" applyProtection="1">
      <alignment horizontal="right" wrapText="1"/>
    </xf>
    <xf numFmtId="168" fontId="7" fillId="0" borderId="1" xfId="1" applyNumberFormat="1" applyFont="1" applyFill="1" applyBorder="1" applyAlignment="1" applyProtection="1">
      <alignment horizontal="right" wrapText="1"/>
    </xf>
    <xf numFmtId="44" fontId="8" fillId="8" borderId="1" xfId="8" applyFont="1" applyFill="1" applyBorder="1" applyAlignment="1" applyProtection="1">
      <alignment horizontal="center"/>
      <protection locked="0"/>
    </xf>
    <xf numFmtId="44" fontId="8" fillId="8" borderId="1" xfId="8" applyFont="1" applyFill="1" applyBorder="1" applyAlignment="1" applyProtection="1">
      <alignment horizontal="center"/>
    </xf>
    <xf numFmtId="44" fontId="8" fillId="8" borderId="1" xfId="8" applyFont="1" applyFill="1" applyBorder="1" applyAlignment="1" applyProtection="1">
      <alignment horizontal="center" vertical="top"/>
      <protection locked="0"/>
    </xf>
    <xf numFmtId="44" fontId="8" fillId="8" borderId="1" xfId="1" applyNumberFormat="1" applyFont="1" applyFill="1" applyBorder="1" applyAlignment="1" applyProtection="1">
      <alignment horizontal="center" vertical="top"/>
    </xf>
    <xf numFmtId="44" fontId="16" fillId="8" borderId="1" xfId="8" applyFont="1" applyFill="1" applyBorder="1" applyAlignment="1" applyProtection="1">
      <alignment horizontal="center"/>
      <protection locked="0"/>
    </xf>
    <xf numFmtId="0" fontId="10" fillId="8" borderId="0" xfId="0" applyFont="1" applyFill="1"/>
    <xf numFmtId="0" fontId="7" fillId="0" borderId="1" xfId="0" applyFont="1" applyBorder="1" applyAlignment="1">
      <alignment horizontal="left" vertical="top"/>
    </xf>
    <xf numFmtId="44" fontId="8" fillId="0" borderId="1" xfId="8" applyFont="1" applyFill="1" applyBorder="1" applyAlignment="1" applyProtection="1">
      <alignment horizontal="center"/>
      <protection locked="0"/>
    </xf>
    <xf numFmtId="165" fontId="8" fillId="8" borderId="1" xfId="8" applyNumberFormat="1" applyFont="1" applyFill="1" applyBorder="1" applyAlignment="1" applyProtection="1">
      <alignment horizontal="center"/>
      <protection locked="0"/>
    </xf>
    <xf numFmtId="165" fontId="24" fillId="0" borderId="9" xfId="0" applyNumberFormat="1" applyFont="1" applyBorder="1" applyAlignment="1">
      <alignment horizontal="center"/>
    </xf>
    <xf numFmtId="165" fontId="8" fillId="0" borderId="1" xfId="0" applyNumberFormat="1" applyFont="1" applyBorder="1" applyAlignment="1">
      <alignment horizontal="center" vertical="top"/>
    </xf>
    <xf numFmtId="44" fontId="8" fillId="0" borderId="1" xfId="1" applyNumberFormat="1" applyFont="1" applyFill="1" applyBorder="1" applyAlignment="1" applyProtection="1">
      <alignment horizontal="center" vertical="top"/>
    </xf>
    <xf numFmtId="44" fontId="16" fillId="0" borderId="1" xfId="8" applyFont="1" applyFill="1" applyBorder="1" applyAlignment="1" applyProtection="1">
      <alignment horizontal="center"/>
      <protection locked="0"/>
    </xf>
    <xf numFmtId="0" fontId="8" fillId="0" borderId="1" xfId="0" applyFont="1" applyBorder="1" applyAlignment="1">
      <alignment horizontal="left" vertical="top"/>
    </xf>
    <xf numFmtId="165" fontId="8" fillId="4" borderId="0" xfId="0" applyNumberFormat="1" applyFont="1" applyFill="1" applyAlignment="1">
      <alignment horizontal="left"/>
    </xf>
  </cellXfs>
  <cellStyles count="9">
    <cellStyle name="Comma_Uurtarieven 2000 LEVERANCIER" xfId="6" xr:uid="{00000000-0005-0000-0000-000000000000}"/>
    <cellStyle name="Currency_ATIR-Calc-Uurtarief 2001" xfId="7" xr:uid="{00000000-0005-0000-0000-000001000000}"/>
    <cellStyle name="Hyperlink" xfId="5" builtinId="8"/>
    <cellStyle name="Komma" xfId="1" builtinId="3"/>
    <cellStyle name="Normal_AFRPPRIJS.xls" xfId="4" xr:uid="{00000000-0005-0000-0000-000004000000}"/>
    <cellStyle name="Standaard" xfId="0" builtinId="0"/>
    <cellStyle name="Standaard 2" xfId="2" xr:uid="{00000000-0005-0000-0000-000006000000}"/>
    <cellStyle name="Standaard_Blad1" xfId="3" xr:uid="{00000000-0005-0000-0000-000007000000}"/>
    <cellStyle name="Valuta" xfId="8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19"/>
  <sheetViews>
    <sheetView workbookViewId="0">
      <selection activeCell="A20" sqref="A20"/>
    </sheetView>
  </sheetViews>
  <sheetFormatPr defaultRowHeight="14.4"/>
  <cols>
    <col min="1" max="1" width="153.33203125" customWidth="1"/>
  </cols>
  <sheetData>
    <row r="1" spans="1:1">
      <c r="A1" s="135" t="s">
        <v>0</v>
      </c>
    </row>
    <row r="2" spans="1:1">
      <c r="A2" s="136"/>
    </row>
    <row r="3" spans="1:1" ht="31.5" customHeight="1">
      <c r="A3" s="137" t="s">
        <v>1</v>
      </c>
    </row>
    <row r="4" spans="1:1">
      <c r="A4" s="138" t="s">
        <v>2</v>
      </c>
    </row>
    <row r="5" spans="1:1" ht="22.8">
      <c r="A5" s="137" t="s">
        <v>3</v>
      </c>
    </row>
    <row r="6" spans="1:1">
      <c r="A6" s="137" t="s">
        <v>4</v>
      </c>
    </row>
    <row r="7" spans="1:1">
      <c r="A7" s="137" t="s">
        <v>5</v>
      </c>
    </row>
    <row r="8" spans="1:1">
      <c r="A8" s="137" t="s">
        <v>6</v>
      </c>
    </row>
    <row r="9" spans="1:1">
      <c r="A9" s="137" t="s">
        <v>7</v>
      </c>
    </row>
    <row r="10" spans="1:1">
      <c r="A10" s="137" t="s">
        <v>8</v>
      </c>
    </row>
    <row r="11" spans="1:1">
      <c r="A11" s="137" t="s">
        <v>9</v>
      </c>
    </row>
    <row r="12" spans="1:1">
      <c r="A12" s="137" t="s">
        <v>10</v>
      </c>
    </row>
    <row r="13" spans="1:1">
      <c r="A13" s="137" t="s">
        <v>11</v>
      </c>
    </row>
    <row r="14" spans="1:1">
      <c r="A14" s="137" t="s">
        <v>12</v>
      </c>
    </row>
    <row r="15" spans="1:1">
      <c r="A15" s="137" t="s">
        <v>13</v>
      </c>
    </row>
    <row r="16" spans="1:1" ht="22.8">
      <c r="A16" s="137" t="s">
        <v>14</v>
      </c>
    </row>
    <row r="17" spans="1:1" ht="22.8">
      <c r="A17" s="137" t="s">
        <v>15</v>
      </c>
    </row>
    <row r="18" spans="1:1">
      <c r="A18" s="136"/>
    </row>
    <row r="19" spans="1:1" ht="15" thickBot="1">
      <c r="A19" s="139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00B050"/>
    <pageSetUpPr fitToPage="1"/>
  </sheetPr>
  <dimension ref="A1:AM232"/>
  <sheetViews>
    <sheetView tabSelected="1" topLeftCell="A188" zoomScale="85" zoomScaleNormal="85" zoomScaleSheetLayoutView="100" workbookViewId="0">
      <selection activeCell="G51" sqref="G51"/>
    </sheetView>
  </sheetViews>
  <sheetFormatPr defaultColWidth="9.109375" defaultRowHeight="14.4"/>
  <cols>
    <col min="1" max="1" width="5.109375" style="1" customWidth="1"/>
    <col min="2" max="2" width="31.33203125" style="1" customWidth="1"/>
    <col min="3" max="3" width="29.6640625" style="1" customWidth="1"/>
    <col min="4" max="4" width="55" style="11" bestFit="1" customWidth="1"/>
    <col min="5" max="5" width="11.88671875" style="167" customWidth="1"/>
    <col min="6" max="6" width="17.33203125" style="194" customWidth="1"/>
    <col min="7" max="9" width="17.33203125" style="1" customWidth="1"/>
    <col min="10" max="13" width="9" style="1" customWidth="1"/>
    <col min="15" max="15" width="12.5546875" customWidth="1"/>
    <col min="16" max="18" width="9.109375" style="1"/>
    <col min="19" max="19" width="17.33203125" style="49" customWidth="1"/>
    <col min="20" max="20" width="9.109375" style="1"/>
    <col min="21" max="22" width="9.5546875" style="1" bestFit="1" customWidth="1"/>
    <col min="23" max="16384" width="9.109375" style="1"/>
  </cols>
  <sheetData>
    <row r="1" spans="1:39" ht="17.399999999999999">
      <c r="A1" s="72" t="s">
        <v>16</v>
      </c>
      <c r="D1" s="13"/>
      <c r="E1" s="148"/>
      <c r="F1" s="4"/>
      <c r="G1" s="3"/>
    </row>
    <row r="2" spans="1:39" ht="19.8">
      <c r="A2" s="230" t="s">
        <v>17</v>
      </c>
      <c r="B2" s="230"/>
      <c r="C2" s="123"/>
      <c r="D2" s="70"/>
      <c r="E2" s="149"/>
      <c r="F2" s="4"/>
      <c r="G2" s="2"/>
    </row>
    <row r="3" spans="1:39" ht="19.8">
      <c r="A3" s="123" t="s">
        <v>18</v>
      </c>
      <c r="B3" s="123"/>
      <c r="C3" s="123"/>
      <c r="D3" s="70"/>
      <c r="E3" s="149"/>
      <c r="F3" s="4"/>
      <c r="G3" s="2"/>
    </row>
    <row r="4" spans="1:39" ht="15" thickBot="1">
      <c r="D4" s="13"/>
      <c r="E4" s="148"/>
      <c r="F4" s="4"/>
      <c r="G4" s="2"/>
    </row>
    <row r="5" spans="1:39" s="5" customFormat="1" ht="53.25" customHeight="1" thickTop="1">
      <c r="A5" s="85" t="s">
        <v>19</v>
      </c>
      <c r="B5" s="86" t="s">
        <v>20</v>
      </c>
      <c r="C5" s="86" t="s">
        <v>21</v>
      </c>
      <c r="D5" s="86" t="s">
        <v>22</v>
      </c>
      <c r="E5" s="150" t="s">
        <v>23</v>
      </c>
      <c r="F5" s="173" t="s">
        <v>24</v>
      </c>
      <c r="G5" s="87" t="s">
        <v>115</v>
      </c>
      <c r="H5" s="87" t="s">
        <v>25</v>
      </c>
      <c r="I5" s="88" t="s">
        <v>26</v>
      </c>
      <c r="O5" s="39"/>
      <c r="S5" s="55"/>
      <c r="AL5" s="22" t="s">
        <v>27</v>
      </c>
      <c r="AM5" s="22" t="s">
        <v>28</v>
      </c>
    </row>
    <row r="6" spans="1:39">
      <c r="A6" s="89">
        <v>1</v>
      </c>
      <c r="B6" s="34" t="s">
        <v>29</v>
      </c>
      <c r="C6" s="6" t="s">
        <v>30</v>
      </c>
      <c r="D6" s="12" t="s">
        <v>31</v>
      </c>
      <c r="E6" s="114">
        <v>4</v>
      </c>
      <c r="F6" s="147">
        <v>537</v>
      </c>
      <c r="G6" s="216"/>
      <c r="H6" s="56">
        <f>F6*G6</f>
        <v>0</v>
      </c>
      <c r="I6" s="168">
        <f>+H6*E6</f>
        <v>0</v>
      </c>
      <c r="J6" s="203"/>
      <c r="O6" s="40"/>
      <c r="S6" s="50"/>
      <c r="AL6" s="20">
        <f>+H6/32</f>
        <v>0</v>
      </c>
    </row>
    <row r="7" spans="1:39" s="19" customFormat="1">
      <c r="A7" s="91"/>
      <c r="B7" s="121"/>
      <c r="C7" s="18"/>
      <c r="D7" s="12" t="s">
        <v>32</v>
      </c>
      <c r="E7" s="114">
        <v>4</v>
      </c>
      <c r="F7" s="147" t="s">
        <v>33</v>
      </c>
      <c r="G7" s="223"/>
      <c r="H7" s="141"/>
      <c r="I7" s="90">
        <f>H7*E7</f>
        <v>0</v>
      </c>
      <c r="O7" s="47"/>
      <c r="S7" s="51"/>
      <c r="AL7" s="48"/>
    </row>
    <row r="8" spans="1:39">
      <c r="A8" s="92"/>
      <c r="B8" s="32"/>
      <c r="C8" s="32"/>
      <c r="D8" s="31"/>
      <c r="E8" s="151"/>
      <c r="F8" s="174"/>
      <c r="G8" s="125"/>
      <c r="H8" s="93">
        <f>SUM(H6:H7)</f>
        <v>0</v>
      </c>
      <c r="I8" s="93">
        <f>SUM(I6:I7)</f>
        <v>0</v>
      </c>
      <c r="AL8" s="20"/>
    </row>
    <row r="9" spans="1:39">
      <c r="A9" s="92"/>
      <c r="B9" s="32"/>
      <c r="C9" s="32"/>
      <c r="D9" s="31"/>
      <c r="E9" s="151"/>
      <c r="F9" s="174"/>
      <c r="G9" s="126"/>
      <c r="H9" s="46"/>
      <c r="I9" s="94"/>
      <c r="AL9" s="20"/>
    </row>
    <row r="10" spans="1:39">
      <c r="A10" s="92"/>
      <c r="B10" s="6"/>
      <c r="C10" s="6"/>
      <c r="D10" s="12" t="s">
        <v>34</v>
      </c>
      <c r="E10" s="114">
        <v>2</v>
      </c>
      <c r="F10" s="147">
        <v>537</v>
      </c>
      <c r="G10" s="216"/>
      <c r="H10" s="56">
        <f>F10*G10</f>
        <v>0</v>
      </c>
      <c r="I10" s="90">
        <f>H10*E10</f>
        <v>0</v>
      </c>
      <c r="O10" s="40"/>
      <c r="S10" s="50"/>
      <c r="AL10" s="20">
        <f>+H10/32</f>
        <v>0</v>
      </c>
    </row>
    <row r="11" spans="1:39">
      <c r="A11" s="92"/>
      <c r="B11" s="6"/>
      <c r="C11" s="6"/>
      <c r="D11" s="12" t="s">
        <v>35</v>
      </c>
      <c r="E11" s="152">
        <v>2</v>
      </c>
      <c r="F11" s="147">
        <v>466</v>
      </c>
      <c r="G11" s="216"/>
      <c r="H11" s="56">
        <f>F11*G11</f>
        <v>0</v>
      </c>
      <c r="I11" s="90">
        <f>H11*E11</f>
        <v>0</v>
      </c>
      <c r="O11" s="40"/>
      <c r="S11" s="50"/>
      <c r="AL11" s="20">
        <f>+H11/32</f>
        <v>0</v>
      </c>
    </row>
    <row r="12" spans="1:39">
      <c r="A12" s="92"/>
      <c r="B12" s="32"/>
      <c r="C12" s="32"/>
      <c r="D12" s="12" t="s">
        <v>36</v>
      </c>
      <c r="E12" s="114">
        <v>2</v>
      </c>
      <c r="F12" s="147">
        <v>59</v>
      </c>
      <c r="G12" s="223"/>
      <c r="H12" s="141"/>
      <c r="I12" s="90">
        <f>H12*E12</f>
        <v>0</v>
      </c>
      <c r="O12" s="40"/>
      <c r="S12" s="50"/>
      <c r="AL12" s="20"/>
    </row>
    <row r="13" spans="1:39">
      <c r="A13" s="92"/>
      <c r="B13" s="32"/>
      <c r="C13" s="32"/>
      <c r="D13" s="31"/>
      <c r="E13" s="151"/>
      <c r="F13" s="147"/>
      <c r="G13" s="125"/>
      <c r="H13" s="93">
        <f>SUM(H10:H12)</f>
        <v>0</v>
      </c>
      <c r="I13" s="93">
        <f>SUM(I10:I12)</f>
        <v>0</v>
      </c>
      <c r="O13" s="40"/>
      <c r="S13" s="53"/>
      <c r="AL13" s="20"/>
    </row>
    <row r="14" spans="1:39">
      <c r="A14" s="92"/>
      <c r="B14" s="32"/>
      <c r="C14" s="32"/>
      <c r="D14" s="31"/>
      <c r="E14" s="151"/>
      <c r="F14" s="147"/>
      <c r="G14" s="126"/>
      <c r="H14" s="46"/>
      <c r="I14" s="94"/>
      <c r="O14" s="40"/>
      <c r="AL14" s="20"/>
    </row>
    <row r="15" spans="1:39">
      <c r="A15" s="92"/>
      <c r="B15" s="6"/>
      <c r="C15" s="6"/>
      <c r="D15" s="12"/>
      <c r="E15" s="114"/>
      <c r="F15" s="175">
        <f>SUM(F6:F14)</f>
        <v>1599</v>
      </c>
      <c r="G15" s="10"/>
      <c r="H15" s="95">
        <f>+H8+H13</f>
        <v>0</v>
      </c>
      <c r="I15" s="95">
        <f>+I8+I13</f>
        <v>0</v>
      </c>
      <c r="O15" s="40"/>
      <c r="AL15" s="21">
        <f>SUM(AL6:AL11)</f>
        <v>0</v>
      </c>
      <c r="AM15" s="21">
        <f>+AL15/8</f>
        <v>0</v>
      </c>
    </row>
    <row r="16" spans="1:39">
      <c r="A16" s="96"/>
      <c r="B16" s="62"/>
      <c r="C16" s="62"/>
      <c r="D16" s="63"/>
      <c r="E16" s="153"/>
      <c r="F16" s="176"/>
      <c r="G16" s="64"/>
      <c r="H16" s="65"/>
      <c r="I16" s="97"/>
      <c r="O16" s="40"/>
    </row>
    <row r="17" spans="1:38">
      <c r="A17" s="89">
        <v>2</v>
      </c>
      <c r="B17" s="35" t="s">
        <v>37</v>
      </c>
      <c r="C17" s="6" t="s">
        <v>38</v>
      </c>
      <c r="D17" s="6"/>
      <c r="E17" s="114"/>
      <c r="F17" s="147"/>
      <c r="G17" s="124"/>
      <c r="H17" s="7"/>
      <c r="I17" s="90"/>
      <c r="O17" s="40"/>
      <c r="S17" s="50"/>
      <c r="AL17" s="20">
        <f>+H21/32</f>
        <v>0</v>
      </c>
    </row>
    <row r="18" spans="1:38">
      <c r="A18" s="89"/>
      <c r="B18" s="35"/>
      <c r="C18" s="122"/>
      <c r="D18" s="1" t="s">
        <v>39</v>
      </c>
      <c r="E18" s="114">
        <v>8</v>
      </c>
      <c r="F18" s="147">
        <v>120</v>
      </c>
      <c r="G18" s="216"/>
      <c r="H18" s="56">
        <f>F18*G18</f>
        <v>0</v>
      </c>
      <c r="I18" s="90">
        <f>H18*E18</f>
        <v>0</v>
      </c>
      <c r="O18" s="40"/>
      <c r="S18" s="50"/>
      <c r="AL18" s="20"/>
    </row>
    <row r="19" spans="1:38">
      <c r="A19" s="89"/>
      <c r="B19" s="35"/>
      <c r="C19" s="6"/>
      <c r="D19" s="12"/>
      <c r="E19" s="114"/>
      <c r="F19" s="177"/>
      <c r="G19" s="125"/>
      <c r="H19" s="93">
        <f>SUM(H18)</f>
        <v>0</v>
      </c>
      <c r="I19" s="93">
        <f>SUM(I18)</f>
        <v>0</v>
      </c>
      <c r="O19" s="40"/>
      <c r="S19" s="50"/>
      <c r="AL19" s="20"/>
    </row>
    <row r="20" spans="1:38">
      <c r="A20" s="89"/>
      <c r="B20" s="35"/>
      <c r="C20" s="6"/>
      <c r="D20" s="12"/>
      <c r="E20" s="114"/>
      <c r="F20" s="147"/>
      <c r="G20" s="124"/>
      <c r="H20" s="7"/>
      <c r="I20" s="90"/>
      <c r="O20" s="40"/>
      <c r="S20" s="50"/>
      <c r="AL20" s="20"/>
    </row>
    <row r="21" spans="1:38">
      <c r="A21" s="89"/>
      <c r="B21" s="35"/>
      <c r="C21" s="6"/>
      <c r="D21" s="12" t="s">
        <v>31</v>
      </c>
      <c r="E21" s="114">
        <v>4</v>
      </c>
      <c r="F21" s="147">
        <v>1888</v>
      </c>
      <c r="G21" s="216"/>
      <c r="H21" s="56">
        <f>F21*G21</f>
        <v>0</v>
      </c>
      <c r="I21" s="90">
        <f>H21*E21</f>
        <v>0</v>
      </c>
      <c r="O21" s="40"/>
      <c r="S21" s="50"/>
      <c r="AL21" s="20"/>
    </row>
    <row r="22" spans="1:38">
      <c r="A22" s="92"/>
      <c r="B22" s="35"/>
      <c r="C22" s="6"/>
      <c r="D22" s="12" t="s">
        <v>32</v>
      </c>
      <c r="E22" s="114">
        <v>4</v>
      </c>
      <c r="F22" s="147" t="s">
        <v>33</v>
      </c>
      <c r="G22" s="223"/>
      <c r="H22" s="142"/>
      <c r="I22" s="90">
        <f>H22*E22</f>
        <v>0</v>
      </c>
      <c r="O22" s="40"/>
      <c r="AL22" s="20"/>
    </row>
    <row r="23" spans="1:38">
      <c r="A23" s="99"/>
      <c r="B23" s="32"/>
      <c r="C23" s="32"/>
      <c r="D23" s="12" t="s">
        <v>40</v>
      </c>
      <c r="E23" s="114">
        <v>4</v>
      </c>
      <c r="F23" s="147" t="s">
        <v>33</v>
      </c>
      <c r="G23" s="223"/>
      <c r="H23" s="142"/>
      <c r="I23" s="90">
        <f>H23*E23</f>
        <v>0</v>
      </c>
      <c r="O23" s="40"/>
      <c r="AL23" s="20"/>
    </row>
    <row r="24" spans="1:38">
      <c r="A24" s="99"/>
      <c r="B24" s="32"/>
      <c r="C24" s="32"/>
      <c r="D24" s="31"/>
      <c r="E24" s="151"/>
      <c r="F24" s="177"/>
      <c r="G24" s="125"/>
      <c r="H24" s="93">
        <f>SUM(H21:H23)</f>
        <v>0</v>
      </c>
      <c r="I24" s="93">
        <f>SUM(I21:I23)</f>
        <v>0</v>
      </c>
      <c r="J24" s="60"/>
      <c r="K24" s="60"/>
      <c r="L24" s="60"/>
      <c r="M24" s="60"/>
      <c r="O24" s="40"/>
      <c r="AL24" s="20"/>
    </row>
    <row r="25" spans="1:38">
      <c r="A25" s="99"/>
      <c r="B25" s="32"/>
      <c r="C25" s="32"/>
      <c r="D25" s="31"/>
      <c r="E25" s="151"/>
      <c r="F25" s="147"/>
      <c r="G25" s="126"/>
      <c r="H25" s="33"/>
      <c r="I25" s="100"/>
      <c r="O25" s="40"/>
      <c r="AL25" s="20"/>
    </row>
    <row r="26" spans="1:38">
      <c r="A26" s="92"/>
      <c r="B26" s="6"/>
      <c r="C26" s="6"/>
      <c r="D26" s="12" t="s">
        <v>34</v>
      </c>
      <c r="E26" s="114">
        <v>2</v>
      </c>
      <c r="F26" s="147">
        <v>1888</v>
      </c>
      <c r="G26" s="216"/>
      <c r="H26" s="56">
        <f>F26*G26</f>
        <v>0</v>
      </c>
      <c r="I26" s="90">
        <f>H26*E26</f>
        <v>0</v>
      </c>
      <c r="O26" s="40"/>
      <c r="S26" s="50"/>
      <c r="AL26" s="20">
        <f>+H26/32</f>
        <v>0</v>
      </c>
    </row>
    <row r="27" spans="1:38">
      <c r="A27" s="92"/>
      <c r="B27" s="6"/>
      <c r="C27" s="6"/>
      <c r="D27" s="12" t="s">
        <v>35</v>
      </c>
      <c r="E27" s="114">
        <v>2</v>
      </c>
      <c r="F27" s="174">
        <v>2171</v>
      </c>
      <c r="G27" s="216"/>
      <c r="H27" s="56">
        <f>F27*G27</f>
        <v>0</v>
      </c>
      <c r="I27" s="90">
        <f>H27*E27</f>
        <v>0</v>
      </c>
      <c r="O27" s="40"/>
      <c r="S27" s="50"/>
      <c r="AL27" s="20">
        <f>+H27/32</f>
        <v>0</v>
      </c>
    </row>
    <row r="28" spans="1:38">
      <c r="A28" s="92"/>
      <c r="B28" s="6"/>
      <c r="C28" s="6"/>
      <c r="D28" s="12" t="s">
        <v>41</v>
      </c>
      <c r="E28" s="114">
        <v>2</v>
      </c>
      <c r="F28" s="147" t="s">
        <v>33</v>
      </c>
      <c r="G28" s="223"/>
      <c r="H28" s="142">
        <v>0</v>
      </c>
      <c r="I28" s="90">
        <f>H28*E28</f>
        <v>0</v>
      </c>
      <c r="J28" s="40"/>
      <c r="O28" s="40"/>
      <c r="S28" s="50"/>
      <c r="AL28" s="20"/>
    </row>
    <row r="29" spans="1:38">
      <c r="A29" s="92"/>
      <c r="B29" s="6"/>
      <c r="C29" s="6"/>
      <c r="D29" s="12"/>
      <c r="E29" s="114"/>
      <c r="F29" s="178"/>
      <c r="G29" s="125"/>
      <c r="H29" s="93">
        <f>SUM(H26:H28)</f>
        <v>0</v>
      </c>
      <c r="I29" s="93">
        <f>SUM(I26:I28)</f>
        <v>0</v>
      </c>
      <c r="O29" s="40"/>
      <c r="S29" s="53"/>
      <c r="AL29" s="20"/>
    </row>
    <row r="30" spans="1:38">
      <c r="A30" s="92"/>
      <c r="B30" s="6"/>
      <c r="C30" s="6"/>
      <c r="D30" s="12"/>
      <c r="E30" s="114"/>
      <c r="F30" s="174"/>
      <c r="G30" s="124"/>
      <c r="H30" s="7"/>
      <c r="I30" s="90"/>
      <c r="O30" s="40"/>
      <c r="S30" s="50"/>
      <c r="AL30" s="20"/>
    </row>
    <row r="31" spans="1:38">
      <c r="A31" s="92"/>
      <c r="B31" s="6"/>
      <c r="C31" s="122"/>
      <c r="D31" s="12" t="s">
        <v>42</v>
      </c>
      <c r="E31" s="114">
        <v>2</v>
      </c>
      <c r="F31" s="147" t="s">
        <v>33</v>
      </c>
      <c r="G31" s="223"/>
      <c r="H31" s="142"/>
      <c r="I31" s="90">
        <f>H31*E31</f>
        <v>0</v>
      </c>
      <c r="O31" s="40"/>
      <c r="S31" s="50"/>
      <c r="AL31" s="20"/>
    </row>
    <row r="32" spans="1:38">
      <c r="A32" s="92"/>
      <c r="B32" s="6"/>
      <c r="C32" s="6"/>
      <c r="D32" s="12"/>
      <c r="E32" s="114"/>
      <c r="F32" s="177"/>
      <c r="G32" s="125"/>
      <c r="H32" s="93">
        <f>SUM(H31)</f>
        <v>0</v>
      </c>
      <c r="I32" s="93">
        <f>SUM(I31)</f>
        <v>0</v>
      </c>
      <c r="O32" s="40"/>
      <c r="S32" s="50"/>
      <c r="AL32" s="20"/>
    </row>
    <row r="33" spans="1:39">
      <c r="A33" s="92"/>
      <c r="B33" s="6"/>
      <c r="C33" s="6"/>
      <c r="D33" s="12"/>
      <c r="E33" s="114"/>
      <c r="F33" s="174"/>
      <c r="G33" s="124"/>
      <c r="H33" s="7"/>
      <c r="I33" s="90"/>
      <c r="O33" s="40"/>
      <c r="S33" s="50"/>
      <c r="AL33" s="20"/>
    </row>
    <row r="34" spans="1:39">
      <c r="A34" s="92"/>
      <c r="B34" s="6"/>
      <c r="C34" s="6"/>
      <c r="D34" s="12"/>
      <c r="E34" s="114"/>
      <c r="F34" s="175">
        <f>SUM(F17:F33)</f>
        <v>6067</v>
      </c>
      <c r="G34" s="10"/>
      <c r="H34" s="95">
        <f>+H19+H24+H29+H32</f>
        <v>0</v>
      </c>
      <c r="I34" s="95">
        <f>+I19+I24+I29+I32</f>
        <v>0</v>
      </c>
      <c r="O34" s="40"/>
      <c r="S34" s="1"/>
      <c r="AL34" s="21">
        <f>SUM(AL17:AL27)</f>
        <v>0</v>
      </c>
      <c r="AM34" s="21">
        <f>+AL34/8</f>
        <v>0</v>
      </c>
    </row>
    <row r="35" spans="1:39" s="19" customFormat="1">
      <c r="A35" s="101"/>
      <c r="B35" s="67"/>
      <c r="C35" s="67"/>
      <c r="D35" s="63"/>
      <c r="E35" s="153"/>
      <c r="F35" s="179"/>
      <c r="G35" s="64"/>
      <c r="H35" s="65"/>
      <c r="I35" s="97"/>
      <c r="N35" s="47"/>
      <c r="O35" s="66"/>
      <c r="S35" s="51"/>
    </row>
    <row r="36" spans="1:39">
      <c r="A36" s="89">
        <v>3</v>
      </c>
      <c r="B36" s="36" t="s">
        <v>43</v>
      </c>
      <c r="C36" s="229" t="s">
        <v>44</v>
      </c>
      <c r="D36" s="12" t="s">
        <v>45</v>
      </c>
      <c r="E36" s="114">
        <v>6</v>
      </c>
      <c r="F36" s="180">
        <v>86</v>
      </c>
      <c r="G36" s="216"/>
      <c r="H36" s="98">
        <f>F36*G36</f>
        <v>0</v>
      </c>
      <c r="I36" s="90">
        <f>H36*E36</f>
        <v>0</v>
      </c>
      <c r="O36" s="40"/>
      <c r="S36" s="50"/>
      <c r="AL36" s="20">
        <f>+H36/32</f>
        <v>0</v>
      </c>
    </row>
    <row r="37" spans="1:39">
      <c r="A37" s="92"/>
      <c r="B37" s="23"/>
      <c r="C37" s="24"/>
      <c r="D37" s="12" t="s">
        <v>31</v>
      </c>
      <c r="E37" s="114">
        <v>4</v>
      </c>
      <c r="F37" s="147">
        <v>2029</v>
      </c>
      <c r="G37" s="216"/>
      <c r="H37" s="98">
        <f>F37*G37</f>
        <v>0</v>
      </c>
      <c r="I37" s="90">
        <f>H37*E37</f>
        <v>0</v>
      </c>
      <c r="O37" s="40"/>
      <c r="S37" s="50"/>
      <c r="AL37" s="20">
        <f>+H37/32</f>
        <v>0</v>
      </c>
    </row>
    <row r="38" spans="1:39">
      <c r="A38" s="92"/>
      <c r="B38" s="23"/>
      <c r="C38" s="24"/>
      <c r="D38" s="12" t="s">
        <v>46</v>
      </c>
      <c r="E38" s="114">
        <v>4</v>
      </c>
      <c r="F38" s="180">
        <v>4</v>
      </c>
      <c r="G38" s="224"/>
      <c r="H38" s="98">
        <f>F38*G38</f>
        <v>0</v>
      </c>
      <c r="I38" s="90">
        <f>H38*E38</f>
        <v>0</v>
      </c>
      <c r="O38" s="40"/>
      <c r="S38" s="50"/>
      <c r="AL38" s="20">
        <f>+H38/32</f>
        <v>0</v>
      </c>
    </row>
    <row r="39" spans="1:39">
      <c r="A39" s="92"/>
      <c r="B39" s="23"/>
      <c r="C39" s="24"/>
      <c r="D39" s="12" t="s">
        <v>40</v>
      </c>
      <c r="E39" s="114">
        <v>4</v>
      </c>
      <c r="F39" s="147" t="s">
        <v>33</v>
      </c>
      <c r="G39" s="223"/>
      <c r="H39" s="142">
        <v>0</v>
      </c>
      <c r="I39" s="90">
        <f>H39*E39</f>
        <v>0</v>
      </c>
      <c r="O39" s="40"/>
      <c r="S39" s="50"/>
      <c r="AL39" s="20"/>
    </row>
    <row r="40" spans="1:39">
      <c r="A40" s="92"/>
      <c r="B40" s="23"/>
      <c r="C40" s="24"/>
      <c r="D40" s="37"/>
      <c r="E40" s="151"/>
      <c r="F40" s="177"/>
      <c r="G40" s="125"/>
      <c r="H40" s="93">
        <f>SUM(H36:H39)</f>
        <v>0</v>
      </c>
      <c r="I40" s="93">
        <f>SUM(I36:I39)</f>
        <v>0</v>
      </c>
      <c r="O40" s="40"/>
      <c r="S40" s="54"/>
      <c r="AL40" s="20"/>
    </row>
    <row r="41" spans="1:39">
      <c r="A41" s="92"/>
      <c r="B41" s="23"/>
      <c r="C41" s="24"/>
      <c r="D41" s="37"/>
      <c r="E41" s="151"/>
      <c r="F41" s="147"/>
      <c r="G41" s="126"/>
      <c r="H41" s="33"/>
      <c r="I41" s="100"/>
      <c r="O41" s="40"/>
      <c r="S41" s="54"/>
      <c r="AL41" s="20"/>
    </row>
    <row r="42" spans="1:39">
      <c r="A42" s="92"/>
      <c r="B42" s="23"/>
      <c r="C42" s="24"/>
      <c r="D42" s="12" t="s">
        <v>34</v>
      </c>
      <c r="E42" s="114">
        <v>2</v>
      </c>
      <c r="F42" s="180">
        <v>1877</v>
      </c>
      <c r="G42" s="216"/>
      <c r="H42" s="98">
        <f>F42*G42</f>
        <v>0</v>
      </c>
      <c r="I42" s="90">
        <f>H42*E42</f>
        <v>0</v>
      </c>
      <c r="O42" s="40"/>
      <c r="S42" s="50"/>
      <c r="AL42" s="20">
        <f>+H42/32</f>
        <v>0</v>
      </c>
    </row>
    <row r="43" spans="1:39">
      <c r="A43" s="92"/>
      <c r="B43" s="23"/>
      <c r="C43" s="25"/>
      <c r="D43" s="12" t="s">
        <v>35</v>
      </c>
      <c r="E43" s="114">
        <v>2</v>
      </c>
      <c r="F43" s="174">
        <v>1851</v>
      </c>
      <c r="G43" s="216"/>
      <c r="H43" s="98">
        <f>F43*G43</f>
        <v>0</v>
      </c>
      <c r="I43" s="90">
        <f>H43*E43</f>
        <v>0</v>
      </c>
      <c r="O43" s="40"/>
      <c r="S43" s="50"/>
      <c r="AL43" s="20">
        <f>+H43/32</f>
        <v>0</v>
      </c>
    </row>
    <row r="44" spans="1:39" ht="15" customHeight="1">
      <c r="A44" s="92"/>
      <c r="B44" s="23"/>
      <c r="C44" s="25"/>
      <c r="D44" s="134" t="s">
        <v>47</v>
      </c>
      <c r="E44" s="114">
        <v>2</v>
      </c>
      <c r="F44" s="174">
        <v>164</v>
      </c>
      <c r="G44" s="216"/>
      <c r="H44" s="98">
        <f>F44*G44</f>
        <v>0</v>
      </c>
      <c r="I44" s="90">
        <f>H44*E44</f>
        <v>0</v>
      </c>
      <c r="O44" s="40"/>
      <c r="S44" s="50"/>
      <c r="AL44" s="20"/>
    </row>
    <row r="45" spans="1:39">
      <c r="A45" s="92"/>
      <c r="B45" s="23"/>
      <c r="C45" s="25"/>
      <c r="D45" s="12" t="s">
        <v>40</v>
      </c>
      <c r="E45" s="114">
        <v>2</v>
      </c>
      <c r="F45" s="147" t="s">
        <v>33</v>
      </c>
      <c r="G45" s="223"/>
      <c r="H45" s="142">
        <v>0</v>
      </c>
      <c r="I45" s="90">
        <f>H45*E45</f>
        <v>0</v>
      </c>
      <c r="O45" s="40"/>
      <c r="S45" s="50"/>
      <c r="AL45" s="20"/>
    </row>
    <row r="46" spans="1:39">
      <c r="A46" s="92"/>
      <c r="B46" s="23"/>
      <c r="C46" s="43"/>
      <c r="D46" s="12" t="s">
        <v>48</v>
      </c>
      <c r="E46" s="114">
        <v>2</v>
      </c>
      <c r="F46" s="180">
        <v>156</v>
      </c>
      <c r="G46" s="216"/>
      <c r="H46" s="98">
        <f>F46*G46</f>
        <v>0</v>
      </c>
      <c r="I46" s="90">
        <f>H46*E46</f>
        <v>0</v>
      </c>
      <c r="O46" s="40"/>
      <c r="S46" s="50"/>
      <c r="AL46" s="20">
        <f>+H46/32</f>
        <v>0</v>
      </c>
    </row>
    <row r="47" spans="1:39">
      <c r="A47" s="92"/>
      <c r="B47" s="23"/>
      <c r="C47" s="43"/>
      <c r="D47" s="12"/>
      <c r="E47" s="114"/>
      <c r="F47" s="181"/>
      <c r="G47" s="125"/>
      <c r="H47" s="93">
        <f>SUM(H42:H46)</f>
        <v>0</v>
      </c>
      <c r="I47" s="93">
        <f>SUM(I42:I46)</f>
        <v>0</v>
      </c>
      <c r="O47" s="40"/>
      <c r="S47" s="54"/>
      <c r="AL47" s="20"/>
    </row>
    <row r="48" spans="1:39">
      <c r="A48" s="92"/>
      <c r="B48" s="23"/>
      <c r="C48" s="43"/>
      <c r="D48" s="12"/>
      <c r="E48" s="114"/>
      <c r="F48" s="180"/>
      <c r="G48" s="124"/>
      <c r="H48" s="71"/>
      <c r="I48" s="90"/>
      <c r="O48" s="40"/>
      <c r="S48" s="54"/>
      <c r="AL48" s="20"/>
    </row>
    <row r="49" spans="1:39">
      <c r="A49" s="92"/>
      <c r="B49" s="23"/>
      <c r="C49" s="25"/>
      <c r="D49" s="14" t="s">
        <v>49</v>
      </c>
      <c r="E49" s="154">
        <v>1</v>
      </c>
      <c r="F49" s="147">
        <v>90</v>
      </c>
      <c r="G49" s="216"/>
      <c r="H49" s="98">
        <f>F49*G49</f>
        <v>0</v>
      </c>
      <c r="I49" s="90">
        <f>H49*E49</f>
        <v>0</v>
      </c>
      <c r="O49" s="40"/>
      <c r="S49" s="50"/>
      <c r="AL49" s="20">
        <f>+H49/32</f>
        <v>0</v>
      </c>
    </row>
    <row r="50" spans="1:39">
      <c r="A50" s="92"/>
      <c r="B50" s="23"/>
      <c r="C50" s="25"/>
      <c r="D50" s="14" t="s">
        <v>50</v>
      </c>
      <c r="E50" s="154">
        <v>1</v>
      </c>
      <c r="F50" s="147">
        <v>90</v>
      </c>
      <c r="G50" s="216"/>
      <c r="H50" s="98">
        <f>F50*G50</f>
        <v>0</v>
      </c>
      <c r="I50" s="90">
        <f>H50*E50</f>
        <v>0</v>
      </c>
      <c r="O50" s="40"/>
      <c r="S50" s="50"/>
      <c r="AL50" s="20">
        <f>+H50/32</f>
        <v>0</v>
      </c>
    </row>
    <row r="51" spans="1:39">
      <c r="A51" s="92"/>
      <c r="B51" s="23"/>
      <c r="C51" s="25"/>
      <c r="D51" s="12" t="s">
        <v>40</v>
      </c>
      <c r="E51" s="114">
        <v>1</v>
      </c>
      <c r="F51" s="147" t="s">
        <v>33</v>
      </c>
      <c r="G51" s="223"/>
      <c r="H51" s="142">
        <v>0</v>
      </c>
      <c r="I51" s="90">
        <f>H51*E51</f>
        <v>0</v>
      </c>
      <c r="O51" s="40"/>
      <c r="S51" s="50"/>
      <c r="AL51" s="20"/>
    </row>
    <row r="52" spans="1:39">
      <c r="A52" s="92"/>
      <c r="B52" s="23"/>
      <c r="C52" s="25"/>
      <c r="D52" s="37"/>
      <c r="E52" s="151"/>
      <c r="F52" s="177"/>
      <c r="G52" s="125"/>
      <c r="H52" s="93">
        <f>SUM(H49:H51)</f>
        <v>0</v>
      </c>
      <c r="I52" s="93">
        <f>SUM(I49:I51)</f>
        <v>0</v>
      </c>
      <c r="O52" s="40"/>
      <c r="S52" s="53"/>
      <c r="AL52" s="20"/>
    </row>
    <row r="53" spans="1:39">
      <c r="A53" s="92"/>
      <c r="B53" s="23"/>
      <c r="C53" s="25"/>
      <c r="D53" s="37"/>
      <c r="E53" s="151"/>
      <c r="F53" s="147"/>
      <c r="G53" s="126"/>
      <c r="H53" s="33"/>
      <c r="I53" s="100"/>
      <c r="O53" s="40"/>
      <c r="S53" s="50"/>
      <c r="AL53" s="20"/>
    </row>
    <row r="54" spans="1:39">
      <c r="A54" s="92"/>
      <c r="B54" s="23"/>
      <c r="C54" s="6"/>
      <c r="D54" s="14"/>
      <c r="E54" s="154"/>
      <c r="F54" s="175">
        <f>SUM(F36:F53)</f>
        <v>6347</v>
      </c>
      <c r="G54" s="127"/>
      <c r="H54" s="95">
        <f>+H40+H47+H52</f>
        <v>0</v>
      </c>
      <c r="I54" s="95">
        <f>+I40+I47+I52</f>
        <v>0</v>
      </c>
      <c r="O54" s="40"/>
      <c r="AL54" s="21">
        <f>SUM(AL36:AL50)</f>
        <v>0</v>
      </c>
      <c r="AM54" s="21">
        <f>+AL54/8</f>
        <v>0</v>
      </c>
    </row>
    <row r="55" spans="1:39" ht="15" customHeight="1">
      <c r="A55" s="96"/>
      <c r="B55" s="68"/>
      <c r="C55" s="62"/>
      <c r="D55" s="63"/>
      <c r="E55" s="153"/>
      <c r="F55" s="179"/>
      <c r="G55" s="69"/>
      <c r="H55" s="65"/>
      <c r="I55" s="97"/>
      <c r="O55" s="40"/>
    </row>
    <row r="56" spans="1:39">
      <c r="A56" s="89">
        <v>4</v>
      </c>
      <c r="B56" s="36" t="s">
        <v>51</v>
      </c>
      <c r="C56" s="229" t="s">
        <v>52</v>
      </c>
      <c r="D56" s="12" t="s">
        <v>31</v>
      </c>
      <c r="E56" s="114">
        <v>4</v>
      </c>
      <c r="F56" s="147">
        <v>2934</v>
      </c>
      <c r="G56" s="216"/>
      <c r="H56" s="98">
        <f>F56*G56</f>
        <v>0</v>
      </c>
      <c r="I56" s="90">
        <f>H56*E56</f>
        <v>0</v>
      </c>
      <c r="O56" s="40"/>
      <c r="S56" s="50"/>
      <c r="AL56" s="20">
        <f>+H56/32</f>
        <v>0</v>
      </c>
    </row>
    <row r="57" spans="1:39">
      <c r="A57" s="92"/>
      <c r="B57" s="23"/>
      <c r="C57" s="24"/>
      <c r="D57" s="12" t="s">
        <v>53</v>
      </c>
      <c r="E57" s="155">
        <v>4</v>
      </c>
      <c r="F57" s="147" t="s">
        <v>33</v>
      </c>
      <c r="G57" s="217"/>
      <c r="H57" s="98">
        <v>0</v>
      </c>
      <c r="I57" s="90">
        <f>H57*E57</f>
        <v>0</v>
      </c>
      <c r="O57" s="40"/>
      <c r="S57" s="50"/>
    </row>
    <row r="58" spans="1:39" ht="15" customHeight="1">
      <c r="A58" s="92"/>
      <c r="B58" s="23"/>
      <c r="C58" s="24"/>
      <c r="D58" s="29" t="s">
        <v>54</v>
      </c>
      <c r="E58" s="114">
        <v>4</v>
      </c>
      <c r="F58" s="147" t="s">
        <v>33</v>
      </c>
      <c r="G58" s="223"/>
      <c r="H58" s="142">
        <v>0</v>
      </c>
      <c r="I58" s="90">
        <f>H58*E58</f>
        <v>0</v>
      </c>
      <c r="O58" s="40"/>
      <c r="S58" s="50"/>
    </row>
    <row r="59" spans="1:39">
      <c r="A59" s="92"/>
      <c r="B59" s="79"/>
      <c r="C59" s="24"/>
      <c r="D59" s="12"/>
      <c r="E59" s="114"/>
      <c r="F59" s="180"/>
      <c r="G59" s="124"/>
      <c r="H59" s="98"/>
      <c r="I59" s="98"/>
      <c r="O59" s="40"/>
      <c r="S59" s="50"/>
    </row>
    <row r="60" spans="1:39" ht="15" customHeight="1">
      <c r="A60" s="92"/>
      <c r="B60" s="23"/>
      <c r="C60" s="24"/>
      <c r="D60" s="61"/>
      <c r="E60" s="114"/>
      <c r="F60" s="177"/>
      <c r="G60" s="125"/>
      <c r="H60" s="93">
        <f>SUM(H56:H59)</f>
        <v>0</v>
      </c>
      <c r="I60" s="93">
        <f>SUM(I56:I59)</f>
        <v>0</v>
      </c>
      <c r="O60" s="40"/>
    </row>
    <row r="61" spans="1:39" ht="15" customHeight="1">
      <c r="A61" s="92"/>
      <c r="B61" s="23"/>
      <c r="C61" s="24"/>
      <c r="D61" s="61"/>
      <c r="E61" s="114"/>
      <c r="F61" s="147"/>
      <c r="G61" s="124"/>
      <c r="H61" s="7"/>
      <c r="I61" s="90"/>
      <c r="O61" s="40"/>
      <c r="S61" s="54"/>
    </row>
    <row r="62" spans="1:39">
      <c r="A62" s="92"/>
      <c r="B62" s="23"/>
      <c r="C62" s="24"/>
      <c r="D62" s="12" t="s">
        <v>34</v>
      </c>
      <c r="E62" s="114">
        <v>2</v>
      </c>
      <c r="F62" s="147">
        <v>2934</v>
      </c>
      <c r="G62" s="216"/>
      <c r="H62" s="98">
        <f>F62*G62</f>
        <v>0</v>
      </c>
      <c r="I62" s="90">
        <f>H62*E62</f>
        <v>0</v>
      </c>
      <c r="O62" s="40"/>
      <c r="S62" s="50"/>
      <c r="AL62" s="20">
        <f>+H62/32</f>
        <v>0</v>
      </c>
    </row>
    <row r="63" spans="1:39">
      <c r="A63" s="92"/>
      <c r="B63" s="23"/>
      <c r="C63" s="24"/>
      <c r="D63" s="12" t="s">
        <v>35</v>
      </c>
      <c r="E63" s="114">
        <v>2</v>
      </c>
      <c r="F63" s="174">
        <v>3467</v>
      </c>
      <c r="G63" s="216"/>
      <c r="H63" s="98">
        <f>F63*G63</f>
        <v>0</v>
      </c>
      <c r="I63" s="90">
        <f>H63*E63</f>
        <v>0</v>
      </c>
      <c r="O63" s="40"/>
      <c r="S63" s="50"/>
      <c r="AL63" s="20">
        <f>+H63/32</f>
        <v>0</v>
      </c>
    </row>
    <row r="64" spans="1:39">
      <c r="A64" s="92"/>
      <c r="B64" s="26"/>
      <c r="C64" s="24"/>
      <c r="D64" s="12" t="s">
        <v>55</v>
      </c>
      <c r="E64" s="152">
        <v>2</v>
      </c>
      <c r="F64" s="147">
        <v>329</v>
      </c>
      <c r="G64" s="216"/>
      <c r="H64" s="98">
        <f>F64*G64</f>
        <v>0</v>
      </c>
      <c r="I64" s="90">
        <f>H64*E64</f>
        <v>0</v>
      </c>
      <c r="J64" s="40"/>
      <c r="O64" s="40"/>
      <c r="S64" s="50"/>
      <c r="AL64" s="20"/>
    </row>
    <row r="65" spans="1:39">
      <c r="A65" s="92"/>
      <c r="B65" s="26"/>
      <c r="C65" s="24"/>
      <c r="D65" s="12" t="s">
        <v>56</v>
      </c>
      <c r="E65" s="114">
        <v>2</v>
      </c>
      <c r="F65" s="147">
        <v>207</v>
      </c>
      <c r="G65" s="223"/>
      <c r="H65" s="142">
        <v>0</v>
      </c>
      <c r="I65" s="90">
        <f>H65*E65</f>
        <v>0</v>
      </c>
      <c r="O65" s="40"/>
      <c r="S65" s="50"/>
      <c r="AL65" s="20"/>
    </row>
    <row r="66" spans="1:39">
      <c r="A66" s="92"/>
      <c r="B66" s="26"/>
      <c r="C66" s="24"/>
      <c r="D66" s="12"/>
      <c r="E66" s="152"/>
      <c r="F66" s="177"/>
      <c r="G66" s="125"/>
      <c r="H66" s="93">
        <f>SUM(H62:H65)</f>
        <v>0</v>
      </c>
      <c r="I66" s="93">
        <f>SUM(I62:I65)</f>
        <v>0</v>
      </c>
      <c r="O66" s="40"/>
      <c r="S66" s="54"/>
      <c r="AL66" s="20"/>
    </row>
    <row r="67" spans="1:39">
      <c r="A67" s="92"/>
      <c r="B67" s="26"/>
      <c r="C67" s="24"/>
      <c r="D67" s="12"/>
      <c r="E67" s="152"/>
      <c r="F67" s="147"/>
      <c r="G67" s="124"/>
      <c r="H67" s="7"/>
      <c r="I67" s="90"/>
      <c r="O67" s="40"/>
      <c r="S67" s="54"/>
      <c r="AL67" s="20"/>
    </row>
    <row r="68" spans="1:39">
      <c r="A68" s="92"/>
      <c r="B68" s="26"/>
      <c r="C68" s="222" t="s">
        <v>57</v>
      </c>
      <c r="D68" s="12" t="s">
        <v>58</v>
      </c>
      <c r="E68" s="114">
        <v>0.5</v>
      </c>
      <c r="F68" s="180">
        <v>1686</v>
      </c>
      <c r="G68" s="216"/>
      <c r="H68" s="98">
        <f>F68*G68</f>
        <v>0</v>
      </c>
      <c r="I68" s="90">
        <f>H68*E68</f>
        <v>0</v>
      </c>
      <c r="O68" s="40"/>
      <c r="S68" s="50"/>
      <c r="AL68" s="20">
        <f>+H68/32</f>
        <v>0</v>
      </c>
    </row>
    <row r="69" spans="1:39">
      <c r="A69" s="92"/>
      <c r="B69" s="23"/>
      <c r="C69" s="24"/>
      <c r="D69" s="12" t="s">
        <v>59</v>
      </c>
      <c r="E69" s="114">
        <v>0.5</v>
      </c>
      <c r="F69" s="147" t="s">
        <v>33</v>
      </c>
      <c r="G69" s="216"/>
      <c r="H69" s="98">
        <v>0</v>
      </c>
      <c r="I69" s="90">
        <f>H69*E69</f>
        <v>0</v>
      </c>
      <c r="O69" s="40"/>
      <c r="S69" s="50"/>
      <c r="AL69" s="20"/>
    </row>
    <row r="70" spans="1:39">
      <c r="A70" s="92"/>
      <c r="B70" s="23"/>
      <c r="C70" s="24"/>
      <c r="D70" s="12" t="s">
        <v>40</v>
      </c>
      <c r="E70" s="114">
        <v>0.5</v>
      </c>
      <c r="F70" s="147" t="s">
        <v>33</v>
      </c>
      <c r="G70" s="223"/>
      <c r="H70" s="142">
        <v>0</v>
      </c>
      <c r="I70" s="90">
        <f>H70*E70</f>
        <v>0</v>
      </c>
      <c r="O70" s="40"/>
      <c r="S70" s="50"/>
      <c r="AL70" s="20"/>
    </row>
    <row r="71" spans="1:39">
      <c r="A71" s="92"/>
      <c r="B71" s="23"/>
      <c r="C71" s="24"/>
      <c r="D71" s="12"/>
      <c r="E71" s="114"/>
      <c r="F71" s="177"/>
      <c r="G71" s="125"/>
      <c r="H71" s="93">
        <f>SUM(H68:H70)</f>
        <v>0</v>
      </c>
      <c r="I71" s="93">
        <f>SUM(I68:I70)</f>
        <v>0</v>
      </c>
      <c r="O71" s="40"/>
      <c r="S71" s="50"/>
      <c r="AL71" s="20"/>
    </row>
    <row r="72" spans="1:39">
      <c r="A72" s="92"/>
      <c r="B72" s="23"/>
      <c r="C72" s="24"/>
      <c r="D72" s="12"/>
      <c r="E72" s="114"/>
      <c r="F72" s="180"/>
      <c r="G72" s="124"/>
      <c r="H72" s="56"/>
      <c r="I72" s="98"/>
      <c r="O72" s="40"/>
      <c r="S72" s="50"/>
      <c r="AL72" s="20"/>
    </row>
    <row r="73" spans="1:39">
      <c r="A73" s="92"/>
      <c r="B73" s="23"/>
      <c r="C73" s="6"/>
      <c r="D73" s="15"/>
      <c r="E73" s="155"/>
      <c r="F73" s="175">
        <f>SUM(F56:F72)</f>
        <v>11557</v>
      </c>
      <c r="G73" s="8"/>
      <c r="H73" s="95">
        <f>+H60+H66+H71</f>
        <v>0</v>
      </c>
      <c r="I73" s="95">
        <f>+I60+I66+I71</f>
        <v>0</v>
      </c>
      <c r="O73" s="40"/>
      <c r="AL73" s="21">
        <f>SUM(AL56:AL68)</f>
        <v>0</v>
      </c>
      <c r="AM73" s="21">
        <f>+AL73/8</f>
        <v>0</v>
      </c>
    </row>
    <row r="74" spans="1:39">
      <c r="A74" s="96"/>
      <c r="B74" s="68"/>
      <c r="C74" s="62"/>
      <c r="D74" s="73"/>
      <c r="E74" s="156"/>
      <c r="F74" s="182"/>
      <c r="G74" s="69"/>
      <c r="H74" s="65"/>
      <c r="I74" s="97"/>
      <c r="O74" s="40"/>
    </row>
    <row r="75" spans="1:39">
      <c r="A75" s="89">
        <v>5</v>
      </c>
      <c r="B75" s="36" t="s">
        <v>60</v>
      </c>
      <c r="C75" s="6" t="s">
        <v>61</v>
      </c>
      <c r="D75" s="12" t="s">
        <v>31</v>
      </c>
      <c r="E75" s="114">
        <v>4</v>
      </c>
      <c r="F75" s="147">
        <v>208</v>
      </c>
      <c r="G75" s="216"/>
      <c r="H75" s="98">
        <f>F75*G75</f>
        <v>0</v>
      </c>
      <c r="I75" s="90">
        <f>H75*E75</f>
        <v>0</v>
      </c>
      <c r="O75" s="40"/>
      <c r="S75" s="50"/>
      <c r="AL75" s="20">
        <f>+H75/32</f>
        <v>0</v>
      </c>
    </row>
    <row r="76" spans="1:39">
      <c r="A76" s="89"/>
      <c r="B76" s="36"/>
      <c r="C76" s="6"/>
      <c r="D76" s="12" t="s">
        <v>62</v>
      </c>
      <c r="E76" s="114">
        <v>4</v>
      </c>
      <c r="F76" s="147" t="s">
        <v>33</v>
      </c>
      <c r="G76" s="223"/>
      <c r="H76" s="142">
        <v>0</v>
      </c>
      <c r="I76" s="90">
        <f>H76*E76</f>
        <v>0</v>
      </c>
      <c r="O76" s="40"/>
      <c r="S76" s="50"/>
      <c r="AL76" s="20"/>
    </row>
    <row r="77" spans="1:39">
      <c r="A77" s="89"/>
      <c r="B77" s="36"/>
      <c r="C77" s="6"/>
      <c r="D77" s="31"/>
      <c r="E77" s="151"/>
      <c r="F77" s="177"/>
      <c r="G77" s="125"/>
      <c r="H77" s="93">
        <f>SUM(H75:H76)</f>
        <v>0</v>
      </c>
      <c r="I77" s="93">
        <f>SUM(I75:I76)</f>
        <v>0</v>
      </c>
      <c r="O77" s="40"/>
      <c r="S77" s="50"/>
      <c r="AL77" s="20"/>
    </row>
    <row r="78" spans="1:39">
      <c r="A78" s="89"/>
      <c r="B78" s="36"/>
      <c r="C78" s="6"/>
      <c r="D78" s="31"/>
      <c r="E78" s="151"/>
      <c r="F78" s="174"/>
      <c r="G78" s="126"/>
      <c r="H78" s="57"/>
      <c r="I78" s="102"/>
      <c r="O78" s="40"/>
      <c r="S78" s="50"/>
      <c r="AL78" s="20"/>
    </row>
    <row r="79" spans="1:39">
      <c r="A79" s="92"/>
      <c r="B79" s="23"/>
      <c r="C79" s="6"/>
      <c r="D79" s="12" t="s">
        <v>34</v>
      </c>
      <c r="E79" s="114">
        <v>2</v>
      </c>
      <c r="F79" s="147">
        <v>208</v>
      </c>
      <c r="G79" s="216"/>
      <c r="H79" s="98">
        <f>F79*G79</f>
        <v>0</v>
      </c>
      <c r="I79" s="90">
        <f>H79*E79</f>
        <v>0</v>
      </c>
      <c r="O79" s="40"/>
      <c r="S79" s="50"/>
      <c r="AL79" s="20">
        <f>+H79/32</f>
        <v>0</v>
      </c>
    </row>
    <row r="80" spans="1:39">
      <c r="A80" s="92"/>
      <c r="B80" s="6"/>
      <c r="C80" s="6"/>
      <c r="D80" s="12" t="s">
        <v>35</v>
      </c>
      <c r="E80" s="114">
        <v>2</v>
      </c>
      <c r="F80" s="174">
        <v>149</v>
      </c>
      <c r="G80" s="216"/>
      <c r="H80" s="98">
        <f>F80*G80</f>
        <v>0</v>
      </c>
      <c r="I80" s="90">
        <f>H80*E80</f>
        <v>0</v>
      </c>
      <c r="O80" s="40"/>
      <c r="S80" s="50"/>
      <c r="AL80" s="20">
        <f>+H80/32</f>
        <v>0</v>
      </c>
    </row>
    <row r="81" spans="1:39">
      <c r="A81" s="92"/>
      <c r="B81" s="6"/>
      <c r="C81" s="6"/>
      <c r="D81" s="12"/>
      <c r="E81" s="114"/>
      <c r="F81" s="177"/>
      <c r="G81" s="125"/>
      <c r="H81" s="93">
        <f>SUM(H79:H80)</f>
        <v>0</v>
      </c>
      <c r="I81" s="93">
        <f>SUM(I79:I80)</f>
        <v>0</v>
      </c>
      <c r="O81" s="40"/>
      <c r="S81" s="54"/>
      <c r="AL81" s="20"/>
    </row>
    <row r="82" spans="1:39">
      <c r="A82" s="92"/>
      <c r="B82" s="6"/>
      <c r="C82" s="6"/>
      <c r="D82" s="12"/>
      <c r="E82" s="114"/>
      <c r="F82" s="174"/>
      <c r="G82" s="124"/>
      <c r="H82" s="7"/>
      <c r="I82" s="90"/>
      <c r="O82" s="40"/>
      <c r="S82" s="50"/>
      <c r="AL82" s="20"/>
    </row>
    <row r="83" spans="1:39">
      <c r="A83" s="92"/>
      <c r="B83" s="6"/>
      <c r="C83" s="6"/>
      <c r="D83" s="12"/>
      <c r="E83" s="114"/>
      <c r="F83" s="175">
        <f>SUM(F75:F82)</f>
        <v>565</v>
      </c>
      <c r="G83" s="8"/>
      <c r="H83" s="95">
        <f>+H77+H81</f>
        <v>0</v>
      </c>
      <c r="I83" s="95">
        <f>+I77+I81</f>
        <v>0</v>
      </c>
      <c r="O83" s="40"/>
      <c r="AL83" s="21">
        <f>SUM(AL75:AL80)</f>
        <v>0</v>
      </c>
      <c r="AM83" s="21">
        <f>+AL83/8</f>
        <v>0</v>
      </c>
    </row>
    <row r="84" spans="1:39">
      <c r="A84" s="96"/>
      <c r="B84" s="62"/>
      <c r="C84" s="62"/>
      <c r="D84" s="63"/>
      <c r="E84" s="153"/>
      <c r="F84" s="179"/>
      <c r="G84" s="69"/>
      <c r="H84" s="65"/>
      <c r="I84" s="97"/>
      <c r="O84" s="40"/>
    </row>
    <row r="85" spans="1:39">
      <c r="A85" s="89">
        <v>6</v>
      </c>
      <c r="B85" s="34" t="s">
        <v>63</v>
      </c>
      <c r="C85" s="6" t="s">
        <v>64</v>
      </c>
      <c r="D85" s="12" t="s">
        <v>31</v>
      </c>
      <c r="E85" s="114">
        <v>4</v>
      </c>
      <c r="F85" s="147">
        <v>124</v>
      </c>
      <c r="G85" s="216"/>
      <c r="H85" s="98">
        <f>F85*G85</f>
        <v>0</v>
      </c>
      <c r="I85" s="90">
        <f>H85*E85</f>
        <v>0</v>
      </c>
      <c r="O85" s="40"/>
      <c r="S85" s="50"/>
      <c r="AL85" s="20">
        <f>+H85/32</f>
        <v>0</v>
      </c>
    </row>
    <row r="86" spans="1:39">
      <c r="A86" s="89"/>
      <c r="B86" s="34"/>
      <c r="C86" s="6"/>
      <c r="D86" s="12" t="s">
        <v>62</v>
      </c>
      <c r="E86" s="114">
        <v>4</v>
      </c>
      <c r="F86" s="147" t="s">
        <v>33</v>
      </c>
      <c r="G86" s="223"/>
      <c r="H86" s="142">
        <v>0</v>
      </c>
      <c r="I86" s="90">
        <f>H86*E86</f>
        <v>0</v>
      </c>
      <c r="J86" s="19"/>
      <c r="K86" s="19"/>
      <c r="L86" s="19"/>
      <c r="M86" s="19"/>
      <c r="O86" s="40"/>
      <c r="S86" s="50"/>
      <c r="AL86" s="20"/>
    </row>
    <row r="87" spans="1:39">
      <c r="A87" s="89"/>
      <c r="B87" s="34"/>
      <c r="C87" s="6"/>
      <c r="D87" s="31"/>
      <c r="E87" s="151"/>
      <c r="F87" s="177"/>
      <c r="G87" s="125"/>
      <c r="H87" s="93">
        <f>SUM(H85:H86)</f>
        <v>0</v>
      </c>
      <c r="I87" s="93">
        <f>SUM(I85:I86)</f>
        <v>0</v>
      </c>
      <c r="O87" s="40"/>
      <c r="S87" s="54"/>
      <c r="AL87" s="20"/>
    </row>
    <row r="88" spans="1:39">
      <c r="A88" s="89"/>
      <c r="B88" s="34"/>
      <c r="C88" s="6"/>
      <c r="D88" s="31"/>
      <c r="E88" s="151"/>
      <c r="F88" s="174"/>
      <c r="G88" s="126"/>
      <c r="H88" s="57"/>
      <c r="I88" s="102"/>
      <c r="O88" s="40"/>
      <c r="S88" s="54"/>
      <c r="AL88" s="20"/>
    </row>
    <row r="89" spans="1:39">
      <c r="A89" s="92"/>
      <c r="B89" s="6"/>
      <c r="C89" s="6"/>
      <c r="D89" s="12" t="s">
        <v>34</v>
      </c>
      <c r="E89" s="114">
        <v>2</v>
      </c>
      <c r="F89" s="147">
        <v>124</v>
      </c>
      <c r="G89" s="216"/>
      <c r="H89" s="98">
        <f>F89*G89</f>
        <v>0</v>
      </c>
      <c r="I89" s="90">
        <f>H89*E89</f>
        <v>0</v>
      </c>
      <c r="O89" s="40"/>
      <c r="S89" s="50"/>
      <c r="AL89" s="20">
        <f>+H89/32</f>
        <v>0</v>
      </c>
    </row>
    <row r="90" spans="1:39">
      <c r="A90" s="92"/>
      <c r="B90" s="6"/>
      <c r="C90" s="6"/>
      <c r="D90" s="12" t="s">
        <v>35</v>
      </c>
      <c r="E90" s="114">
        <v>2</v>
      </c>
      <c r="F90" s="174">
        <v>32</v>
      </c>
      <c r="G90" s="216"/>
      <c r="H90" s="98">
        <f>F90*G90</f>
        <v>0</v>
      </c>
      <c r="I90" s="90">
        <f>H90*E90</f>
        <v>0</v>
      </c>
      <c r="O90" s="40"/>
      <c r="S90" s="50"/>
      <c r="AL90" s="20">
        <f>+H90/32</f>
        <v>0</v>
      </c>
    </row>
    <row r="91" spans="1:39">
      <c r="A91" s="92"/>
      <c r="B91" s="6"/>
      <c r="C91" s="6"/>
      <c r="D91" s="12"/>
      <c r="E91" s="114"/>
      <c r="F91" s="177"/>
      <c r="G91" s="125"/>
      <c r="H91" s="93">
        <f>SUM(H89:H90)</f>
        <v>0</v>
      </c>
      <c r="I91" s="93">
        <f>SUM(I89:I90)</f>
        <v>0</v>
      </c>
      <c r="O91" s="40"/>
      <c r="S91" s="54"/>
      <c r="AL91" s="20"/>
    </row>
    <row r="92" spans="1:39">
      <c r="A92" s="92"/>
      <c r="B92" s="6"/>
      <c r="C92" s="6"/>
      <c r="D92" s="12"/>
      <c r="E92" s="114"/>
      <c r="F92" s="174"/>
      <c r="G92" s="124"/>
      <c r="H92" s="7"/>
      <c r="I92" s="90"/>
      <c r="O92" s="40"/>
      <c r="S92" s="50"/>
      <c r="AL92" s="20"/>
    </row>
    <row r="93" spans="1:39">
      <c r="A93" s="92"/>
      <c r="B93" s="6"/>
      <c r="C93" s="6"/>
      <c r="D93" s="12"/>
      <c r="E93" s="114"/>
      <c r="F93" s="175">
        <f>SUM(F85:F92)</f>
        <v>280</v>
      </c>
      <c r="G93" s="127"/>
      <c r="H93" s="95">
        <f>+H87+H91</f>
        <v>0</v>
      </c>
      <c r="I93" s="95">
        <f>+I87+I91</f>
        <v>0</v>
      </c>
      <c r="O93" s="40"/>
      <c r="AL93" s="21">
        <f>SUM(AL85:AL90)</f>
        <v>0</v>
      </c>
      <c r="AM93" s="21">
        <f>+AL93/8</f>
        <v>0</v>
      </c>
    </row>
    <row r="94" spans="1:39">
      <c r="A94" s="96"/>
      <c r="B94" s="62"/>
      <c r="C94" s="62"/>
      <c r="D94" s="73"/>
      <c r="E94" s="156"/>
      <c r="F94" s="176"/>
      <c r="G94" s="74"/>
      <c r="H94" s="75"/>
      <c r="I94" s="103"/>
      <c r="O94" s="40"/>
      <c r="S94" s="50"/>
    </row>
    <row r="95" spans="1:39">
      <c r="A95" s="89">
        <v>7</v>
      </c>
      <c r="B95" s="34" t="s">
        <v>65</v>
      </c>
      <c r="C95" s="6" t="s">
        <v>66</v>
      </c>
      <c r="D95" s="131" t="s">
        <v>67</v>
      </c>
      <c r="E95" s="114"/>
      <c r="F95" s="183"/>
      <c r="G95" s="124"/>
      <c r="H95" s="7"/>
      <c r="I95" s="90"/>
      <c r="O95" s="40"/>
      <c r="S95" s="50"/>
    </row>
    <row r="96" spans="1:39">
      <c r="A96" s="89"/>
      <c r="B96" s="34"/>
      <c r="C96" s="6"/>
      <c r="D96" s="12" t="s">
        <v>68</v>
      </c>
      <c r="E96" s="114">
        <v>4</v>
      </c>
      <c r="F96" s="214">
        <v>131</v>
      </c>
      <c r="G96" s="216"/>
      <c r="H96" s="98">
        <f>F96*G96</f>
        <v>0</v>
      </c>
      <c r="I96" s="90">
        <f>H96*E96</f>
        <v>0</v>
      </c>
      <c r="O96" s="40"/>
      <c r="S96" s="50"/>
    </row>
    <row r="97" spans="1:19">
      <c r="A97" s="92"/>
      <c r="B97" s="6"/>
      <c r="C97" s="6"/>
      <c r="D97" s="12" t="s">
        <v>69</v>
      </c>
      <c r="E97" s="114">
        <v>4</v>
      </c>
      <c r="F97" s="214">
        <v>131</v>
      </c>
      <c r="G97" s="216"/>
      <c r="H97" s="98">
        <f>F97*G97</f>
        <v>0</v>
      </c>
      <c r="I97" s="90">
        <f>H97*E97</f>
        <v>0</v>
      </c>
      <c r="O97" s="40"/>
      <c r="S97" s="50"/>
    </row>
    <row r="98" spans="1:19">
      <c r="A98" s="92"/>
      <c r="B98" s="6"/>
      <c r="C98" s="6"/>
      <c r="D98" s="12" t="s">
        <v>35</v>
      </c>
      <c r="E98" s="114">
        <v>4</v>
      </c>
      <c r="F98" s="214">
        <v>56</v>
      </c>
      <c r="G98" s="216"/>
      <c r="H98" s="98">
        <f>F98*G98</f>
        <v>0</v>
      </c>
      <c r="I98" s="90">
        <f>H98*E98</f>
        <v>0</v>
      </c>
      <c r="O98" s="40"/>
      <c r="S98" s="50"/>
    </row>
    <row r="99" spans="1:19">
      <c r="A99" s="92"/>
      <c r="B99" s="6"/>
      <c r="C99" s="6"/>
      <c r="D99" s="12" t="s">
        <v>53</v>
      </c>
      <c r="E99" s="114"/>
      <c r="F99" s="147" t="s">
        <v>33</v>
      </c>
      <c r="G99" s="223"/>
      <c r="H99" s="142">
        <v>0</v>
      </c>
      <c r="I99" s="90">
        <f>H99*E99</f>
        <v>0</v>
      </c>
      <c r="O99" s="40"/>
      <c r="S99" s="50"/>
    </row>
    <row r="100" spans="1:19">
      <c r="A100" s="92"/>
      <c r="B100" s="6"/>
      <c r="C100" s="6"/>
      <c r="D100" s="15"/>
      <c r="E100" s="155"/>
      <c r="F100" s="177"/>
      <c r="G100" s="125"/>
      <c r="H100" s="93">
        <f>SUM(H96:H99)</f>
        <v>0</v>
      </c>
      <c r="I100" s="93">
        <f>SUM(I96:I99)</f>
        <v>0</v>
      </c>
      <c r="O100" s="40"/>
      <c r="S100" s="50"/>
    </row>
    <row r="101" spans="1:19">
      <c r="A101" s="92"/>
      <c r="B101" s="6"/>
      <c r="C101" s="6"/>
      <c r="D101" s="133" t="s">
        <v>70</v>
      </c>
      <c r="E101" s="155"/>
      <c r="F101" s="183"/>
      <c r="G101" s="128"/>
      <c r="H101" s="56"/>
      <c r="I101" s="90"/>
      <c r="O101" s="40"/>
      <c r="S101" s="50"/>
    </row>
    <row r="102" spans="1:19">
      <c r="A102" s="92"/>
      <c r="B102" s="6"/>
      <c r="C102" s="6"/>
      <c r="D102" s="12" t="s">
        <v>31</v>
      </c>
      <c r="E102" s="114">
        <v>4</v>
      </c>
      <c r="F102" s="147">
        <v>695</v>
      </c>
      <c r="G102" s="216"/>
      <c r="H102" s="98">
        <f>F102*G102</f>
        <v>0</v>
      </c>
      <c r="I102" s="90">
        <f>H102*E102</f>
        <v>0</v>
      </c>
      <c r="O102" s="40"/>
      <c r="S102" s="50"/>
    </row>
    <row r="103" spans="1:19">
      <c r="A103" s="92"/>
      <c r="B103" s="6"/>
      <c r="C103" s="6"/>
      <c r="D103" s="12" t="s">
        <v>53</v>
      </c>
      <c r="E103" s="114">
        <v>4</v>
      </c>
      <c r="F103" s="147" t="s">
        <v>33</v>
      </c>
      <c r="G103" s="223"/>
      <c r="H103" s="142">
        <v>0</v>
      </c>
      <c r="I103" s="90">
        <f>H103*E103</f>
        <v>0</v>
      </c>
      <c r="O103" s="40"/>
      <c r="S103" s="50"/>
    </row>
    <row r="104" spans="1:19">
      <c r="A104" s="92"/>
      <c r="B104" s="6"/>
      <c r="C104" s="6"/>
      <c r="D104" s="31"/>
      <c r="E104" s="151"/>
      <c r="F104" s="177"/>
      <c r="G104" s="125"/>
      <c r="H104" s="93">
        <f>SUM(H102:H103)</f>
        <v>0</v>
      </c>
      <c r="I104" s="93">
        <f>SUM(I102:I103)</f>
        <v>0</v>
      </c>
      <c r="O104" s="40"/>
      <c r="S104" s="50"/>
    </row>
    <row r="105" spans="1:19">
      <c r="A105" s="92"/>
      <c r="B105" s="6"/>
      <c r="C105" s="6"/>
      <c r="D105" s="31"/>
      <c r="E105" s="151"/>
      <c r="F105" s="174"/>
      <c r="G105" s="126"/>
      <c r="H105" s="57"/>
      <c r="I105" s="102"/>
      <c r="O105" s="40"/>
      <c r="S105" s="50"/>
    </row>
    <row r="106" spans="1:19">
      <c r="A106" s="92"/>
      <c r="B106" s="6"/>
      <c r="C106" s="6"/>
      <c r="D106" s="12" t="s">
        <v>34</v>
      </c>
      <c r="E106" s="114">
        <v>2</v>
      </c>
      <c r="F106" s="147">
        <v>579</v>
      </c>
      <c r="G106" s="216"/>
      <c r="H106" s="98">
        <f>F106*G106</f>
        <v>0</v>
      </c>
      <c r="I106" s="90">
        <f>H106*E106</f>
        <v>0</v>
      </c>
      <c r="O106" s="40"/>
      <c r="S106" s="50"/>
    </row>
    <row r="107" spans="1:19">
      <c r="A107" s="92"/>
      <c r="B107" s="6"/>
      <c r="C107" s="6"/>
      <c r="D107" s="12" t="s">
        <v>35</v>
      </c>
      <c r="E107" s="114">
        <v>2</v>
      </c>
      <c r="F107" s="174">
        <v>823</v>
      </c>
      <c r="G107" s="216"/>
      <c r="H107" s="98">
        <f>F107*G107</f>
        <v>0</v>
      </c>
      <c r="I107" s="90">
        <f>H107*E107</f>
        <v>0</v>
      </c>
      <c r="O107" s="40"/>
      <c r="S107" s="50"/>
    </row>
    <row r="108" spans="1:19">
      <c r="A108" s="92"/>
      <c r="B108" s="6"/>
      <c r="C108" s="6"/>
      <c r="D108" s="12"/>
      <c r="E108" s="114"/>
      <c r="F108" s="177"/>
      <c r="G108" s="125"/>
      <c r="H108" s="93">
        <f>SUM(H106:H107)</f>
        <v>0</v>
      </c>
      <c r="I108" s="93">
        <f>SUM(I106:I107)</f>
        <v>0</v>
      </c>
      <c r="O108" s="40"/>
      <c r="S108" s="50"/>
    </row>
    <row r="109" spans="1:19">
      <c r="A109" s="92"/>
      <c r="B109" s="34" t="s">
        <v>71</v>
      </c>
      <c r="C109" s="6"/>
      <c r="D109" s="12"/>
      <c r="E109" s="114"/>
      <c r="F109" s="174"/>
      <c r="G109" s="124"/>
      <c r="H109" s="7"/>
      <c r="I109" s="90"/>
      <c r="O109" s="40"/>
      <c r="S109" s="50"/>
    </row>
    <row r="110" spans="1:19">
      <c r="A110" s="92"/>
      <c r="B110" s="34" t="s">
        <v>72</v>
      </c>
      <c r="C110" s="6"/>
      <c r="D110" s="131" t="s">
        <v>68</v>
      </c>
      <c r="E110" s="205">
        <v>8</v>
      </c>
      <c r="F110" s="215">
        <v>131</v>
      </c>
      <c r="G110" s="216"/>
      <c r="H110" s="98">
        <f>F110*G110</f>
        <v>0</v>
      </c>
      <c r="I110" s="90">
        <f>H110*E110</f>
        <v>0</v>
      </c>
      <c r="O110" s="40"/>
      <c r="S110" s="50"/>
    </row>
    <row r="111" spans="1:19">
      <c r="A111" s="92"/>
      <c r="B111" s="6"/>
      <c r="C111" s="6"/>
      <c r="D111" s="131" t="s">
        <v>69</v>
      </c>
      <c r="E111" s="205">
        <v>8</v>
      </c>
      <c r="F111" s="215">
        <v>131</v>
      </c>
      <c r="G111" s="216"/>
      <c r="H111" s="98">
        <f>F111*G111</f>
        <v>0</v>
      </c>
      <c r="I111" s="90">
        <f>H111*E111</f>
        <v>0</v>
      </c>
      <c r="O111" s="40"/>
      <c r="S111" s="50"/>
    </row>
    <row r="112" spans="1:19">
      <c r="A112" s="92"/>
      <c r="B112" s="6"/>
      <c r="C112" s="6"/>
      <c r="D112" s="131" t="s">
        <v>35</v>
      </c>
      <c r="E112" s="205">
        <v>8</v>
      </c>
      <c r="F112" s="215">
        <v>56</v>
      </c>
      <c r="G112" s="216"/>
      <c r="H112" s="98">
        <f>F112*G112</f>
        <v>0</v>
      </c>
      <c r="I112" s="90">
        <f>H112*E112</f>
        <v>0</v>
      </c>
      <c r="O112" s="40"/>
      <c r="S112" s="50"/>
    </row>
    <row r="113" spans="1:39">
      <c r="A113" s="92"/>
      <c r="B113" s="6"/>
      <c r="C113" s="6"/>
      <c r="D113" s="131" t="s">
        <v>53</v>
      </c>
      <c r="E113" s="205">
        <v>8</v>
      </c>
      <c r="F113" s="206" t="s">
        <v>33</v>
      </c>
      <c r="G113" s="223"/>
      <c r="H113" s="142">
        <v>0</v>
      </c>
      <c r="I113" s="90">
        <f>H113*E113</f>
        <v>0</v>
      </c>
      <c r="O113" s="40"/>
      <c r="S113" s="50"/>
    </row>
    <row r="114" spans="1:39">
      <c r="A114" s="92"/>
      <c r="B114" s="6"/>
      <c r="C114" s="6"/>
      <c r="D114" s="12"/>
      <c r="E114" s="114"/>
      <c r="F114" s="177"/>
      <c r="G114" s="125"/>
      <c r="H114" s="93">
        <f>SUM(H110:H113)</f>
        <v>0</v>
      </c>
      <c r="I114" s="93">
        <f>SUM(I110:I113)</f>
        <v>0</v>
      </c>
      <c r="O114" s="40"/>
      <c r="S114" s="50"/>
    </row>
    <row r="115" spans="1:39">
      <c r="A115" s="92"/>
      <c r="B115" s="6"/>
      <c r="C115" s="6"/>
      <c r="D115" s="12"/>
      <c r="E115" s="114"/>
      <c r="F115" s="174"/>
      <c r="G115" s="124"/>
      <c r="H115" s="7"/>
      <c r="I115" s="90"/>
      <c r="O115" s="40"/>
      <c r="S115" s="50"/>
    </row>
    <row r="116" spans="1:39">
      <c r="A116" s="92"/>
      <c r="B116" s="6"/>
      <c r="C116" s="6"/>
      <c r="D116" s="12"/>
      <c r="E116" s="114"/>
      <c r="F116" s="175">
        <f>SUM(F95:F115)</f>
        <v>2733</v>
      </c>
      <c r="G116" s="8"/>
      <c r="H116" s="95">
        <f>+H100+H104+H108+H114</f>
        <v>0</v>
      </c>
      <c r="I116" s="95">
        <f>+I100+I104+I108+I114</f>
        <v>0</v>
      </c>
      <c r="O116" s="40"/>
      <c r="S116" s="50"/>
    </row>
    <row r="117" spans="1:39">
      <c r="A117" s="96"/>
      <c r="B117" s="62"/>
      <c r="C117" s="62"/>
      <c r="D117" s="63"/>
      <c r="E117" s="153"/>
      <c r="F117" s="179"/>
      <c r="G117" s="64"/>
      <c r="H117" s="65"/>
      <c r="I117" s="97"/>
      <c r="O117" s="40"/>
      <c r="S117" s="50"/>
    </row>
    <row r="118" spans="1:39">
      <c r="A118" s="89">
        <v>8</v>
      </c>
      <c r="B118" s="195" t="s">
        <v>73</v>
      </c>
      <c r="C118" s="196" t="s">
        <v>74</v>
      </c>
      <c r="D118" s="14" t="s">
        <v>75</v>
      </c>
      <c r="E118" s="154">
        <v>4</v>
      </c>
      <c r="F118" s="197">
        <v>710</v>
      </c>
      <c r="G118" s="216"/>
      <c r="H118" s="98">
        <f t="shared" ref="H118:H123" si="0">F118*G118</f>
        <v>0</v>
      </c>
      <c r="I118" s="90">
        <f>H118*E118</f>
        <v>0</v>
      </c>
      <c r="N118" s="1"/>
      <c r="O118" s="40"/>
      <c r="S118" s="50"/>
      <c r="AL118" s="20">
        <f>+H118/32</f>
        <v>0</v>
      </c>
    </row>
    <row r="119" spans="1:39">
      <c r="A119" s="89"/>
      <c r="B119" s="195"/>
      <c r="C119" s="196"/>
      <c r="D119" s="14" t="s">
        <v>76</v>
      </c>
      <c r="E119" s="154">
        <v>4</v>
      </c>
      <c r="F119" s="197">
        <v>6.5</v>
      </c>
      <c r="G119" s="216"/>
      <c r="H119" s="98">
        <f t="shared" si="0"/>
        <v>0</v>
      </c>
      <c r="I119" s="90">
        <f>H119*E119</f>
        <v>0</v>
      </c>
      <c r="J119" s="40"/>
      <c r="N119" s="1"/>
      <c r="O119" s="40"/>
      <c r="S119" s="50"/>
      <c r="AL119" s="20"/>
    </row>
    <row r="120" spans="1:39">
      <c r="A120" s="89"/>
      <c r="B120" s="195"/>
      <c r="C120" s="196"/>
      <c r="D120" s="14" t="s">
        <v>77</v>
      </c>
      <c r="E120" s="154">
        <v>2</v>
      </c>
      <c r="F120" s="197">
        <v>710</v>
      </c>
      <c r="G120" s="216"/>
      <c r="H120" s="98">
        <f t="shared" si="0"/>
        <v>0</v>
      </c>
      <c r="I120" s="90">
        <f>H120*E120</f>
        <v>0</v>
      </c>
      <c r="J120" s="40"/>
      <c r="N120" s="1"/>
      <c r="O120" s="40"/>
      <c r="S120" s="50"/>
      <c r="AL120" s="20"/>
    </row>
    <row r="121" spans="1:39">
      <c r="A121" s="89"/>
      <c r="B121" s="195"/>
      <c r="C121" s="196"/>
      <c r="D121" s="14" t="s">
        <v>78</v>
      </c>
      <c r="E121" s="154">
        <v>2</v>
      </c>
      <c r="F121" s="197">
        <v>869</v>
      </c>
      <c r="G121" s="216"/>
      <c r="H121" s="98">
        <f t="shared" si="0"/>
        <v>0</v>
      </c>
      <c r="I121" s="90">
        <f>H121*E121</f>
        <v>0</v>
      </c>
      <c r="J121" s="40"/>
      <c r="N121" s="1"/>
      <c r="O121" s="40"/>
      <c r="S121" s="50"/>
      <c r="AL121" s="20"/>
    </row>
    <row r="122" spans="1:39">
      <c r="A122" s="89"/>
      <c r="B122" s="195"/>
      <c r="C122" s="196"/>
      <c r="D122" s="14"/>
      <c r="E122" s="154"/>
      <c r="F122" s="197"/>
      <c r="G122" s="223"/>
      <c r="H122" s="98">
        <f t="shared" si="0"/>
        <v>0</v>
      </c>
      <c r="I122" s="90"/>
      <c r="J122" s="40"/>
      <c r="N122" s="1"/>
      <c r="O122" s="40"/>
      <c r="S122" s="50"/>
      <c r="AL122" s="20"/>
    </row>
    <row r="123" spans="1:39">
      <c r="A123" s="89"/>
      <c r="B123" s="195" t="s">
        <v>73</v>
      </c>
      <c r="C123" s="196"/>
      <c r="D123" s="204" t="s">
        <v>78</v>
      </c>
      <c r="E123" s="207">
        <v>2</v>
      </c>
      <c r="F123" s="208">
        <v>869</v>
      </c>
      <c r="G123" s="216"/>
      <c r="H123" s="98">
        <f t="shared" si="0"/>
        <v>0</v>
      </c>
      <c r="I123" s="90">
        <f>H123*E123</f>
        <v>0</v>
      </c>
      <c r="J123" s="40"/>
      <c r="N123" s="1"/>
      <c r="O123" s="40"/>
      <c r="S123" s="50"/>
      <c r="AL123" s="20"/>
    </row>
    <row r="124" spans="1:39">
      <c r="A124" s="89"/>
      <c r="B124" s="195" t="s">
        <v>79</v>
      </c>
      <c r="C124" s="196"/>
      <c r="D124" s="14"/>
      <c r="E124" s="154"/>
      <c r="F124" s="177"/>
      <c r="G124" s="125"/>
      <c r="H124" s="93">
        <f>SUM(H118:H123)</f>
        <v>0</v>
      </c>
      <c r="I124" s="93">
        <f>SUM(I118:I123)</f>
        <v>0</v>
      </c>
      <c r="N124" s="1"/>
      <c r="O124" s="40"/>
      <c r="S124" s="50"/>
      <c r="AL124" s="20"/>
    </row>
    <row r="125" spans="1:39">
      <c r="A125" s="89"/>
      <c r="B125" s="195"/>
      <c r="C125" s="196"/>
      <c r="D125" s="14"/>
      <c r="E125" s="154"/>
      <c r="F125" s="177"/>
      <c r="G125" s="125"/>
      <c r="H125" s="58"/>
      <c r="I125" s="93"/>
      <c r="N125" s="1"/>
      <c r="O125" s="40"/>
      <c r="S125" s="50"/>
      <c r="AL125" s="20"/>
    </row>
    <row r="126" spans="1:39">
      <c r="A126" s="92"/>
      <c r="B126" s="196"/>
      <c r="C126" s="196"/>
      <c r="D126" s="198"/>
      <c r="E126" s="162"/>
      <c r="F126" s="199">
        <f>SUM(F118:F125)</f>
        <v>3164.5</v>
      </c>
      <c r="G126" s="8"/>
      <c r="H126" s="80"/>
      <c r="I126" s="95">
        <f>+I124</f>
        <v>0</v>
      </c>
      <c r="N126" s="1"/>
      <c r="O126" s="40"/>
      <c r="S126" s="50"/>
      <c r="AL126" s="21">
        <f>SUM(AL118:AL125)</f>
        <v>0</v>
      </c>
      <c r="AM126" s="21">
        <f>+AL126/8</f>
        <v>0</v>
      </c>
    </row>
    <row r="127" spans="1:39">
      <c r="A127" s="96"/>
      <c r="B127" s="62"/>
      <c r="C127" s="62"/>
      <c r="D127" s="63"/>
      <c r="E127" s="153"/>
      <c r="F127" s="179"/>
      <c r="G127" s="64"/>
      <c r="H127" s="65"/>
      <c r="I127" s="97"/>
      <c r="O127" s="40"/>
      <c r="S127" s="50"/>
    </row>
    <row r="128" spans="1:39">
      <c r="A128" s="104">
        <v>9</v>
      </c>
      <c r="B128" s="38" t="s">
        <v>80</v>
      </c>
      <c r="C128" s="28" t="s">
        <v>81</v>
      </c>
      <c r="D128" s="29" t="s">
        <v>82</v>
      </c>
      <c r="E128" s="157">
        <v>4</v>
      </c>
      <c r="F128" s="184">
        <v>180</v>
      </c>
      <c r="G128" s="218"/>
      <c r="H128" s="98">
        <f>F128*G128</f>
        <v>0</v>
      </c>
      <c r="I128" s="90">
        <f>H128*E128</f>
        <v>0</v>
      </c>
      <c r="J128" s="19"/>
      <c r="K128" s="19"/>
      <c r="L128" s="19"/>
      <c r="M128" s="19"/>
      <c r="O128" s="40"/>
      <c r="S128" s="50"/>
      <c r="AL128" s="20">
        <f>+H128/32</f>
        <v>0</v>
      </c>
      <c r="AM128" s="19"/>
    </row>
    <row r="129" spans="1:39">
      <c r="A129" s="104"/>
      <c r="B129" s="38"/>
      <c r="C129" s="28"/>
      <c r="D129" s="29" t="s">
        <v>83</v>
      </c>
      <c r="E129" s="157">
        <v>4</v>
      </c>
      <c r="F129" s="185">
        <v>56.5</v>
      </c>
      <c r="G129" s="218"/>
      <c r="H129" s="98">
        <f>F129*G129</f>
        <v>0</v>
      </c>
      <c r="I129" s="90">
        <f>H129*E129</f>
        <v>0</v>
      </c>
      <c r="J129" s="19"/>
      <c r="K129" s="19"/>
      <c r="L129" s="19"/>
      <c r="M129" s="19"/>
      <c r="O129" s="40"/>
      <c r="S129" s="50"/>
      <c r="AL129" s="20"/>
      <c r="AM129" s="19"/>
    </row>
    <row r="130" spans="1:39">
      <c r="A130" s="104"/>
      <c r="B130" s="38"/>
      <c r="C130" s="28"/>
      <c r="D130" s="29" t="s">
        <v>84</v>
      </c>
      <c r="E130" s="157">
        <v>4</v>
      </c>
      <c r="F130" s="185">
        <v>56.5</v>
      </c>
      <c r="G130" s="218"/>
      <c r="H130" s="98">
        <f>F130*G130</f>
        <v>0</v>
      </c>
      <c r="I130" s="90">
        <f>H130*E130</f>
        <v>0</v>
      </c>
      <c r="J130" s="19"/>
      <c r="K130" s="19"/>
      <c r="L130" s="19"/>
      <c r="M130" s="19"/>
      <c r="O130" s="40"/>
      <c r="S130" s="50"/>
      <c r="AL130" s="20"/>
      <c r="AM130" s="19"/>
    </row>
    <row r="131" spans="1:39">
      <c r="A131" s="104"/>
      <c r="B131" s="38"/>
      <c r="C131" s="28"/>
      <c r="D131" s="29"/>
      <c r="E131" s="157"/>
      <c r="F131" s="177"/>
      <c r="G131" s="125"/>
      <c r="H131" s="225">
        <f>SUM(H128:H130)</f>
        <v>0</v>
      </c>
      <c r="I131" s="93">
        <f>SUM(I128:I130)</f>
        <v>0</v>
      </c>
      <c r="J131" s="19"/>
      <c r="K131" s="19"/>
      <c r="L131" s="19"/>
      <c r="M131" s="19"/>
      <c r="O131" s="40"/>
      <c r="S131" s="50"/>
      <c r="AL131" s="20"/>
      <c r="AM131" s="19"/>
    </row>
    <row r="132" spans="1:39">
      <c r="A132" s="104"/>
      <c r="B132" s="38"/>
      <c r="C132" s="28"/>
      <c r="D132" s="29"/>
      <c r="E132" s="157"/>
      <c r="F132" s="184"/>
      <c r="G132" s="129"/>
      <c r="H132" s="226"/>
      <c r="I132" s="105"/>
      <c r="J132" s="19"/>
      <c r="K132" s="19"/>
      <c r="L132" s="19"/>
      <c r="M132" s="19"/>
      <c r="O132" s="40"/>
      <c r="S132" s="50"/>
      <c r="AL132" s="20"/>
      <c r="AM132" s="19"/>
    </row>
    <row r="133" spans="1:39">
      <c r="A133" s="92"/>
      <c r="B133" s="6"/>
      <c r="C133" s="6"/>
      <c r="D133" s="12" t="s">
        <v>31</v>
      </c>
      <c r="E133" s="114">
        <v>4</v>
      </c>
      <c r="F133" s="180">
        <v>2111</v>
      </c>
      <c r="G133" s="216"/>
      <c r="H133" s="98">
        <f>F133*G133</f>
        <v>0</v>
      </c>
      <c r="I133" s="90">
        <f>H133*E133</f>
        <v>0</v>
      </c>
      <c r="O133" s="40"/>
      <c r="S133" s="50"/>
      <c r="AL133" s="20">
        <f>+H133/32</f>
        <v>0</v>
      </c>
    </row>
    <row r="134" spans="1:39">
      <c r="A134" s="92"/>
      <c r="B134" s="6"/>
      <c r="C134" s="6"/>
      <c r="D134" s="12" t="s">
        <v>53</v>
      </c>
      <c r="E134" s="114">
        <v>4</v>
      </c>
      <c r="F134" s="147" t="s">
        <v>33</v>
      </c>
      <c r="G134" s="127"/>
      <c r="H134" s="141">
        <v>0</v>
      </c>
      <c r="I134" s="90">
        <f>H134*E134</f>
        <v>0</v>
      </c>
      <c r="O134" s="40"/>
      <c r="S134" s="54"/>
    </row>
    <row r="135" spans="1:39">
      <c r="A135" s="92"/>
      <c r="B135" s="6"/>
      <c r="C135" s="6"/>
      <c r="D135" s="15"/>
      <c r="E135" s="114"/>
      <c r="F135" s="177"/>
      <c r="G135" s="125"/>
      <c r="H135" s="93">
        <f>SUM(H133:H134)</f>
        <v>0</v>
      </c>
      <c r="I135" s="93">
        <f>SUM(I133:I134)</f>
        <v>0</v>
      </c>
      <c r="O135" s="40"/>
    </row>
    <row r="136" spans="1:39">
      <c r="A136" s="92"/>
      <c r="B136" s="6"/>
      <c r="C136" s="6"/>
      <c r="D136" s="15"/>
      <c r="E136" s="114"/>
      <c r="F136" s="186"/>
      <c r="G136" s="127"/>
      <c r="H136" s="56"/>
      <c r="I136" s="98"/>
      <c r="O136" s="40"/>
      <c r="S136" s="54"/>
    </row>
    <row r="137" spans="1:39">
      <c r="A137" s="92"/>
      <c r="B137" s="6"/>
      <c r="C137" s="6"/>
      <c r="D137" s="12" t="s">
        <v>34</v>
      </c>
      <c r="E137" s="114">
        <v>2</v>
      </c>
      <c r="F137" s="180">
        <v>1996</v>
      </c>
      <c r="G137" s="216"/>
      <c r="H137" s="98">
        <f>F137*G137</f>
        <v>0</v>
      </c>
      <c r="I137" s="90">
        <f>H137*E137</f>
        <v>0</v>
      </c>
      <c r="O137" s="40"/>
      <c r="S137" s="50"/>
      <c r="AL137" s="20">
        <f>+H137/32</f>
        <v>0</v>
      </c>
    </row>
    <row r="138" spans="1:39">
      <c r="A138" s="92"/>
      <c r="B138" s="6"/>
      <c r="C138" s="6"/>
      <c r="D138" s="12" t="s">
        <v>35</v>
      </c>
      <c r="E138" s="114">
        <v>2</v>
      </c>
      <c r="F138" s="200">
        <v>1345</v>
      </c>
      <c r="G138" s="216"/>
      <c r="H138" s="98">
        <f>F138*G138</f>
        <v>0</v>
      </c>
      <c r="I138" s="90">
        <f>H138*E138</f>
        <v>0</v>
      </c>
      <c r="O138" s="40"/>
      <c r="S138" s="50"/>
      <c r="AL138" s="20">
        <f>+H138/32</f>
        <v>0</v>
      </c>
    </row>
    <row r="139" spans="1:39">
      <c r="A139" s="92"/>
      <c r="B139" s="6"/>
      <c r="C139" s="6"/>
      <c r="D139" s="12" t="s">
        <v>53</v>
      </c>
      <c r="E139" s="114">
        <v>2</v>
      </c>
      <c r="F139" s="147" t="s">
        <v>33</v>
      </c>
      <c r="G139" s="223"/>
      <c r="H139" s="141">
        <v>0</v>
      </c>
      <c r="I139" s="90">
        <f>H139*E139</f>
        <v>0</v>
      </c>
      <c r="O139" s="40"/>
      <c r="S139" s="50"/>
      <c r="AL139" s="20"/>
    </row>
    <row r="140" spans="1:39">
      <c r="A140" s="92"/>
      <c r="B140" s="6"/>
      <c r="C140" s="6"/>
      <c r="D140" s="44"/>
      <c r="E140" s="151"/>
      <c r="F140" s="177"/>
      <c r="G140" s="125"/>
      <c r="H140" s="93">
        <f>SUM(H137:H139)</f>
        <v>0</v>
      </c>
      <c r="I140" s="93">
        <f>SUM(I137:I139)</f>
        <v>0</v>
      </c>
      <c r="O140" s="40"/>
      <c r="S140" s="54"/>
      <c r="AL140" s="20"/>
    </row>
    <row r="141" spans="1:39">
      <c r="A141" s="92"/>
      <c r="B141" s="6"/>
      <c r="C141" s="6"/>
      <c r="D141" s="44"/>
      <c r="E141" s="151"/>
      <c r="F141" s="147"/>
      <c r="G141" s="126"/>
      <c r="H141" s="33"/>
      <c r="I141" s="100"/>
      <c r="O141" s="40"/>
      <c r="S141" s="54"/>
      <c r="AL141" s="20"/>
    </row>
    <row r="142" spans="1:39">
      <c r="A142" s="92"/>
      <c r="B142" s="6"/>
      <c r="C142" s="6"/>
      <c r="D142" s="12" t="s">
        <v>85</v>
      </c>
      <c r="E142" s="114">
        <v>1</v>
      </c>
      <c r="F142" s="180">
        <v>695</v>
      </c>
      <c r="G142" s="216"/>
      <c r="H142" s="98">
        <f>F142*G142</f>
        <v>0</v>
      </c>
      <c r="I142" s="90">
        <f>H142*E142</f>
        <v>0</v>
      </c>
      <c r="O142" s="40"/>
      <c r="S142" s="50"/>
      <c r="AL142" s="20">
        <f>+H142/32</f>
        <v>0</v>
      </c>
    </row>
    <row r="143" spans="1:39">
      <c r="A143" s="106"/>
      <c r="B143" s="28"/>
      <c r="C143" s="28"/>
      <c r="D143" s="12" t="s">
        <v>62</v>
      </c>
      <c r="E143" s="158">
        <v>1</v>
      </c>
      <c r="F143" s="147" t="s">
        <v>33</v>
      </c>
      <c r="G143" s="227"/>
      <c r="H143" s="143">
        <v>0</v>
      </c>
      <c r="I143" s="90">
        <f>H143*E143</f>
        <v>0</v>
      </c>
      <c r="O143" s="40"/>
      <c r="S143" s="50"/>
    </row>
    <row r="144" spans="1:39">
      <c r="A144" s="106"/>
      <c r="B144" s="28"/>
      <c r="C144" s="28"/>
      <c r="D144" s="30"/>
      <c r="E144" s="158"/>
      <c r="F144" s="177"/>
      <c r="G144" s="125"/>
      <c r="H144" s="93">
        <f>SUM(H142:H143)</f>
        <v>0</v>
      </c>
      <c r="I144" s="93">
        <f>SUM(I142:I143)</f>
        <v>0</v>
      </c>
      <c r="O144" s="40"/>
      <c r="S144" s="50"/>
    </row>
    <row r="145" spans="1:39">
      <c r="A145" s="106"/>
      <c r="B145" s="28"/>
      <c r="C145" s="28"/>
      <c r="D145" s="30"/>
      <c r="E145" s="158"/>
      <c r="F145" s="177"/>
      <c r="G145" s="125"/>
      <c r="H145" s="58"/>
      <c r="I145" s="93"/>
      <c r="O145" s="40"/>
      <c r="S145" s="50"/>
    </row>
    <row r="146" spans="1:39">
      <c r="A146" s="106"/>
      <c r="B146" s="28"/>
      <c r="C146" s="28"/>
      <c r="D146" s="201" t="s">
        <v>86</v>
      </c>
      <c r="E146" s="158">
        <v>4</v>
      </c>
      <c r="F146" s="147">
        <v>201</v>
      </c>
      <c r="G146" s="216"/>
      <c r="H146" s="98">
        <f>F146*G146</f>
        <v>0</v>
      </c>
      <c r="I146" s="90">
        <f>H146*E146</f>
        <v>0</v>
      </c>
      <c r="O146" s="40"/>
      <c r="S146" s="50"/>
    </row>
    <row r="147" spans="1:39" ht="22.8">
      <c r="A147" s="106"/>
      <c r="B147" s="28"/>
      <c r="C147" s="28"/>
      <c r="D147" s="201" t="s">
        <v>87</v>
      </c>
      <c r="E147" s="159">
        <v>2</v>
      </c>
      <c r="F147" s="202">
        <v>33</v>
      </c>
      <c r="G147" s="219"/>
      <c r="H147" s="98">
        <f>F147*G147</f>
        <v>0</v>
      </c>
      <c r="I147" s="90">
        <f>H147*E147</f>
        <v>0</v>
      </c>
      <c r="O147" s="40"/>
      <c r="S147" s="50"/>
    </row>
    <row r="148" spans="1:39">
      <c r="A148" s="106"/>
      <c r="B148" s="28"/>
      <c r="C148" s="28"/>
      <c r="D148" s="201"/>
      <c r="E148" s="159"/>
      <c r="F148" s="202"/>
      <c r="G148" s="125"/>
      <c r="H148" s="93">
        <f>SUM(H146:H147)</f>
        <v>0</v>
      </c>
      <c r="I148" s="93">
        <f>SUM(I146:I147)</f>
        <v>0</v>
      </c>
      <c r="O148" s="40"/>
      <c r="S148" s="50"/>
    </row>
    <row r="149" spans="1:39">
      <c r="A149" s="104"/>
      <c r="B149" s="38" t="s">
        <v>80</v>
      </c>
      <c r="C149" s="209" t="s">
        <v>81</v>
      </c>
      <c r="D149" s="210" t="s">
        <v>82</v>
      </c>
      <c r="E149" s="211">
        <v>8</v>
      </c>
      <c r="F149" s="212">
        <v>180</v>
      </c>
      <c r="G149" s="218"/>
      <c r="H149" s="98">
        <f>F149*G149</f>
        <v>0</v>
      </c>
      <c r="I149" s="90">
        <f>H149*E149</f>
        <v>0</v>
      </c>
      <c r="J149" s="19"/>
      <c r="K149" s="19"/>
      <c r="L149" s="19"/>
      <c r="M149" s="19"/>
      <c r="O149" s="40"/>
      <c r="S149" s="50"/>
      <c r="AL149" s="20">
        <f>+H149/32</f>
        <v>0</v>
      </c>
      <c r="AM149" s="19"/>
    </row>
    <row r="150" spans="1:39">
      <c r="A150" s="104"/>
      <c r="B150" s="195" t="s">
        <v>79</v>
      </c>
      <c r="C150" s="209"/>
      <c r="D150" s="210" t="s">
        <v>83</v>
      </c>
      <c r="E150" s="211">
        <v>8</v>
      </c>
      <c r="F150" s="213">
        <v>56.5</v>
      </c>
      <c r="G150" s="218"/>
      <c r="H150" s="98">
        <f>F150*G150</f>
        <v>0</v>
      </c>
      <c r="I150" s="90">
        <f>H150*E150</f>
        <v>0</v>
      </c>
      <c r="J150" s="19"/>
      <c r="K150" s="19"/>
      <c r="L150" s="19"/>
      <c r="M150" s="19"/>
      <c r="O150" s="40"/>
      <c r="S150" s="50"/>
      <c r="AL150" s="20"/>
      <c r="AM150" s="19"/>
    </row>
    <row r="151" spans="1:39">
      <c r="A151" s="104"/>
      <c r="B151" s="38"/>
      <c r="C151" s="209"/>
      <c r="D151" s="210" t="s">
        <v>84</v>
      </c>
      <c r="E151" s="211">
        <v>8</v>
      </c>
      <c r="F151" s="213">
        <v>56.5</v>
      </c>
      <c r="G151" s="218"/>
      <c r="H151" s="98">
        <f>F151*G151</f>
        <v>0</v>
      </c>
      <c r="I151" s="90">
        <f>H151*E151</f>
        <v>0</v>
      </c>
      <c r="J151" s="19"/>
      <c r="K151" s="19"/>
      <c r="L151" s="19"/>
      <c r="M151" s="19"/>
      <c r="O151" s="40"/>
      <c r="S151" s="50"/>
      <c r="AL151" s="20"/>
      <c r="AM151" s="19"/>
    </row>
    <row r="152" spans="1:39">
      <c r="A152" s="104"/>
      <c r="B152" s="38"/>
      <c r="C152" s="28"/>
      <c r="D152" s="29"/>
      <c r="E152" s="157"/>
      <c r="F152" s="177"/>
      <c r="G152" s="125"/>
      <c r="H152" s="93">
        <f>SUM(H149:H151)</f>
        <v>0</v>
      </c>
      <c r="I152" s="93">
        <f>SUM(I149:I151)</f>
        <v>0</v>
      </c>
      <c r="J152" s="19"/>
      <c r="K152" s="19"/>
      <c r="L152" s="19"/>
      <c r="M152" s="19"/>
      <c r="O152" s="40"/>
      <c r="S152" s="50"/>
      <c r="AL152" s="20"/>
      <c r="AM152" s="19"/>
    </row>
    <row r="153" spans="1:39">
      <c r="A153" s="92"/>
      <c r="B153" s="6"/>
      <c r="C153" s="6"/>
      <c r="D153" s="15"/>
      <c r="E153" s="159"/>
      <c r="F153" s="175">
        <f>SUM(F128:F152)</f>
        <v>6967</v>
      </c>
      <c r="G153" s="9"/>
      <c r="H153" s="95">
        <f>+H131+H135+H140+H144+H148</f>
        <v>0</v>
      </c>
      <c r="I153" s="95">
        <f>+I131+I135+I140+I144+I148</f>
        <v>0</v>
      </c>
      <c r="O153" s="40"/>
      <c r="S153" s="50"/>
      <c r="AL153" s="21">
        <f>SUM(AL128:AL142)</f>
        <v>0</v>
      </c>
      <c r="AM153" s="21">
        <f>+AL153/8</f>
        <v>0</v>
      </c>
    </row>
    <row r="154" spans="1:39">
      <c r="A154" s="96"/>
      <c r="B154" s="62"/>
      <c r="C154" s="62"/>
      <c r="D154" s="63"/>
      <c r="E154" s="153"/>
      <c r="F154" s="179"/>
      <c r="G154" s="64"/>
      <c r="H154" s="65"/>
      <c r="I154" s="97"/>
      <c r="O154" s="40"/>
      <c r="S154" s="50"/>
    </row>
    <row r="155" spans="1:39">
      <c r="A155" s="89">
        <v>10</v>
      </c>
      <c r="B155" s="34" t="s">
        <v>88</v>
      </c>
      <c r="C155" s="6" t="s">
        <v>89</v>
      </c>
      <c r="D155" s="12" t="s">
        <v>31</v>
      </c>
      <c r="E155" s="154">
        <v>6</v>
      </c>
      <c r="F155" s="180">
        <v>163</v>
      </c>
      <c r="G155" s="216"/>
      <c r="H155" s="98">
        <f>F155*G155</f>
        <v>0</v>
      </c>
      <c r="I155" s="90">
        <f>H155*E155</f>
        <v>0</v>
      </c>
      <c r="N155" s="1"/>
      <c r="O155" s="40"/>
      <c r="S155" s="50"/>
      <c r="AL155" s="20">
        <f>+H155/32</f>
        <v>0</v>
      </c>
    </row>
    <row r="156" spans="1:39">
      <c r="A156" s="89"/>
      <c r="B156" s="34"/>
      <c r="C156" s="6"/>
      <c r="D156" s="12" t="s">
        <v>90</v>
      </c>
      <c r="E156" s="154">
        <v>6</v>
      </c>
      <c r="F156" s="180">
        <v>110</v>
      </c>
      <c r="G156" s="216"/>
      <c r="H156" s="98">
        <f>F156*G156</f>
        <v>0</v>
      </c>
      <c r="I156" s="90">
        <f>H156*E156</f>
        <v>0</v>
      </c>
      <c r="J156" s="40"/>
      <c r="N156" s="1"/>
      <c r="O156" s="40"/>
      <c r="S156" s="50"/>
      <c r="AL156" s="20"/>
    </row>
    <row r="157" spans="1:39">
      <c r="A157" s="89"/>
      <c r="B157" s="34"/>
      <c r="C157" s="6"/>
      <c r="D157" s="12"/>
      <c r="E157" s="154"/>
      <c r="F157" s="177"/>
      <c r="G157" s="125"/>
      <c r="H157" s="93">
        <f>SUM(H155:H156)</f>
        <v>0</v>
      </c>
      <c r="I157" s="93">
        <f>SUM(I155:I156)</f>
        <v>0</v>
      </c>
      <c r="N157" s="1"/>
      <c r="O157" s="40"/>
      <c r="S157" s="50"/>
      <c r="AL157" s="20"/>
    </row>
    <row r="158" spans="1:39">
      <c r="A158" s="89"/>
      <c r="B158" s="34"/>
      <c r="C158" s="6"/>
      <c r="D158" s="12"/>
      <c r="E158" s="154"/>
      <c r="F158" s="177"/>
      <c r="G158" s="125"/>
      <c r="H158" s="58"/>
      <c r="I158" s="93"/>
      <c r="N158" s="1"/>
      <c r="O158" s="40"/>
      <c r="S158" s="50"/>
      <c r="AL158" s="20"/>
    </row>
    <row r="159" spans="1:39">
      <c r="A159" s="89"/>
      <c r="B159" s="34"/>
      <c r="C159" s="6"/>
      <c r="D159" s="14" t="s">
        <v>91</v>
      </c>
      <c r="E159" s="154">
        <v>2</v>
      </c>
      <c r="F159" s="147">
        <v>8</v>
      </c>
      <c r="G159" s="220"/>
      <c r="H159" s="98">
        <f>F159*G159</f>
        <v>0</v>
      </c>
      <c r="I159" s="90">
        <f>H159*E159</f>
        <v>0</v>
      </c>
      <c r="N159" s="1"/>
      <c r="O159" s="40"/>
      <c r="S159" s="50"/>
      <c r="AL159" s="20"/>
    </row>
    <row r="160" spans="1:39">
      <c r="A160" s="89"/>
      <c r="B160" s="34"/>
      <c r="C160" s="6"/>
      <c r="D160" s="14" t="s">
        <v>92</v>
      </c>
      <c r="E160" s="154">
        <v>2</v>
      </c>
      <c r="F160" s="147"/>
      <c r="G160" s="228"/>
      <c r="H160" s="142">
        <v>0</v>
      </c>
      <c r="I160" s="90">
        <f>H160*E160</f>
        <v>0</v>
      </c>
      <c r="N160" s="1"/>
      <c r="O160" s="40"/>
      <c r="S160" s="50"/>
      <c r="AL160" s="20"/>
    </row>
    <row r="161" spans="1:39">
      <c r="A161" s="89"/>
      <c r="B161" s="34"/>
      <c r="C161" s="6"/>
      <c r="D161" s="14"/>
      <c r="E161" s="154"/>
      <c r="F161" s="187"/>
      <c r="G161" s="126"/>
      <c r="H161" s="90">
        <f>SUM(H159:H160)</f>
        <v>0</v>
      </c>
      <c r="I161" s="90">
        <f>SUM(I159:I160)</f>
        <v>0</v>
      </c>
      <c r="N161" s="1"/>
      <c r="O161" s="40"/>
      <c r="S161" s="50"/>
      <c r="AL161" s="20"/>
    </row>
    <row r="162" spans="1:39">
      <c r="A162" s="89"/>
      <c r="B162" s="34"/>
      <c r="C162" s="6"/>
      <c r="D162" s="12"/>
      <c r="E162" s="154"/>
      <c r="F162" s="147"/>
      <c r="G162" s="126"/>
      <c r="H162" s="59"/>
      <c r="I162" s="107"/>
      <c r="N162" s="1"/>
      <c r="O162" s="40"/>
      <c r="S162" s="50"/>
      <c r="AL162" s="20"/>
    </row>
    <row r="163" spans="1:39">
      <c r="A163" s="92"/>
      <c r="B163" s="6"/>
      <c r="C163" s="6"/>
      <c r="D163" s="12" t="s">
        <v>34</v>
      </c>
      <c r="E163" s="154">
        <v>4</v>
      </c>
      <c r="F163" s="180">
        <v>163</v>
      </c>
      <c r="G163" s="216"/>
      <c r="H163" s="98">
        <f>F163*G163</f>
        <v>0</v>
      </c>
      <c r="I163" s="90">
        <f>H163*E163</f>
        <v>0</v>
      </c>
      <c r="N163" s="1"/>
      <c r="O163" s="40"/>
      <c r="S163" s="50"/>
      <c r="AL163" s="20">
        <f>+H163/32</f>
        <v>0</v>
      </c>
    </row>
    <row r="164" spans="1:39">
      <c r="A164" s="92"/>
      <c r="B164" s="6"/>
      <c r="C164" s="6"/>
      <c r="D164" s="12" t="s">
        <v>35</v>
      </c>
      <c r="E164" s="154">
        <v>4</v>
      </c>
      <c r="F164" s="174">
        <v>96</v>
      </c>
      <c r="G164" s="216"/>
      <c r="H164" s="98">
        <f>F164*G164</f>
        <v>0</v>
      </c>
      <c r="I164" s="90">
        <f>H164*E164</f>
        <v>0</v>
      </c>
      <c r="N164" s="1"/>
      <c r="O164" s="40"/>
      <c r="S164" s="50"/>
      <c r="AL164" s="20"/>
    </row>
    <row r="165" spans="1:39">
      <c r="A165" s="92"/>
      <c r="B165" s="6"/>
      <c r="C165" s="6"/>
      <c r="D165" s="12"/>
      <c r="E165" s="114"/>
      <c r="F165" s="177"/>
      <c r="G165" s="125"/>
      <c r="H165" s="93">
        <f>SUM(H163:H164)</f>
        <v>0</v>
      </c>
      <c r="I165" s="93">
        <f>SUM(I163:I164)</f>
        <v>0</v>
      </c>
      <c r="N165" s="1"/>
      <c r="O165" s="40"/>
      <c r="S165" s="54"/>
      <c r="AL165" s="20"/>
    </row>
    <row r="166" spans="1:39">
      <c r="A166" s="92"/>
      <c r="B166" s="6"/>
      <c r="C166" s="6"/>
      <c r="D166" s="12"/>
      <c r="E166" s="114"/>
      <c r="F166" s="174"/>
      <c r="G166" s="124"/>
      <c r="H166" s="7"/>
      <c r="I166" s="90"/>
      <c r="N166" s="1"/>
      <c r="O166" s="40"/>
      <c r="S166" s="50"/>
      <c r="AL166" s="20"/>
    </row>
    <row r="167" spans="1:39">
      <c r="A167" s="92"/>
      <c r="B167" s="6"/>
      <c r="C167" s="6"/>
      <c r="D167" s="15"/>
      <c r="E167" s="155"/>
      <c r="F167" s="175">
        <f>SUM(F155:F166)</f>
        <v>540</v>
      </c>
      <c r="G167" s="8"/>
      <c r="H167" s="95">
        <f>+H157+H161+H165</f>
        <v>0</v>
      </c>
      <c r="I167" s="95">
        <f>+I157+I161+I165</f>
        <v>0</v>
      </c>
      <c r="N167" s="1"/>
      <c r="O167" s="40"/>
      <c r="S167" s="50"/>
      <c r="AL167" s="21">
        <f>SUM(AL155:AL163)</f>
        <v>0</v>
      </c>
      <c r="AM167" s="21">
        <f>+AL167/8</f>
        <v>0</v>
      </c>
    </row>
    <row r="168" spans="1:39">
      <c r="A168" s="108"/>
      <c r="B168" s="76"/>
      <c r="C168" s="76"/>
      <c r="D168" s="77"/>
      <c r="E168" s="160"/>
      <c r="F168" s="188"/>
      <c r="G168" s="78"/>
      <c r="H168" s="76"/>
      <c r="I168" s="109"/>
      <c r="N168" s="1"/>
      <c r="O168" s="40"/>
      <c r="S168" s="50"/>
    </row>
    <row r="169" spans="1:39" s="19" customFormat="1" ht="15" customHeight="1">
      <c r="A169" s="104">
        <v>11</v>
      </c>
      <c r="B169" s="38" t="s">
        <v>93</v>
      </c>
      <c r="C169" s="27" t="s">
        <v>94</v>
      </c>
      <c r="D169" s="29" t="s">
        <v>95</v>
      </c>
      <c r="E169" s="161">
        <v>4</v>
      </c>
      <c r="F169" s="170">
        <v>167</v>
      </c>
      <c r="G169" s="218"/>
      <c r="H169" s="98">
        <f>F169*G169</f>
        <v>0</v>
      </c>
      <c r="I169" s="90">
        <f>H169*E169</f>
        <v>0</v>
      </c>
      <c r="O169" s="40"/>
      <c r="S169" s="50"/>
      <c r="AL169" s="20">
        <f>+H169/32</f>
        <v>0</v>
      </c>
    </row>
    <row r="170" spans="1:39" s="19" customFormat="1" ht="15" customHeight="1">
      <c r="A170" s="104"/>
      <c r="B170" s="35" t="s">
        <v>96</v>
      </c>
      <c r="C170" s="27"/>
      <c r="D170" s="29"/>
      <c r="E170" s="161"/>
      <c r="F170" s="171"/>
      <c r="G170" s="125"/>
      <c r="H170" s="225">
        <f>SUM(H169)</f>
        <v>0</v>
      </c>
      <c r="I170" s="93">
        <f>SUM(I169)</f>
        <v>0</v>
      </c>
      <c r="O170" s="40"/>
      <c r="S170" s="50"/>
      <c r="AL170" s="20"/>
    </row>
    <row r="171" spans="1:39" s="19" customFormat="1" ht="15" customHeight="1">
      <c r="A171" s="104"/>
      <c r="B171" s="38"/>
      <c r="C171" s="27"/>
      <c r="D171" s="29"/>
      <c r="E171" s="161"/>
      <c r="F171" s="170"/>
      <c r="G171" s="129"/>
      <c r="H171" s="226"/>
      <c r="I171" s="105"/>
      <c r="O171" s="40"/>
      <c r="S171" s="50"/>
      <c r="AL171" s="20"/>
    </row>
    <row r="172" spans="1:39" s="19" customFormat="1">
      <c r="A172" s="110"/>
      <c r="B172" s="27"/>
      <c r="C172" s="27"/>
      <c r="D172" s="29" t="s">
        <v>97</v>
      </c>
      <c r="E172" s="161">
        <v>3</v>
      </c>
      <c r="F172" s="170">
        <v>377</v>
      </c>
      <c r="G172" s="218"/>
      <c r="H172" s="98">
        <f>F172*G172</f>
        <v>0</v>
      </c>
      <c r="I172" s="90">
        <f>H172*E172</f>
        <v>0</v>
      </c>
      <c r="O172" s="40"/>
      <c r="S172" s="50"/>
      <c r="AL172" s="20">
        <f>+H172/32</f>
        <v>0</v>
      </c>
    </row>
    <row r="173" spans="1:39" s="19" customFormat="1">
      <c r="A173" s="91"/>
      <c r="B173" s="18"/>
      <c r="C173" s="18"/>
      <c r="D173" s="12" t="s">
        <v>53</v>
      </c>
      <c r="E173" s="162">
        <v>3</v>
      </c>
      <c r="F173" s="169" t="s">
        <v>33</v>
      </c>
      <c r="G173" s="127"/>
      <c r="H173" s="141">
        <v>0</v>
      </c>
      <c r="I173" s="90">
        <f>H173*E173</f>
        <v>0</v>
      </c>
      <c r="O173" s="40"/>
      <c r="S173" s="50"/>
      <c r="AL173" s="20"/>
    </row>
    <row r="174" spans="1:39" s="19" customFormat="1">
      <c r="A174" s="91"/>
      <c r="B174" s="18"/>
      <c r="C174" s="18"/>
      <c r="D174" s="15"/>
      <c r="E174" s="162"/>
      <c r="F174" s="169"/>
      <c r="G174" s="125"/>
      <c r="H174" s="93">
        <f>SUM(H172:H173)</f>
        <v>0</v>
      </c>
      <c r="I174" s="93">
        <f>SUM(I172:I173)</f>
        <v>0</v>
      </c>
      <c r="O174" s="40"/>
      <c r="S174" s="54"/>
      <c r="AL174" s="20"/>
    </row>
    <row r="175" spans="1:39" s="19" customFormat="1">
      <c r="A175" s="91"/>
      <c r="B175" s="18"/>
      <c r="C175" s="18"/>
      <c r="D175" s="15"/>
      <c r="E175" s="162"/>
      <c r="F175" s="169"/>
      <c r="G175" s="127"/>
      <c r="H175" s="56"/>
      <c r="I175" s="98"/>
      <c r="O175" s="40"/>
      <c r="S175" s="50"/>
      <c r="AL175" s="20"/>
    </row>
    <row r="176" spans="1:39" s="19" customFormat="1" ht="14.25" customHeight="1">
      <c r="A176" s="110"/>
      <c r="B176" s="27"/>
      <c r="C176" s="27"/>
      <c r="D176" s="29" t="s">
        <v>98</v>
      </c>
      <c r="E176" s="161">
        <v>2</v>
      </c>
      <c r="F176" s="170">
        <v>344</v>
      </c>
      <c r="G176" s="218"/>
      <c r="H176" s="98">
        <f>F176*G176</f>
        <v>0</v>
      </c>
      <c r="I176" s="90">
        <f>H176*E176</f>
        <v>0</v>
      </c>
      <c r="O176" s="40"/>
      <c r="S176" s="50"/>
      <c r="AL176" s="20">
        <f>+H176/32</f>
        <v>0</v>
      </c>
    </row>
    <row r="177" spans="1:39" s="19" customFormat="1">
      <c r="A177" s="110"/>
      <c r="B177" s="27"/>
      <c r="C177" s="27"/>
      <c r="D177" s="29" t="s">
        <v>99</v>
      </c>
      <c r="E177" s="161">
        <v>2</v>
      </c>
      <c r="F177" s="170">
        <v>364</v>
      </c>
      <c r="G177" s="218"/>
      <c r="H177" s="98">
        <f>F177*G177</f>
        <v>0</v>
      </c>
      <c r="I177" s="90">
        <f>H177*E177</f>
        <v>0</v>
      </c>
      <c r="O177" s="40"/>
      <c r="S177" s="50"/>
      <c r="AL177" s="20">
        <f>+H177/32</f>
        <v>0</v>
      </c>
    </row>
    <row r="178" spans="1:39" s="19" customFormat="1" ht="15" customHeight="1">
      <c r="A178" s="92"/>
      <c r="B178" s="23"/>
      <c r="C178" s="25"/>
      <c r="D178" s="12" t="s">
        <v>100</v>
      </c>
      <c r="E178" s="114">
        <v>2</v>
      </c>
      <c r="F178" s="172">
        <v>68</v>
      </c>
      <c r="G178" s="216"/>
      <c r="H178" s="98">
        <f>F178*G178</f>
        <v>0</v>
      </c>
      <c r="I178" s="90">
        <f>H178*E178</f>
        <v>0</v>
      </c>
      <c r="O178" s="40"/>
      <c r="S178" s="50"/>
      <c r="AL178" s="20"/>
    </row>
    <row r="179" spans="1:39" s="19" customFormat="1" ht="15" customHeight="1">
      <c r="A179" s="92"/>
      <c r="B179" s="6"/>
      <c r="C179" s="25"/>
      <c r="D179" s="41"/>
      <c r="E179" s="163"/>
      <c r="F179" s="177"/>
      <c r="G179" s="125"/>
      <c r="H179" s="93">
        <f>SUM(H176:H178)</f>
        <v>0</v>
      </c>
      <c r="I179" s="93">
        <f>SUM(I176:I178)</f>
        <v>0</v>
      </c>
      <c r="O179" s="40"/>
      <c r="S179" s="54"/>
      <c r="AL179" s="20"/>
    </row>
    <row r="180" spans="1:39" s="19" customFormat="1" ht="15" customHeight="1">
      <c r="A180" s="92"/>
      <c r="B180" s="6"/>
      <c r="C180" s="25"/>
      <c r="D180" s="41"/>
      <c r="E180" s="163"/>
      <c r="F180" s="174"/>
      <c r="G180" s="130"/>
      <c r="H180" s="42"/>
      <c r="I180" s="111"/>
      <c r="O180" s="40"/>
      <c r="S180" s="50"/>
      <c r="AL180" s="20"/>
    </row>
    <row r="181" spans="1:39" s="19" customFormat="1">
      <c r="A181" s="112"/>
      <c r="B181" s="81"/>
      <c r="C181" s="81"/>
      <c r="D181" s="82"/>
      <c r="E181" s="164"/>
      <c r="F181" s="189">
        <f>SUM(F169:F180)</f>
        <v>1320</v>
      </c>
      <c r="G181" s="127"/>
      <c r="H181" s="95">
        <f>+H170+H174+H179</f>
        <v>0</v>
      </c>
      <c r="I181" s="95">
        <f>+I170+I174+I179</f>
        <v>0</v>
      </c>
      <c r="S181" s="49"/>
      <c r="AL181" s="21">
        <f>SUM(AL169:AL177)</f>
        <v>0</v>
      </c>
      <c r="AM181" s="21">
        <f>+AL181/8</f>
        <v>0</v>
      </c>
    </row>
    <row r="182" spans="1:39" s="19" customFormat="1">
      <c r="A182" s="108"/>
      <c r="B182" s="76"/>
      <c r="C182" s="76"/>
      <c r="D182" s="77"/>
      <c r="E182" s="160"/>
      <c r="F182" s="188"/>
      <c r="G182" s="78"/>
      <c r="H182" s="76"/>
      <c r="I182" s="109"/>
      <c r="S182" s="49"/>
      <c r="AL182" s="21"/>
      <c r="AM182" s="21"/>
    </row>
    <row r="183" spans="1:39" s="19" customFormat="1">
      <c r="A183" s="104">
        <v>12</v>
      </c>
      <c r="B183" s="38" t="s">
        <v>101</v>
      </c>
      <c r="C183" s="27" t="s">
        <v>102</v>
      </c>
      <c r="D183" s="12" t="s">
        <v>31</v>
      </c>
      <c r="E183" s="161">
        <v>4</v>
      </c>
      <c r="F183" s="190">
        <v>661</v>
      </c>
      <c r="G183" s="218"/>
      <c r="H183" s="98">
        <f>F183*G183</f>
        <v>0</v>
      </c>
      <c r="I183" s="90">
        <f>H183*E183</f>
        <v>0</v>
      </c>
      <c r="S183" s="49"/>
      <c r="AL183" s="21"/>
      <c r="AM183" s="21"/>
    </row>
    <row r="184" spans="1:39" s="19" customFormat="1">
      <c r="A184" s="110"/>
      <c r="B184" s="27"/>
      <c r="C184" s="27"/>
      <c r="D184" s="29" t="s">
        <v>103</v>
      </c>
      <c r="E184" s="161">
        <v>4</v>
      </c>
      <c r="F184" s="190">
        <v>29</v>
      </c>
      <c r="G184" s="218"/>
      <c r="H184" s="98">
        <f>F184*G184</f>
        <v>0</v>
      </c>
      <c r="I184" s="90">
        <f>H184*E184</f>
        <v>0</v>
      </c>
      <c r="S184" s="49"/>
      <c r="AL184" s="21"/>
      <c r="AM184" s="21"/>
    </row>
    <row r="185" spans="1:39" s="19" customFormat="1">
      <c r="A185" s="91"/>
      <c r="B185" s="18"/>
      <c r="C185" s="18"/>
      <c r="D185" s="12" t="s">
        <v>53</v>
      </c>
      <c r="E185" s="162">
        <v>4</v>
      </c>
      <c r="F185" s="147" t="s">
        <v>33</v>
      </c>
      <c r="G185" s="127"/>
      <c r="H185" s="141">
        <v>0</v>
      </c>
      <c r="I185" s="90">
        <f>H185*E185</f>
        <v>0</v>
      </c>
      <c r="S185" s="49"/>
      <c r="AL185" s="21"/>
      <c r="AM185" s="21"/>
    </row>
    <row r="186" spans="1:39" s="19" customFormat="1">
      <c r="A186" s="91"/>
      <c r="B186" s="18"/>
      <c r="C186" s="18"/>
      <c r="D186" s="15"/>
      <c r="E186" s="162"/>
      <c r="F186" s="177"/>
      <c r="G186" s="125"/>
      <c r="H186" s="93">
        <f>SUM(H183:H185)</f>
        <v>0</v>
      </c>
      <c r="I186" s="93">
        <f>SUM(I183:I185)</f>
        <v>0</v>
      </c>
      <c r="S186" s="49"/>
      <c r="AL186" s="21"/>
      <c r="AM186" s="21"/>
    </row>
    <row r="187" spans="1:39" s="19" customFormat="1">
      <c r="A187" s="91"/>
      <c r="B187" s="18"/>
      <c r="C187" s="18"/>
      <c r="D187" s="15"/>
      <c r="E187" s="162"/>
      <c r="F187" s="147"/>
      <c r="G187" s="127"/>
      <c r="H187" s="56"/>
      <c r="I187" s="98"/>
      <c r="S187" s="49"/>
      <c r="AL187" s="21"/>
      <c r="AM187" s="21"/>
    </row>
    <row r="188" spans="1:39" s="19" customFormat="1">
      <c r="A188" s="110"/>
      <c r="B188" s="27"/>
      <c r="C188" s="27"/>
      <c r="D188" s="12" t="s">
        <v>34</v>
      </c>
      <c r="E188" s="161">
        <v>2</v>
      </c>
      <c r="F188" s="190">
        <v>661</v>
      </c>
      <c r="G188" s="218"/>
      <c r="H188" s="98">
        <f>F188*G188</f>
        <v>0</v>
      </c>
      <c r="I188" s="90">
        <f>H188*E188</f>
        <v>0</v>
      </c>
      <c r="S188" s="49"/>
      <c r="AL188" s="21"/>
      <c r="AM188" s="21"/>
    </row>
    <row r="189" spans="1:39" s="19" customFormat="1">
      <c r="A189" s="110"/>
      <c r="B189" s="27"/>
      <c r="C189" s="27"/>
      <c r="D189" s="12" t="s">
        <v>35</v>
      </c>
      <c r="E189" s="161">
        <v>2</v>
      </c>
      <c r="F189" s="190">
        <v>669</v>
      </c>
      <c r="G189" s="218"/>
      <c r="H189" s="98">
        <f>F189*G189</f>
        <v>0</v>
      </c>
      <c r="I189" s="90">
        <f>H189*E189</f>
        <v>0</v>
      </c>
      <c r="S189" s="49"/>
      <c r="AL189" s="21"/>
      <c r="AM189" s="21"/>
    </row>
    <row r="190" spans="1:39" s="19" customFormat="1">
      <c r="A190" s="92"/>
      <c r="B190" s="23"/>
      <c r="C190" s="25"/>
      <c r="D190" s="29" t="s">
        <v>104</v>
      </c>
      <c r="E190" s="114">
        <v>2</v>
      </c>
      <c r="F190" s="174">
        <v>89</v>
      </c>
      <c r="G190" s="216"/>
      <c r="H190" s="98">
        <f>F190*G190</f>
        <v>0</v>
      </c>
      <c r="I190" s="90">
        <f>H190*E190</f>
        <v>0</v>
      </c>
      <c r="S190" s="49"/>
      <c r="AL190" s="21"/>
      <c r="AM190" s="21"/>
    </row>
    <row r="191" spans="1:39" s="19" customFormat="1">
      <c r="A191" s="92"/>
      <c r="B191" s="23"/>
      <c r="C191" s="25"/>
      <c r="D191" s="12" t="s">
        <v>53</v>
      </c>
      <c r="E191" s="114">
        <v>2</v>
      </c>
      <c r="F191" s="147" t="s">
        <v>33</v>
      </c>
      <c r="G191" s="223"/>
      <c r="H191" s="141">
        <v>0</v>
      </c>
      <c r="I191" s="90">
        <f>H191*E191</f>
        <v>0</v>
      </c>
      <c r="S191" s="49"/>
      <c r="AL191" s="21"/>
      <c r="AM191" s="21"/>
    </row>
    <row r="192" spans="1:39" s="19" customFormat="1">
      <c r="A192" s="92"/>
      <c r="B192" s="6"/>
      <c r="C192" s="25"/>
      <c r="D192" s="41"/>
      <c r="E192" s="163"/>
      <c r="F192" s="177"/>
      <c r="G192" s="125"/>
      <c r="H192" s="93">
        <f>SUM(H188:H191)</f>
        <v>0</v>
      </c>
      <c r="I192" s="93">
        <f>SUM(I188:I191)</f>
        <v>0</v>
      </c>
      <c r="S192" s="49"/>
      <c r="AL192" s="21"/>
      <c r="AM192" s="21"/>
    </row>
    <row r="193" spans="1:39" s="19" customFormat="1">
      <c r="A193" s="92"/>
      <c r="B193" s="6"/>
      <c r="C193" s="25"/>
      <c r="D193" s="41"/>
      <c r="E193" s="163"/>
      <c r="F193" s="174"/>
      <c r="G193" s="130"/>
      <c r="H193" s="42"/>
      <c r="I193" s="111"/>
      <c r="S193" s="49"/>
      <c r="AL193" s="21"/>
      <c r="AM193" s="21"/>
    </row>
    <row r="194" spans="1:39" s="19" customFormat="1">
      <c r="A194" s="112"/>
      <c r="B194" s="81"/>
      <c r="C194" s="81"/>
      <c r="D194" s="82"/>
      <c r="E194" s="164"/>
      <c r="F194" s="189">
        <f>SUM(F183:F193)</f>
        <v>2109</v>
      </c>
      <c r="G194" s="127"/>
      <c r="H194" s="95">
        <f>+H186+H192</f>
        <v>0</v>
      </c>
      <c r="I194" s="95">
        <f>+I186+I192</f>
        <v>0</v>
      </c>
      <c r="S194" s="49"/>
      <c r="AL194" s="21"/>
      <c r="AM194" s="21"/>
    </row>
    <row r="195" spans="1:39" s="19" customFormat="1">
      <c r="A195" s="108"/>
      <c r="B195" s="76"/>
      <c r="C195" s="76"/>
      <c r="D195" s="77"/>
      <c r="E195" s="160"/>
      <c r="F195" s="188"/>
      <c r="G195" s="78"/>
      <c r="H195" s="76"/>
      <c r="I195" s="109"/>
      <c r="S195" s="49"/>
      <c r="AL195" s="21"/>
      <c r="AM195" s="21"/>
    </row>
    <row r="196" spans="1:39" s="19" customFormat="1">
      <c r="A196" s="104">
        <v>13</v>
      </c>
      <c r="B196" s="38" t="s">
        <v>105</v>
      </c>
      <c r="C196" s="27" t="s">
        <v>106</v>
      </c>
      <c r="D196" s="12" t="s">
        <v>31</v>
      </c>
      <c r="E196" s="114">
        <v>4</v>
      </c>
      <c r="F196" s="180">
        <v>170</v>
      </c>
      <c r="G196" s="216"/>
      <c r="H196" s="98">
        <f>F196*G196</f>
        <v>0</v>
      </c>
      <c r="I196" s="90">
        <f>H196*E196</f>
        <v>0</v>
      </c>
      <c r="S196" s="49"/>
      <c r="AL196" s="21"/>
      <c r="AM196" s="21"/>
    </row>
    <row r="197" spans="1:39" s="19" customFormat="1">
      <c r="A197" s="110"/>
      <c r="B197" s="27"/>
      <c r="C197" s="27"/>
      <c r="D197" s="12" t="s">
        <v>90</v>
      </c>
      <c r="E197" s="114">
        <v>4</v>
      </c>
      <c r="F197" s="180">
        <v>44</v>
      </c>
      <c r="G197" s="216"/>
      <c r="H197" s="98">
        <f>F197*G197</f>
        <v>0</v>
      </c>
      <c r="I197" s="90">
        <f>H197*E197</f>
        <v>0</v>
      </c>
      <c r="S197" s="49"/>
      <c r="AL197" s="21"/>
      <c r="AM197" s="21"/>
    </row>
    <row r="198" spans="1:39" s="19" customFormat="1">
      <c r="A198" s="91"/>
      <c r="B198" s="18"/>
      <c r="C198" s="18"/>
      <c r="D198" s="12"/>
      <c r="E198" s="114"/>
      <c r="F198" s="177"/>
      <c r="G198" s="125"/>
      <c r="H198" s="93">
        <f>SUM(H196:H197)</f>
        <v>0</v>
      </c>
      <c r="I198" s="93">
        <f>SUM(I196:I197)</f>
        <v>0</v>
      </c>
      <c r="S198" s="49"/>
      <c r="AL198" s="21"/>
      <c r="AM198" s="21"/>
    </row>
    <row r="199" spans="1:39" s="19" customFormat="1">
      <c r="A199" s="91"/>
      <c r="B199" s="18"/>
      <c r="C199" s="18"/>
      <c r="D199" s="12"/>
      <c r="E199" s="114"/>
      <c r="F199" s="147"/>
      <c r="G199" s="126"/>
      <c r="H199" s="59"/>
      <c r="I199" s="107"/>
      <c r="S199" s="49"/>
      <c r="AL199" s="21"/>
      <c r="AM199" s="21"/>
    </row>
    <row r="200" spans="1:39" s="19" customFormat="1">
      <c r="A200" s="91"/>
      <c r="B200" s="18"/>
      <c r="C200" s="18"/>
      <c r="D200" s="12" t="s">
        <v>34</v>
      </c>
      <c r="E200" s="114">
        <v>2</v>
      </c>
      <c r="F200" s="180">
        <v>170</v>
      </c>
      <c r="G200" s="216"/>
      <c r="H200" s="98">
        <f>F200*G200</f>
        <v>0</v>
      </c>
      <c r="I200" s="90">
        <f>H200*E200</f>
        <v>0</v>
      </c>
      <c r="S200" s="49"/>
      <c r="AL200" s="21"/>
      <c r="AM200" s="21"/>
    </row>
    <row r="201" spans="1:39" s="19" customFormat="1">
      <c r="A201" s="110"/>
      <c r="B201" s="27"/>
      <c r="C201" s="27"/>
      <c r="D201" s="12" t="s">
        <v>35</v>
      </c>
      <c r="E201" s="114">
        <v>2</v>
      </c>
      <c r="F201" s="174">
        <v>42</v>
      </c>
      <c r="G201" s="216"/>
      <c r="H201" s="98">
        <f>F201*G201</f>
        <v>0</v>
      </c>
      <c r="I201" s="90">
        <f>H201*E201</f>
        <v>0</v>
      </c>
      <c r="S201" s="49"/>
      <c r="AL201" s="21"/>
      <c r="AM201" s="21"/>
    </row>
    <row r="202" spans="1:39" s="19" customFormat="1">
      <c r="A202" s="110"/>
      <c r="B202" s="27"/>
      <c r="C202" s="27"/>
      <c r="D202" s="12"/>
      <c r="E202" s="114"/>
      <c r="F202" s="177"/>
      <c r="G202" s="125"/>
      <c r="H202" s="93">
        <f>SUM(H200:H201)</f>
        <v>0</v>
      </c>
      <c r="I202" s="93">
        <f>SUM(I200:I201)</f>
        <v>0</v>
      </c>
      <c r="S202" s="49"/>
      <c r="AL202" s="21"/>
      <c r="AM202" s="21"/>
    </row>
    <row r="203" spans="1:39" s="19" customFormat="1">
      <c r="A203" s="92"/>
      <c r="B203" s="23"/>
      <c r="C203" s="25"/>
      <c r="D203" s="12"/>
      <c r="E203" s="114"/>
      <c r="F203" s="174"/>
      <c r="G203" s="124"/>
      <c r="H203" s="7"/>
      <c r="I203" s="90"/>
      <c r="S203" s="49"/>
      <c r="AL203" s="21"/>
      <c r="AM203" s="21"/>
    </row>
    <row r="204" spans="1:39" s="19" customFormat="1">
      <c r="A204" s="92"/>
      <c r="B204" s="23"/>
      <c r="C204" s="25"/>
      <c r="D204" s="15"/>
      <c r="E204" s="155"/>
      <c r="F204" s="175">
        <f>SUM(F196:F203)</f>
        <v>426</v>
      </c>
      <c r="G204" s="127"/>
      <c r="H204" s="95">
        <f>+H198+H202</f>
        <v>0</v>
      </c>
      <c r="I204" s="95">
        <f>+I198+I202</f>
        <v>0</v>
      </c>
      <c r="S204" s="49"/>
      <c r="AL204" s="21"/>
      <c r="AM204" s="21"/>
    </row>
    <row r="205" spans="1:39" s="19" customFormat="1" ht="15" customHeight="1" thickBot="1">
      <c r="A205" s="115"/>
      <c r="B205" s="116"/>
      <c r="C205" s="116"/>
      <c r="D205" s="117"/>
      <c r="E205" s="165"/>
      <c r="F205" s="191"/>
      <c r="G205" s="118"/>
      <c r="H205" s="119"/>
      <c r="I205" s="120"/>
      <c r="S205" s="52"/>
    </row>
    <row r="206" spans="1:39" s="16" customFormat="1" ht="15" thickTop="1" thickBot="1">
      <c r="A206" s="144" t="s">
        <v>107</v>
      </c>
      <c r="B206" s="145"/>
      <c r="C206" s="145"/>
      <c r="D206" s="146"/>
      <c r="E206" s="166"/>
      <c r="F206" s="192"/>
      <c r="G206" s="83"/>
      <c r="H206" s="84" t="s">
        <v>108</v>
      </c>
      <c r="I206" s="132">
        <f>SUM(I6:I204)/2</f>
        <v>0</v>
      </c>
      <c r="AL206" s="21"/>
      <c r="AM206" s="21"/>
    </row>
    <row r="207" spans="1:39" s="16" customFormat="1" ht="12" thickTop="1">
      <c r="A207" s="113"/>
      <c r="D207" s="17"/>
      <c r="E207" s="166"/>
      <c r="F207" s="193"/>
      <c r="I207" s="45"/>
      <c r="AL207" s="21"/>
      <c r="AM207" s="21"/>
    </row>
    <row r="208" spans="1:39">
      <c r="A208" s="52" t="s">
        <v>109</v>
      </c>
      <c r="B208" s="19"/>
      <c r="C208" s="140">
        <v>0</v>
      </c>
      <c r="D208" s="17"/>
      <c r="E208" s="166"/>
      <c r="F208" s="22"/>
      <c r="G208" s="16"/>
      <c r="H208" s="16"/>
      <c r="I208" s="16"/>
      <c r="N208" s="1"/>
    </row>
    <row r="210" spans="1:39">
      <c r="A210" s="16" t="s">
        <v>110</v>
      </c>
    </row>
    <row r="211" spans="1:39">
      <c r="A211" s="221" t="s">
        <v>116</v>
      </c>
      <c r="B211" s="221"/>
      <c r="C211" s="221"/>
      <c r="F211" s="1"/>
      <c r="N211" s="1"/>
    </row>
    <row r="212" spans="1:39">
      <c r="A212" s="1" t="s">
        <v>111</v>
      </c>
    </row>
    <row r="213" spans="1:39">
      <c r="A213" s="1" t="s">
        <v>112</v>
      </c>
    </row>
    <row r="214" spans="1:39">
      <c r="A214" s="1" t="s">
        <v>113</v>
      </c>
    </row>
    <row r="215" spans="1:39">
      <c r="A215" s="1" t="s">
        <v>114</v>
      </c>
    </row>
    <row r="217" spans="1:39" customFormat="1">
      <c r="A217" s="1"/>
      <c r="B217" s="1"/>
      <c r="C217" s="1"/>
      <c r="D217" s="11"/>
      <c r="E217" s="167"/>
      <c r="F217" s="194"/>
      <c r="G217" s="1"/>
      <c r="H217" s="1"/>
      <c r="I217" s="1"/>
      <c r="J217" s="1"/>
      <c r="K217" s="1"/>
      <c r="L217" s="1"/>
      <c r="M217" s="1"/>
      <c r="N217" s="1"/>
      <c r="P217" s="1"/>
      <c r="Q217" s="1"/>
      <c r="R217" s="1"/>
      <c r="S217" s="49"/>
      <c r="T217" s="1"/>
      <c r="U217" s="1"/>
      <c r="V217" s="1"/>
      <c r="W217" s="1"/>
      <c r="X217" s="1"/>
      <c r="Y217" s="1"/>
      <c r="Z217" s="1"/>
      <c r="AA217" s="1"/>
      <c r="AB217" s="1"/>
      <c r="AC217" s="1"/>
      <c r="AD217" s="1"/>
      <c r="AE217" s="1"/>
      <c r="AF217" s="1"/>
      <c r="AG217" s="1"/>
      <c r="AH217" s="1"/>
      <c r="AI217" s="1"/>
      <c r="AJ217" s="1"/>
      <c r="AK217" s="1"/>
      <c r="AL217" s="1"/>
      <c r="AM217" s="1"/>
    </row>
    <row r="218" spans="1:39" customFormat="1">
      <c r="A218" s="1"/>
      <c r="B218" s="1"/>
      <c r="C218" s="1"/>
      <c r="D218" s="11"/>
      <c r="E218" s="167"/>
      <c r="F218" s="194"/>
      <c r="G218" s="1"/>
      <c r="H218" s="1"/>
      <c r="I218" s="1"/>
      <c r="J218" s="1"/>
      <c r="K218" s="1"/>
      <c r="L218" s="1"/>
      <c r="M218" s="1"/>
      <c r="N218" s="1"/>
      <c r="P218" s="1"/>
      <c r="Q218" s="1"/>
      <c r="R218" s="1"/>
      <c r="S218" s="49"/>
      <c r="T218" s="1"/>
      <c r="U218" s="1"/>
      <c r="V218" s="1"/>
      <c r="W218" s="1"/>
      <c r="X218" s="1"/>
      <c r="Y218" s="1"/>
      <c r="Z218" s="1"/>
      <c r="AA218" s="1"/>
      <c r="AB218" s="1"/>
      <c r="AC218" s="1"/>
      <c r="AD218" s="1"/>
      <c r="AE218" s="1"/>
      <c r="AF218" s="1"/>
      <c r="AG218" s="1"/>
      <c r="AH218" s="1"/>
      <c r="AI218" s="1"/>
      <c r="AJ218" s="1"/>
      <c r="AK218" s="1"/>
      <c r="AL218" s="1"/>
      <c r="AM218" s="1"/>
    </row>
    <row r="220" spans="1:39" customFormat="1">
      <c r="A220" s="1"/>
      <c r="B220" s="1"/>
      <c r="C220" s="1"/>
      <c r="D220" s="11"/>
      <c r="E220" s="167"/>
      <c r="F220" s="194"/>
      <c r="G220" s="1"/>
      <c r="H220" s="1"/>
      <c r="I220" s="1"/>
      <c r="J220" s="1"/>
      <c r="K220" s="1"/>
      <c r="L220" s="1"/>
      <c r="M220" s="1"/>
      <c r="N220" s="1"/>
      <c r="P220" s="1"/>
      <c r="Q220" s="1"/>
      <c r="R220" s="1"/>
      <c r="S220" s="49"/>
      <c r="T220" s="1"/>
      <c r="U220" s="1"/>
      <c r="V220" s="1"/>
      <c r="W220" s="1"/>
      <c r="X220" s="1"/>
      <c r="Y220" s="1"/>
      <c r="Z220" s="1"/>
      <c r="AA220" s="1"/>
      <c r="AB220" s="1"/>
      <c r="AC220" s="1"/>
      <c r="AD220" s="1"/>
      <c r="AE220" s="1"/>
      <c r="AF220" s="1"/>
      <c r="AG220" s="1"/>
      <c r="AH220" s="1"/>
      <c r="AI220" s="1"/>
      <c r="AJ220" s="1"/>
      <c r="AK220" s="1"/>
      <c r="AL220" s="1"/>
      <c r="AM220" s="1"/>
    </row>
    <row r="229" spans="1:39" customFormat="1">
      <c r="A229" s="1"/>
      <c r="B229" s="1"/>
      <c r="C229" s="1"/>
      <c r="D229" s="11"/>
      <c r="E229" s="167"/>
      <c r="F229" s="194"/>
      <c r="G229" s="1"/>
      <c r="H229" s="1"/>
      <c r="I229" s="1"/>
      <c r="J229" s="1"/>
      <c r="K229" s="1"/>
      <c r="L229" s="1"/>
      <c r="M229" s="1"/>
      <c r="N229" s="1"/>
      <c r="P229" s="1"/>
      <c r="Q229" s="1"/>
      <c r="R229" s="1"/>
      <c r="S229" s="49"/>
      <c r="T229" s="1"/>
      <c r="U229" s="1"/>
      <c r="V229" s="1"/>
      <c r="W229" s="1"/>
      <c r="X229" s="1"/>
      <c r="Y229" s="1"/>
      <c r="Z229" s="1"/>
      <c r="AA229" s="1"/>
      <c r="AB229" s="1"/>
      <c r="AC229" s="1"/>
      <c r="AD229" s="1"/>
      <c r="AE229" s="1"/>
      <c r="AF229" s="1"/>
      <c r="AG229" s="1"/>
      <c r="AH229" s="1"/>
      <c r="AI229" s="1"/>
      <c r="AJ229" s="1"/>
      <c r="AK229" s="1"/>
      <c r="AL229" s="1"/>
      <c r="AM229" s="1"/>
    </row>
    <row r="230" spans="1:39" customFormat="1">
      <c r="A230" s="1"/>
      <c r="B230" s="1"/>
      <c r="C230" s="1"/>
      <c r="D230" s="11"/>
      <c r="E230" s="167"/>
      <c r="F230" s="194"/>
      <c r="G230" s="1"/>
      <c r="H230" s="1"/>
      <c r="I230" s="1"/>
      <c r="J230" s="1"/>
      <c r="K230" s="1"/>
      <c r="L230" s="1"/>
      <c r="M230" s="1"/>
      <c r="N230" s="1"/>
      <c r="P230" s="1"/>
      <c r="Q230" s="1"/>
      <c r="R230" s="1"/>
      <c r="S230" s="49"/>
      <c r="T230" s="1"/>
      <c r="U230" s="1"/>
      <c r="V230" s="1"/>
      <c r="W230" s="1"/>
      <c r="X230" s="1"/>
      <c r="Y230" s="1"/>
      <c r="Z230" s="1"/>
      <c r="AA230" s="1"/>
      <c r="AB230" s="1"/>
      <c r="AC230" s="1"/>
      <c r="AD230" s="1"/>
      <c r="AE230" s="1"/>
      <c r="AF230" s="1"/>
      <c r="AG230" s="1"/>
      <c r="AH230" s="1"/>
      <c r="AI230" s="1"/>
      <c r="AJ230" s="1"/>
      <c r="AK230" s="1"/>
      <c r="AL230" s="1"/>
      <c r="AM230" s="1"/>
    </row>
    <row r="231" spans="1:39" customFormat="1">
      <c r="A231" s="1"/>
      <c r="B231" s="1"/>
      <c r="C231" s="1"/>
      <c r="D231" s="11"/>
      <c r="E231" s="167"/>
      <c r="F231" s="194"/>
      <c r="G231" s="1"/>
      <c r="H231" s="1"/>
      <c r="I231" s="1"/>
      <c r="J231" s="1"/>
      <c r="K231" s="1"/>
      <c r="L231" s="1"/>
      <c r="M231" s="1"/>
      <c r="N231" s="1"/>
      <c r="P231" s="1"/>
      <c r="Q231" s="1"/>
      <c r="R231" s="1"/>
      <c r="S231" s="49"/>
      <c r="T231" s="1"/>
      <c r="U231" s="1"/>
      <c r="V231" s="1"/>
      <c r="W231" s="1"/>
      <c r="X231" s="1"/>
      <c r="Y231" s="1"/>
      <c r="Z231" s="1"/>
      <c r="AA231" s="1"/>
      <c r="AB231" s="1"/>
      <c r="AC231" s="1"/>
      <c r="AD231" s="1"/>
      <c r="AE231" s="1"/>
      <c r="AF231" s="1"/>
      <c r="AG231" s="1"/>
      <c r="AH231" s="1"/>
      <c r="AI231" s="1"/>
      <c r="AJ231" s="1"/>
      <c r="AK231" s="1"/>
      <c r="AL231" s="1"/>
      <c r="AM231" s="1"/>
    </row>
    <row r="232" spans="1:39" customFormat="1">
      <c r="A232" s="1"/>
      <c r="B232" s="1"/>
      <c r="C232" s="1"/>
      <c r="D232" s="11"/>
      <c r="E232" s="167"/>
      <c r="F232" s="194"/>
      <c r="G232" s="1"/>
      <c r="H232" s="1"/>
      <c r="I232" s="1"/>
      <c r="J232" s="1"/>
      <c r="K232" s="1"/>
      <c r="L232" s="1"/>
      <c r="M232" s="1"/>
      <c r="N232" s="1"/>
      <c r="P232" s="1"/>
      <c r="Q232" s="1"/>
      <c r="R232" s="1"/>
      <c r="S232" s="49"/>
      <c r="T232" s="1"/>
      <c r="U232" s="1"/>
      <c r="V232" s="1"/>
      <c r="W232" s="1"/>
      <c r="X232" s="1"/>
      <c r="Y232" s="1"/>
      <c r="Z232" s="1"/>
      <c r="AA232" s="1"/>
      <c r="AB232" s="1"/>
      <c r="AC232" s="1"/>
      <c r="AD232" s="1"/>
      <c r="AE232" s="1"/>
      <c r="AF232" s="1"/>
      <c r="AG232" s="1"/>
      <c r="AH232" s="1"/>
      <c r="AI232" s="1"/>
      <c r="AJ232" s="1"/>
      <c r="AK232" s="1"/>
      <c r="AL232" s="1"/>
      <c r="AM232" s="1"/>
    </row>
  </sheetData>
  <mergeCells count="1">
    <mergeCell ref="A2:B2"/>
  </mergeCells>
  <pageMargins left="0.39370078740157483" right="0.13" top="0.51181102362204722" bottom="0.47244094488188981" header="0.31496062992125984" footer="0.31496062992125984"/>
  <pageSetup paperSize="9" scale="64" fitToHeight="5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EE14277B332D75409340A5CABBF2E946" ma:contentTypeVersion="6" ma:contentTypeDescription="Een nieuw document maken." ma:contentTypeScope="" ma:versionID="a32f5dba5e3634ab9115cc26c4813eb0">
  <xsd:schema xmlns:xsd="http://www.w3.org/2001/XMLSchema" xmlns:xs="http://www.w3.org/2001/XMLSchema" xmlns:p="http://schemas.microsoft.com/office/2006/metadata/properties" xmlns:ns2="d11a39ec-8b62-4468-a25f-d8eb9b3946c5" xmlns:ns3="4879a562-ede9-48aa-bbda-6d0086947ce8" targetNamespace="http://schemas.microsoft.com/office/2006/metadata/properties" ma:root="true" ma:fieldsID="0e8b8241a1aa87e5ca40fa98af612146" ns2:_="" ns3:_="">
    <xsd:import namespace="d11a39ec-8b62-4468-a25f-d8eb9b3946c5"/>
    <xsd:import namespace="4879a562-ede9-48aa-bbda-6d0086947ce8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3:SharedWithUsers" minOccurs="0"/>
                <xsd:element ref="ns3:SharedWithDetail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11a39ec-8b62-4468-a25f-d8eb9b3946c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3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879a562-ede9-48aa-bbda-6d0086947ce8" elementFormDefault="qualified">
    <xsd:import namespace="http://schemas.microsoft.com/office/2006/documentManagement/types"/>
    <xsd:import namespace="http://schemas.microsoft.com/office/infopath/2007/PartnerControls"/>
    <xsd:element name="SharedWithUsers" ma:index="11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2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SharedWithUsers xmlns="4879a562-ede9-48aa-bbda-6d0086947ce8">
      <UserInfo>
        <DisplayName>Bont, RP de (Richard)</DisplayName>
        <AccountId>12</AccountId>
        <AccountType/>
      </UserInfo>
    </SharedWithUsers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C371F09-EA5D-4995-87EC-9B315DF46CC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11a39ec-8b62-4468-a25f-d8eb9b3946c5"/>
    <ds:schemaRef ds:uri="4879a562-ede9-48aa-bbda-6d0086947ce8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9552229A-C09B-4096-A9FF-F28E786ACD59}">
  <ds:schemaRefs>
    <ds:schemaRef ds:uri="d11a39ec-8b62-4468-a25f-d8eb9b3946c5"/>
    <ds:schemaRef ds:uri="http://purl.org/dc/terms/"/>
    <ds:schemaRef ds:uri="http://schemas.microsoft.com/office/2006/documentManagement/types"/>
    <ds:schemaRef ds:uri="4879a562-ede9-48aa-bbda-6d0086947ce8"/>
    <ds:schemaRef ds:uri="http://schemas.openxmlformats.org/package/2006/metadata/core-properties"/>
    <ds:schemaRef ds:uri="http://purl.org/dc/elements/1.1/"/>
    <ds:schemaRef ds:uri="http://schemas.microsoft.com/office/2006/metadata/properties"/>
    <ds:schemaRef ds:uri="http://schemas.microsoft.com/office/infopath/2007/PartnerControls"/>
    <ds:schemaRef ds:uri="http://www.w3.org/XML/1998/namespace"/>
    <ds:schemaRef ds:uri="http://purl.org/dc/dcmitype/"/>
  </ds:schemaRefs>
</ds:datastoreItem>
</file>

<file path=customXml/itemProps3.xml><?xml version="1.0" encoding="utf-8"?>
<ds:datastoreItem xmlns:ds="http://schemas.openxmlformats.org/officeDocument/2006/customXml" ds:itemID="{48684CED-55B3-4DD0-9809-9B629176A30A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2</vt:i4>
      </vt:variant>
      <vt:variant>
        <vt:lpstr>Benoemde bereiken</vt:lpstr>
      </vt:variant>
      <vt:variant>
        <vt:i4>1</vt:i4>
      </vt:variant>
    </vt:vector>
  </HeadingPairs>
  <TitlesOfParts>
    <vt:vector size="3" baseType="lpstr">
      <vt:lpstr>Toelichting</vt:lpstr>
      <vt:lpstr>Totaal Overzicht</vt:lpstr>
      <vt:lpstr>'Totaal Overzicht'!Afdrukbereik</vt:lpstr>
    </vt:vector>
  </TitlesOfParts>
  <Manager/>
  <Company>Hospitality Group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Dorien Sellmeijer</dc:creator>
  <cp:keywords/>
  <dc:description/>
  <cp:lastModifiedBy>Bont, RP de (Richard)</cp:lastModifiedBy>
  <cp:revision/>
  <dcterms:created xsi:type="dcterms:W3CDTF">2014-12-03T12:55:08Z</dcterms:created>
  <dcterms:modified xsi:type="dcterms:W3CDTF">2024-03-13T14:18:43Z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0x010100EE14277B332D75409340A5CABBF2E946</vt:lpwstr>
  </property>
  <property fmtid="{D5CDD505-2E9C-101B-9397-08002B2CF9AE}" pid="3" name="Order">
    <vt:r8>877600</vt:r8>
  </property>
  <property fmtid="{D5CDD505-2E9C-101B-9397-08002B2CF9AE}" pid="4" name="TriggerFlowInfo">
    <vt:lpwstr/>
  </property>
  <property fmtid="{D5CDD505-2E9C-101B-9397-08002B2CF9AE}" pid="5" name="ComplianceAssetId">
    <vt:lpwstr/>
  </property>
  <property fmtid="{D5CDD505-2E9C-101B-9397-08002B2CF9AE}" pid="6" name="_ExtendedDescription">
    <vt:lpwstr/>
  </property>
</Properties>
</file>