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https://utrechtcloud-my.sharepoint.com/personal/laura_van_bergen_utrecht_nl/Documents/Documenten/Aanbestedingen/Schoonmaakmiddelen/NvI/NvI 2/"/>
    </mc:Choice>
  </mc:AlternateContent>
  <xr:revisionPtr revIDLastSave="14" documentId="8_{B358D44A-D99D-409E-96BD-6EA682BA29CB}" xr6:coauthVersionLast="47" xr6:coauthVersionMax="47" xr10:uidLastSave="{BB8AE2A5-E66B-4CCF-B8C2-2DDE4B574102}"/>
  <workbookProtection workbookAlgorithmName="SHA-512" workbookHashValue="+Lm+qMuESObLzrktfNSZGm6wPBsP1MDVfOiNWShNlWGeuGViwKlH+pcSCb+EMaJzRzLzwH1U2fQZmMfRcp3u1A==" workbookSaltValue="UXI9OD3YWuhdcOGNwldRFQ==" workbookSpinCount="100000" lockStructure="1"/>
  <bookViews>
    <workbookView xWindow="28680" yWindow="-12165" windowWidth="51840" windowHeight="21240" xr2:uid="{236918CD-F228-413A-AD7D-3EDD254E3F42}"/>
  </bookViews>
  <sheets>
    <sheet name="Prijsinvul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6" i="2" l="1"/>
  <c r="X44" i="2"/>
  <c r="V9" i="2"/>
  <c r="V8" i="2" l="1"/>
  <c r="V10" i="2"/>
  <c r="V11" i="2"/>
  <c r="V12" i="2"/>
  <c r="X12" i="2" s="1"/>
  <c r="V13" i="2"/>
  <c r="X13" i="2" s="1"/>
  <c r="V14" i="2"/>
  <c r="X14" i="2" s="1"/>
  <c r="V15" i="2"/>
  <c r="X15" i="2" s="1"/>
  <c r="V16" i="2"/>
  <c r="X16" i="2" s="1"/>
  <c r="V17" i="2"/>
  <c r="V18" i="2"/>
  <c r="X18" i="2" s="1"/>
  <c r="V19" i="2"/>
  <c r="X19" i="2" s="1"/>
  <c r="V20" i="2"/>
  <c r="X20" i="2" s="1"/>
  <c r="M8" i="2" l="1"/>
  <c r="N8" i="2" s="1"/>
  <c r="N26" i="2"/>
  <c r="U26" i="2"/>
  <c r="U27" i="2"/>
  <c r="U28" i="2"/>
  <c r="U29" i="2"/>
  <c r="U30" i="2"/>
  <c r="U31" i="2"/>
  <c r="U32" i="2"/>
  <c r="U33" i="2"/>
  <c r="U34" i="2"/>
  <c r="U35" i="2"/>
  <c r="U36" i="2"/>
  <c r="U37" i="2"/>
  <c r="U38" i="2"/>
  <c r="U39" i="2"/>
  <c r="U40" i="2"/>
  <c r="U41" i="2"/>
  <c r="U42" i="2"/>
  <c r="U43" i="2"/>
  <c r="U25" i="2"/>
  <c r="N41" i="2" l="1"/>
  <c r="N42" i="2"/>
  <c r="N43" i="2"/>
  <c r="L41" i="2"/>
  <c r="X41" i="2" s="1"/>
  <c r="L42" i="2"/>
  <c r="X42" i="2" s="1"/>
  <c r="L43" i="2"/>
  <c r="X43" i="2" s="1"/>
  <c r="K8" i="2"/>
  <c r="X8" i="2" s="1"/>
  <c r="Y8" i="2" s="1"/>
  <c r="M9" i="2"/>
  <c r="K15" i="2"/>
  <c r="M10" i="2"/>
  <c r="N40" i="2"/>
  <c r="L40" i="2"/>
  <c r="X40" i="2" s="1"/>
  <c r="N39" i="2"/>
  <c r="L39" i="2"/>
  <c r="X39" i="2" s="1"/>
  <c r="N38" i="2"/>
  <c r="L38" i="2"/>
  <c r="X38" i="2" s="1"/>
  <c r="N37" i="2"/>
  <c r="L37" i="2"/>
  <c r="X37" i="2" s="1"/>
  <c r="N36" i="2"/>
  <c r="L36" i="2"/>
  <c r="X36" i="2" s="1"/>
  <c r="N35" i="2"/>
  <c r="L35" i="2"/>
  <c r="X35" i="2" s="1"/>
  <c r="N34" i="2"/>
  <c r="L34" i="2"/>
  <c r="X34" i="2" s="1"/>
  <c r="N33" i="2"/>
  <c r="L33" i="2"/>
  <c r="X33" i="2" s="1"/>
  <c r="N32" i="2"/>
  <c r="L32" i="2"/>
  <c r="X32" i="2" s="1"/>
  <c r="N31" i="2"/>
  <c r="L31" i="2"/>
  <c r="X31" i="2" s="1"/>
  <c r="N30" i="2"/>
  <c r="L30" i="2"/>
  <c r="X30" i="2" s="1"/>
  <c r="N29" i="2"/>
  <c r="L29" i="2"/>
  <c r="X29" i="2" s="1"/>
  <c r="N28" i="2"/>
  <c r="L28" i="2"/>
  <c r="X28" i="2" s="1"/>
  <c r="N27" i="2"/>
  <c r="L27" i="2"/>
  <c r="X27" i="2" s="1"/>
  <c r="L26" i="2"/>
  <c r="L25" i="2"/>
  <c r="N25" i="2"/>
  <c r="M20" i="2"/>
  <c r="K20" i="2"/>
  <c r="M19" i="2"/>
  <c r="K19" i="2"/>
  <c r="M18" i="2"/>
  <c r="K18" i="2"/>
  <c r="M17" i="2"/>
  <c r="K17" i="2"/>
  <c r="X17" i="2" s="1"/>
  <c r="M16" i="2"/>
  <c r="M15" i="2"/>
  <c r="M14" i="2"/>
  <c r="K14" i="2"/>
  <c r="M13" i="2"/>
  <c r="K13" i="2"/>
  <c r="M12" i="2"/>
  <c r="K12" i="2"/>
  <c r="M11" i="2"/>
  <c r="K11" i="2"/>
  <c r="X11" i="2" s="1"/>
  <c r="K10" i="2"/>
  <c r="X10" i="2" s="1"/>
  <c r="K9" i="2"/>
  <c r="X9" i="2" s="1"/>
  <c r="N14" i="2" l="1"/>
  <c r="Y14" i="2" s="1"/>
  <c r="N18" i="2"/>
  <c r="Y18" i="2" s="1"/>
  <c r="N20" i="2"/>
  <c r="Y20" i="2" s="1"/>
  <c r="X26" i="2"/>
  <c r="X25" i="2"/>
  <c r="X45" i="2" s="1"/>
  <c r="N16" i="2"/>
  <c r="Y16" i="2" s="1"/>
  <c r="N13" i="2"/>
  <c r="Y13" i="2" s="1"/>
  <c r="N12" i="2"/>
  <c r="Y12" i="2" s="1"/>
  <c r="N10" i="2"/>
  <c r="Y10" i="2" s="1"/>
  <c r="N17" i="2"/>
  <c r="Y17" i="2" s="1"/>
  <c r="N19" i="2"/>
  <c r="Y19" i="2" s="1"/>
  <c r="N9" i="2"/>
  <c r="N15" i="2"/>
  <c r="Y15" i="2" s="1"/>
  <c r="N11" i="2"/>
  <c r="Y11" i="2" s="1"/>
  <c r="K16" i="2"/>
  <c r="Y9" i="2" l="1"/>
  <c r="Y21" i="2"/>
  <c r="Y22" i="2" s="1"/>
  <c r="Y23" i="2" s="1"/>
  <c r="X48" i="2" s="1"/>
</calcChain>
</file>

<file path=xl/sharedStrings.xml><?xml version="1.0" encoding="utf-8"?>
<sst xmlns="http://schemas.openxmlformats.org/spreadsheetml/2006/main" count="212" uniqueCount="104">
  <si>
    <t>Kortingspercentage geldend voor alle schoonmaakmiddelen in uw catalogus:</t>
  </si>
  <si>
    <t>Kortingspercentage voor alle schoonmaakmaterialen en overige machines en artikelen in uw catalogus:</t>
  </si>
  <si>
    <t>Indien alternatief</t>
  </si>
  <si>
    <t>Nr.</t>
  </si>
  <si>
    <t>Categorie</t>
  </si>
  <si>
    <t>Algemene omschrijving</t>
  </si>
  <si>
    <t>Artikel naam</t>
  </si>
  <si>
    <t>PH</t>
  </si>
  <si>
    <t>Volume</t>
  </si>
  <si>
    <t>Eenheid</t>
  </si>
  <si>
    <t>Aantal</t>
  </si>
  <si>
    <t>Prijs</t>
  </si>
  <si>
    <t>Mengverhouding</t>
  </si>
  <si>
    <t>Totaal gereed product (L)</t>
  </si>
  <si>
    <t>Prijs per eenheid</t>
  </si>
  <si>
    <t>Prijs per gereed product (1 L)</t>
  </si>
  <si>
    <t>Bedrag</t>
  </si>
  <si>
    <t>Locatie</t>
  </si>
  <si>
    <t>Merk</t>
  </si>
  <si>
    <t>Artikelomschrijving</t>
  </si>
  <si>
    <t>Omgerekende prijs per eenheid</t>
  </si>
  <si>
    <t>Omgerekende prijs per gereed product (1L)</t>
  </si>
  <si>
    <t>Bedrag totaal</t>
  </si>
  <si>
    <t>Middelen</t>
  </si>
  <si>
    <t>Absorberende korrels (bl/18kg)</t>
  </si>
  <si>
    <t>Absorptiekorrel Bluesorb /calc</t>
  </si>
  <si>
    <t>L</t>
  </si>
  <si>
    <t>Zwem</t>
  </si>
  <si>
    <t>Reinigend handafwasmiddel</t>
  </si>
  <si>
    <t xml:space="preserve">Afwasmiddel Manudish Tana     </t>
  </si>
  <si>
    <t>Biotechnologische allesreiniger</t>
  </si>
  <si>
    <t xml:space="preserve">BioBact Clean                 </t>
  </si>
  <si>
    <t>Glasreiniger, gebruiksklaar, op basis van Gistethanol</t>
  </si>
  <si>
    <t xml:space="preserve">Glass cleaner Greencare       </t>
  </si>
  <si>
    <t>Zeer krachtige ontvetter</t>
  </si>
  <si>
    <t xml:space="preserve">Grease Power Tana             </t>
  </si>
  <si>
    <t xml:space="preserve">Nowa Grease-ex Tana           </t>
  </si>
  <si>
    <t>Ontstopper op basis van zwavelzuur</t>
  </si>
  <si>
    <t xml:space="preserve">Ontstopper Exclusiva          </t>
  </si>
  <si>
    <t>Algemene reiniger op waterbasis</t>
  </si>
  <si>
    <t xml:space="preserve">Powerball                     </t>
  </si>
  <si>
    <t>Sanitairreiniger en ontkalker</t>
  </si>
  <si>
    <t xml:space="preserve">Sanet Perfect Tana            </t>
  </si>
  <si>
    <t>Sport</t>
  </si>
  <si>
    <t>Krachtige vloer- en oppervlaktereiniger</t>
  </si>
  <si>
    <t xml:space="preserve">Tanet SR 15 Greencare         </t>
  </si>
  <si>
    <t>Krachtige reiniger voor sportvloeren</t>
  </si>
  <si>
    <t xml:space="preserve">Tanex Trophy Tana             </t>
  </si>
  <si>
    <t>WC reiniger mint</t>
  </si>
  <si>
    <t xml:space="preserve">WC Mint Greencare             </t>
  </si>
  <si>
    <t>Geconcentreerde superontvetter op waterbasis, voor het snel verwijderen van statische lagen</t>
  </si>
  <si>
    <t xml:space="preserve">Shampoo 11                    </t>
  </si>
  <si>
    <t>Subtotaal schoonmaakmiddelen</t>
  </si>
  <si>
    <t>Korting schoonmaakmiddelen</t>
  </si>
  <si>
    <t>*zie cel E3</t>
  </si>
  <si>
    <t>Totaal schoonmaakmiddelen</t>
  </si>
  <si>
    <t>NR</t>
  </si>
  <si>
    <t>Materialen</t>
  </si>
  <si>
    <t xml:space="preserve">Blauwe zak T70 doos - 100 stuks </t>
  </si>
  <si>
    <t>Afvalzak 65/25x140cm 70 BL 100</t>
  </si>
  <si>
    <t>stuks</t>
  </si>
  <si>
    <t>Grijze zak T50 doos - 300 stuks</t>
  </si>
  <si>
    <t xml:space="preserve">Afvalzak 70x90 LDPE T50 gs    </t>
  </si>
  <si>
    <t>Zwarte zak T50 doos - 400 stuks</t>
  </si>
  <si>
    <t>Afvalzak KOMO 60x80cm</t>
  </si>
  <si>
    <t>Extra dik, vergelijkbaar met T90. Kleur: blauw. Past in een 240L bak. 70 my - 10x 10 stuks</t>
  </si>
  <si>
    <t>Afvalzak MAX LDPE 65/25x140 bl</t>
  </si>
  <si>
    <t>Witte zak T35. Past in een 190L bak - 10x 10 stuks</t>
  </si>
  <si>
    <t xml:space="preserve">Afvalzak MAX LDPE 90x120 wi   </t>
  </si>
  <si>
    <t>LDPE zak transparant op rol - 40x 25 stuks</t>
  </si>
  <si>
    <t xml:space="preserve">Pedaalemmerzak 45x50 T25 tr   </t>
  </si>
  <si>
    <t>Blauwe papierroll 3 laags - 6 stuks</t>
  </si>
  <si>
    <t xml:space="preserve">Papierrol 380 mt blue 3 lgs   </t>
  </si>
  <si>
    <t>Witte papierrol 1 laags - 6 stuks</t>
  </si>
  <si>
    <t xml:space="preserve">Papierrol midi 1 lgs   </t>
  </si>
  <si>
    <t>Blauwe microvezeldoek 38x38cm - 5 stuks</t>
  </si>
  <si>
    <t xml:space="preserve">Werkdoek MicroTuff plus bl    </t>
  </si>
  <si>
    <t>Roze microvezeldoek 38x38cm - 5 stuks</t>
  </si>
  <si>
    <t xml:space="preserve">Werkdoek MicroTuff plus ro    </t>
  </si>
  <si>
    <t>Blauwe handschoenen - 100 stuks</t>
  </si>
  <si>
    <t xml:space="preserve">Handschoen Nitril (div. maten)      </t>
  </si>
  <si>
    <t>Schuurpad strong 115x250x25mm - 25 stuks</t>
  </si>
  <si>
    <t xml:space="preserve">Doodlebug pad groen           </t>
  </si>
  <si>
    <t>Schuurpad light 115x250x25mm - 25 stuks</t>
  </si>
  <si>
    <t xml:space="preserve">Doodlebug pad rood            </t>
  </si>
  <si>
    <t>Katoenen mop met band, 450 gram - 50 stuks</t>
  </si>
  <si>
    <t xml:space="preserve">Mop 450 gram naturel band     </t>
  </si>
  <si>
    <t>Ronde schuurpad 17 inch - 5 stuks</t>
  </si>
  <si>
    <t xml:space="preserve">Pad 17" dik groen             </t>
  </si>
  <si>
    <t>Afvalzakhouder-ring 40 cm met handgreep. Lichte metalen afvalzakhouder met sluiting, losse zakklem en handgreep met kunststof beschermlaag - 1 stuks</t>
  </si>
  <si>
    <t>Vuilnisring metaal met handvat</t>
  </si>
  <si>
    <t>Overtrekschoentjes blauw PE 35my - 2.000 stuks</t>
  </si>
  <si>
    <t>Overschoentjes blauw</t>
  </si>
  <si>
    <t>Hygienische reinigingsdoekjes voor kleine oppervlakten, 200 x 110 mm - 110 stuks</t>
  </si>
  <si>
    <t xml:space="preserve">Alcoholdoekjes                </t>
  </si>
  <si>
    <t>Poetsdoek Wypall L20</t>
  </si>
  <si>
    <t>Subtotaal schoonmaakmaterialen</t>
  </si>
  <si>
    <t>Korting schoonmaakmaterialen</t>
  </si>
  <si>
    <t>*zie cel E4</t>
  </si>
  <si>
    <t>Totaal schoonmaakmaterialen</t>
  </si>
  <si>
    <t>INSCHRIJFPRIJS</t>
  </si>
  <si>
    <t>Poetsdoek Wypall L20 Extra+, 38x24cm, 140 vel, kleur wit - 24 rollen</t>
  </si>
  <si>
    <t>Industriële krachtige ontvetter</t>
  </si>
  <si>
    <t>- U dient de prijs per dosering van de genoemde artikelen op te geven OF voor het door u aangeboden alternatief in de daarvoor bestemde geel gemarkeerde cellen. Bij een alternatief geeft u ook het merk, artikelomschrijving, de prijs, het volume per eenheid en de mengverhouding van het alternatieve product op, zodat de prijs per eenheid of prijs per gereed product berekend en vergeleken kunnen worden. 
- U vult een kortingspercentage in geldend voor alle schoonmaakmiddelen, -materialen en overigen uit uw catalogus (cel E3 &amp; E4)
- Prijzen zijn exclusief btw.
- Indien er naar een mengverhouding wordt gevraagd geeft u het percentage schoonmaakmiddel op per 1 liter gereed product tbv een toepassing voor licht tot matige vervuiling (bijv: 2% = 20ml schoonmaakmiddel op 1 liter gereed product; 100% = 1000ml schoonmaakmiddel op 1 liter gereed product, zijnde onverdund)
- De genoemde aantallen zijn fictief, gebaseerd op de hardlopers van de afgelopen jaren. 
- Daar waar merknamen genoemd worden, leest u 'of vergelijkbaar'.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</si>
</sst>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0"/>
      <color theme="0"/>
      <name val="Arial"/>
      <family val="2"/>
    </font>
    <font>
      <b/>
      <sz val="10"/>
      <color theme="1"/>
      <name val="Arial"/>
      <family val="2"/>
    </font>
    <font>
      <sz val="10"/>
      <name val="Arial"/>
      <family val="2"/>
    </font>
    <font>
      <sz val="10"/>
      <color rgb="FF000000"/>
      <name val="Arial"/>
      <family val="2"/>
    </font>
    <font>
      <sz val="10"/>
      <color rgb="FFFF0000"/>
      <name val="Arial"/>
      <family val="2"/>
    </font>
  </fonts>
  <fills count="12">
    <fill>
      <patternFill patternType="none"/>
    </fill>
    <fill>
      <patternFill patternType="gray125"/>
    </fill>
    <fill>
      <patternFill patternType="solid">
        <fgColor theme="3"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1"/>
        <bgColor indexed="64"/>
      </patternFill>
    </fill>
    <fill>
      <patternFill patternType="solid">
        <fgColor rgb="FFFFFFFF"/>
        <bgColor rgb="FF000000"/>
      </patternFill>
    </fill>
    <fill>
      <patternFill patternType="solid">
        <fgColor rgb="FFC00000"/>
        <bgColor indexed="64"/>
      </patternFill>
    </fill>
    <fill>
      <patternFill patternType="solid">
        <fgColor theme="4" tint="-0.249977111117893"/>
        <bgColor indexed="64"/>
      </patternFill>
    </fill>
    <fill>
      <patternFill patternType="solid">
        <fgColor rgb="FFFFCCCC"/>
        <bgColor indexed="64"/>
      </patternFill>
    </fill>
    <fill>
      <patternFill patternType="solid">
        <fgColor rgb="FFFFC000"/>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85">
    <xf numFmtId="0" fontId="0" fillId="0" borderId="0" xfId="0"/>
    <xf numFmtId="44" fontId="4" fillId="9" borderId="1" xfId="1" applyFont="1" applyFill="1" applyBorder="1" applyAlignment="1" applyProtection="1">
      <alignment horizontal="left" vertical="center"/>
    </xf>
    <xf numFmtId="44" fontId="4" fillId="9" borderId="1" xfId="1" applyFont="1" applyFill="1" applyBorder="1" applyAlignment="1" applyProtection="1">
      <alignment horizontal="right" vertical="center"/>
    </xf>
    <xf numFmtId="44" fontId="4" fillId="9" borderId="1" xfId="1" applyFont="1" applyFill="1" applyBorder="1" applyAlignment="1" applyProtection="1">
      <alignment horizontal="right" vertical="center" wrapText="1"/>
    </xf>
    <xf numFmtId="44" fontId="4" fillId="9" borderId="1" xfId="1" applyFont="1" applyFill="1" applyBorder="1" applyAlignment="1" applyProtection="1">
      <alignment horizontal="center" vertical="center" wrapText="1"/>
    </xf>
    <xf numFmtId="44" fontId="4" fillId="9" borderId="0" xfId="1" applyFont="1" applyFill="1" applyBorder="1" applyAlignment="1" applyProtection="1">
      <alignment horizontal="center" vertical="center" wrapText="1"/>
    </xf>
    <xf numFmtId="164" fontId="3" fillId="10" borderId="9" xfId="1" applyNumberFormat="1" applyFont="1" applyFill="1" applyBorder="1" applyProtection="1"/>
    <xf numFmtId="3" fontId="3" fillId="10" borderId="9" xfId="1" applyNumberFormat="1" applyFont="1" applyFill="1" applyBorder="1" applyProtection="1"/>
    <xf numFmtId="44" fontId="3" fillId="10" borderId="9" xfId="1" applyFont="1" applyFill="1" applyBorder="1" applyProtection="1"/>
    <xf numFmtId="44" fontId="5" fillId="10" borderId="4" xfId="1" applyFont="1" applyFill="1" applyBorder="1" applyProtection="1"/>
    <xf numFmtId="44" fontId="4" fillId="9" borderId="3" xfId="1" applyFont="1" applyFill="1" applyBorder="1" applyAlignment="1" applyProtection="1">
      <alignment horizontal="right" vertical="center"/>
    </xf>
    <xf numFmtId="44" fontId="4" fillId="9" borderId="4" xfId="1" applyFont="1" applyFill="1" applyBorder="1" applyAlignment="1" applyProtection="1">
      <alignment horizontal="left" vertical="center"/>
    </xf>
    <xf numFmtId="44" fontId="3" fillId="10" borderId="10" xfId="1" applyFont="1" applyFill="1" applyBorder="1" applyProtection="1"/>
    <xf numFmtId="44" fontId="4" fillId="9" borderId="3" xfId="1" applyFont="1" applyFill="1" applyBorder="1" applyAlignment="1" applyProtection="1">
      <alignment horizontal="left" vertical="center"/>
    </xf>
    <xf numFmtId="44" fontId="4" fillId="9" borderId="9" xfId="1" applyFont="1" applyFill="1" applyBorder="1" applyAlignment="1" applyProtection="1">
      <alignment horizontal="left" vertical="center"/>
    </xf>
    <xf numFmtId="44" fontId="4" fillId="9" borderId="9" xfId="1" applyFont="1" applyFill="1" applyBorder="1" applyAlignment="1" applyProtection="1">
      <alignment horizontal="right" vertical="center"/>
    </xf>
    <xf numFmtId="0" fontId="3" fillId="0" borderId="0" xfId="0" applyFont="1" applyProtection="1"/>
    <xf numFmtId="0" fontId="5" fillId="0" borderId="0" xfId="0" applyFont="1" applyAlignment="1" applyProtection="1">
      <alignment horizontal="left" vertical="center" wrapText="1"/>
    </xf>
    <xf numFmtId="0" fontId="0" fillId="0" borderId="0" xfId="0" applyProtection="1"/>
    <xf numFmtId="0" fontId="3" fillId="0" borderId="0" xfId="0" applyFont="1" applyAlignment="1" applyProtection="1">
      <alignment horizontal="left" vertical="center" wrapText="1"/>
    </xf>
    <xf numFmtId="0" fontId="4" fillId="8" borderId="0" xfId="0" applyFont="1" applyFill="1" applyProtection="1"/>
    <xf numFmtId="0" fontId="4" fillId="3" borderId="0" xfId="0" applyFont="1" applyFill="1" applyProtection="1"/>
    <xf numFmtId="0" fontId="4" fillId="8" borderId="0" xfId="0" applyFont="1" applyFill="1" applyAlignment="1" applyProtection="1">
      <alignment wrapText="1"/>
    </xf>
    <xf numFmtId="0" fontId="4" fillId="9" borderId="0" xfId="0" applyFont="1" applyFill="1" applyAlignment="1" applyProtection="1">
      <alignment horizontal="center" vertical="center"/>
    </xf>
    <xf numFmtId="0" fontId="6" fillId="0" borderId="1" xfId="0" applyFont="1" applyBorder="1" applyAlignment="1" applyProtection="1">
      <alignment horizontal="left" vertical="top" wrapText="1"/>
    </xf>
    <xf numFmtId="0" fontId="7" fillId="0" borderId="1" xfId="0" applyFont="1" applyBorder="1" applyAlignment="1" applyProtection="1">
      <alignment horizontal="left" vertical="top"/>
    </xf>
    <xf numFmtId="0" fontId="3" fillId="10" borderId="3" xfId="0" applyFont="1" applyFill="1" applyBorder="1" applyProtection="1"/>
    <xf numFmtId="0" fontId="5" fillId="10" borderId="9" xfId="0" applyFont="1" applyFill="1" applyBorder="1" applyAlignment="1" applyProtection="1">
      <alignment horizontal="center" vertical="center" textRotation="90"/>
    </xf>
    <xf numFmtId="0" fontId="6" fillId="10" borderId="9" xfId="0" applyFont="1" applyFill="1" applyBorder="1" applyAlignment="1" applyProtection="1">
      <alignment horizontal="left" vertical="top" wrapText="1"/>
    </xf>
    <xf numFmtId="0" fontId="7" fillId="10" borderId="9" xfId="0" applyFont="1" applyFill="1" applyBorder="1" applyAlignment="1" applyProtection="1">
      <alignment horizontal="left" vertical="top"/>
    </xf>
    <xf numFmtId="0" fontId="3" fillId="10" borderId="9" xfId="0" applyFont="1" applyFill="1" applyBorder="1" applyAlignment="1" applyProtection="1">
      <alignment horizontal="center"/>
    </xf>
    <xf numFmtId="0" fontId="3" fillId="10" borderId="9" xfId="0" applyFont="1" applyFill="1" applyBorder="1" applyProtection="1"/>
    <xf numFmtId="2" fontId="3" fillId="10" borderId="9" xfId="1" applyNumberFormat="1" applyFont="1" applyFill="1" applyBorder="1" applyProtection="1"/>
    <xf numFmtId="164" fontId="3" fillId="10" borderId="9" xfId="3" applyNumberFormat="1" applyFont="1" applyFill="1" applyBorder="1" applyProtection="1"/>
    <xf numFmtId="2" fontId="3" fillId="10" borderId="10" xfId="1" applyNumberFormat="1" applyFont="1" applyFill="1" applyBorder="1" applyProtection="1"/>
    <xf numFmtId="164" fontId="3" fillId="10" borderId="10" xfId="3" applyNumberFormat="1" applyFont="1" applyFill="1" applyBorder="1" applyProtection="1"/>
    <xf numFmtId="0" fontId="4" fillId="3" borderId="0" xfId="0" applyFont="1" applyFill="1" applyAlignment="1" applyProtection="1">
      <alignment horizontal="right"/>
    </xf>
    <xf numFmtId="0" fontId="6" fillId="7" borderId="1" xfId="0" applyFont="1" applyFill="1" applyBorder="1" applyAlignment="1" applyProtection="1">
      <alignment horizontal="left" vertical="top" wrapText="1"/>
    </xf>
    <xf numFmtId="0" fontId="6" fillId="7" borderId="4" xfId="0" applyFont="1" applyFill="1" applyBorder="1" applyAlignment="1" applyProtection="1">
      <alignment horizontal="left" vertical="top" wrapText="1"/>
    </xf>
    <xf numFmtId="0" fontId="2" fillId="0" borderId="5" xfId="0" applyFont="1" applyBorder="1" applyProtection="1"/>
    <xf numFmtId="0" fontId="0" fillId="0" borderId="6" xfId="0" applyBorder="1" applyProtection="1"/>
    <xf numFmtId="44" fontId="2" fillId="0" borderId="7" xfId="0" applyNumberFormat="1" applyFont="1" applyBorder="1" applyProtection="1"/>
    <xf numFmtId="0" fontId="3" fillId="2" borderId="1" xfId="0" applyFont="1" applyFill="1" applyBorder="1" applyAlignment="1" applyProtection="1">
      <alignment vertical="top"/>
    </xf>
    <xf numFmtId="0" fontId="3" fillId="2" borderId="1" xfId="0" applyFont="1" applyFill="1" applyBorder="1" applyAlignment="1" applyProtection="1">
      <alignment horizontal="center" vertical="top"/>
    </xf>
    <xf numFmtId="44" fontId="3" fillId="5" borderId="1" xfId="1" applyFont="1" applyFill="1" applyBorder="1" applyAlignment="1" applyProtection="1">
      <alignment vertical="top"/>
      <protection locked="0"/>
    </xf>
    <xf numFmtId="164" fontId="3" fillId="2" borderId="1" xfId="1" applyNumberFormat="1" applyFont="1" applyFill="1" applyBorder="1" applyAlignment="1" applyProtection="1">
      <alignment vertical="top"/>
    </xf>
    <xf numFmtId="3" fontId="3" fillId="2" borderId="1" xfId="1" applyNumberFormat="1" applyFont="1" applyFill="1" applyBorder="1" applyAlignment="1" applyProtection="1">
      <alignment vertical="top"/>
    </xf>
    <xf numFmtId="44" fontId="3" fillId="6" borderId="1" xfId="1" applyFont="1" applyFill="1" applyBorder="1" applyAlignment="1" applyProtection="1">
      <alignment vertical="top"/>
    </xf>
    <xf numFmtId="44" fontId="3" fillId="2" borderId="1" xfId="1" applyFont="1" applyFill="1" applyBorder="1" applyAlignment="1" applyProtection="1">
      <alignment vertical="top"/>
    </xf>
    <xf numFmtId="0" fontId="3" fillId="5" borderId="1" xfId="0" applyFont="1" applyFill="1" applyBorder="1" applyAlignment="1" applyProtection="1">
      <alignment vertical="top" wrapText="1"/>
      <protection locked="0"/>
    </xf>
    <xf numFmtId="44" fontId="3" fillId="0" borderId="1" xfId="1" applyFont="1" applyBorder="1" applyAlignment="1" applyProtection="1">
      <alignment vertical="top"/>
    </xf>
    <xf numFmtId="0" fontId="0" fillId="0" borderId="0" xfId="0" applyAlignment="1" applyProtection="1">
      <alignment vertical="top"/>
    </xf>
    <xf numFmtId="0" fontId="7" fillId="0" borderId="1" xfId="0" applyFont="1" applyBorder="1" applyAlignment="1" applyProtection="1">
      <alignment vertical="top"/>
    </xf>
    <xf numFmtId="164" fontId="3" fillId="2" borderId="1" xfId="3" applyNumberFormat="1" applyFont="1" applyFill="1" applyBorder="1" applyAlignment="1" applyProtection="1">
      <alignment vertical="top"/>
    </xf>
    <xf numFmtId="9" fontId="3" fillId="2" borderId="1" xfId="1" applyNumberFormat="1" applyFont="1" applyFill="1" applyBorder="1" applyAlignment="1" applyProtection="1">
      <alignment vertical="top"/>
    </xf>
    <xf numFmtId="0" fontId="3" fillId="4" borderId="1" xfId="0" applyFont="1" applyFill="1" applyBorder="1" applyAlignment="1" applyProtection="1">
      <alignment vertical="top"/>
    </xf>
    <xf numFmtId="0" fontId="3" fillId="6" borderId="3" xfId="0" applyFont="1" applyFill="1" applyBorder="1" applyAlignment="1" applyProtection="1">
      <alignment vertical="top"/>
    </xf>
    <xf numFmtId="0" fontId="3" fillId="4" borderId="1" xfId="0" applyFont="1" applyFill="1" applyBorder="1" applyAlignment="1" applyProtection="1">
      <alignment horizontal="center" vertical="top"/>
    </xf>
    <xf numFmtId="0" fontId="3" fillId="4" borderId="1" xfId="0" applyFont="1" applyFill="1" applyBorder="1" applyAlignment="1" applyProtection="1">
      <alignment horizontal="right" vertical="top"/>
    </xf>
    <xf numFmtId="0" fontId="4" fillId="6" borderId="0" xfId="0" applyFont="1" applyFill="1" applyAlignment="1" applyProtection="1">
      <alignment vertical="top"/>
    </xf>
    <xf numFmtId="44" fontId="3" fillId="4" borderId="1" xfId="1" applyFont="1" applyFill="1" applyBorder="1" applyAlignment="1" applyProtection="1">
      <alignment vertical="top"/>
    </xf>
    <xf numFmtId="0" fontId="3" fillId="6" borderId="1" xfId="0" applyFont="1" applyFill="1" applyBorder="1" applyAlignment="1" applyProtection="1">
      <alignment vertical="top"/>
    </xf>
    <xf numFmtId="44" fontId="3" fillId="4" borderId="4" xfId="1" applyFont="1" applyFill="1" applyBorder="1" applyAlignment="1" applyProtection="1">
      <alignment vertical="top"/>
    </xf>
    <xf numFmtId="0" fontId="3" fillId="6" borderId="11" xfId="0" applyFont="1" applyFill="1" applyBorder="1" applyAlignment="1" applyProtection="1">
      <alignment vertical="top"/>
    </xf>
    <xf numFmtId="44" fontId="3" fillId="6" borderId="11" xfId="1" applyFont="1" applyFill="1" applyBorder="1" applyAlignment="1" applyProtection="1">
      <alignment vertical="top"/>
    </xf>
    <xf numFmtId="0" fontId="7" fillId="0" borderId="8" xfId="0" applyFont="1" applyBorder="1" applyAlignment="1" applyProtection="1">
      <alignment vertical="top"/>
    </xf>
    <xf numFmtId="0" fontId="3" fillId="6" borderId="0" xfId="0" applyFont="1" applyFill="1" applyAlignment="1" applyProtection="1">
      <alignment vertical="top"/>
    </xf>
    <xf numFmtId="0" fontId="3" fillId="0" borderId="0" xfId="0" applyFont="1" applyAlignment="1" applyProtection="1">
      <alignment vertical="top"/>
    </xf>
    <xf numFmtId="44" fontId="3" fillId="2" borderId="1" xfId="1" applyFont="1" applyFill="1" applyBorder="1" applyAlignment="1" applyProtection="1">
      <alignment horizontal="center" vertical="top"/>
    </xf>
    <xf numFmtId="0" fontId="8" fillId="7" borderId="0" xfId="0" applyFont="1" applyFill="1" applyAlignment="1" applyProtection="1">
      <alignment horizontal="right"/>
    </xf>
    <xf numFmtId="10" fontId="7" fillId="11" borderId="1" xfId="0" applyNumberFormat="1" applyFont="1" applyFill="1" applyBorder="1" applyProtection="1">
      <protection locked="0"/>
    </xf>
    <xf numFmtId="44" fontId="5" fillId="10" borderId="9" xfId="1" applyFont="1" applyFill="1" applyBorder="1" applyAlignment="1" applyProtection="1"/>
    <xf numFmtId="0" fontId="2" fillId="0" borderId="9" xfId="0" applyFont="1" applyBorder="1" applyAlignment="1" applyProtection="1"/>
    <xf numFmtId="0" fontId="5" fillId="4" borderId="1" xfId="0" applyFont="1" applyFill="1" applyBorder="1" applyAlignment="1" applyProtection="1">
      <alignment horizontal="center" vertical="top" textRotation="90"/>
    </xf>
    <xf numFmtId="0" fontId="3" fillId="0" borderId="1" xfId="0" applyFont="1" applyBorder="1" applyAlignment="1" applyProtection="1">
      <alignment vertical="top"/>
    </xf>
    <xf numFmtId="0" fontId="3" fillId="0" borderId="0" xfId="0" quotePrefix="1" applyFont="1" applyAlignment="1" applyProtection="1">
      <alignment horizontal="left" vertical="center" wrapText="1"/>
    </xf>
    <xf numFmtId="0" fontId="3" fillId="0" borderId="0" xfId="0" applyFont="1" applyAlignment="1" applyProtection="1">
      <alignment horizontal="left" vertical="center" wrapText="1"/>
    </xf>
    <xf numFmtId="0" fontId="4" fillId="8" borderId="0" xfId="0" applyFont="1" applyFill="1" applyAlignment="1" applyProtection="1">
      <alignment horizontal="center"/>
    </xf>
    <xf numFmtId="44" fontId="4" fillId="9" borderId="2" xfId="1" applyFont="1" applyFill="1" applyBorder="1" applyAlignment="1" applyProtection="1">
      <alignment horizontal="center" wrapText="1"/>
    </xf>
    <xf numFmtId="0" fontId="5" fillId="2" borderId="1" xfId="0" applyFont="1" applyFill="1" applyBorder="1" applyAlignment="1" applyProtection="1">
      <alignment horizontal="center" vertical="top" textRotation="90"/>
    </xf>
    <xf numFmtId="44" fontId="5" fillId="10" borderId="10" xfId="1" applyFont="1" applyFill="1" applyBorder="1" applyAlignment="1" applyProtection="1"/>
    <xf numFmtId="0" fontId="3" fillId="5" borderId="1" xfId="0" applyFont="1" applyFill="1" applyBorder="1" applyAlignment="1" applyProtection="1">
      <alignment horizontal="center" vertical="top"/>
      <protection locked="0"/>
    </xf>
    <xf numFmtId="164" fontId="3" fillId="5" borderId="1" xfId="1" applyNumberFormat="1" applyFont="1" applyFill="1" applyBorder="1" applyAlignment="1" applyProtection="1">
      <alignment vertical="top"/>
      <protection locked="0"/>
    </xf>
    <xf numFmtId="164" fontId="3" fillId="5" borderId="1" xfId="3" applyNumberFormat="1" applyFont="1" applyFill="1" applyBorder="1" applyAlignment="1" applyProtection="1">
      <alignment vertical="top"/>
      <protection locked="0"/>
    </xf>
    <xf numFmtId="9" fontId="3" fillId="5" borderId="1" xfId="1" applyNumberFormat="1" applyFont="1" applyFill="1" applyBorder="1" applyAlignment="1" applyProtection="1">
      <alignment vertical="top"/>
      <protection locked="0"/>
    </xf>
  </cellXfs>
  <cellStyles count="4">
    <cellStyle name="Normal" xfId="2" xr:uid="{C8113D9B-C582-4753-8F1B-04FDD22801CF}"/>
    <cellStyle name="Procent" xfId="3" builtinId="5"/>
    <cellStyle name="Standaard" xfId="0" builtinId="0"/>
    <cellStyle name="Valuta" xfId="1" builtinId="4"/>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3D151-0E15-48B0-AEC3-FB37C7CBE25B}">
  <dimension ref="A1:Z48"/>
  <sheetViews>
    <sheetView showGridLines="0" tabSelected="1" topLeftCell="F3" zoomScale="85" zoomScaleNormal="85" workbookViewId="0">
      <selection activeCell="T10" sqref="T10"/>
    </sheetView>
  </sheetViews>
  <sheetFormatPr defaultColWidth="8.7265625" defaultRowHeight="14.5" x14ac:dyDescent="0.35"/>
  <cols>
    <col min="1" max="1" width="3.1796875" style="18" bestFit="1" customWidth="1"/>
    <col min="2" max="2" width="9.54296875" style="18" bestFit="1" customWidth="1"/>
    <col min="3" max="3" width="37.54296875" style="18" customWidth="1"/>
    <col min="4" max="4" width="51.54296875" style="18" customWidth="1"/>
    <col min="5" max="5" width="12.26953125" style="18" customWidth="1"/>
    <col min="6" max="7" width="12.1796875" style="18" customWidth="1"/>
    <col min="8" max="8" width="6.26953125" style="18" bestFit="1" customWidth="1"/>
    <col min="9" max="9" width="10.7265625" style="18" customWidth="1"/>
    <col min="10" max="10" width="16.81640625" style="18" customWidth="1"/>
    <col min="11" max="11" width="15.1796875" style="18" customWidth="1"/>
    <col min="12" max="12" width="14.453125" style="18" customWidth="1"/>
    <col min="13" max="13" width="13.81640625" style="18" customWidth="1"/>
    <col min="14" max="14" width="16.54296875" style="18" bestFit="1" customWidth="1"/>
    <col min="15" max="15" width="16" style="18" hidden="1" customWidth="1"/>
    <col min="16" max="16" width="26.1796875" style="18" customWidth="1"/>
    <col min="17" max="17" width="33.81640625" style="18" customWidth="1"/>
    <col min="18" max="18" width="12.453125" style="18" customWidth="1"/>
    <col min="19" max="19" width="10.81640625" style="18" customWidth="1"/>
    <col min="20" max="20" width="17.1796875" style="18" customWidth="1"/>
    <col min="21" max="21" width="17.453125" style="18" bestFit="1" customWidth="1"/>
    <col min="22" max="22" width="16.54296875" style="18" bestFit="1" customWidth="1"/>
    <col min="23" max="23" width="16.26953125" style="18" customWidth="1"/>
    <col min="24" max="24" width="20.453125" style="18" customWidth="1"/>
    <col min="25" max="25" width="14.1796875" style="18" customWidth="1"/>
    <col min="26" max="16384" width="8.7265625" style="18"/>
  </cols>
  <sheetData>
    <row r="1" spans="1:25" ht="113.5" customHeight="1" x14ac:dyDescent="0.35">
      <c r="A1" s="16"/>
      <c r="B1" s="75" t="s">
        <v>103</v>
      </c>
      <c r="C1" s="76"/>
      <c r="D1" s="76"/>
      <c r="E1" s="76"/>
      <c r="F1" s="76"/>
      <c r="G1" s="76"/>
      <c r="H1" s="76"/>
      <c r="I1" s="76"/>
      <c r="J1" s="76"/>
      <c r="K1" s="76"/>
      <c r="L1" s="76"/>
      <c r="M1" s="17"/>
      <c r="N1" s="16"/>
      <c r="O1" s="16"/>
      <c r="P1" s="16"/>
      <c r="Q1" s="16"/>
      <c r="R1" s="16"/>
      <c r="S1" s="16"/>
      <c r="T1" s="16"/>
      <c r="U1" s="16"/>
      <c r="V1" s="16"/>
      <c r="W1" s="16"/>
      <c r="X1" s="16"/>
    </row>
    <row r="2" spans="1:25" x14ac:dyDescent="0.35">
      <c r="A2" s="16"/>
      <c r="B2" s="19"/>
      <c r="C2" s="19"/>
      <c r="D2" s="19"/>
      <c r="E2" s="19"/>
      <c r="F2" s="19"/>
      <c r="G2" s="19"/>
      <c r="H2" s="19"/>
      <c r="I2" s="19"/>
      <c r="J2" s="19"/>
      <c r="K2" s="19"/>
      <c r="L2" s="19"/>
      <c r="M2" s="17"/>
      <c r="N2" s="16"/>
      <c r="O2" s="16"/>
      <c r="P2" s="16"/>
      <c r="Q2" s="16"/>
      <c r="R2" s="16"/>
      <c r="S2" s="16"/>
      <c r="T2" s="16"/>
      <c r="U2" s="16"/>
      <c r="V2" s="16"/>
      <c r="W2" s="16"/>
      <c r="X2" s="16"/>
    </row>
    <row r="3" spans="1:25" ht="15" customHeight="1" x14ac:dyDescent="0.35">
      <c r="A3" s="16"/>
      <c r="B3" s="19"/>
      <c r="C3" s="16"/>
      <c r="D3" s="69" t="s">
        <v>0</v>
      </c>
      <c r="E3" s="70"/>
      <c r="H3" s="19"/>
      <c r="I3" s="19"/>
      <c r="J3" s="19"/>
      <c r="K3" s="19"/>
      <c r="L3" s="19"/>
      <c r="M3" s="17"/>
      <c r="N3" s="16"/>
      <c r="O3" s="16"/>
      <c r="P3" s="16"/>
      <c r="Q3" s="16"/>
      <c r="R3" s="16"/>
      <c r="S3" s="16"/>
      <c r="T3" s="16"/>
      <c r="U3" s="16"/>
      <c r="V3" s="16"/>
      <c r="W3" s="16"/>
      <c r="X3" s="16"/>
    </row>
    <row r="4" spans="1:25" x14ac:dyDescent="0.35">
      <c r="A4" s="16"/>
      <c r="B4" s="19"/>
      <c r="C4" s="16"/>
      <c r="D4" s="69" t="s">
        <v>1</v>
      </c>
      <c r="E4" s="70"/>
      <c r="H4" s="19"/>
      <c r="I4" s="19"/>
      <c r="J4" s="19"/>
      <c r="K4" s="19"/>
      <c r="L4" s="19"/>
      <c r="M4" s="17"/>
      <c r="N4" s="16"/>
      <c r="O4" s="16"/>
      <c r="P4" s="16"/>
      <c r="Q4" s="16"/>
      <c r="R4" s="16"/>
      <c r="S4" s="16"/>
      <c r="T4" s="16"/>
      <c r="U4" s="16"/>
      <c r="V4" s="16"/>
      <c r="W4" s="16"/>
      <c r="X4" s="16"/>
    </row>
    <row r="5" spans="1:25" x14ac:dyDescent="0.35">
      <c r="A5" s="16"/>
      <c r="B5" s="19"/>
      <c r="C5" s="19"/>
      <c r="D5" s="19"/>
      <c r="E5" s="19"/>
      <c r="F5" s="19"/>
      <c r="G5" s="19"/>
      <c r="H5" s="19"/>
      <c r="I5" s="19"/>
      <c r="J5" s="19"/>
      <c r="K5" s="19"/>
      <c r="L5" s="19"/>
      <c r="M5" s="17"/>
      <c r="N5" s="16"/>
      <c r="O5" s="16"/>
      <c r="P5" s="16"/>
      <c r="Q5" s="16"/>
      <c r="R5" s="16"/>
      <c r="S5" s="16"/>
      <c r="T5" s="16"/>
      <c r="U5" s="16"/>
      <c r="V5" s="16"/>
      <c r="W5" s="16"/>
      <c r="X5" s="16"/>
    </row>
    <row r="6" spans="1:25" ht="14.5" customHeight="1" x14ac:dyDescent="0.35">
      <c r="A6" s="20"/>
      <c r="B6" s="20"/>
      <c r="C6" s="20"/>
      <c r="D6" s="77"/>
      <c r="E6" s="77"/>
      <c r="F6" s="77"/>
      <c r="G6" s="77"/>
      <c r="H6" s="77"/>
      <c r="I6" s="77"/>
      <c r="J6" s="77"/>
      <c r="K6" s="77"/>
      <c r="L6" s="77"/>
      <c r="M6" s="77"/>
      <c r="N6" s="77"/>
      <c r="O6" s="21"/>
      <c r="P6" s="78" t="s">
        <v>2</v>
      </c>
      <c r="Q6" s="78"/>
      <c r="R6" s="78"/>
      <c r="S6" s="78"/>
      <c r="T6" s="78"/>
      <c r="U6" s="78"/>
      <c r="V6" s="78"/>
      <c r="W6" s="78"/>
      <c r="X6" s="78"/>
      <c r="Y6" s="23"/>
    </row>
    <row r="7" spans="1:25" ht="56.15" customHeight="1" x14ac:dyDescent="0.35">
      <c r="A7" s="20" t="s">
        <v>3</v>
      </c>
      <c r="B7" s="20" t="s">
        <v>4</v>
      </c>
      <c r="C7" s="20" t="s">
        <v>5</v>
      </c>
      <c r="D7" s="20" t="s">
        <v>6</v>
      </c>
      <c r="E7" s="20" t="s">
        <v>7</v>
      </c>
      <c r="F7" s="20" t="s">
        <v>8</v>
      </c>
      <c r="G7" s="20" t="s">
        <v>9</v>
      </c>
      <c r="H7" s="20" t="s">
        <v>10</v>
      </c>
      <c r="I7" s="20" t="s">
        <v>11</v>
      </c>
      <c r="J7" s="20" t="s">
        <v>12</v>
      </c>
      <c r="K7" s="22" t="s">
        <v>13</v>
      </c>
      <c r="L7" s="22" t="s">
        <v>14</v>
      </c>
      <c r="M7" s="22" t="s">
        <v>15</v>
      </c>
      <c r="N7" s="20" t="s">
        <v>16</v>
      </c>
      <c r="O7" s="21" t="s">
        <v>17</v>
      </c>
      <c r="P7" s="1" t="s">
        <v>18</v>
      </c>
      <c r="Q7" s="1" t="s">
        <v>19</v>
      </c>
      <c r="R7" s="2" t="s">
        <v>11</v>
      </c>
      <c r="S7" s="2" t="s">
        <v>8</v>
      </c>
      <c r="T7" s="2" t="s">
        <v>12</v>
      </c>
      <c r="U7" s="4" t="s">
        <v>20</v>
      </c>
      <c r="V7" s="5" t="s">
        <v>21</v>
      </c>
      <c r="W7" s="23" t="s">
        <v>9</v>
      </c>
      <c r="X7" s="23" t="s">
        <v>16</v>
      </c>
      <c r="Y7" s="3" t="s">
        <v>22</v>
      </c>
    </row>
    <row r="8" spans="1:25" s="51" customFormat="1" ht="14.5" customHeight="1" x14ac:dyDescent="0.35">
      <c r="A8" s="42">
        <v>1</v>
      </c>
      <c r="B8" s="79" t="s">
        <v>23</v>
      </c>
      <c r="C8" s="24" t="s">
        <v>24</v>
      </c>
      <c r="D8" s="52" t="s">
        <v>25</v>
      </c>
      <c r="E8" s="43">
        <v>10</v>
      </c>
      <c r="F8" s="43">
        <v>32</v>
      </c>
      <c r="G8" s="43" t="s">
        <v>26</v>
      </c>
      <c r="H8" s="42">
        <v>100</v>
      </c>
      <c r="I8" s="44"/>
      <c r="J8" s="45">
        <v>1</v>
      </c>
      <c r="K8" s="46">
        <f>(H8/J8)*F8</f>
        <v>3200</v>
      </c>
      <c r="L8" s="47"/>
      <c r="M8" s="48">
        <f t="shared" ref="M8:M20" si="0">(I8/F8)*J8</f>
        <v>0</v>
      </c>
      <c r="N8" s="48">
        <f t="shared" ref="N8:N19" si="1">IF(M8&gt;0,M8*K8,L8*F8*H8)</f>
        <v>0</v>
      </c>
      <c r="O8" s="42" t="s">
        <v>27</v>
      </c>
      <c r="P8" s="49"/>
      <c r="Q8" s="49"/>
      <c r="R8" s="44"/>
      <c r="S8" s="81"/>
      <c r="T8" s="82"/>
      <c r="U8" s="47"/>
      <c r="V8" s="48" t="str">
        <f t="shared" ref="V8:V20" si="2">IF(AND(R8&lt;&gt;"", S8&lt;&gt;"", T8&lt;&gt;""), R8/S8*T8, "")</f>
        <v/>
      </c>
      <c r="W8" s="43" t="s">
        <v>26</v>
      </c>
      <c r="X8" s="68" t="str">
        <f>IF(AND(ISNUMBER(V8), V8&gt;0), V8*K8, IF(OR(ISBLANK(V8), ISNUMBER(V8)), IF(AND(ISNUMBER(U8), ISNUMBER(S8), ISNUMBER(H8)), U8*S8*H8, ""), ""))</f>
        <v/>
      </c>
      <c r="Y8" s="50">
        <f>IF(ISNUMBER(N8), N8, 0) + IF(ISNUMBER(X8), X8, 0)</f>
        <v>0</v>
      </c>
    </row>
    <row r="9" spans="1:25" s="51" customFormat="1" x14ac:dyDescent="0.35">
      <c r="A9" s="42">
        <v>2</v>
      </c>
      <c r="B9" s="79"/>
      <c r="C9" s="24" t="s">
        <v>28</v>
      </c>
      <c r="D9" s="52" t="s">
        <v>29</v>
      </c>
      <c r="E9" s="43">
        <v>6</v>
      </c>
      <c r="F9" s="43">
        <v>10</v>
      </c>
      <c r="G9" s="43" t="s">
        <v>26</v>
      </c>
      <c r="H9" s="42">
        <v>50</v>
      </c>
      <c r="I9" s="44"/>
      <c r="J9" s="45">
        <v>2E-3</v>
      </c>
      <c r="K9" s="46">
        <f t="shared" ref="K9:K20" si="3">(H9/J9)*F9</f>
        <v>250000</v>
      </c>
      <c r="L9" s="47"/>
      <c r="M9" s="48">
        <f t="shared" si="0"/>
        <v>0</v>
      </c>
      <c r="N9" s="48">
        <f t="shared" si="1"/>
        <v>0</v>
      </c>
      <c r="O9" s="42" t="s">
        <v>27</v>
      </c>
      <c r="P9" s="49"/>
      <c r="Q9" s="49"/>
      <c r="R9" s="44"/>
      <c r="S9" s="81"/>
      <c r="T9" s="82"/>
      <c r="U9" s="47"/>
      <c r="V9" s="48" t="str">
        <f>IF(AND(R9&lt;&gt;"", S9&lt;&gt;"", T9&lt;&gt;""), R9/S9*T9, "")</f>
        <v/>
      </c>
      <c r="W9" s="43" t="s">
        <v>26</v>
      </c>
      <c r="X9" s="68" t="str">
        <f t="shared" ref="X9:X20" si="4">IF(AND(ISNUMBER(V9), V9&gt;0), V9*K9, IF(OR(ISBLANK(V9), ISNUMBER(V9)), IF(AND(ISNUMBER(U9), ISNUMBER(S9), ISNUMBER(H9)), U9*S9*H9, ""), ""))</f>
        <v/>
      </c>
      <c r="Y9" s="50">
        <f t="shared" ref="Y9:Y20" si="5">IF(ISNUMBER(N9), N9, 0) + IF(ISNUMBER(X9), X9, 0)</f>
        <v>0</v>
      </c>
    </row>
    <row r="10" spans="1:25" s="51" customFormat="1" x14ac:dyDescent="0.35">
      <c r="A10" s="42">
        <v>3</v>
      </c>
      <c r="B10" s="79"/>
      <c r="C10" s="24" t="s">
        <v>30</v>
      </c>
      <c r="D10" s="52" t="s">
        <v>31</v>
      </c>
      <c r="E10" s="43">
        <v>7</v>
      </c>
      <c r="F10" s="43">
        <v>10</v>
      </c>
      <c r="G10" s="43" t="s">
        <v>26</v>
      </c>
      <c r="H10" s="42">
        <v>450</v>
      </c>
      <c r="I10" s="44"/>
      <c r="J10" s="45">
        <v>0.01</v>
      </c>
      <c r="K10" s="46">
        <f t="shared" si="3"/>
        <v>450000</v>
      </c>
      <c r="L10" s="47"/>
      <c r="M10" s="48">
        <f t="shared" si="0"/>
        <v>0</v>
      </c>
      <c r="N10" s="48">
        <f t="shared" si="1"/>
        <v>0</v>
      </c>
      <c r="O10" s="42" t="s">
        <v>27</v>
      </c>
      <c r="P10" s="49"/>
      <c r="Q10" s="49"/>
      <c r="R10" s="44"/>
      <c r="S10" s="81"/>
      <c r="T10" s="82"/>
      <c r="U10" s="47"/>
      <c r="V10" s="48" t="str">
        <f t="shared" si="2"/>
        <v/>
      </c>
      <c r="W10" s="43" t="s">
        <v>26</v>
      </c>
      <c r="X10" s="68" t="str">
        <f t="shared" si="4"/>
        <v/>
      </c>
      <c r="Y10" s="50">
        <f t="shared" si="5"/>
        <v>0</v>
      </c>
    </row>
    <row r="11" spans="1:25" s="51" customFormat="1" ht="28.5" customHeight="1" x14ac:dyDescent="0.35">
      <c r="A11" s="42">
        <v>4</v>
      </c>
      <c r="B11" s="79"/>
      <c r="C11" s="24" t="s">
        <v>32</v>
      </c>
      <c r="D11" s="52" t="s">
        <v>33</v>
      </c>
      <c r="E11" s="43">
        <v>7</v>
      </c>
      <c r="F11" s="43">
        <v>10</v>
      </c>
      <c r="G11" s="43" t="s">
        <v>26</v>
      </c>
      <c r="H11" s="42">
        <v>150</v>
      </c>
      <c r="I11" s="44"/>
      <c r="J11" s="45">
        <v>1</v>
      </c>
      <c r="K11" s="46">
        <f t="shared" si="3"/>
        <v>1500</v>
      </c>
      <c r="L11" s="47"/>
      <c r="M11" s="48">
        <f t="shared" si="0"/>
        <v>0</v>
      </c>
      <c r="N11" s="48">
        <f t="shared" si="1"/>
        <v>0</v>
      </c>
      <c r="O11" s="42" t="s">
        <v>27</v>
      </c>
      <c r="P11" s="49"/>
      <c r="Q11" s="49"/>
      <c r="R11" s="44"/>
      <c r="S11" s="81"/>
      <c r="T11" s="82"/>
      <c r="U11" s="47"/>
      <c r="V11" s="48" t="str">
        <f t="shared" si="2"/>
        <v/>
      </c>
      <c r="W11" s="43" t="s">
        <v>26</v>
      </c>
      <c r="X11" s="68" t="str">
        <f t="shared" si="4"/>
        <v/>
      </c>
      <c r="Y11" s="50">
        <f t="shared" si="5"/>
        <v>0</v>
      </c>
    </row>
    <row r="12" spans="1:25" s="51" customFormat="1" x14ac:dyDescent="0.35">
      <c r="A12" s="42">
        <v>5</v>
      </c>
      <c r="B12" s="79"/>
      <c r="C12" s="24" t="s">
        <v>34</v>
      </c>
      <c r="D12" s="52" t="s">
        <v>35</v>
      </c>
      <c r="E12" s="43">
        <v>13</v>
      </c>
      <c r="F12" s="43">
        <v>10</v>
      </c>
      <c r="G12" s="43" t="s">
        <v>26</v>
      </c>
      <c r="H12" s="42">
        <v>90</v>
      </c>
      <c r="I12" s="44"/>
      <c r="J12" s="45">
        <v>0.01</v>
      </c>
      <c r="K12" s="46">
        <f t="shared" si="3"/>
        <v>90000</v>
      </c>
      <c r="L12" s="47"/>
      <c r="M12" s="48">
        <f t="shared" si="0"/>
        <v>0</v>
      </c>
      <c r="N12" s="48">
        <f t="shared" si="1"/>
        <v>0</v>
      </c>
      <c r="O12" s="42" t="s">
        <v>27</v>
      </c>
      <c r="P12" s="49"/>
      <c r="Q12" s="49"/>
      <c r="R12" s="44"/>
      <c r="S12" s="81"/>
      <c r="T12" s="82"/>
      <c r="U12" s="47"/>
      <c r="V12" s="48" t="str">
        <f t="shared" si="2"/>
        <v/>
      </c>
      <c r="W12" s="43" t="s">
        <v>26</v>
      </c>
      <c r="X12" s="68" t="str">
        <f t="shared" si="4"/>
        <v/>
      </c>
      <c r="Y12" s="50">
        <f t="shared" si="5"/>
        <v>0</v>
      </c>
    </row>
    <row r="13" spans="1:25" s="51" customFormat="1" x14ac:dyDescent="0.35">
      <c r="A13" s="42">
        <v>6</v>
      </c>
      <c r="B13" s="79"/>
      <c r="C13" s="24" t="s">
        <v>102</v>
      </c>
      <c r="D13" s="52" t="s">
        <v>36</v>
      </c>
      <c r="E13" s="43">
        <v>13</v>
      </c>
      <c r="F13" s="43">
        <v>10</v>
      </c>
      <c r="G13" s="43" t="s">
        <v>26</v>
      </c>
      <c r="H13" s="42">
        <v>80</v>
      </c>
      <c r="I13" s="44"/>
      <c r="J13" s="45">
        <v>0.01</v>
      </c>
      <c r="K13" s="46">
        <f t="shared" si="3"/>
        <v>80000</v>
      </c>
      <c r="L13" s="47"/>
      <c r="M13" s="48">
        <f t="shared" si="0"/>
        <v>0</v>
      </c>
      <c r="N13" s="48">
        <f>IF(M13&gt;0,M13*K13,L13*F13*H13)</f>
        <v>0</v>
      </c>
      <c r="O13" s="42" t="s">
        <v>27</v>
      </c>
      <c r="P13" s="49"/>
      <c r="Q13" s="49"/>
      <c r="R13" s="44"/>
      <c r="S13" s="81"/>
      <c r="T13" s="82"/>
      <c r="U13" s="47"/>
      <c r="V13" s="48" t="str">
        <f t="shared" si="2"/>
        <v/>
      </c>
      <c r="W13" s="43" t="s">
        <v>26</v>
      </c>
      <c r="X13" s="68" t="str">
        <f t="shared" si="4"/>
        <v/>
      </c>
      <c r="Y13" s="50">
        <f t="shared" si="5"/>
        <v>0</v>
      </c>
    </row>
    <row r="14" spans="1:25" s="51" customFormat="1" x14ac:dyDescent="0.35">
      <c r="A14" s="42">
        <v>7</v>
      </c>
      <c r="B14" s="79"/>
      <c r="C14" s="24" t="s">
        <v>37</v>
      </c>
      <c r="D14" s="52" t="s">
        <v>38</v>
      </c>
      <c r="E14" s="43">
        <v>1</v>
      </c>
      <c r="F14" s="43">
        <v>12</v>
      </c>
      <c r="G14" s="43" t="s">
        <v>26</v>
      </c>
      <c r="H14" s="42">
        <v>70</v>
      </c>
      <c r="I14" s="44"/>
      <c r="J14" s="53">
        <v>1</v>
      </c>
      <c r="K14" s="46">
        <f t="shared" si="3"/>
        <v>840</v>
      </c>
      <c r="L14" s="47"/>
      <c r="M14" s="48">
        <f t="shared" si="0"/>
        <v>0</v>
      </c>
      <c r="N14" s="48">
        <f t="shared" si="1"/>
        <v>0</v>
      </c>
      <c r="O14" s="42" t="s">
        <v>27</v>
      </c>
      <c r="P14" s="49"/>
      <c r="Q14" s="49"/>
      <c r="R14" s="44"/>
      <c r="S14" s="81"/>
      <c r="T14" s="83"/>
      <c r="U14" s="47"/>
      <c r="V14" s="48" t="str">
        <f t="shared" si="2"/>
        <v/>
      </c>
      <c r="W14" s="43" t="s">
        <v>26</v>
      </c>
      <c r="X14" s="68" t="str">
        <f t="shared" si="4"/>
        <v/>
      </c>
      <c r="Y14" s="50">
        <f t="shared" si="5"/>
        <v>0</v>
      </c>
    </row>
    <row r="15" spans="1:25" s="51" customFormat="1" x14ac:dyDescent="0.35">
      <c r="A15" s="42">
        <v>9</v>
      </c>
      <c r="B15" s="79"/>
      <c r="C15" s="24" t="s">
        <v>39</v>
      </c>
      <c r="D15" s="52" t="s">
        <v>40</v>
      </c>
      <c r="E15" s="43">
        <v>11</v>
      </c>
      <c r="F15" s="43">
        <v>4.5</v>
      </c>
      <c r="G15" s="43" t="s">
        <v>26</v>
      </c>
      <c r="H15" s="42">
        <v>60</v>
      </c>
      <c r="I15" s="44"/>
      <c r="J15" s="45">
        <v>1</v>
      </c>
      <c r="K15" s="46">
        <f t="shared" si="3"/>
        <v>270</v>
      </c>
      <c r="L15" s="47"/>
      <c r="M15" s="48">
        <f t="shared" si="0"/>
        <v>0</v>
      </c>
      <c r="N15" s="48">
        <f t="shared" si="1"/>
        <v>0</v>
      </c>
      <c r="O15" s="42" t="s">
        <v>27</v>
      </c>
      <c r="P15" s="49"/>
      <c r="Q15" s="49"/>
      <c r="R15" s="44"/>
      <c r="S15" s="81"/>
      <c r="T15" s="82"/>
      <c r="U15" s="47"/>
      <c r="V15" s="48" t="str">
        <f t="shared" si="2"/>
        <v/>
      </c>
      <c r="W15" s="43" t="s">
        <v>26</v>
      </c>
      <c r="X15" s="68" t="str">
        <f t="shared" si="4"/>
        <v/>
      </c>
      <c r="Y15" s="50">
        <f t="shared" si="5"/>
        <v>0</v>
      </c>
    </row>
    <row r="16" spans="1:25" s="51" customFormat="1" ht="14.5" customHeight="1" x14ac:dyDescent="0.35">
      <c r="A16" s="42">
        <v>10</v>
      </c>
      <c r="B16" s="79"/>
      <c r="C16" s="24" t="s">
        <v>41</v>
      </c>
      <c r="D16" s="52" t="s">
        <v>42</v>
      </c>
      <c r="E16" s="43">
        <v>1</v>
      </c>
      <c r="F16" s="43">
        <v>10</v>
      </c>
      <c r="G16" s="43" t="s">
        <v>26</v>
      </c>
      <c r="H16" s="42">
        <v>140</v>
      </c>
      <c r="I16" s="44"/>
      <c r="J16" s="45">
        <v>0.25</v>
      </c>
      <c r="K16" s="46">
        <f t="shared" si="3"/>
        <v>5600</v>
      </c>
      <c r="L16" s="47"/>
      <c r="M16" s="48">
        <f t="shared" si="0"/>
        <v>0</v>
      </c>
      <c r="N16" s="48">
        <f t="shared" si="1"/>
        <v>0</v>
      </c>
      <c r="O16" s="42" t="s">
        <v>43</v>
      </c>
      <c r="P16" s="49"/>
      <c r="Q16" s="49"/>
      <c r="R16" s="44"/>
      <c r="S16" s="81"/>
      <c r="T16" s="82"/>
      <c r="U16" s="47"/>
      <c r="V16" s="48" t="str">
        <f t="shared" si="2"/>
        <v/>
      </c>
      <c r="W16" s="43" t="s">
        <v>26</v>
      </c>
      <c r="X16" s="68" t="str">
        <f t="shared" si="4"/>
        <v/>
      </c>
      <c r="Y16" s="50">
        <f t="shared" si="5"/>
        <v>0</v>
      </c>
    </row>
    <row r="17" spans="1:26" s="51" customFormat="1" x14ac:dyDescent="0.35">
      <c r="A17" s="42">
        <v>11</v>
      </c>
      <c r="B17" s="79"/>
      <c r="C17" s="24" t="s">
        <v>44</v>
      </c>
      <c r="D17" s="52" t="s">
        <v>45</v>
      </c>
      <c r="E17" s="43">
        <v>9</v>
      </c>
      <c r="F17" s="43">
        <v>10</v>
      </c>
      <c r="G17" s="43" t="s">
        <v>26</v>
      </c>
      <c r="H17" s="42">
        <v>70</v>
      </c>
      <c r="I17" s="44"/>
      <c r="J17" s="45">
        <v>0.25</v>
      </c>
      <c r="K17" s="46">
        <f t="shared" si="3"/>
        <v>2800</v>
      </c>
      <c r="L17" s="47"/>
      <c r="M17" s="48">
        <f t="shared" si="0"/>
        <v>0</v>
      </c>
      <c r="N17" s="48">
        <f t="shared" si="1"/>
        <v>0</v>
      </c>
      <c r="O17" s="42" t="s">
        <v>43</v>
      </c>
      <c r="P17" s="49"/>
      <c r="Q17" s="49"/>
      <c r="R17" s="44"/>
      <c r="S17" s="81"/>
      <c r="T17" s="82"/>
      <c r="U17" s="47"/>
      <c r="V17" s="48" t="str">
        <f t="shared" si="2"/>
        <v/>
      </c>
      <c r="W17" s="43" t="s">
        <v>26</v>
      </c>
      <c r="X17" s="68" t="str">
        <f t="shared" si="4"/>
        <v/>
      </c>
      <c r="Y17" s="50">
        <f t="shared" si="5"/>
        <v>0</v>
      </c>
    </row>
    <row r="18" spans="1:26" s="51" customFormat="1" x14ac:dyDescent="0.35">
      <c r="A18" s="42">
        <v>12</v>
      </c>
      <c r="B18" s="79"/>
      <c r="C18" s="24" t="s">
        <v>46</v>
      </c>
      <c r="D18" s="52" t="s">
        <v>47</v>
      </c>
      <c r="E18" s="43">
        <v>14</v>
      </c>
      <c r="F18" s="43">
        <v>10</v>
      </c>
      <c r="G18" s="43" t="s">
        <v>26</v>
      </c>
      <c r="H18" s="42">
        <v>100</v>
      </c>
      <c r="I18" s="44"/>
      <c r="J18" s="54">
        <v>0.2</v>
      </c>
      <c r="K18" s="46">
        <f t="shared" si="3"/>
        <v>5000</v>
      </c>
      <c r="L18" s="47"/>
      <c r="M18" s="48">
        <f t="shared" si="0"/>
        <v>0</v>
      </c>
      <c r="N18" s="48">
        <f t="shared" si="1"/>
        <v>0</v>
      </c>
      <c r="O18" s="42" t="s">
        <v>43</v>
      </c>
      <c r="P18" s="49"/>
      <c r="Q18" s="49"/>
      <c r="R18" s="44"/>
      <c r="S18" s="81"/>
      <c r="T18" s="84"/>
      <c r="U18" s="47"/>
      <c r="V18" s="48" t="str">
        <f t="shared" si="2"/>
        <v/>
      </c>
      <c r="W18" s="43" t="s">
        <v>26</v>
      </c>
      <c r="X18" s="68" t="str">
        <f t="shared" si="4"/>
        <v/>
      </c>
      <c r="Y18" s="50">
        <f t="shared" si="5"/>
        <v>0</v>
      </c>
    </row>
    <row r="19" spans="1:26" s="51" customFormat="1" x14ac:dyDescent="0.35">
      <c r="A19" s="42">
        <v>13</v>
      </c>
      <c r="B19" s="79"/>
      <c r="C19" s="24" t="s">
        <v>48</v>
      </c>
      <c r="D19" s="52" t="s">
        <v>49</v>
      </c>
      <c r="E19" s="43">
        <v>2</v>
      </c>
      <c r="F19" s="43">
        <v>7.5</v>
      </c>
      <c r="G19" s="43" t="s">
        <v>26</v>
      </c>
      <c r="H19" s="42">
        <v>330</v>
      </c>
      <c r="I19" s="44"/>
      <c r="J19" s="54">
        <v>1</v>
      </c>
      <c r="K19" s="46">
        <f t="shared" si="3"/>
        <v>2475</v>
      </c>
      <c r="L19" s="47"/>
      <c r="M19" s="48">
        <f t="shared" si="0"/>
        <v>0</v>
      </c>
      <c r="N19" s="48">
        <f t="shared" si="1"/>
        <v>0</v>
      </c>
      <c r="O19" s="42" t="s">
        <v>43</v>
      </c>
      <c r="P19" s="49"/>
      <c r="Q19" s="49"/>
      <c r="R19" s="44"/>
      <c r="S19" s="81"/>
      <c r="T19" s="84"/>
      <c r="U19" s="47"/>
      <c r="V19" s="48" t="str">
        <f t="shared" si="2"/>
        <v/>
      </c>
      <c r="W19" s="43" t="s">
        <v>26</v>
      </c>
      <c r="X19" s="68" t="str">
        <f t="shared" si="4"/>
        <v/>
      </c>
      <c r="Y19" s="50">
        <f t="shared" si="5"/>
        <v>0</v>
      </c>
    </row>
    <row r="20" spans="1:26" s="51" customFormat="1" ht="43" customHeight="1" x14ac:dyDescent="0.35">
      <c r="A20" s="42">
        <v>14</v>
      </c>
      <c r="B20" s="79"/>
      <c r="C20" s="24" t="s">
        <v>50</v>
      </c>
      <c r="D20" s="25" t="s">
        <v>51</v>
      </c>
      <c r="E20" s="43">
        <v>11</v>
      </c>
      <c r="F20" s="43">
        <v>25</v>
      </c>
      <c r="G20" s="43" t="s">
        <v>26</v>
      </c>
      <c r="H20" s="42">
        <v>185</v>
      </c>
      <c r="I20" s="44"/>
      <c r="J20" s="45">
        <v>2E-3</v>
      </c>
      <c r="K20" s="46">
        <f t="shared" si="3"/>
        <v>2312500</v>
      </c>
      <c r="L20" s="47"/>
      <c r="M20" s="48">
        <f t="shared" si="0"/>
        <v>0</v>
      </c>
      <c r="N20" s="48">
        <f>IF(M20&gt;0,M20*K20,L20*F20*H20)</f>
        <v>0</v>
      </c>
      <c r="O20" s="42" t="s">
        <v>43</v>
      </c>
      <c r="P20" s="49"/>
      <c r="Q20" s="49"/>
      <c r="R20" s="44"/>
      <c r="S20" s="81"/>
      <c r="T20" s="82"/>
      <c r="U20" s="47"/>
      <c r="V20" s="48" t="str">
        <f t="shared" si="2"/>
        <v/>
      </c>
      <c r="W20" s="43" t="s">
        <v>26</v>
      </c>
      <c r="X20" s="68" t="str">
        <f t="shared" si="4"/>
        <v/>
      </c>
      <c r="Y20" s="50">
        <f t="shared" si="5"/>
        <v>0</v>
      </c>
    </row>
    <row r="21" spans="1:26" x14ac:dyDescent="0.35">
      <c r="A21" s="26"/>
      <c r="B21" s="27"/>
      <c r="C21" s="28"/>
      <c r="D21" s="29"/>
      <c r="E21" s="30"/>
      <c r="F21" s="30"/>
      <c r="G21" s="30"/>
      <c r="H21" s="31"/>
      <c r="I21" s="31"/>
      <c r="J21" s="6"/>
      <c r="K21" s="7"/>
      <c r="L21" s="8"/>
      <c r="M21" s="8"/>
      <c r="N21" s="8"/>
      <c r="O21" s="31"/>
      <c r="P21" s="31"/>
      <c r="Q21" s="31"/>
      <c r="R21" s="8"/>
      <c r="S21" s="32"/>
      <c r="T21" s="33"/>
      <c r="U21" s="33"/>
      <c r="V21" s="8"/>
      <c r="W21" s="71" t="s">
        <v>52</v>
      </c>
      <c r="X21" s="72"/>
      <c r="Y21" s="9">
        <f>SUM(N8:N20)+SUM(X8:X20)</f>
        <v>0</v>
      </c>
    </row>
    <row r="22" spans="1:26" x14ac:dyDescent="0.35">
      <c r="A22" s="26"/>
      <c r="B22" s="27"/>
      <c r="C22" s="28"/>
      <c r="D22" s="29"/>
      <c r="E22" s="30"/>
      <c r="F22" s="30"/>
      <c r="G22" s="30"/>
      <c r="H22" s="31"/>
      <c r="I22" s="31"/>
      <c r="J22" s="6"/>
      <c r="K22" s="7"/>
      <c r="L22" s="8"/>
      <c r="M22" s="8"/>
      <c r="N22" s="8"/>
      <c r="O22" s="31"/>
      <c r="P22" s="31"/>
      <c r="Q22" s="31"/>
      <c r="R22" s="8"/>
      <c r="S22" s="32"/>
      <c r="T22" s="33"/>
      <c r="U22" s="33"/>
      <c r="V22" s="8"/>
      <c r="W22" s="71" t="s">
        <v>53</v>
      </c>
      <c r="X22" s="72"/>
      <c r="Y22" s="9">
        <f>Y21*E3</f>
        <v>0</v>
      </c>
      <c r="Z22" s="18" t="s">
        <v>54</v>
      </c>
    </row>
    <row r="23" spans="1:26" x14ac:dyDescent="0.35">
      <c r="A23" s="26"/>
      <c r="B23" s="27"/>
      <c r="C23" s="28"/>
      <c r="D23" s="29"/>
      <c r="E23" s="30"/>
      <c r="F23" s="30"/>
      <c r="G23" s="30"/>
      <c r="H23" s="31"/>
      <c r="I23" s="31"/>
      <c r="J23" s="6"/>
      <c r="K23" s="7"/>
      <c r="L23" s="8"/>
      <c r="M23" s="8"/>
      <c r="N23" s="8"/>
      <c r="O23" s="31"/>
      <c r="P23" s="31"/>
      <c r="Q23" s="31"/>
      <c r="R23" s="8"/>
      <c r="S23" s="34"/>
      <c r="T23" s="35"/>
      <c r="U23" s="35"/>
      <c r="V23" s="12"/>
      <c r="W23" s="80" t="s">
        <v>55</v>
      </c>
      <c r="X23" s="72"/>
      <c r="Y23" s="9">
        <f>Y21-Y22</f>
        <v>0</v>
      </c>
    </row>
    <row r="24" spans="1:26" x14ac:dyDescent="0.35">
      <c r="A24" s="21" t="s">
        <v>56</v>
      </c>
      <c r="B24" s="21" t="s">
        <v>4</v>
      </c>
      <c r="C24" s="21" t="s">
        <v>5</v>
      </c>
      <c r="D24" s="21" t="s">
        <v>6</v>
      </c>
      <c r="E24" s="21"/>
      <c r="F24" s="21"/>
      <c r="G24" s="21" t="s">
        <v>9</v>
      </c>
      <c r="H24" s="21" t="s">
        <v>10</v>
      </c>
      <c r="I24" s="21" t="s">
        <v>11</v>
      </c>
      <c r="J24" s="21"/>
      <c r="K24" s="21"/>
      <c r="L24" s="21" t="s">
        <v>14</v>
      </c>
      <c r="M24" s="21"/>
      <c r="N24" s="21" t="s">
        <v>16</v>
      </c>
      <c r="O24" s="21" t="s">
        <v>17</v>
      </c>
      <c r="P24" s="1" t="s">
        <v>18</v>
      </c>
      <c r="Q24" s="1" t="s">
        <v>19</v>
      </c>
      <c r="R24" s="10" t="s">
        <v>11</v>
      </c>
      <c r="S24" s="13"/>
      <c r="T24" s="14"/>
      <c r="U24" s="15"/>
      <c r="V24" s="11"/>
      <c r="W24" s="11" t="s">
        <v>9</v>
      </c>
      <c r="X24" s="36" t="s">
        <v>22</v>
      </c>
    </row>
    <row r="25" spans="1:26" s="51" customFormat="1" ht="15" customHeight="1" x14ac:dyDescent="0.35">
      <c r="A25" s="55">
        <v>17</v>
      </c>
      <c r="B25" s="73" t="s">
        <v>57</v>
      </c>
      <c r="C25" s="37" t="s">
        <v>58</v>
      </c>
      <c r="D25" s="52" t="s">
        <v>59</v>
      </c>
      <c r="E25" s="56"/>
      <c r="F25" s="56"/>
      <c r="G25" s="57" t="s">
        <v>60</v>
      </c>
      <c r="H25" s="58">
        <v>56</v>
      </c>
      <c r="I25" s="44"/>
      <c r="J25" s="59"/>
      <c r="K25" s="59"/>
      <c r="L25" s="60">
        <f t="shared" ref="L25:L43" si="6">I25</f>
        <v>0</v>
      </c>
      <c r="M25" s="61"/>
      <c r="N25" s="62">
        <f t="shared" ref="N25:N43" si="7">I25*H25</f>
        <v>0</v>
      </c>
      <c r="O25" s="55" t="s">
        <v>27</v>
      </c>
      <c r="P25" s="49"/>
      <c r="Q25" s="49"/>
      <c r="R25" s="44"/>
      <c r="S25" s="63"/>
      <c r="T25" s="63"/>
      <c r="U25" s="64">
        <f t="shared" ref="U25:U43" si="8">R25</f>
        <v>0</v>
      </c>
      <c r="V25" s="64"/>
      <c r="W25" s="57" t="s">
        <v>60</v>
      </c>
      <c r="X25" s="50">
        <f t="shared" ref="X25:X43" si="9">IF(R25&gt;0,U25*H25,L25*H25)</f>
        <v>0</v>
      </c>
    </row>
    <row r="26" spans="1:26" s="51" customFormat="1" ht="15" customHeight="1" x14ac:dyDescent="0.35">
      <c r="A26" s="55">
        <v>18</v>
      </c>
      <c r="B26" s="73"/>
      <c r="C26" s="37" t="s">
        <v>61</v>
      </c>
      <c r="D26" s="52" t="s">
        <v>62</v>
      </c>
      <c r="E26" s="56"/>
      <c r="F26" s="56"/>
      <c r="G26" s="57" t="s">
        <v>60</v>
      </c>
      <c r="H26" s="58">
        <v>100</v>
      </c>
      <c r="I26" s="44"/>
      <c r="J26" s="59"/>
      <c r="K26" s="59"/>
      <c r="L26" s="60">
        <f t="shared" si="6"/>
        <v>0</v>
      </c>
      <c r="M26" s="61"/>
      <c r="N26" s="62">
        <f t="shared" si="7"/>
        <v>0</v>
      </c>
      <c r="O26" s="55" t="s">
        <v>27</v>
      </c>
      <c r="P26" s="49"/>
      <c r="Q26" s="49"/>
      <c r="R26" s="44"/>
      <c r="S26" s="61"/>
      <c r="T26" s="61"/>
      <c r="U26" s="47">
        <f t="shared" si="8"/>
        <v>0</v>
      </c>
      <c r="V26" s="47"/>
      <c r="W26" s="57" t="s">
        <v>60</v>
      </c>
      <c r="X26" s="50">
        <f t="shared" si="9"/>
        <v>0</v>
      </c>
    </row>
    <row r="27" spans="1:26" s="51" customFormat="1" x14ac:dyDescent="0.35">
      <c r="A27" s="55">
        <v>19</v>
      </c>
      <c r="B27" s="73"/>
      <c r="C27" s="37" t="s">
        <v>63</v>
      </c>
      <c r="D27" s="52" t="s">
        <v>64</v>
      </c>
      <c r="E27" s="56"/>
      <c r="F27" s="56"/>
      <c r="G27" s="57" t="s">
        <v>60</v>
      </c>
      <c r="H27" s="58">
        <v>349</v>
      </c>
      <c r="I27" s="44"/>
      <c r="J27" s="59"/>
      <c r="K27" s="59"/>
      <c r="L27" s="60">
        <f t="shared" si="6"/>
        <v>0</v>
      </c>
      <c r="M27" s="61"/>
      <c r="N27" s="62">
        <f t="shared" si="7"/>
        <v>0</v>
      </c>
      <c r="O27" s="55" t="s">
        <v>27</v>
      </c>
      <c r="P27" s="49"/>
      <c r="Q27" s="49"/>
      <c r="R27" s="44"/>
      <c r="S27" s="61"/>
      <c r="T27" s="61"/>
      <c r="U27" s="47">
        <f t="shared" si="8"/>
        <v>0</v>
      </c>
      <c r="V27" s="47"/>
      <c r="W27" s="57" t="s">
        <v>60</v>
      </c>
      <c r="X27" s="50">
        <f t="shared" si="9"/>
        <v>0</v>
      </c>
    </row>
    <row r="28" spans="1:26" s="51" customFormat="1" ht="37.5" x14ac:dyDescent="0.35">
      <c r="A28" s="55">
        <v>20</v>
      </c>
      <c r="B28" s="73"/>
      <c r="C28" s="37" t="s">
        <v>65</v>
      </c>
      <c r="D28" s="52" t="s">
        <v>66</v>
      </c>
      <c r="E28" s="56"/>
      <c r="F28" s="56"/>
      <c r="G28" s="57" t="s">
        <v>60</v>
      </c>
      <c r="H28" s="58">
        <v>176</v>
      </c>
      <c r="I28" s="44"/>
      <c r="J28" s="59"/>
      <c r="K28" s="59"/>
      <c r="L28" s="60">
        <f t="shared" si="6"/>
        <v>0</v>
      </c>
      <c r="M28" s="61"/>
      <c r="N28" s="62">
        <f t="shared" si="7"/>
        <v>0</v>
      </c>
      <c r="O28" s="55" t="s">
        <v>43</v>
      </c>
      <c r="P28" s="49"/>
      <c r="Q28" s="49"/>
      <c r="R28" s="44"/>
      <c r="S28" s="61"/>
      <c r="T28" s="61"/>
      <c r="U28" s="47">
        <f t="shared" si="8"/>
        <v>0</v>
      </c>
      <c r="V28" s="47"/>
      <c r="W28" s="57" t="s">
        <v>60</v>
      </c>
      <c r="X28" s="50">
        <f t="shared" si="9"/>
        <v>0</v>
      </c>
    </row>
    <row r="29" spans="1:26" s="51" customFormat="1" ht="25" x14ac:dyDescent="0.35">
      <c r="A29" s="55">
        <v>21</v>
      </c>
      <c r="B29" s="73"/>
      <c r="C29" s="37" t="s">
        <v>67</v>
      </c>
      <c r="D29" s="52" t="s">
        <v>68</v>
      </c>
      <c r="E29" s="56"/>
      <c r="F29" s="56"/>
      <c r="G29" s="57" t="s">
        <v>60</v>
      </c>
      <c r="H29" s="58">
        <v>431</v>
      </c>
      <c r="I29" s="44"/>
      <c r="J29" s="59"/>
      <c r="K29" s="59"/>
      <c r="L29" s="60">
        <f t="shared" si="6"/>
        <v>0</v>
      </c>
      <c r="M29" s="61"/>
      <c r="N29" s="62">
        <f t="shared" si="7"/>
        <v>0</v>
      </c>
      <c r="O29" s="55" t="s">
        <v>43</v>
      </c>
      <c r="P29" s="49"/>
      <c r="Q29" s="49"/>
      <c r="R29" s="44"/>
      <c r="S29" s="61"/>
      <c r="T29" s="61"/>
      <c r="U29" s="47">
        <f t="shared" si="8"/>
        <v>0</v>
      </c>
      <c r="V29" s="47"/>
      <c r="W29" s="57" t="s">
        <v>60</v>
      </c>
      <c r="X29" s="50">
        <f t="shared" si="9"/>
        <v>0</v>
      </c>
    </row>
    <row r="30" spans="1:26" s="51" customFormat="1" x14ac:dyDescent="0.35">
      <c r="A30" s="55">
        <v>22</v>
      </c>
      <c r="B30" s="73"/>
      <c r="C30" s="37" t="s">
        <v>69</v>
      </c>
      <c r="D30" s="52" t="s">
        <v>70</v>
      </c>
      <c r="E30" s="56"/>
      <c r="F30" s="56"/>
      <c r="G30" s="57" t="s">
        <v>60</v>
      </c>
      <c r="H30" s="58">
        <v>1000</v>
      </c>
      <c r="I30" s="44"/>
      <c r="J30" s="59"/>
      <c r="K30" s="59"/>
      <c r="L30" s="60">
        <f t="shared" si="6"/>
        <v>0</v>
      </c>
      <c r="M30" s="61"/>
      <c r="N30" s="62">
        <f t="shared" si="7"/>
        <v>0</v>
      </c>
      <c r="O30" s="55" t="s">
        <v>27</v>
      </c>
      <c r="P30" s="49"/>
      <c r="Q30" s="49"/>
      <c r="R30" s="44"/>
      <c r="S30" s="61"/>
      <c r="T30" s="61"/>
      <c r="U30" s="47">
        <f t="shared" si="8"/>
        <v>0</v>
      </c>
      <c r="V30" s="47"/>
      <c r="W30" s="57" t="s">
        <v>60</v>
      </c>
      <c r="X30" s="50">
        <f t="shared" si="9"/>
        <v>0</v>
      </c>
    </row>
    <row r="31" spans="1:26" s="51" customFormat="1" x14ac:dyDescent="0.35">
      <c r="A31" s="55">
        <v>23</v>
      </c>
      <c r="B31" s="73"/>
      <c r="C31" s="37" t="s">
        <v>71</v>
      </c>
      <c r="D31" s="52" t="s">
        <v>72</v>
      </c>
      <c r="E31" s="56"/>
      <c r="F31" s="56"/>
      <c r="G31" s="57" t="s">
        <v>60</v>
      </c>
      <c r="H31" s="58">
        <v>55</v>
      </c>
      <c r="I31" s="44"/>
      <c r="J31" s="59"/>
      <c r="K31" s="59"/>
      <c r="L31" s="60">
        <f t="shared" si="6"/>
        <v>0</v>
      </c>
      <c r="M31" s="61"/>
      <c r="N31" s="62">
        <f t="shared" si="7"/>
        <v>0</v>
      </c>
      <c r="O31" s="55" t="s">
        <v>27</v>
      </c>
      <c r="P31" s="49"/>
      <c r="Q31" s="49"/>
      <c r="R31" s="44"/>
      <c r="S31" s="61"/>
      <c r="T31" s="61"/>
      <c r="U31" s="47">
        <f t="shared" si="8"/>
        <v>0</v>
      </c>
      <c r="V31" s="47"/>
      <c r="W31" s="57" t="s">
        <v>60</v>
      </c>
      <c r="X31" s="50">
        <f t="shared" si="9"/>
        <v>0</v>
      </c>
    </row>
    <row r="32" spans="1:26" s="51" customFormat="1" x14ac:dyDescent="0.35">
      <c r="A32" s="55">
        <v>24</v>
      </c>
      <c r="B32" s="73"/>
      <c r="C32" s="37" t="s">
        <v>73</v>
      </c>
      <c r="D32" s="52" t="s">
        <v>74</v>
      </c>
      <c r="E32" s="56"/>
      <c r="F32" s="56"/>
      <c r="G32" s="57" t="s">
        <v>60</v>
      </c>
      <c r="H32" s="58">
        <v>50</v>
      </c>
      <c r="I32" s="44"/>
      <c r="J32" s="59"/>
      <c r="K32" s="59"/>
      <c r="L32" s="60">
        <f t="shared" si="6"/>
        <v>0</v>
      </c>
      <c r="M32" s="61"/>
      <c r="N32" s="62">
        <f t="shared" si="7"/>
        <v>0</v>
      </c>
      <c r="O32" s="55" t="s">
        <v>27</v>
      </c>
      <c r="P32" s="49"/>
      <c r="Q32" s="49"/>
      <c r="R32" s="44"/>
      <c r="S32" s="61"/>
      <c r="T32" s="61"/>
      <c r="U32" s="47">
        <f t="shared" si="8"/>
        <v>0</v>
      </c>
      <c r="V32" s="47"/>
      <c r="W32" s="57" t="s">
        <v>60</v>
      </c>
      <c r="X32" s="50">
        <f t="shared" si="9"/>
        <v>0</v>
      </c>
    </row>
    <row r="33" spans="1:25" s="51" customFormat="1" x14ac:dyDescent="0.35">
      <c r="A33" s="55">
        <v>25</v>
      </c>
      <c r="B33" s="73"/>
      <c r="C33" s="37" t="s">
        <v>75</v>
      </c>
      <c r="D33" s="52" t="s">
        <v>76</v>
      </c>
      <c r="E33" s="56"/>
      <c r="F33" s="56"/>
      <c r="G33" s="57" t="s">
        <v>60</v>
      </c>
      <c r="H33" s="58">
        <v>288</v>
      </c>
      <c r="I33" s="44"/>
      <c r="J33" s="59"/>
      <c r="K33" s="59"/>
      <c r="L33" s="60">
        <f t="shared" si="6"/>
        <v>0</v>
      </c>
      <c r="M33" s="61"/>
      <c r="N33" s="62">
        <f t="shared" si="7"/>
        <v>0</v>
      </c>
      <c r="O33" s="55" t="s">
        <v>27</v>
      </c>
      <c r="P33" s="49"/>
      <c r="Q33" s="49"/>
      <c r="R33" s="44"/>
      <c r="S33" s="61"/>
      <c r="T33" s="61"/>
      <c r="U33" s="47">
        <f t="shared" si="8"/>
        <v>0</v>
      </c>
      <c r="V33" s="47"/>
      <c r="W33" s="57" t="s">
        <v>60</v>
      </c>
      <c r="X33" s="50">
        <f t="shared" si="9"/>
        <v>0</v>
      </c>
    </row>
    <row r="34" spans="1:25" s="51" customFormat="1" x14ac:dyDescent="0.35">
      <c r="A34" s="55">
        <v>26</v>
      </c>
      <c r="B34" s="73"/>
      <c r="C34" s="37" t="s">
        <v>77</v>
      </c>
      <c r="D34" s="52" t="s">
        <v>78</v>
      </c>
      <c r="E34" s="56"/>
      <c r="F34" s="56"/>
      <c r="G34" s="57" t="s">
        <v>60</v>
      </c>
      <c r="H34" s="58">
        <v>227</v>
      </c>
      <c r="I34" s="44"/>
      <c r="J34" s="59"/>
      <c r="K34" s="59"/>
      <c r="L34" s="60">
        <f t="shared" si="6"/>
        <v>0</v>
      </c>
      <c r="M34" s="61"/>
      <c r="N34" s="62">
        <f t="shared" si="7"/>
        <v>0</v>
      </c>
      <c r="O34" s="55" t="s">
        <v>27</v>
      </c>
      <c r="P34" s="49"/>
      <c r="Q34" s="49"/>
      <c r="R34" s="44"/>
      <c r="S34" s="61"/>
      <c r="T34" s="61"/>
      <c r="U34" s="47">
        <f t="shared" si="8"/>
        <v>0</v>
      </c>
      <c r="V34" s="47"/>
      <c r="W34" s="57" t="s">
        <v>60</v>
      </c>
      <c r="X34" s="50">
        <f t="shared" si="9"/>
        <v>0</v>
      </c>
    </row>
    <row r="35" spans="1:25" s="51" customFormat="1" x14ac:dyDescent="0.35">
      <c r="A35" s="55">
        <v>27</v>
      </c>
      <c r="B35" s="73"/>
      <c r="C35" s="37" t="s">
        <v>79</v>
      </c>
      <c r="D35" s="52" t="s">
        <v>80</v>
      </c>
      <c r="E35" s="56"/>
      <c r="F35" s="56"/>
      <c r="G35" s="57" t="s">
        <v>60</v>
      </c>
      <c r="H35" s="58">
        <v>119</v>
      </c>
      <c r="I35" s="44"/>
      <c r="J35" s="59"/>
      <c r="K35" s="59"/>
      <c r="L35" s="60">
        <f t="shared" si="6"/>
        <v>0</v>
      </c>
      <c r="M35" s="61"/>
      <c r="N35" s="62">
        <f t="shared" si="7"/>
        <v>0</v>
      </c>
      <c r="O35" s="55" t="s">
        <v>27</v>
      </c>
      <c r="P35" s="49"/>
      <c r="Q35" s="49"/>
      <c r="R35" s="44"/>
      <c r="S35" s="61"/>
      <c r="T35" s="61"/>
      <c r="U35" s="47">
        <f t="shared" si="8"/>
        <v>0</v>
      </c>
      <c r="V35" s="47"/>
      <c r="W35" s="57" t="s">
        <v>60</v>
      </c>
      <c r="X35" s="50">
        <f t="shared" si="9"/>
        <v>0</v>
      </c>
    </row>
    <row r="36" spans="1:25" s="51" customFormat="1" x14ac:dyDescent="0.35">
      <c r="A36" s="55">
        <v>28</v>
      </c>
      <c r="B36" s="73"/>
      <c r="C36" s="37" t="s">
        <v>81</v>
      </c>
      <c r="D36" s="52" t="s">
        <v>82</v>
      </c>
      <c r="E36" s="56"/>
      <c r="F36" s="56"/>
      <c r="G36" s="57" t="s">
        <v>60</v>
      </c>
      <c r="H36" s="58">
        <v>51</v>
      </c>
      <c r="I36" s="44"/>
      <c r="J36" s="59"/>
      <c r="K36" s="59"/>
      <c r="L36" s="60">
        <f t="shared" si="6"/>
        <v>0</v>
      </c>
      <c r="M36" s="61"/>
      <c r="N36" s="62">
        <f t="shared" si="7"/>
        <v>0</v>
      </c>
      <c r="O36" s="55" t="s">
        <v>27</v>
      </c>
      <c r="P36" s="49"/>
      <c r="Q36" s="49"/>
      <c r="R36" s="44"/>
      <c r="S36" s="61"/>
      <c r="T36" s="61"/>
      <c r="U36" s="47">
        <f t="shared" si="8"/>
        <v>0</v>
      </c>
      <c r="V36" s="47"/>
      <c r="W36" s="57" t="s">
        <v>60</v>
      </c>
      <c r="X36" s="50">
        <f t="shared" si="9"/>
        <v>0</v>
      </c>
    </row>
    <row r="37" spans="1:25" s="51" customFormat="1" x14ac:dyDescent="0.35">
      <c r="A37" s="55">
        <v>29</v>
      </c>
      <c r="B37" s="73"/>
      <c r="C37" s="37" t="s">
        <v>83</v>
      </c>
      <c r="D37" s="52" t="s">
        <v>84</v>
      </c>
      <c r="E37" s="56"/>
      <c r="F37" s="56"/>
      <c r="G37" s="57" t="s">
        <v>60</v>
      </c>
      <c r="H37" s="58">
        <v>26</v>
      </c>
      <c r="I37" s="44"/>
      <c r="J37" s="59"/>
      <c r="K37" s="59"/>
      <c r="L37" s="60">
        <f t="shared" si="6"/>
        <v>0</v>
      </c>
      <c r="M37" s="61"/>
      <c r="N37" s="62">
        <f t="shared" si="7"/>
        <v>0</v>
      </c>
      <c r="O37" s="55" t="s">
        <v>27</v>
      </c>
      <c r="P37" s="49"/>
      <c r="Q37" s="49"/>
      <c r="R37" s="44"/>
      <c r="S37" s="61"/>
      <c r="T37" s="61"/>
      <c r="U37" s="47">
        <f t="shared" si="8"/>
        <v>0</v>
      </c>
      <c r="V37" s="47"/>
      <c r="W37" s="57" t="s">
        <v>60</v>
      </c>
      <c r="X37" s="50">
        <f t="shared" si="9"/>
        <v>0</v>
      </c>
    </row>
    <row r="38" spans="1:25" s="51" customFormat="1" ht="25" x14ac:dyDescent="0.35">
      <c r="A38" s="55">
        <v>30</v>
      </c>
      <c r="B38" s="73"/>
      <c r="C38" s="37" t="s">
        <v>85</v>
      </c>
      <c r="D38" s="52" t="s">
        <v>86</v>
      </c>
      <c r="E38" s="56"/>
      <c r="F38" s="56"/>
      <c r="G38" s="57" t="s">
        <v>60</v>
      </c>
      <c r="H38" s="58">
        <v>96</v>
      </c>
      <c r="I38" s="44"/>
      <c r="J38" s="59"/>
      <c r="K38" s="59"/>
      <c r="L38" s="60">
        <f t="shared" si="6"/>
        <v>0</v>
      </c>
      <c r="M38" s="61"/>
      <c r="N38" s="62">
        <f t="shared" si="7"/>
        <v>0</v>
      </c>
      <c r="O38" s="55" t="s">
        <v>27</v>
      </c>
      <c r="P38" s="49"/>
      <c r="Q38" s="49"/>
      <c r="R38" s="44"/>
      <c r="S38" s="61"/>
      <c r="T38" s="61"/>
      <c r="U38" s="47">
        <f t="shared" si="8"/>
        <v>0</v>
      </c>
      <c r="V38" s="47"/>
      <c r="W38" s="57" t="s">
        <v>60</v>
      </c>
      <c r="X38" s="50">
        <f t="shared" si="9"/>
        <v>0</v>
      </c>
    </row>
    <row r="39" spans="1:25" s="51" customFormat="1" x14ac:dyDescent="0.35">
      <c r="A39" s="55">
        <v>31</v>
      </c>
      <c r="B39" s="73"/>
      <c r="C39" s="37" t="s">
        <v>87</v>
      </c>
      <c r="D39" s="52" t="s">
        <v>88</v>
      </c>
      <c r="E39" s="56"/>
      <c r="F39" s="56"/>
      <c r="G39" s="57" t="s">
        <v>60</v>
      </c>
      <c r="H39" s="58">
        <v>33</v>
      </c>
      <c r="I39" s="44"/>
      <c r="J39" s="59"/>
      <c r="K39" s="59"/>
      <c r="L39" s="60">
        <f t="shared" si="6"/>
        <v>0</v>
      </c>
      <c r="M39" s="61"/>
      <c r="N39" s="62">
        <f t="shared" si="7"/>
        <v>0</v>
      </c>
      <c r="O39" s="55" t="s">
        <v>27</v>
      </c>
      <c r="P39" s="49"/>
      <c r="Q39" s="49"/>
      <c r="R39" s="44"/>
      <c r="S39" s="61"/>
      <c r="T39" s="61"/>
      <c r="U39" s="47">
        <f t="shared" si="8"/>
        <v>0</v>
      </c>
      <c r="V39" s="47"/>
      <c r="W39" s="57" t="s">
        <v>60</v>
      </c>
      <c r="X39" s="50">
        <f t="shared" si="9"/>
        <v>0</v>
      </c>
    </row>
    <row r="40" spans="1:25" s="51" customFormat="1" ht="54.65" customHeight="1" x14ac:dyDescent="0.35">
      <c r="A40" s="55">
        <v>32</v>
      </c>
      <c r="B40" s="73"/>
      <c r="C40" s="38" t="s">
        <v>89</v>
      </c>
      <c r="D40" s="65" t="s">
        <v>90</v>
      </c>
      <c r="E40" s="56"/>
      <c r="F40" s="56"/>
      <c r="G40" s="57" t="s">
        <v>60</v>
      </c>
      <c r="H40" s="58">
        <v>67</v>
      </c>
      <c r="I40" s="44"/>
      <c r="J40" s="59"/>
      <c r="K40" s="59"/>
      <c r="L40" s="60">
        <f t="shared" si="6"/>
        <v>0</v>
      </c>
      <c r="M40" s="61"/>
      <c r="N40" s="62">
        <f t="shared" si="7"/>
        <v>0</v>
      </c>
      <c r="O40" s="55" t="s">
        <v>27</v>
      </c>
      <c r="P40" s="49"/>
      <c r="Q40" s="49"/>
      <c r="R40" s="44"/>
      <c r="S40" s="61"/>
      <c r="T40" s="61"/>
      <c r="U40" s="47">
        <f t="shared" si="8"/>
        <v>0</v>
      </c>
      <c r="V40" s="47"/>
      <c r="W40" s="57" t="s">
        <v>60</v>
      </c>
      <c r="X40" s="50">
        <f t="shared" si="9"/>
        <v>0</v>
      </c>
    </row>
    <row r="41" spans="1:25" s="51" customFormat="1" ht="29.15" customHeight="1" x14ac:dyDescent="0.35">
      <c r="A41" s="55">
        <v>33</v>
      </c>
      <c r="B41" s="74"/>
      <c r="C41" s="38" t="s">
        <v>91</v>
      </c>
      <c r="D41" s="52" t="s">
        <v>92</v>
      </c>
      <c r="E41" s="66"/>
      <c r="F41" s="66"/>
      <c r="G41" s="57" t="s">
        <v>60</v>
      </c>
      <c r="H41" s="58">
        <v>11</v>
      </c>
      <c r="I41" s="44"/>
      <c r="J41" s="59"/>
      <c r="K41" s="59"/>
      <c r="L41" s="60">
        <f t="shared" si="6"/>
        <v>0</v>
      </c>
      <c r="M41" s="61"/>
      <c r="N41" s="62">
        <f t="shared" si="7"/>
        <v>0</v>
      </c>
      <c r="O41" s="67"/>
      <c r="P41" s="49"/>
      <c r="Q41" s="49"/>
      <c r="R41" s="44"/>
      <c r="S41" s="61"/>
      <c r="T41" s="61"/>
      <c r="U41" s="47">
        <f t="shared" si="8"/>
        <v>0</v>
      </c>
      <c r="V41" s="47"/>
      <c r="W41" s="57" t="s">
        <v>60</v>
      </c>
      <c r="X41" s="50">
        <f t="shared" si="9"/>
        <v>0</v>
      </c>
    </row>
    <row r="42" spans="1:25" s="51" customFormat="1" ht="29.15" customHeight="1" x14ac:dyDescent="0.35">
      <c r="A42" s="55">
        <v>34</v>
      </c>
      <c r="B42" s="74"/>
      <c r="C42" s="24" t="s">
        <v>93</v>
      </c>
      <c r="D42" s="52" t="s">
        <v>94</v>
      </c>
      <c r="E42" s="66"/>
      <c r="F42" s="66"/>
      <c r="G42" s="57" t="s">
        <v>60</v>
      </c>
      <c r="H42" s="58">
        <v>13</v>
      </c>
      <c r="I42" s="44"/>
      <c r="J42" s="59"/>
      <c r="K42" s="59"/>
      <c r="L42" s="60">
        <f t="shared" si="6"/>
        <v>0</v>
      </c>
      <c r="M42" s="61"/>
      <c r="N42" s="62">
        <f t="shared" si="7"/>
        <v>0</v>
      </c>
      <c r="O42" s="67"/>
      <c r="P42" s="49"/>
      <c r="Q42" s="49"/>
      <c r="R42" s="44"/>
      <c r="S42" s="61"/>
      <c r="T42" s="61"/>
      <c r="U42" s="47">
        <f t="shared" si="8"/>
        <v>0</v>
      </c>
      <c r="V42" s="47"/>
      <c r="W42" s="57" t="s">
        <v>60</v>
      </c>
      <c r="X42" s="50">
        <f t="shared" si="9"/>
        <v>0</v>
      </c>
    </row>
    <row r="43" spans="1:25" s="51" customFormat="1" ht="29.15" customHeight="1" x14ac:dyDescent="0.35">
      <c r="A43" s="55">
        <v>35</v>
      </c>
      <c r="B43" s="74"/>
      <c r="C43" s="37" t="s">
        <v>101</v>
      </c>
      <c r="D43" s="37" t="s">
        <v>95</v>
      </c>
      <c r="E43" s="66"/>
      <c r="F43" s="66"/>
      <c r="G43" s="57" t="s">
        <v>60</v>
      </c>
      <c r="H43" s="58">
        <v>15</v>
      </c>
      <c r="I43" s="44"/>
      <c r="J43" s="59"/>
      <c r="K43" s="59"/>
      <c r="L43" s="60">
        <f t="shared" si="6"/>
        <v>0</v>
      </c>
      <c r="M43" s="61"/>
      <c r="N43" s="62">
        <f t="shared" si="7"/>
        <v>0</v>
      </c>
      <c r="O43" s="67"/>
      <c r="P43" s="49"/>
      <c r="Q43" s="49"/>
      <c r="R43" s="44"/>
      <c r="S43" s="61"/>
      <c r="T43" s="61"/>
      <c r="U43" s="47">
        <f t="shared" si="8"/>
        <v>0</v>
      </c>
      <c r="V43" s="47"/>
      <c r="W43" s="57" t="s">
        <v>60</v>
      </c>
      <c r="X43" s="50">
        <f t="shared" si="9"/>
        <v>0</v>
      </c>
    </row>
    <row r="44" spans="1:25" x14ac:dyDescent="0.35">
      <c r="A44" s="26"/>
      <c r="B44" s="27"/>
      <c r="C44" s="28"/>
      <c r="D44" s="29"/>
      <c r="E44" s="30"/>
      <c r="F44" s="30"/>
      <c r="G44" s="30"/>
      <c r="H44" s="31"/>
      <c r="I44" s="31"/>
      <c r="J44" s="6"/>
      <c r="K44" s="7"/>
      <c r="L44" s="8"/>
      <c r="M44" s="8"/>
      <c r="N44" s="8"/>
      <c r="O44" s="31"/>
      <c r="P44" s="31"/>
      <c r="Q44" s="31"/>
      <c r="R44" s="8"/>
      <c r="S44" s="32"/>
      <c r="T44" s="33"/>
      <c r="U44" s="8"/>
      <c r="V44" s="71" t="s">
        <v>96</v>
      </c>
      <c r="W44" s="72"/>
      <c r="X44" s="9">
        <f>SUM(X25:X43)</f>
        <v>0</v>
      </c>
    </row>
    <row r="45" spans="1:25" x14ac:dyDescent="0.35">
      <c r="A45" s="26"/>
      <c r="B45" s="27"/>
      <c r="C45" s="28"/>
      <c r="D45" s="29"/>
      <c r="E45" s="30"/>
      <c r="F45" s="30"/>
      <c r="G45" s="30"/>
      <c r="H45" s="31"/>
      <c r="I45" s="31"/>
      <c r="J45" s="6"/>
      <c r="K45" s="7"/>
      <c r="L45" s="8"/>
      <c r="M45" s="8"/>
      <c r="N45" s="8"/>
      <c r="O45" s="31"/>
      <c r="P45" s="31"/>
      <c r="Q45" s="31"/>
      <c r="R45" s="8"/>
      <c r="S45" s="32"/>
      <c r="T45" s="33"/>
      <c r="U45" s="8"/>
      <c r="V45" s="71" t="s">
        <v>97</v>
      </c>
      <c r="W45" s="72"/>
      <c r="X45" s="9">
        <f>X44*E4</f>
        <v>0</v>
      </c>
      <c r="Y45" s="18" t="s">
        <v>98</v>
      </c>
    </row>
    <row r="46" spans="1:25" x14ac:dyDescent="0.35">
      <c r="A46" s="26"/>
      <c r="B46" s="27"/>
      <c r="C46" s="28"/>
      <c r="D46" s="29"/>
      <c r="E46" s="30"/>
      <c r="F46" s="30"/>
      <c r="G46" s="30"/>
      <c r="H46" s="31"/>
      <c r="I46" s="31"/>
      <c r="J46" s="6"/>
      <c r="K46" s="7"/>
      <c r="L46" s="8"/>
      <c r="M46" s="8"/>
      <c r="N46" s="8"/>
      <c r="O46" s="31"/>
      <c r="P46" s="31"/>
      <c r="Q46" s="31"/>
      <c r="R46" s="8"/>
      <c r="S46" s="32"/>
      <c r="T46" s="33"/>
      <c r="U46" s="8"/>
      <c r="V46" s="71" t="s">
        <v>99</v>
      </c>
      <c r="W46" s="72"/>
      <c r="X46" s="9">
        <f>X44-X45</f>
        <v>0</v>
      </c>
    </row>
    <row r="47" spans="1:25" ht="15" thickBot="1" x14ac:dyDescent="0.4"/>
    <row r="48" spans="1:25" ht="15" thickBot="1" x14ac:dyDescent="0.4">
      <c r="V48" s="39" t="s">
        <v>100</v>
      </c>
      <c r="W48" s="40"/>
      <c r="X48" s="41">
        <f>Y23+X46</f>
        <v>0</v>
      </c>
    </row>
  </sheetData>
  <sheetProtection algorithmName="SHA-512" hashValue="Y38jHUR5F4LLTt/azvGDg9tvGAkx+bq3FxE9kiLNMh6rrg0qYcJlDIkbAxxNI/FoTMPi3vISdQ89+6at8tMwng==" saltValue="jmp8H1DykF2O9HPfuSvJRQ==" spinCount="100000" sheet="1" selectLockedCells="1"/>
  <mergeCells count="11">
    <mergeCell ref="V44:W44"/>
    <mergeCell ref="V45:W45"/>
    <mergeCell ref="V46:W46"/>
    <mergeCell ref="B25:B43"/>
    <mergeCell ref="B1:L1"/>
    <mergeCell ref="D6:N6"/>
    <mergeCell ref="P6:X6"/>
    <mergeCell ref="B8:B20"/>
    <mergeCell ref="W21:X21"/>
    <mergeCell ref="W22:X22"/>
    <mergeCell ref="W23:X23"/>
  </mergeCells>
  <dataValidations count="1">
    <dataValidation type="decimal" operator="greaterThan" allowBlank="1" showInputMessage="1" showErrorMessage="1" errorTitle="Voer een getal in" error="Getal moet boven de 0 zijn" sqref="M27:M43 I25 R25:T25 M25 I26:K26 R26:S26 T8:T23 I44:K46 I27:I43 R27:T46 S21:S23 U21:U23 I8:K23 R8:R23" xr:uid="{3C971E4D-7D0D-4475-AD23-E104DEE43808}">
      <formula1>0</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A4C698268EE44D8DE0E26A766F024C" ma:contentTypeVersion="6" ma:contentTypeDescription="Een nieuw document maken." ma:contentTypeScope="" ma:versionID="76d3140f8564e711b0b2331e388a316d">
  <xsd:schema xmlns:xsd="http://www.w3.org/2001/XMLSchema" xmlns:xs="http://www.w3.org/2001/XMLSchema" xmlns:p="http://schemas.microsoft.com/office/2006/metadata/properties" xmlns:ns2="78985ec8-d9bb-471f-9ad1-fc834d3e7377" xmlns:ns3="7c5acf88-dc81-42f1-b750-b2b6e2e28d77" targetNamespace="http://schemas.microsoft.com/office/2006/metadata/properties" ma:root="true" ma:fieldsID="65061f56d209bd096475d8783cc4fd78" ns2:_="" ns3:_="">
    <xsd:import namespace="78985ec8-d9bb-471f-9ad1-fc834d3e7377"/>
    <xsd:import namespace="7c5acf88-dc81-42f1-b750-b2b6e2e28d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985ec8-d9bb-471f-9ad1-fc834d3e73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5acf88-dc81-42f1-b750-b2b6e2e28d7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029C34-F698-4725-B3FE-6D15AC9187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985ec8-d9bb-471f-9ad1-fc834d3e7377"/>
    <ds:schemaRef ds:uri="7c5acf88-dc81-42f1-b750-b2b6e2e28d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6B38AB-693F-491D-A451-A92B905577DE}">
  <ds:schemaRefs>
    <ds:schemaRef ds:uri="http://schemas.microsoft.com/sharepoint/v3/contenttype/forms"/>
  </ds:schemaRefs>
</ds:datastoreItem>
</file>

<file path=customXml/itemProps3.xml><?xml version="1.0" encoding="utf-8"?>
<ds:datastoreItem xmlns:ds="http://schemas.openxmlformats.org/officeDocument/2006/customXml" ds:itemID="{1053A8AC-82B9-4709-BFC5-130107028CA7}">
  <ds:schemaRefs>
    <ds:schemaRef ds:uri="http://purl.org/dc/elements/1.1/"/>
    <ds:schemaRef ds:uri="http://www.w3.org/XML/1998/namespace"/>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7c5acf88-dc81-42f1-b750-b2b6e2e28d77"/>
    <ds:schemaRef ds:uri="78985ec8-d9bb-471f-9ad1-fc834d3e737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 van Leeuwen</dc:creator>
  <cp:keywords/>
  <dc:description/>
  <cp:lastModifiedBy>Bergen, Laura van</cp:lastModifiedBy>
  <cp:revision/>
  <dcterms:created xsi:type="dcterms:W3CDTF">2020-07-09T06:43:01Z</dcterms:created>
  <dcterms:modified xsi:type="dcterms:W3CDTF">2024-06-17T14:36:09Z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0x0101001EA4C698268EE44D8DE0E26A766F024C</vt:lpwstr>
  </property>
</Properties>
</file>