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Q:\SSO-CFD\UG_HKT_Inkoop-UNIT\83-INKOOPDOSSIER- INKOOP\IUC24\IUC24-603 Brand en braakwerende artikelen\06 - COMM LEVERANCIERS\"/>
    </mc:Choice>
  </mc:AlternateContent>
  <xr:revisionPtr revIDLastSave="0" documentId="13_ncr:1_{61676F79-F095-44D6-936C-2CFBF82B18B4}" xr6:coauthVersionLast="47" xr6:coauthVersionMax="47" xr10:uidLastSave="{00000000-0000-0000-0000-000000000000}"/>
  <bookViews>
    <workbookView xWindow="-15345" yWindow="-16320" windowWidth="29040" windowHeight="15840" xr2:uid="{00000000-000D-0000-FFFF-FFFF00000000}"/>
  </bookViews>
  <sheets>
    <sheet name="Catalogus" sheetId="1" r:id="rId1"/>
    <sheet name="Kenmerken producten" sheetId="2" r:id="rId2"/>
    <sheet name="BPK-Grafiek" sheetId="5" r:id="rId3"/>
    <sheet name="DATA" sheetId="6" state="hidden" r:id="rId4"/>
  </sheets>
  <externalReferences>
    <externalReference r:id="rId5"/>
    <externalReference r:id="rId6"/>
    <externalReference r:id="rId7"/>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Q">[3]Superformule!$K$22</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5" l="1"/>
  <c r="F20" i="5"/>
  <c r="E16" i="5" s="1"/>
  <c r="G19" i="5"/>
  <c r="F19" i="5"/>
  <c r="G13" i="5"/>
  <c r="F12" i="5"/>
  <c r="F14" i="5" s="1"/>
  <c r="D7" i="6" s="1"/>
  <c r="F7" i="6" l="1"/>
  <c r="G12" i="5"/>
  <c r="G14" i="5" s="1"/>
  <c r="G20" i="5"/>
  <c r="F21" i="5"/>
  <c r="G21" i="5" s="1"/>
  <c r="I35" i="1" l="1"/>
  <c r="I36" i="1"/>
  <c r="I37" i="1"/>
  <c r="I34" i="1"/>
  <c r="H20" i="1"/>
  <c r="I20" i="1" s="1"/>
  <c r="H26" i="1" l="1"/>
  <c r="I26" i="1" s="1"/>
  <c r="H27" i="1"/>
  <c r="I27" i="1" s="1"/>
  <c r="H31" i="1"/>
  <c r="I31" i="1" s="1"/>
  <c r="H30" i="1"/>
  <c r="I30" i="1" s="1"/>
  <c r="H29" i="1"/>
  <c r="I29" i="1" s="1"/>
  <c r="H21" i="1"/>
  <c r="I21" i="1" s="1"/>
  <c r="H22" i="1"/>
  <c r="I22" i="1" s="1"/>
  <c r="H23" i="1"/>
  <c r="I23" i="1" s="1"/>
  <c r="H24" i="1"/>
  <c r="I24" i="1" s="1"/>
  <c r="H25" i="1"/>
  <c r="I25" i="1" s="1"/>
  <c r="H28" i="1"/>
  <c r="I28" i="1" s="1"/>
  <c r="I39" i="1" l="1"/>
  <c r="F9" i="5" s="1"/>
  <c r="C7" i="6" s="1"/>
  <c r="E7" i="6" s="1"/>
  <c r="F15" i="5" s="1"/>
</calcChain>
</file>

<file path=xl/sharedStrings.xml><?xml version="1.0" encoding="utf-8"?>
<sst xmlns="http://schemas.openxmlformats.org/spreadsheetml/2006/main" count="363" uniqueCount="205">
  <si>
    <t>Naam onderneming</t>
  </si>
  <si>
    <t xml:space="preserve">Invulveld =    </t>
  </si>
  <si>
    <t>Invulinstructie</t>
  </si>
  <si>
    <t>Inschrijver dient alle gele cellen op dit tabblad in te vullen.</t>
  </si>
  <si>
    <t>Kolom G</t>
  </si>
  <si>
    <t>Nr.</t>
  </si>
  <si>
    <t>Produktgroep</t>
  </si>
  <si>
    <t>Artikel</t>
  </si>
  <si>
    <t>Fictief aantal</t>
  </si>
  <si>
    <t>Bestel-eenheid</t>
  </si>
  <si>
    <t>Kortings%</t>
  </si>
  <si>
    <t>Vergelijkingswaarde</t>
  </si>
  <si>
    <t>Kenmerken standaardproducten</t>
  </si>
  <si>
    <t>Specificaties normeringen</t>
  </si>
  <si>
    <t xml:space="preserve">Specificatie maatvoering </t>
  </si>
  <si>
    <t>   Inbraakwerendheid</t>
  </si>
  <si>
    <t>   Brandwerendheid (minimale norm)</t>
  </si>
  <si>
    <t>   Slotwerk</t>
  </si>
  <si>
    <t>   Verankering</t>
  </si>
  <si>
    <t>   Interieur</t>
  </si>
  <si>
    <t xml:space="preserve"> </t>
  </si>
  <si>
    <t>  Inbraakwerendheid</t>
  </si>
  <si>
    <t>  Brandwerendheid (norm minimaal)</t>
  </si>
  <si>
    <t>  Slotwerk</t>
  </si>
  <si>
    <t>  Verankering</t>
  </si>
  <si>
    <t>Kluizen</t>
  </si>
  <si>
    <t>1</t>
  </si>
  <si>
    <t>5</t>
  </si>
  <si>
    <t>Kortings%:</t>
  </si>
  <si>
    <t>Voorbereid voor verankering aan de muur en/of vloer</t>
  </si>
  <si>
    <t>Omschrijving</t>
  </si>
  <si>
    <t xml:space="preserve">Gecertificeerd elektronisch codeslot </t>
  </si>
  <si>
    <t xml:space="preserve">1 legbord </t>
  </si>
  <si>
    <t>Brand- en inbraakwerende kluis (ECB-S) (S2) - klein</t>
  </si>
  <si>
    <t>Brand- en inbraakwerende kluis (ECB-S) (S2) - groot</t>
  </si>
  <si>
    <t>Brand- en inbraakwerende kluis (ECB-S) (S2)-groot</t>
  </si>
  <si>
    <t>Gecertificeerd ECB-S Securitylevel 2 (EN 14450)</t>
  </si>
  <si>
    <t>Gecertificeerd elektronisch codeslot</t>
  </si>
  <si>
    <t>Locker</t>
  </si>
  <si>
    <t>Laptop locker 10 vakken met stopcontacten</t>
  </si>
  <si>
    <t>Kasten</t>
  </si>
  <si>
    <t>Brand- en Inbraakwerende documentenkluis</t>
  </si>
  <si>
    <t xml:space="preserve">Brand- en inbraakwerende documentenkluis </t>
  </si>
  <si>
    <t xml:space="preserve">Dubbelbaard sleutelslot inclusief 2 sleutels (EN 1300-A)  </t>
  </si>
  <si>
    <t>Gecertificeerd ECB-S Securitylevel 1 (EN 14450)</t>
  </si>
  <si>
    <t>1 legbord</t>
  </si>
  <si>
    <t>Inbraakwerende RDW kluis (ECB-S) (S1)</t>
  </si>
  <si>
    <t>Brand- en inbraakwerende archiefkast</t>
  </si>
  <si>
    <t xml:space="preserve">  Interieur</t>
  </si>
  <si>
    <t>Gecertificeerd ECB-S Euroklasse 2 (EN 1143-2)</t>
  </si>
  <si>
    <t>De kluis is voorzien van een afstortlade die schuin afloopt</t>
  </si>
  <si>
    <t>Brand- en inbraakwerende kluis (ECB-S) (S2)-klein</t>
  </si>
  <si>
    <t xml:space="preserve">Elektronisch codeslot (met noodopening) </t>
  </si>
  <si>
    <t xml:space="preserve">Voorbereid voor verankering aan de muur </t>
  </si>
  <si>
    <t xml:space="preserve">Dubbelbaards sleutelslot inclusief 2 sleutels (EN 1300-A) </t>
  </si>
  <si>
    <t>4 legborden (in hoogte verstelbaar)</t>
  </si>
  <si>
    <t>Iedere locker is voorzien van een cilinderslot inclusief 2 sleutels</t>
  </si>
  <si>
    <t xml:space="preserve">3 legborden </t>
  </si>
  <si>
    <t>Brand- en inbraakwerende afstortkluis (ECB-S) (E2)</t>
  </si>
  <si>
    <t>Voorbereid voor verankering aan de vloer</t>
  </si>
  <si>
    <t>120 haakstrips die in hoogte verstelbaar zijn</t>
  </si>
  <si>
    <t>Inbraakwerende sleutelkluis - groot</t>
  </si>
  <si>
    <t>Inbraakwerende sleutelkluis - klein</t>
  </si>
  <si>
    <t>80 haakstrips die in hoogte verstelbaar zijn</t>
  </si>
  <si>
    <t>Kolom wapenkluisjes met zichtvenster</t>
  </si>
  <si>
    <t xml:space="preserve">  Slotwerk</t>
  </si>
  <si>
    <t>Met tool(s) voor beheer gebruikers en sleutelhangers, rapportages en alarmering.</t>
  </si>
  <si>
    <t xml:space="preserve">  Monitoring en beheer</t>
  </si>
  <si>
    <t>500 of meer</t>
  </si>
  <si>
    <t>Stand alone te gebruiken</t>
  </si>
  <si>
    <t xml:space="preserve">  Aantal medewerkers met toegangsautorisatie tot kluis</t>
  </si>
  <si>
    <t xml:space="preserve">  Aantal sleutels </t>
  </si>
  <si>
    <t>Registratie van wie wanneer welke sleutel meeneemt en terugbrengt</t>
  </si>
  <si>
    <t>'Intelligente’ sleutelhangers, elk met een eigen herkenbaarheid / ID voor gecontroleerde uitgifte en inname.</t>
  </si>
  <si>
    <t xml:space="preserve">  Systeem</t>
  </si>
  <si>
    <t>Geen specifieke eisen</t>
  </si>
  <si>
    <t>Beveiligde, persoonsgebonden elektronische uitgifte en inname van sleutels</t>
  </si>
  <si>
    <t>60, plus of min 6</t>
  </si>
  <si>
    <t>Uitgevoerd met zichtvenster voor optische controle of wapen aanwezig is in de kluis.</t>
  </si>
  <si>
    <t xml:space="preserve">  Modulariteit</t>
  </si>
  <si>
    <t xml:space="preserve">  Speciale eis deur van elk wapenkluisje</t>
  </si>
  <si>
    <t xml:space="preserve">   Aantal wapenkluisjes per kolom</t>
  </si>
  <si>
    <t>De kolommen met wapenkluisjes zijn onderling koppelbaar</t>
  </si>
  <si>
    <t xml:space="preserve">   Binnenmaten van elk wapenvak (HxBxD)</t>
  </si>
  <si>
    <t>ongeveer 10 x 30 x 30 cm</t>
  </si>
  <si>
    <t>Sokkel</t>
  </si>
  <si>
    <t>Kluiskast</t>
  </si>
  <si>
    <t>Brandwerendheid volgens EN 15659 / LFS60P (60 minuten voor papier)</t>
  </si>
  <si>
    <t xml:space="preserve">  aantal deuren / openingsgraad</t>
  </si>
  <si>
    <t xml:space="preserve">  Afwerking</t>
  </si>
  <si>
    <t>In een neutrale kleur, bijvoorbeeld licht grijs</t>
  </si>
  <si>
    <t xml:space="preserve">  Slotwerk en vergrendeling</t>
  </si>
  <si>
    <t>  Slotwerk en vergrendeling</t>
  </si>
  <si>
    <t>2-deurs model, elke deur kan 180 graden naar buiten opendraaien</t>
  </si>
  <si>
    <t xml:space="preserve">Kolom 16 wapenkluisjes met zichtvenster </t>
  </si>
  <si>
    <t>Standaard levering met 3 legborden. Extra legborden als optie leverbaar. Legborden in hoogte verstelbaar</t>
  </si>
  <si>
    <t>Plaatsing van de kolommen met wapenkluisjes op een sokkel van ongeveer 25 cm hoog</t>
  </si>
  <si>
    <r>
      <rPr>
        <u/>
        <sz val="11"/>
        <rFont val="Calibri"/>
        <family val="2"/>
        <scheme val="minor"/>
      </rPr>
      <t>Binnen</t>
    </r>
    <r>
      <rPr>
        <sz val="11"/>
        <rFont val="Calibri"/>
        <family val="2"/>
        <scheme val="minor"/>
      </rPr>
      <t>maten (HxBxD)</t>
    </r>
  </si>
  <si>
    <r>
      <rPr>
        <u/>
        <sz val="11"/>
        <rFont val="Calibri"/>
        <family val="2"/>
        <scheme val="minor"/>
      </rPr>
      <t>Buiten</t>
    </r>
    <r>
      <rPr>
        <sz val="11"/>
        <rFont val="Calibri"/>
        <family val="2"/>
        <scheme val="minor"/>
      </rPr>
      <t>maten (HxBxD)</t>
    </r>
  </si>
  <si>
    <r>
      <rPr>
        <u/>
        <sz val="11"/>
        <rFont val="Calibri"/>
        <family val="2"/>
        <scheme val="minor"/>
      </rPr>
      <t>Buiten</t>
    </r>
    <r>
      <rPr>
        <sz val="11"/>
        <rFont val="Calibri"/>
        <family val="2"/>
        <scheme val="minor"/>
      </rPr>
      <t>maten kolom (HxBxD)</t>
    </r>
  </si>
  <si>
    <t xml:space="preserve">Europese Aanbesteding Brand- en braakwerende opslagmiddelen met kenmerk IUC24-603 </t>
  </si>
  <si>
    <t>3</t>
  </si>
  <si>
    <t>2</t>
  </si>
  <si>
    <t>4</t>
  </si>
  <si>
    <t>Nettoprijs excl. btw incl korting</t>
  </si>
  <si>
    <t xml:space="preserve">Elektronische sleutelkluis </t>
  </si>
  <si>
    <t>Openen van een kluis - Binnen 4 uur ter plaatse (binnen Nederland). Tarief is incl.voorrijkosten, kilometervergoeding en kluisopening, excl. herstel-/materiaalkosten</t>
  </si>
  <si>
    <t>Bijbehorende dienstverlening</t>
  </si>
  <si>
    <t>Plaatsen en verankeren van een kluis, begane grond of via lift</t>
  </si>
  <si>
    <t>Plaatsen en verankeren, via trap (anders dan optie 14)</t>
  </si>
  <si>
    <t xml:space="preserve">Afvoeren oude kluis </t>
  </si>
  <si>
    <t>n.v.t.</t>
  </si>
  <si>
    <t>Netto prijs excl btw</t>
  </si>
  <si>
    <t xml:space="preserve">Tien afzonderlijke compartimenten. Iedere locker is voorzien van een stopcontact en geschikt voor 17 inch laptops. Voorzien van 1 stroomkabel met stekker aan de achterzijde. </t>
  </si>
  <si>
    <t>EN1300-A gecertificeerd dubbelbaard klavierslot met 2 sleutels, per wapenkluisje uniek, vergrendeling enkelzijdig</t>
  </si>
  <si>
    <t>EN 1300-A gecertificeerd elektronisch codeslot, vergrendeling aan 3 zijden</t>
  </si>
  <si>
    <t>Europese Aanbesteding</t>
  </si>
  <si>
    <t>Brand- en braakwerende middelen</t>
  </si>
  <si>
    <t>BPK-Grafiek</t>
  </si>
  <si>
    <t>Kenmerk: IUC24-603</t>
  </si>
  <si>
    <t>(Prijzen exclusief BTW)</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</si>
  <si>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</si>
  <si>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</si>
  <si>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</si>
  <si>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</si>
  <si>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</si>
  <si>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</si>
  <si>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</si>
  <si>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</si>
  <si>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</si>
  <si>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</si>
  <si>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</si>
  <si>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</si>
  <si>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</si>
  <si>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Totaal</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</si>
  <si>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</si>
  <si>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</si>
  <si>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</si>
  <si>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</si>
  <si>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</si>
  <si>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</si>
  <si>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</si>
  <si>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</si>
  <si>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</si>
  <si>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</si>
  <si>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</si>
  <si>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</si>
  <si>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</si>
  <si>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</si>
  <si>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</si>
  <si>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</si>
  <si>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</si>
  <si>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</si>
  <si>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</si>
  <si>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</si>
  <si>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</si>
  <si>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</si>
  <si>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</si>
  <si>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</si>
  <si>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</si>
  <si>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</si>
  <si>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</si>
  <si>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</si>
  <si>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</si>
  <si>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</si>
  <si>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</si>
  <si>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</si>
  <si>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</si>
  <si>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</si>
  <si>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</si>
  <si>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</si>
  <si>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</si>
  <si>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</si>
  <si>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</si>
  <si>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</si>
  <si>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</si>
  <si>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</si>
  <si>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</si>
  <si>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IUC24-603</t>
  </si>
  <si>
    <t>Qbonus</t>
  </si>
  <si>
    <t>Naam</t>
  </si>
  <si>
    <t>Catalogusprijs inclusief levering, exclusief btw</t>
  </si>
  <si>
    <t>Prijs exclusief btw</t>
  </si>
  <si>
    <t>Gegevens Inschrijver</t>
  </si>
  <si>
    <t>Brandwerende isolatie conform EN15659 LFS 30P</t>
  </si>
  <si>
    <t>Inschrijver geeft de prijs per besteleenheid aan in kolom G. De prijs dient u in te vullen zoals de producten worden aangeboden in uw webshop, inclusief levering, exclusief omzetbelasting (btw). Kosten voor de plaatsing en verankering zit hier niet bij. Deze kunt u opgeven in de de tweede tabel</t>
  </si>
  <si>
    <t>14</t>
  </si>
  <si>
    <t>8</t>
  </si>
  <si>
    <t>Referentie / artikelnummer</t>
  </si>
  <si>
    <t>Kolom J</t>
  </si>
  <si>
    <t>Inschrijver geeft de referentie/artikelnummer aan in kolom J</t>
  </si>
  <si>
    <t>Kolom H17</t>
  </si>
  <si>
    <t>Inschrijver geeft het aangeboden kortingspercentage op de prijzen in de catalogus aan in cel H17. Het betreffende kortingspercentage (maximaal 1 cijfer achter de komma) is van toepassing op alle producten (niet zijnde diensten of herstel/materiaal kosten) die afgenomen worden onder de raamovereenkomst, dus niet uitsluitend voor de geoffreerde producten. Het geoffreerde kortingspercentage staat vast voor de gehele duur van de overeenkomst. Het is niet toegestaan om een negatief kortingspercentage op het invulformulier in te vullen bij de het onderdeel ‘kortings%’.</t>
  </si>
  <si>
    <r>
      <rPr>
        <strike/>
        <sz val="11"/>
        <color rgb="FFFF0000"/>
        <rFont val="Calibri"/>
        <family val="2"/>
        <scheme val="minor"/>
      </rPr>
      <t>Bij benadering</t>
    </r>
    <r>
      <rPr>
        <sz val="11"/>
        <rFont val="Calibri"/>
        <family val="2"/>
        <scheme val="minor"/>
      </rPr>
      <t xml:space="preserve">  170 cm x 90 cm x 45 cm, </t>
    </r>
    <r>
      <rPr>
        <sz val="11"/>
        <color rgb="FFFF0000"/>
        <rFont val="Calibri"/>
        <family val="2"/>
        <scheme val="minor"/>
      </rPr>
      <t>met een maximale afwijking van 10%</t>
    </r>
  </si>
  <si>
    <r>
      <rPr>
        <strike/>
        <sz val="11"/>
        <color rgb="FFFF0000"/>
        <rFont val="Calibri"/>
        <family val="2"/>
        <scheme val="minor"/>
      </rPr>
      <t>Bij benadering</t>
    </r>
    <r>
      <rPr>
        <sz val="11"/>
        <rFont val="Calibri"/>
        <family val="2"/>
        <scheme val="minor"/>
      </rPr>
      <t xml:space="preserve"> 30 cm x 40 cm x 35 cm, </t>
    </r>
    <r>
      <rPr>
        <sz val="11"/>
        <color rgb="FFFF0000"/>
        <rFont val="Calibri"/>
        <family val="2"/>
        <scheme val="minor"/>
      </rPr>
      <t>met een maximale afwijking van 15%</t>
    </r>
  </si>
  <si>
    <r>
      <rPr>
        <strike/>
        <sz val="10"/>
        <color rgb="FFFF0000"/>
        <rFont val="Arial"/>
        <family val="2"/>
      </rPr>
      <t>Bij benadering</t>
    </r>
    <r>
      <rPr>
        <sz val="10"/>
        <rFont val="Arial"/>
        <family val="2"/>
      </rPr>
      <t xml:space="preserve"> 20 cm x 35 cm x 30 cm</t>
    </r>
    <r>
      <rPr>
        <sz val="10"/>
        <color rgb="FFFF0000"/>
        <rFont val="Arial"/>
        <family val="2"/>
      </rPr>
      <t>, met een maximale afwijking van 15%</t>
    </r>
  </si>
  <si>
    <r>
      <rPr>
        <strike/>
        <sz val="11"/>
        <color rgb="FFFF0000"/>
        <rFont val="Calibri"/>
        <family val="2"/>
        <scheme val="minor"/>
      </rPr>
      <t>Bij benadering</t>
    </r>
    <r>
      <rPr>
        <sz val="11"/>
        <rFont val="Calibri"/>
        <family val="2"/>
        <scheme val="minor"/>
      </rPr>
      <t xml:space="preserve"> 35 cm x 37 cm x 32 cm</t>
    </r>
    <r>
      <rPr>
        <sz val="11"/>
        <color rgb="FFFF0000"/>
        <rFont val="Calibri"/>
        <family val="2"/>
        <scheme val="minor"/>
      </rPr>
      <t>, met een maximale afwijking van 15%</t>
    </r>
  </si>
  <si>
    <r>
      <rPr>
        <strike/>
        <sz val="11"/>
        <color rgb="FFFF0000"/>
        <rFont val="Calibri"/>
        <family val="2"/>
        <scheme val="minor"/>
      </rPr>
      <t>Bij benadering</t>
    </r>
    <r>
      <rPr>
        <sz val="11"/>
        <rFont val="Calibri"/>
        <family val="2"/>
        <scheme val="minor"/>
      </rPr>
      <t xml:space="preserve"> 190 cm x 125 cm x 44 cm</t>
    </r>
    <r>
      <rPr>
        <sz val="11"/>
        <color rgb="FFFF0000"/>
        <rFont val="Calibri"/>
        <family val="2"/>
        <scheme val="minor"/>
      </rPr>
      <t>, met een maximale afwijking van 10%</t>
    </r>
  </si>
  <si>
    <r>
      <rPr>
        <strike/>
        <sz val="11"/>
        <color rgb="FFFF0000"/>
        <rFont val="Calibri"/>
        <family val="2"/>
        <scheme val="minor"/>
      </rPr>
      <t>Bij benadering</t>
    </r>
    <r>
      <rPr>
        <sz val="11"/>
        <rFont val="Calibri"/>
        <family val="2"/>
        <scheme val="minor"/>
      </rPr>
      <t xml:space="preserve"> 180 cm x 40 cm x 50 cm, </t>
    </r>
    <r>
      <rPr>
        <sz val="11"/>
        <color rgb="FFFF0000"/>
        <rFont val="Calibri"/>
        <family val="2"/>
        <scheme val="minor"/>
      </rPr>
      <t>met een maximale afwijking van 10%</t>
    </r>
  </si>
  <si>
    <r>
      <rPr>
        <strike/>
        <sz val="11"/>
        <color rgb="FFFF0000"/>
        <rFont val="Calibri"/>
        <family val="2"/>
        <scheme val="minor"/>
      </rPr>
      <t>Bij benadering</t>
    </r>
    <r>
      <rPr>
        <sz val="11"/>
        <rFont val="Calibri"/>
        <family val="2"/>
        <scheme val="minor"/>
      </rPr>
      <t xml:space="preserve"> 70 cm x 50 cm x 38 cm, </t>
    </r>
    <r>
      <rPr>
        <sz val="11"/>
        <color rgb="FFFF0000"/>
        <rFont val="Calibri"/>
        <family val="2"/>
        <scheme val="minor"/>
      </rPr>
      <t>met een maximale afwijking van 10%</t>
    </r>
  </si>
  <si>
    <r>
      <rPr>
        <strike/>
        <sz val="11"/>
        <color rgb="FFFF0000"/>
        <rFont val="Calibri"/>
        <family val="2"/>
        <scheme val="minor"/>
      </rPr>
      <t>Bij benadering</t>
    </r>
    <r>
      <rPr>
        <sz val="11"/>
        <rFont val="Calibri"/>
        <family val="2"/>
        <scheme val="minor"/>
      </rPr>
      <t xml:space="preserve"> 65 cm x 48 cm x 15 cm, </t>
    </r>
    <r>
      <rPr>
        <sz val="11"/>
        <color rgb="FFFF0000"/>
        <rFont val="Calibri"/>
        <family val="2"/>
        <scheme val="minor"/>
      </rPr>
      <t>met een maximale afwijking van 10%</t>
    </r>
  </si>
  <si>
    <r>
      <rPr>
        <strike/>
        <sz val="11"/>
        <color rgb="FFFF0000"/>
        <rFont val="Calibri"/>
        <family val="2"/>
        <scheme val="minor"/>
      </rPr>
      <t>Bij benadering</t>
    </r>
    <r>
      <rPr>
        <sz val="11"/>
        <rFont val="Calibri"/>
        <family val="2"/>
        <scheme val="minor"/>
      </rPr>
      <t xml:space="preserve"> 45 cm x 48 cm x 15 cm, </t>
    </r>
    <r>
      <rPr>
        <sz val="11"/>
        <color rgb="FFFF0000"/>
        <rFont val="Calibri"/>
        <family val="2"/>
        <scheme val="minor"/>
      </rPr>
      <t>met een maximale afwijking van 15%</t>
    </r>
  </si>
  <si>
    <r>
      <rPr>
        <strike/>
        <sz val="11"/>
        <color rgb="FFFF0000"/>
        <rFont val="Calibri"/>
        <family val="2"/>
        <scheme val="minor"/>
      </rPr>
      <t>Bij benadering</t>
    </r>
    <r>
      <rPr>
        <sz val="11"/>
        <color rgb="FFFF0000"/>
        <rFont val="Calibri"/>
        <family val="2"/>
        <scheme val="minor"/>
      </rPr>
      <t xml:space="preserve"> </t>
    </r>
    <r>
      <rPr>
        <sz val="11"/>
        <rFont val="Calibri"/>
        <family val="2"/>
        <scheme val="minor"/>
      </rPr>
      <t>165 x 31 x 31 cm, exclusief sokkel</t>
    </r>
    <r>
      <rPr>
        <sz val="11"/>
        <color rgb="FFFF0000"/>
        <rFont val="Calibri"/>
        <family val="2"/>
        <scheme val="minor"/>
      </rPr>
      <t>, met een maximale afwijking van 10%</t>
    </r>
  </si>
  <si>
    <r>
      <rPr>
        <strike/>
        <sz val="11"/>
        <color rgb="FFFF0000"/>
        <rFont val="Calibri"/>
        <family val="2"/>
        <scheme val="minor"/>
      </rPr>
      <t>Bij benadering</t>
    </r>
    <r>
      <rPr>
        <sz val="11"/>
        <color theme="1"/>
        <rFont val="Calibri"/>
        <family val="2"/>
        <scheme val="minor"/>
      </rPr>
      <t xml:space="preserve"> 200 x 100 x 60 cm</t>
    </r>
    <r>
      <rPr>
        <sz val="11"/>
        <color rgb="FFFF0000"/>
        <rFont val="Calibri"/>
        <family val="2"/>
        <scheme val="minor"/>
      </rPr>
      <t>, met een maximale afwijking van 10%</t>
    </r>
  </si>
  <si>
    <t xml:space="preserve">Zonder afsluitbaar binnenvak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</si>
</sst>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quot;€&quot;\ #,##0.00_-"/>
    <numFmt numFmtId="165" formatCode="_(&quot;€&quot;* #,##0.00_);_(&quot;€&quot;* \(#,##0.00\);_(&quot;€&quot;* &quot;-&quot;??_);_(@_)"/>
    <numFmt numFmtId="166" formatCode="_(* #,##0.00_);_(* \(#,##0.00\);_(* &quot;-&quot;??_);_(@_)"/>
    <numFmt numFmtId="167" formatCode="&quot;€&quot;\ #,##0.00"/>
    <numFmt numFmtId="168" formatCode="&quot;€&quot;#,##0.00_);\(&quot;€&quot;#,##0.00\)"/>
    <numFmt numFmtId="169" formatCode="0.0"/>
    <numFmt numFmtId="170" formatCode="#,##0.0"/>
    <numFmt numFmtId="171" formatCode="0.000"/>
    <numFmt numFmtId="172" formatCode="_ &quot;€&quot;\ * #,##0_ ;_ &quot;€&quot;\ * \-#,##0_ ;_ &quot;€&quot;\ * &quot;-&quot;??_ ;_ @_ "/>
    <numFmt numFmtId="173" formatCode="0.0%"/>
  </numFmts>
  <fonts count="4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2"/>
      <color theme="0"/>
      <name val="Calibri"/>
      <family val="2"/>
      <scheme val="minor"/>
    </font>
    <font>
      <i/>
      <sz val="11"/>
      <color theme="0"/>
      <name val="Calibri"/>
      <family val="2"/>
      <scheme val="minor"/>
    </font>
    <font>
      <b/>
      <sz val="11"/>
      <name val="Calibri"/>
      <family val="2"/>
      <scheme val="minor"/>
    </font>
    <font>
      <i/>
      <sz val="11"/>
      <name val="Calibri"/>
      <family val="2"/>
      <scheme val="minor"/>
    </font>
    <font>
      <i/>
      <sz val="11"/>
      <color indexed="8"/>
      <name val="Calibri"/>
      <family val="2"/>
      <scheme val="minor"/>
    </font>
    <font>
      <u/>
      <sz val="11"/>
      <color theme="0"/>
      <name val="Calibri"/>
      <family val="2"/>
      <scheme val="minor"/>
    </font>
    <font>
      <sz val="11"/>
      <color indexed="8"/>
      <name val="Calibri"/>
      <family val="2"/>
      <scheme val="minor"/>
    </font>
    <font>
      <sz val="10"/>
      <color theme="1"/>
      <name val="Arial"/>
      <family val="2"/>
    </font>
    <font>
      <b/>
      <sz val="10"/>
      <color theme="1"/>
      <name val="Arial"/>
      <family val="2"/>
    </font>
    <font>
      <sz val="10"/>
      <color rgb="FFFF0000"/>
      <name val="Arial "/>
    </font>
    <font>
      <sz val="10"/>
      <name val="Arial "/>
    </font>
    <font>
      <b/>
      <sz val="14"/>
      <color theme="1"/>
      <name val="Calibri"/>
      <family val="2"/>
      <scheme val="minor"/>
    </font>
    <font>
      <sz val="10"/>
      <name val="Arial"/>
      <family val="2"/>
    </font>
    <font>
      <sz val="11"/>
      <color rgb="FFFF0000"/>
      <name val="Calibri"/>
      <family val="2"/>
      <scheme val="minor"/>
    </font>
    <font>
      <sz val="10"/>
      <color rgb="FFFF0000"/>
      <name val="Arial"/>
      <family val="2"/>
    </font>
    <font>
      <sz val="9.9"/>
      <color rgb="FF000000"/>
      <name val="Arial"/>
      <family val="2"/>
    </font>
    <font>
      <sz val="10"/>
      <color rgb="FF000000"/>
      <name val="Arial"/>
      <family val="2"/>
    </font>
    <font>
      <u/>
      <sz val="11"/>
      <name val="Calibri"/>
      <family val="2"/>
      <scheme val="minor"/>
    </font>
    <font>
      <sz val="8"/>
      <name val="Verdana"/>
      <family val="2"/>
    </font>
    <font>
      <sz val="11"/>
      <color theme="1"/>
      <name val="Verdana"/>
      <family val="2"/>
    </font>
    <font>
      <b/>
      <sz val="18"/>
      <color theme="1"/>
      <name val="Verdana"/>
      <family val="2"/>
    </font>
    <font>
      <sz val="10"/>
      <color theme="1"/>
      <name val="Verdana"/>
      <family val="2"/>
    </font>
    <font>
      <b/>
      <sz val="14"/>
      <color theme="1"/>
      <name val="Verdana"/>
      <family val="2"/>
    </font>
    <font>
      <b/>
      <sz val="20"/>
      <color theme="0"/>
      <name val="Verdana"/>
      <family val="2"/>
    </font>
    <font>
      <b/>
      <sz val="11"/>
      <color theme="1"/>
      <name val="Verdana"/>
      <family val="2"/>
    </font>
    <font>
      <i/>
      <sz val="10"/>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
      <b/>
      <sz val="11"/>
      <color rgb="FFFF0000"/>
      <name val="Calibri"/>
      <family val="2"/>
      <scheme val="minor"/>
    </font>
    <font>
      <strike/>
      <sz val="11"/>
      <color rgb="FFFF0000"/>
      <name val="Calibri"/>
      <family val="2"/>
      <scheme val="minor"/>
    </font>
    <font>
      <strike/>
      <sz val="10"/>
      <color rgb="FFFF0000"/>
      <name val="Arial"/>
      <family val="2"/>
    </font>
  </fonts>
  <fills count="9">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
      <patternFill patternType="solid">
        <fgColor rgb="FF8FCAE7"/>
        <bgColor indexed="64"/>
      </patternFill>
    </fill>
    <fill>
      <patternFill patternType="solid">
        <fgColor rgb="FF92D050"/>
        <bgColor indexed="64"/>
      </patternFill>
    </fill>
    <fill>
      <patternFill patternType="solid">
        <fgColor rgb="FFFFFFFF"/>
        <bgColor indexed="64"/>
      </patternFill>
    </fill>
  </fills>
  <borders count="1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top/>
      <bottom style="medium">
        <color rgb="FFECECEC"/>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4" fillId="0" borderId="0"/>
    <xf numFmtId="0" fontId="1" fillId="0" borderId="0"/>
  </cellStyleXfs>
  <cellXfs count="205">
    <xf numFmtId="0" fontId="0" fillId="0" borderId="0" xfId="0"/>
    <xf numFmtId="0" fontId="0" fillId="0" borderId="0" xfId="0" applyFont="1" applyProtection="1">
      <protection hidden="1"/>
    </xf>
    <xf numFmtId="0" fontId="5" fillId="0" borderId="0" xfId="0" applyFont="1" applyProtection="1">
      <protection hidden="1"/>
    </xf>
    <xf numFmtId="0" fontId="6" fillId="0" borderId="0" xfId="0" applyFont="1" applyProtection="1">
      <protection hidden="1"/>
    </xf>
    <xf numFmtId="164" fontId="0" fillId="0" borderId="0" xfId="0" applyNumberFormat="1" applyFont="1" applyProtection="1">
      <protection hidden="1"/>
    </xf>
    <xf numFmtId="0" fontId="2" fillId="2" borderId="1" xfId="0" applyFont="1" applyFill="1" applyBorder="1" applyAlignment="1" applyProtection="1">
      <alignment vertical="center"/>
      <protection hidden="1"/>
    </xf>
    <xf numFmtId="0" fontId="8" fillId="2" borderId="0" xfId="0" applyFont="1" applyFill="1" applyBorder="1" applyAlignment="1" applyProtection="1">
      <alignment vertical="center"/>
      <protection hidden="1"/>
    </xf>
    <xf numFmtId="0" fontId="9" fillId="3" borderId="1" xfId="0" applyFont="1" applyFill="1" applyBorder="1" applyAlignment="1" applyProtection="1">
      <alignment vertical="center"/>
      <protection hidden="1"/>
    </xf>
    <xf numFmtId="0" fontId="6" fillId="3" borderId="0" xfId="0" applyFont="1" applyFill="1" applyBorder="1" applyAlignment="1" applyProtection="1">
      <protection hidden="1"/>
    </xf>
    <xf numFmtId="0" fontId="6" fillId="3" borderId="0" xfId="0" applyFont="1" applyFill="1" applyBorder="1" applyProtection="1">
      <protection hidden="1"/>
    </xf>
    <xf numFmtId="165" fontId="10" fillId="3" borderId="0" xfId="2" applyFont="1" applyFill="1" applyBorder="1" applyProtection="1">
      <protection hidden="1"/>
    </xf>
    <xf numFmtId="0" fontId="4" fillId="2" borderId="0" xfId="0" applyFont="1" applyFill="1" applyBorder="1" applyAlignment="1" applyProtection="1">
      <alignment vertical="center"/>
      <protection hidden="1"/>
    </xf>
    <xf numFmtId="0" fontId="6" fillId="3" borderId="2" xfId="0" applyFont="1" applyFill="1" applyBorder="1" applyProtection="1">
      <protection hidden="1"/>
    </xf>
    <xf numFmtId="0" fontId="6" fillId="3" borderId="0" xfId="0" quotePrefix="1" applyFont="1" applyFill="1" applyBorder="1" applyAlignment="1" applyProtection="1">
      <alignment horizontal="right"/>
      <protection hidden="1"/>
    </xf>
    <xf numFmtId="0" fontId="0" fillId="0" borderId="3" xfId="0" applyFont="1" applyBorder="1" applyAlignment="1" applyProtection="1">
      <alignment horizontal="center"/>
      <protection hidden="1"/>
    </xf>
    <xf numFmtId="165" fontId="13" fillId="5" borderId="3" xfId="2" applyFont="1" applyFill="1" applyBorder="1" applyAlignment="1" applyProtection="1">
      <alignment horizontal="left"/>
      <protection locked="0"/>
    </xf>
    <xf numFmtId="165" fontId="13" fillId="0" borderId="3" xfId="2" applyFont="1" applyFill="1" applyBorder="1" applyAlignment="1" applyProtection="1">
      <protection hidden="1"/>
    </xf>
    <xf numFmtId="0" fontId="0" fillId="0" borderId="2" xfId="0" applyFont="1" applyBorder="1" applyAlignment="1" applyProtection="1">
      <alignment horizontal="center"/>
      <protection hidden="1"/>
    </xf>
    <xf numFmtId="1" fontId="6" fillId="0" borderId="0" xfId="0" applyNumberFormat="1" applyFont="1" applyFill="1" applyBorder="1" applyProtection="1">
      <protection hidden="1"/>
    </xf>
    <xf numFmtId="1" fontId="6" fillId="0" borderId="0" xfId="0" applyNumberFormat="1" applyFont="1" applyFill="1" applyBorder="1" applyAlignment="1" applyProtection="1">
      <alignment horizontal="right"/>
      <protection hidden="1"/>
    </xf>
    <xf numFmtId="0" fontId="3" fillId="3" borderId="0" xfId="0" applyFont="1" applyFill="1" applyBorder="1" applyAlignment="1" applyProtection="1">
      <alignment vertical="top"/>
      <protection hidden="1"/>
    </xf>
    <xf numFmtId="0" fontId="3" fillId="0" borderId="0" xfId="0" applyFont="1" applyFill="1" applyBorder="1" applyAlignment="1" applyProtection="1">
      <alignment horizontal="left" vertical="center"/>
      <protection hidden="1"/>
    </xf>
    <xf numFmtId="164" fontId="0" fillId="0" borderId="0" xfId="0" applyNumberFormat="1" applyFont="1" applyFill="1" applyBorder="1" applyProtection="1">
      <protection hidden="1"/>
    </xf>
    <xf numFmtId="0" fontId="3" fillId="0" borderId="0" xfId="0" applyFont="1" applyProtection="1">
      <protection hidden="1"/>
    </xf>
    <xf numFmtId="0" fontId="3" fillId="0" borderId="0" xfId="0" applyFont="1"/>
    <xf numFmtId="0" fontId="16" fillId="0" borderId="0" xfId="4" applyFont="1" applyBorder="1" applyAlignment="1">
      <alignment vertical="top" wrapText="1"/>
    </xf>
    <xf numFmtId="0" fontId="0" fillId="0" borderId="0" xfId="0" applyBorder="1"/>
    <xf numFmtId="0" fontId="14" fillId="0" borderId="0" xfId="4" applyFont="1" applyBorder="1"/>
    <xf numFmtId="0" fontId="14" fillId="0" borderId="0" xfId="4" applyBorder="1"/>
    <xf numFmtId="0" fontId="3" fillId="0" borderId="0" xfId="0" applyFont="1" applyBorder="1"/>
    <xf numFmtId="0" fontId="18" fillId="0" borderId="0" xfId="0" applyFont="1"/>
    <xf numFmtId="0" fontId="6" fillId="0" borderId="0" xfId="0" applyFont="1"/>
    <xf numFmtId="9" fontId="13" fillId="0" borderId="0" xfId="3" applyFont="1" applyFill="1" applyBorder="1" applyAlignment="1" applyProtection="1">
      <protection hidden="1"/>
    </xf>
    <xf numFmtId="165" fontId="13" fillId="0" borderId="0" xfId="2" applyFont="1" applyFill="1" applyBorder="1" applyAlignment="1" applyProtection="1">
      <protection hidden="1"/>
    </xf>
    <xf numFmtId="0" fontId="0" fillId="0" borderId="0" xfId="0" applyFont="1" applyFill="1" applyBorder="1" applyAlignment="1" applyProtection="1">
      <alignment horizontal="center"/>
      <protection hidden="1"/>
    </xf>
    <xf numFmtId="0" fontId="21" fillId="0" borderId="0" xfId="4" applyFont="1" applyBorder="1"/>
    <xf numFmtId="0" fontId="20" fillId="0" borderId="0" xfId="0" applyFont="1"/>
    <xf numFmtId="0" fontId="10" fillId="0" borderId="2" xfId="0" applyFont="1" applyFill="1" applyBorder="1" applyAlignment="1" applyProtection="1">
      <alignment horizontal="left"/>
      <protection locked="0"/>
    </xf>
    <xf numFmtId="0" fontId="0" fillId="0" borderId="0" xfId="0" applyFill="1"/>
    <xf numFmtId="0" fontId="0" fillId="0" borderId="0" xfId="0" applyFill="1" applyBorder="1"/>
    <xf numFmtId="0" fontId="10" fillId="0" borderId="0" xfId="0" applyFont="1" applyFill="1" applyBorder="1" applyAlignment="1" applyProtection="1">
      <alignment horizontal="left"/>
      <protection locked="0"/>
    </xf>
    <xf numFmtId="0" fontId="22" fillId="8" borderId="6" xfId="0" applyFont="1" applyFill="1" applyBorder="1" applyAlignment="1">
      <alignment horizontal="left" vertical="center" wrapText="1"/>
    </xf>
    <xf numFmtId="0" fontId="23" fillId="0" borderId="0" xfId="0" applyFont="1"/>
    <xf numFmtId="0" fontId="6" fillId="0" borderId="0" xfId="0" applyFont="1" applyFill="1" applyAlignment="1">
      <alignment horizontal="left"/>
    </xf>
    <xf numFmtId="9" fontId="13" fillId="0" borderId="2" xfId="3" applyFont="1" applyFill="1" applyBorder="1" applyAlignment="1" applyProtection="1">
      <protection hidden="1"/>
    </xf>
    <xf numFmtId="165" fontId="13" fillId="0" borderId="2" xfId="2" applyFont="1" applyFill="1" applyBorder="1" applyAlignment="1" applyProtection="1">
      <protection hidden="1"/>
    </xf>
    <xf numFmtId="0" fontId="0" fillId="0" borderId="2" xfId="0" applyFont="1" applyBorder="1" applyAlignment="1" applyProtection="1">
      <alignment horizontal="center" vertical="center"/>
      <protection hidden="1"/>
    </xf>
    <xf numFmtId="0" fontId="0" fillId="6" borderId="2" xfId="0" applyFont="1" applyFill="1" applyBorder="1" applyProtection="1">
      <protection hidden="1"/>
    </xf>
    <xf numFmtId="0" fontId="0" fillId="6" borderId="2" xfId="0" applyFont="1" applyFill="1" applyBorder="1" applyAlignment="1" applyProtection="1">
      <alignment horizontal="left" vertical="center"/>
      <protection hidden="1"/>
    </xf>
    <xf numFmtId="0" fontId="3" fillId="6" borderId="2" xfId="0" applyFont="1" applyFill="1" applyBorder="1" applyAlignment="1" applyProtection="1">
      <alignment horizontal="center"/>
      <protection hidden="1"/>
    </xf>
    <xf numFmtId="0" fontId="3" fillId="6" borderId="2" xfId="0" applyFont="1" applyFill="1" applyBorder="1" applyProtection="1">
      <protection hidden="1"/>
    </xf>
    <xf numFmtId="0" fontId="3" fillId="6" borderId="2" xfId="0" applyFont="1" applyFill="1" applyBorder="1" applyAlignment="1" applyProtection="1">
      <alignment wrapText="1"/>
      <protection hidden="1"/>
    </xf>
    <xf numFmtId="164" fontId="3" fillId="6" borderId="2" xfId="0" applyNumberFormat="1" applyFont="1" applyFill="1" applyBorder="1" applyAlignment="1" applyProtection="1">
      <alignment horizontal="center" wrapText="1"/>
      <protection hidden="1"/>
    </xf>
    <xf numFmtId="164" fontId="3" fillId="6" borderId="2" xfId="0" applyNumberFormat="1" applyFont="1" applyFill="1" applyBorder="1" applyAlignment="1" applyProtection="1">
      <alignment horizontal="right" wrapText="1"/>
      <protection hidden="1"/>
    </xf>
    <xf numFmtId="165" fontId="6" fillId="5" borderId="2" xfId="2" applyFont="1" applyFill="1" applyBorder="1" applyAlignment="1" applyProtection="1">
      <alignment horizontal="left"/>
      <protection locked="0"/>
    </xf>
    <xf numFmtId="1" fontId="20" fillId="0" borderId="0" xfId="0" applyNumberFormat="1" applyFont="1" applyFill="1" applyBorder="1" applyProtection="1">
      <protection hidden="1"/>
    </xf>
    <xf numFmtId="44" fontId="3" fillId="7" borderId="5" xfId="0" applyNumberFormat="1" applyFont="1" applyFill="1" applyBorder="1" applyProtection="1">
      <protection hidden="1"/>
    </xf>
    <xf numFmtId="165" fontId="6" fillId="0" borderId="0" xfId="2" applyFont="1" applyFill="1" applyBorder="1" applyProtection="1">
      <protection hidden="1"/>
    </xf>
    <xf numFmtId="0" fontId="3" fillId="6" borderId="2" xfId="0" applyFont="1" applyFill="1" applyBorder="1" applyAlignment="1" applyProtection="1">
      <alignment horizontal="right"/>
      <protection hidden="1"/>
    </xf>
    <xf numFmtId="0" fontId="3" fillId="6" borderId="2" xfId="0" applyFont="1" applyFill="1" applyBorder="1" applyAlignment="1" applyProtection="1">
      <alignment horizontal="right" wrapText="1"/>
      <protection hidden="1"/>
    </xf>
    <xf numFmtId="0" fontId="25" fillId="0" borderId="0" xfId="0" applyFont="1" applyProtection="1">
      <protection hidden="1"/>
    </xf>
    <xf numFmtId="0" fontId="26" fillId="0" borderId="0" xfId="0" applyFont="1" applyProtection="1">
      <protection hidden="1"/>
    </xf>
    <xf numFmtId="0" fontId="27" fillId="6" borderId="0" xfId="0" applyFont="1" applyFill="1" applyProtection="1">
      <protection hidden="1"/>
    </xf>
    <xf numFmtId="0" fontId="28" fillId="6" borderId="0" xfId="0" applyFont="1" applyFill="1" applyProtection="1">
      <protection hidden="1"/>
    </xf>
    <xf numFmtId="0" fontId="26" fillId="6" borderId="0" xfId="0" applyFont="1" applyFill="1" applyProtection="1">
      <protection hidden="1"/>
    </xf>
    <xf numFmtId="0" fontId="29" fillId="6" borderId="0" xfId="0" applyFont="1" applyFill="1" applyProtection="1">
      <protection hidden="1"/>
    </xf>
    <xf numFmtId="0" fontId="30" fillId="6" borderId="0" xfId="0" applyFont="1" applyFill="1" applyProtection="1">
      <protection hidden="1"/>
    </xf>
    <xf numFmtId="0" fontId="31" fillId="6" borderId="0" xfId="0" applyFont="1" applyFill="1" applyAlignment="1" applyProtection="1">
      <alignment vertical="center"/>
      <protection hidden="1"/>
    </xf>
    <xf numFmtId="0" fontId="32" fillId="6" borderId="0" xfId="0" applyFont="1" applyFill="1" applyAlignment="1" applyProtection="1">
      <alignment vertical="center"/>
      <protection hidden="1"/>
    </xf>
    <xf numFmtId="1" fontId="33" fillId="0" borderId="7" xfId="0" applyNumberFormat="1" applyFont="1" applyBorder="1" applyProtection="1">
      <protection hidden="1"/>
    </xf>
    <xf numFmtId="1" fontId="25" fillId="0" borderId="7" xfId="0" applyNumberFormat="1" applyFont="1" applyBorder="1" applyAlignment="1" applyProtection="1">
      <alignment horizontal="right"/>
      <protection hidden="1"/>
    </xf>
    <xf numFmtId="1" fontId="25" fillId="0" borderId="7" xfId="0" applyNumberFormat="1" applyFont="1" applyBorder="1" applyProtection="1">
      <protection hidden="1"/>
    </xf>
    <xf numFmtId="1" fontId="34" fillId="0" borderId="7" xfId="0" applyNumberFormat="1" applyFont="1" applyBorder="1" applyProtection="1">
      <protection hidden="1"/>
    </xf>
    <xf numFmtId="165" fontId="25" fillId="0" borderId="0" xfId="2" applyFont="1" applyAlignment="1" applyProtection="1">
      <alignment horizontal="left"/>
      <protection hidden="1"/>
    </xf>
    <xf numFmtId="0" fontId="26" fillId="0" borderId="0" xfId="0" applyFont="1" applyAlignment="1" applyProtection="1">
      <alignment wrapText="1"/>
      <protection hidden="1"/>
    </xf>
    <xf numFmtId="168" fontId="35" fillId="7" borderId="2" xfId="2" quotePrefix="1" applyNumberFormat="1" applyFont="1" applyFill="1" applyBorder="1" applyAlignment="1" applyProtection="1">
      <alignment horizontal="right" vertical="center" wrapText="1"/>
      <protection hidden="1"/>
    </xf>
    <xf numFmtId="3" fontId="35" fillId="3" borderId="2" xfId="0" quotePrefix="1" applyNumberFormat="1" applyFont="1" applyFill="1" applyBorder="1" applyAlignment="1" applyProtection="1">
      <alignment horizontal="right" vertical="center" wrapText="1"/>
      <protection hidden="1"/>
    </xf>
    <xf numFmtId="169" fontId="35" fillId="0" borderId="4" xfId="0" applyNumberFormat="1" applyFont="1" applyBorder="1" applyAlignment="1" applyProtection="1">
      <alignment horizontal="right" vertical="center"/>
      <protection hidden="1"/>
    </xf>
    <xf numFmtId="169" fontId="35" fillId="0" borderId="8" xfId="0" applyNumberFormat="1" applyFont="1" applyBorder="1" applyAlignment="1" applyProtection="1">
      <alignment horizontal="left" vertical="center"/>
      <protection hidden="1"/>
    </xf>
    <xf numFmtId="170" fontId="26" fillId="4" borderId="2" xfId="1" applyNumberFormat="1" applyFont="1" applyFill="1" applyBorder="1" applyAlignment="1" applyProtection="1">
      <alignment horizontal="right" vertical="center" wrapText="1"/>
      <protection locked="0"/>
    </xf>
    <xf numFmtId="0" fontId="26" fillId="0" borderId="4" xfId="0" applyFont="1" applyBorder="1" applyAlignment="1" applyProtection="1">
      <alignment horizontal="center" vertical="center"/>
      <protection hidden="1"/>
    </xf>
    <xf numFmtId="3" fontId="26" fillId="0" borderId="2" xfId="0" applyNumberFormat="1" applyFont="1" applyBorder="1" applyAlignment="1" applyProtection="1">
      <alignment horizontal="right" vertical="center"/>
      <protection hidden="1"/>
    </xf>
    <xf numFmtId="171" fontId="37" fillId="0" borderId="2" xfId="0" applyNumberFormat="1" applyFont="1" applyBorder="1" applyAlignment="1" applyProtection="1">
      <alignment horizontal="right" vertical="center"/>
      <protection hidden="1"/>
    </xf>
    <xf numFmtId="0" fontId="36" fillId="0" borderId="4" xfId="0" applyFont="1" applyBorder="1" applyAlignment="1" applyProtection="1">
      <alignment horizontal="right" vertical="center"/>
      <protection hidden="1"/>
    </xf>
    <xf numFmtId="0" fontId="32" fillId="0" borderId="9" xfId="5" applyFont="1" applyBorder="1" applyAlignment="1" applyProtection="1">
      <alignment vertical="center"/>
      <protection hidden="1"/>
    </xf>
    <xf numFmtId="0" fontId="35" fillId="0" borderId="8" xfId="5" applyFont="1" applyBorder="1" applyAlignment="1" applyProtection="1">
      <alignment vertical="center"/>
      <protection hidden="1"/>
    </xf>
    <xf numFmtId="0" fontId="35" fillId="0" borderId="1" xfId="5" applyFont="1" applyBorder="1" applyAlignment="1" applyProtection="1">
      <alignment vertical="center"/>
      <protection hidden="1"/>
    </xf>
    <xf numFmtId="0" fontId="35" fillId="0" borderId="0" xfId="5" applyFont="1" applyAlignment="1" applyProtection="1">
      <alignment horizontal="left" vertical="center"/>
      <protection hidden="1"/>
    </xf>
    <xf numFmtId="0" fontId="36" fillId="0" borderId="0" xfId="0" applyFont="1" applyAlignment="1" applyProtection="1">
      <alignment horizontal="right" vertical="center"/>
      <protection hidden="1"/>
    </xf>
    <xf numFmtId="0" fontId="31" fillId="6" borderId="10" xfId="0" applyFont="1" applyFill="1" applyBorder="1" applyAlignment="1" applyProtection="1">
      <alignment horizontal="right" vertical="center" wrapText="1"/>
      <protection hidden="1"/>
    </xf>
    <xf numFmtId="0" fontId="35" fillId="0" borderId="0" xfId="0" applyFont="1" applyProtection="1">
      <protection hidden="1"/>
    </xf>
    <xf numFmtId="3" fontId="26" fillId="0" borderId="0" xfId="0" applyNumberFormat="1" applyFont="1" applyAlignment="1" applyProtection="1">
      <alignment horizontal="right" vertical="center"/>
      <protection hidden="1"/>
    </xf>
    <xf numFmtId="169" fontId="35" fillId="0" borderId="0" xfId="0" applyNumberFormat="1" applyFont="1" applyAlignment="1" applyProtection="1">
      <alignment horizontal="right" vertical="center"/>
      <protection hidden="1"/>
    </xf>
    <xf numFmtId="169" fontId="35" fillId="0" borderId="0" xfId="0" applyNumberFormat="1" applyFont="1" applyAlignment="1" applyProtection="1">
      <alignment horizontal="left" vertical="center"/>
      <protection hidden="1"/>
    </xf>
    <xf numFmtId="0" fontId="0" fillId="0" borderId="0" xfId="0" applyProtection="1">
      <protection hidden="1"/>
    </xf>
    <xf numFmtId="0" fontId="31" fillId="6" borderId="1" xfId="0" applyFont="1" applyFill="1" applyBorder="1" applyAlignment="1" applyProtection="1">
      <alignment horizontal="center" vertical="center"/>
      <protection hidden="1"/>
    </xf>
    <xf numFmtId="0" fontId="31" fillId="6" borderId="0" xfId="0" applyFont="1" applyFill="1" applyAlignment="1" applyProtection="1">
      <alignment horizontal="center" vertical="center"/>
      <protection hidden="1"/>
    </xf>
    <xf numFmtId="0" fontId="26" fillId="0" borderId="2" xfId="0" applyFont="1" applyBorder="1" applyAlignment="1" applyProtection="1">
      <alignment horizontal="right" vertical="center"/>
      <protection hidden="1"/>
    </xf>
    <xf numFmtId="0" fontId="35" fillId="0" borderId="4" xfId="3" applyNumberFormat="1" applyFont="1" applyBorder="1" applyAlignment="1" applyProtection="1">
      <alignment vertical="center"/>
      <protection hidden="1"/>
    </xf>
    <xf numFmtId="0" fontId="38" fillId="3" borderId="0" xfId="0" applyFont="1" applyFill="1" applyProtection="1">
      <protection hidden="1"/>
    </xf>
    <xf numFmtId="0" fontId="39" fillId="3" borderId="0" xfId="0" applyFont="1" applyFill="1" applyProtection="1">
      <protection hidden="1"/>
    </xf>
    <xf numFmtId="0" fontId="39" fillId="3" borderId="0" xfId="0" applyFont="1" applyFill="1" applyAlignment="1" applyProtection="1">
      <alignment wrapText="1"/>
      <protection hidden="1"/>
    </xf>
    <xf numFmtId="0" fontId="41" fillId="3" borderId="0" xfId="0" applyFont="1" applyFill="1" applyAlignment="1" applyProtection="1">
      <alignment horizontal="left" vertical="center"/>
      <protection hidden="1"/>
    </xf>
    <xf numFmtId="0" fontId="39" fillId="3" borderId="0" xfId="0" applyFont="1" applyFill="1" applyAlignment="1" applyProtection="1">
      <alignment horizontal="center" vertical="center"/>
      <protection hidden="1"/>
    </xf>
    <xf numFmtId="165" fontId="39" fillId="3" borderId="0" xfId="2" applyFont="1" applyFill="1" applyBorder="1" applyAlignment="1" applyProtection="1">
      <alignment horizontal="right" vertical="center" wrapText="1"/>
      <protection hidden="1"/>
    </xf>
    <xf numFmtId="169" fontId="39" fillId="3" borderId="0" xfId="0" applyNumberFormat="1" applyFont="1" applyFill="1" applyAlignment="1" applyProtection="1">
      <alignment horizontal="right" vertical="center" wrapText="1"/>
      <protection hidden="1"/>
    </xf>
    <xf numFmtId="171" fontId="42" fillId="3" borderId="0" xfId="0" applyNumberFormat="1" applyFont="1" applyFill="1" applyAlignment="1" applyProtection="1">
      <alignment horizontal="right" vertical="center"/>
      <protection hidden="1"/>
    </xf>
    <xf numFmtId="1" fontId="42" fillId="3" borderId="0" xfId="0" applyNumberFormat="1" applyFont="1" applyFill="1" applyAlignment="1" applyProtection="1">
      <alignment horizontal="right" vertical="center"/>
      <protection hidden="1"/>
    </xf>
    <xf numFmtId="0" fontId="43" fillId="3" borderId="0" xfId="0" applyFont="1" applyFill="1" applyAlignment="1" applyProtection="1">
      <alignment vertical="center"/>
      <protection hidden="1"/>
    </xf>
    <xf numFmtId="0" fontId="44" fillId="3" borderId="0" xfId="0" applyFont="1" applyFill="1" applyAlignment="1" applyProtection="1">
      <alignment vertical="center"/>
      <protection hidden="1"/>
    </xf>
    <xf numFmtId="0" fontId="39" fillId="3" borderId="0" xfId="0" applyFont="1" applyFill="1" applyAlignment="1" applyProtection="1">
      <alignment vertical="center"/>
      <protection hidden="1"/>
    </xf>
    <xf numFmtId="0" fontId="41" fillId="3" borderId="0" xfId="0" applyFont="1" applyFill="1" applyAlignment="1" applyProtection="1">
      <alignment horizontal="left" vertical="center"/>
      <protection locked="0"/>
    </xf>
    <xf numFmtId="0" fontId="41" fillId="3" borderId="0" xfId="0" applyFont="1" applyFill="1" applyAlignment="1" applyProtection="1">
      <alignment horizontal="right" vertical="center"/>
      <protection locked="0"/>
    </xf>
    <xf numFmtId="0" fontId="39" fillId="3" borderId="0" xfId="0" applyFont="1" applyFill="1" applyProtection="1">
      <protection locked="0"/>
    </xf>
    <xf numFmtId="0" fontId="42" fillId="3" borderId="0" xfId="0" applyFont="1" applyFill="1" applyAlignment="1" applyProtection="1">
      <alignment horizontal="center" vertical="center"/>
      <protection locked="0"/>
    </xf>
    <xf numFmtId="168" fontId="42" fillId="3" borderId="0" xfId="2" applyNumberFormat="1" applyFont="1" applyFill="1" applyBorder="1" applyAlignment="1" applyProtection="1">
      <alignment horizontal="right" vertical="center"/>
      <protection locked="0"/>
    </xf>
    <xf numFmtId="169" fontId="42" fillId="3" borderId="0" xfId="0" applyNumberFormat="1" applyFont="1" applyFill="1" applyAlignment="1" applyProtection="1">
      <alignment horizontal="right" vertical="center"/>
      <protection locked="0"/>
    </xf>
    <xf numFmtId="171" fontId="42" fillId="3" borderId="0" xfId="0" applyNumberFormat="1" applyFont="1" applyFill="1" applyAlignment="1" applyProtection="1">
      <alignment horizontal="right" vertical="center"/>
      <protection locked="0"/>
    </xf>
    <xf numFmtId="0" fontId="41" fillId="3" borderId="0" xfId="0" applyFont="1" applyFill="1" applyAlignment="1" applyProtection="1">
      <alignment vertical="center"/>
      <protection locked="0"/>
    </xf>
    <xf numFmtId="166" fontId="39" fillId="3" borderId="0" xfId="1" applyFont="1" applyFill="1" applyBorder="1" applyAlignment="1" applyProtection="1">
      <alignment vertical="center"/>
      <protection locked="0"/>
    </xf>
    <xf numFmtId="166" fontId="41" fillId="3" borderId="0" xfId="1" applyFont="1" applyFill="1" applyBorder="1" applyAlignment="1" applyProtection="1">
      <alignment vertical="center"/>
      <protection locked="0"/>
    </xf>
    <xf numFmtId="0" fontId="39" fillId="3" borderId="0" xfId="0" applyFont="1" applyFill="1" applyAlignment="1" applyProtection="1">
      <alignment vertical="center" wrapText="1"/>
      <protection locked="0"/>
    </xf>
    <xf numFmtId="0" fontId="39" fillId="3" borderId="0" xfId="0" applyFont="1" applyFill="1" applyAlignment="1" applyProtection="1">
      <alignment vertical="center"/>
      <protection locked="0"/>
    </xf>
    <xf numFmtId="0" fontId="39" fillId="3" borderId="0" xfId="0" applyFont="1" applyFill="1" applyAlignment="1" applyProtection="1">
      <alignment wrapText="1"/>
      <protection locked="0"/>
    </xf>
    <xf numFmtId="2" fontId="39" fillId="3" borderId="0" xfId="0" applyNumberFormat="1" applyFont="1" applyFill="1" applyProtection="1">
      <protection locked="0"/>
    </xf>
    <xf numFmtId="166" fontId="39" fillId="3" borderId="0" xfId="1" applyFont="1" applyFill="1" applyBorder="1" applyAlignment="1" applyProtection="1">
      <alignment horizontal="right"/>
      <protection locked="0"/>
    </xf>
    <xf numFmtId="0" fontId="38" fillId="3" borderId="0" xfId="0" applyFont="1" applyFill="1" applyProtection="1">
      <protection locked="0"/>
    </xf>
    <xf numFmtId="0" fontId="39" fillId="3" borderId="0" xfId="0" applyFont="1" applyFill="1" applyAlignment="1" applyProtection="1">
      <alignment horizontal="center" vertical="center"/>
      <protection locked="0"/>
    </xf>
    <xf numFmtId="172" fontId="39" fillId="3" borderId="0" xfId="2" applyNumberFormat="1" applyFont="1" applyFill="1" applyBorder="1" applyAlignment="1" applyProtection="1">
      <alignment horizontal="right" vertical="center"/>
      <protection locked="0"/>
    </xf>
    <xf numFmtId="1" fontId="39" fillId="3" borderId="0" xfId="0" applyNumberFormat="1" applyFont="1" applyFill="1" applyAlignment="1" applyProtection="1">
      <alignment horizontal="right" vertical="center"/>
      <protection locked="0"/>
    </xf>
    <xf numFmtId="165" fontId="39" fillId="3" borderId="0" xfId="2" applyFont="1" applyFill="1" applyBorder="1" applyAlignment="1" applyProtection="1">
      <alignment horizontal="center" vertical="center"/>
      <protection locked="0"/>
    </xf>
    <xf numFmtId="0" fontId="39" fillId="3" borderId="0" xfId="0" applyFont="1" applyFill="1" applyAlignment="1" applyProtection="1">
      <alignment horizontal="right" vertical="center"/>
      <protection locked="0"/>
    </xf>
    <xf numFmtId="1" fontId="39" fillId="3" borderId="0" xfId="1" applyNumberFormat="1" applyFont="1" applyFill="1" applyBorder="1" applyAlignment="1" applyProtection="1">
      <alignment horizontal="center" vertical="center"/>
      <protection locked="0"/>
    </xf>
    <xf numFmtId="1" fontId="39" fillId="3" borderId="0" xfId="0" applyNumberFormat="1" applyFont="1" applyFill="1" applyAlignment="1" applyProtection="1">
      <alignment horizontal="center" vertical="center"/>
      <protection locked="0"/>
    </xf>
    <xf numFmtId="165" fontId="39" fillId="3" borderId="0" xfId="2" applyFont="1" applyFill="1" applyBorder="1" applyAlignment="1" applyProtection="1">
      <alignment horizontal="right" vertical="center"/>
      <protection locked="0"/>
    </xf>
    <xf numFmtId="0" fontId="38" fillId="3" borderId="0" xfId="0" applyFont="1" applyFill="1" applyAlignment="1" applyProtection="1">
      <alignment horizontal="center" vertical="center"/>
      <protection locked="0"/>
    </xf>
    <xf numFmtId="0" fontId="39" fillId="3" borderId="0" xfId="0" quotePrefix="1" applyFont="1" applyFill="1" applyAlignment="1" applyProtection="1">
      <alignment vertical="center"/>
      <protection locked="0"/>
    </xf>
    <xf numFmtId="173" fontId="13" fillId="5" borderId="2" xfId="3" applyNumberFormat="1" applyFont="1" applyFill="1" applyBorder="1" applyAlignment="1" applyProtection="1">
      <alignment horizontal="right"/>
      <protection locked="0"/>
    </xf>
    <xf numFmtId="173" fontId="13" fillId="0" borderId="3" xfId="3" applyNumberFormat="1" applyFont="1" applyFill="1" applyBorder="1" applyAlignment="1" applyProtection="1">
      <protection hidden="1"/>
    </xf>
    <xf numFmtId="173" fontId="6" fillId="0" borderId="3" xfId="3" applyNumberFormat="1" applyFont="1" applyFill="1" applyBorder="1" applyAlignment="1" applyProtection="1">
      <protection hidden="1"/>
    </xf>
    <xf numFmtId="0" fontId="2" fillId="2" borderId="2" xfId="0" applyFont="1" applyFill="1" applyBorder="1" applyAlignment="1" applyProtection="1">
      <alignment vertical="center"/>
      <protection hidden="1"/>
    </xf>
    <xf numFmtId="0" fontId="6" fillId="2" borderId="2" xfId="0" applyFont="1" applyFill="1" applyBorder="1" applyAlignment="1" applyProtection="1">
      <alignment vertical="center"/>
      <protection hidden="1"/>
    </xf>
    <xf numFmtId="0" fontId="15" fillId="0" borderId="2" xfId="4" applyFont="1" applyBorder="1" applyAlignment="1">
      <alignment vertical="top"/>
    </xf>
    <xf numFmtId="0" fontId="17" fillId="0" borderId="2" xfId="4" applyFont="1" applyBorder="1" applyAlignment="1">
      <alignment vertical="top" wrapText="1"/>
    </xf>
    <xf numFmtId="0" fontId="0" fillId="0" borderId="2" xfId="0" applyBorder="1"/>
    <xf numFmtId="0" fontId="6" fillId="0" borderId="2" xfId="0" applyFont="1" applyBorder="1"/>
    <xf numFmtId="0" fontId="3" fillId="0" borderId="2" xfId="0" applyFont="1" applyBorder="1"/>
    <xf numFmtId="0" fontId="19" fillId="0" borderId="2" xfId="4" applyFont="1" applyBorder="1" applyAlignment="1">
      <alignment horizontal="left" vertical="center"/>
    </xf>
    <xf numFmtId="0" fontId="9" fillId="0" borderId="2" xfId="0" applyFont="1" applyBorder="1"/>
    <xf numFmtId="0" fontId="6" fillId="0" borderId="2" xfId="0" applyFont="1" applyBorder="1" applyAlignment="1">
      <alignment wrapText="1"/>
    </xf>
    <xf numFmtId="0" fontId="20" fillId="2" borderId="2" xfId="0" applyFont="1" applyFill="1" applyBorder="1" applyAlignment="1" applyProtection="1">
      <alignment vertical="center"/>
      <protection hidden="1"/>
    </xf>
    <xf numFmtId="0" fontId="6" fillId="0" borderId="2" xfId="0" applyFont="1" applyFill="1" applyBorder="1" applyAlignment="1">
      <alignment horizontal="left"/>
    </xf>
    <xf numFmtId="0" fontId="0" fillId="0" borderId="2" xfId="0" applyFont="1" applyBorder="1" applyAlignment="1">
      <alignment horizontal="left"/>
    </xf>
    <xf numFmtId="0" fontId="6" fillId="0" borderId="2" xfId="0" applyFont="1" applyBorder="1" applyAlignment="1">
      <alignment horizontal="left"/>
    </xf>
    <xf numFmtId="0" fontId="46" fillId="0" borderId="0" xfId="0" applyFont="1" applyProtection="1">
      <protection hidden="1"/>
    </xf>
    <xf numFmtId="0" fontId="11" fillId="5" borderId="2" xfId="0" applyFont="1" applyFill="1" applyBorder="1" applyAlignment="1" applyProtection="1">
      <protection hidden="1"/>
    </xf>
    <xf numFmtId="0" fontId="12" fillId="2" borderId="0" xfId="0" applyFont="1" applyFill="1" applyProtection="1">
      <protection hidden="1"/>
    </xf>
    <xf numFmtId="0" fontId="0" fillId="0" borderId="0" xfId="0" applyFont="1" applyBorder="1" applyProtection="1">
      <protection hidden="1"/>
    </xf>
    <xf numFmtId="0" fontId="20" fillId="0" borderId="0" xfId="0" applyFont="1" applyBorder="1" applyProtection="1">
      <protection hidden="1"/>
    </xf>
    <xf numFmtId="0" fontId="20" fillId="0" borderId="0" xfId="0" applyFont="1" applyBorder="1" applyAlignment="1" applyProtection="1">
      <alignment wrapText="1"/>
      <protection hidden="1"/>
    </xf>
    <xf numFmtId="0" fontId="20" fillId="0" borderId="0" xfId="0" applyFont="1" applyProtection="1">
      <protection hidden="1"/>
    </xf>
    <xf numFmtId="0" fontId="11" fillId="0" borderId="3" xfId="0" applyFont="1" applyFill="1" applyBorder="1" applyAlignment="1" applyProtection="1">
      <alignment horizontal="left"/>
      <protection hidden="1"/>
    </xf>
    <xf numFmtId="0" fontId="10" fillId="0" borderId="3" xfId="0" applyFont="1" applyFill="1" applyBorder="1" applyAlignment="1" applyProtection="1">
      <alignment horizontal="left"/>
      <protection hidden="1"/>
    </xf>
    <xf numFmtId="49" fontId="6" fillId="3" borderId="3" xfId="1" applyNumberFormat="1" applyFont="1" applyFill="1" applyBorder="1" applyAlignment="1" applyProtection="1">
      <alignment horizontal="center" vertical="center"/>
      <protection hidden="1"/>
    </xf>
    <xf numFmtId="0" fontId="10" fillId="0" borderId="2" xfId="0" applyFont="1" applyFill="1" applyBorder="1" applyAlignment="1" applyProtection="1">
      <alignment horizontal="left"/>
      <protection hidden="1"/>
    </xf>
    <xf numFmtId="49" fontId="6" fillId="3" borderId="2" xfId="1" applyNumberFormat="1" applyFont="1" applyFill="1" applyBorder="1" applyAlignment="1" applyProtection="1">
      <alignment horizontal="center" vertical="center"/>
      <protection hidden="1"/>
    </xf>
    <xf numFmtId="0" fontId="11" fillId="0" borderId="0" xfId="0" applyFont="1" applyFill="1" applyBorder="1" applyAlignment="1" applyProtection="1">
      <alignment horizontal="left"/>
      <protection hidden="1"/>
    </xf>
    <xf numFmtId="49" fontId="13" fillId="0" borderId="0" xfId="1" applyNumberFormat="1" applyFont="1" applyFill="1" applyBorder="1" applyAlignment="1" applyProtection="1">
      <alignment horizontal="center" vertical="center"/>
      <protection hidden="1"/>
    </xf>
    <xf numFmtId="165" fontId="13" fillId="0" borderId="0" xfId="2" applyFont="1" applyFill="1" applyBorder="1" applyAlignment="1" applyProtection="1">
      <alignment horizontal="left"/>
      <protection hidden="1"/>
    </xf>
    <xf numFmtId="9" fontId="13" fillId="0" borderId="0" xfId="3" applyFont="1" applyFill="1" applyBorder="1" applyAlignment="1" applyProtection="1">
      <alignment horizontal="right"/>
      <protection hidden="1"/>
    </xf>
    <xf numFmtId="0" fontId="13" fillId="0" borderId="0" xfId="3" applyNumberFormat="1" applyFont="1" applyFill="1" applyBorder="1" applyAlignment="1" applyProtection="1">
      <alignment horizontal="center"/>
      <protection hidden="1"/>
    </xf>
    <xf numFmtId="0" fontId="0" fillId="0" borderId="0" xfId="0" applyFont="1" applyFill="1" applyProtection="1">
      <protection hidden="1"/>
    </xf>
    <xf numFmtId="0" fontId="11" fillId="3" borderId="2" xfId="0" applyFont="1" applyFill="1" applyBorder="1" applyAlignment="1" applyProtection="1">
      <alignment horizontal="left" wrapText="1"/>
      <protection hidden="1"/>
    </xf>
    <xf numFmtId="49" fontId="13" fillId="3" borderId="2" xfId="1" applyNumberFormat="1" applyFont="1" applyFill="1" applyBorder="1" applyAlignment="1" applyProtection="1">
      <alignment horizontal="center" vertical="center"/>
      <protection hidden="1"/>
    </xf>
    <xf numFmtId="44" fontId="0" fillId="0" borderId="0" xfId="0" applyNumberFormat="1" applyFont="1" applyProtection="1">
      <protection hidden="1"/>
    </xf>
    <xf numFmtId="9" fontId="6" fillId="0" borderId="0" xfId="3" applyFont="1" applyFill="1" applyBorder="1" applyAlignment="1" applyProtection="1">
      <protection hidden="1"/>
    </xf>
    <xf numFmtId="167" fontId="0" fillId="0" borderId="0" xfId="0" applyNumberFormat="1" applyFont="1" applyProtection="1">
      <protection hidden="1"/>
    </xf>
    <xf numFmtId="0" fontId="6" fillId="0" borderId="0" xfId="0" applyFont="1" applyBorder="1" applyProtection="1">
      <protection hidden="1"/>
    </xf>
    <xf numFmtId="0" fontId="0" fillId="0" borderId="0" xfId="0" applyAlignment="1" applyProtection="1">
      <alignment horizontal="right"/>
      <protection hidden="1"/>
    </xf>
    <xf numFmtId="0" fontId="31" fillId="6" borderId="8" xfId="0" applyFont="1" applyFill="1" applyBorder="1" applyAlignment="1" applyProtection="1">
      <alignment horizontal="right" vertical="center" wrapText="1"/>
      <protection hidden="1"/>
    </xf>
    <xf numFmtId="0" fontId="26" fillId="0" borderId="8" xfId="0" applyFont="1" applyBorder="1" applyAlignment="1" applyProtection="1">
      <alignment horizontal="right" vertical="center"/>
      <protection hidden="1"/>
    </xf>
    <xf numFmtId="0" fontId="13" fillId="5" borderId="3" xfId="3" applyNumberFormat="1" applyFont="1" applyFill="1" applyBorder="1" applyAlignment="1" applyProtection="1">
      <alignment horizontal="right"/>
      <protection locked="0"/>
    </xf>
    <xf numFmtId="0" fontId="6" fillId="5" borderId="3" xfId="3" applyNumberFormat="1" applyFont="1" applyFill="1" applyBorder="1" applyAlignment="1" applyProtection="1">
      <alignment horizontal="right"/>
      <protection locked="0"/>
    </xf>
    <xf numFmtId="0" fontId="6" fillId="5" borderId="2" xfId="3" applyNumberFormat="1" applyFont="1" applyFill="1" applyBorder="1" applyAlignment="1" applyProtection="1">
      <alignment horizontal="right"/>
      <protection locked="0"/>
    </xf>
    <xf numFmtId="0" fontId="47" fillId="0" borderId="2" xfId="0" applyFont="1" applyBorder="1"/>
    <xf numFmtId="0" fontId="6" fillId="0" borderId="2" xfId="0" quotePrefix="1" applyFont="1" applyBorder="1" applyAlignment="1">
      <alignment wrapText="1"/>
    </xf>
    <xf numFmtId="0" fontId="20" fillId="0" borderId="2" xfId="0" applyFont="1" applyBorder="1"/>
    <xf numFmtId="0" fontId="3" fillId="3" borderId="4" xfId="0" applyFont="1" applyFill="1" applyBorder="1" applyAlignment="1" applyProtection="1">
      <alignment horizontal="right" vertical="top"/>
      <protection hidden="1"/>
    </xf>
    <xf numFmtId="0" fontId="3" fillId="3" borderId="8" xfId="0" applyFont="1" applyFill="1" applyBorder="1" applyAlignment="1" applyProtection="1">
      <alignment horizontal="right" vertical="top"/>
      <protection hidden="1"/>
    </xf>
    <xf numFmtId="0" fontId="7" fillId="2" borderId="0" xfId="0" applyFont="1" applyFill="1" applyBorder="1" applyAlignment="1" applyProtection="1">
      <alignment horizontal="left" vertical="center"/>
      <protection hidden="1"/>
    </xf>
    <xf numFmtId="2" fontId="0" fillId="4" borderId="2" xfId="0" applyNumberFormat="1" applyFont="1" applyFill="1" applyBorder="1" applyAlignment="1" applyProtection="1">
      <protection locked="0"/>
    </xf>
    <xf numFmtId="0" fontId="0" fillId="6" borderId="2" xfId="0" applyFont="1" applyFill="1" applyBorder="1" applyAlignment="1" applyProtection="1">
      <alignment horizontal="left"/>
      <protection hidden="1"/>
    </xf>
    <xf numFmtId="0" fontId="0" fillId="6" borderId="2" xfId="0" applyFont="1" applyFill="1" applyBorder="1" applyAlignment="1" applyProtection="1">
      <alignment horizontal="left" wrapText="1"/>
      <protection hidden="1"/>
    </xf>
    <xf numFmtId="0" fontId="31" fillId="0" borderId="0" xfId="0" applyFont="1" applyAlignment="1" applyProtection="1">
      <alignment horizontal="right" vertical="center"/>
      <protection hidden="1"/>
    </xf>
    <xf numFmtId="0" fontId="31" fillId="0" borderId="2" xfId="0" applyFont="1" applyBorder="1" applyAlignment="1" applyProtection="1">
      <alignment horizontal="right" vertical="center"/>
      <protection hidden="1"/>
    </xf>
    <xf numFmtId="0" fontId="31" fillId="6" borderId="4" xfId="0" applyFont="1" applyFill="1" applyBorder="1" applyAlignment="1" applyProtection="1">
      <alignment horizontal="left" vertical="center" wrapText="1"/>
      <protection hidden="1"/>
    </xf>
    <xf numFmtId="0" fontId="31" fillId="6" borderId="8" xfId="0" applyFont="1" applyFill="1" applyBorder="1" applyAlignment="1" applyProtection="1">
      <alignment horizontal="left" vertical="center" wrapText="1"/>
      <protection hidden="1"/>
    </xf>
    <xf numFmtId="0" fontId="31" fillId="6" borderId="4" xfId="0" applyFont="1" applyFill="1" applyBorder="1" applyAlignment="1" applyProtection="1">
      <alignment horizontal="right" vertical="center" wrapText="1"/>
      <protection hidden="1"/>
    </xf>
    <xf numFmtId="0" fontId="31" fillId="6" borderId="8" xfId="0" applyFont="1" applyFill="1" applyBorder="1" applyAlignment="1" applyProtection="1">
      <alignment horizontal="right" vertical="center" wrapText="1"/>
      <protection hidden="1"/>
    </xf>
    <xf numFmtId="0" fontId="26" fillId="0" borderId="4" xfId="0" applyFont="1" applyBorder="1" applyAlignment="1" applyProtection="1">
      <alignment horizontal="right" vertical="center"/>
      <protection hidden="1"/>
    </xf>
    <xf numFmtId="0" fontId="26" fillId="0" borderId="8" xfId="0" applyFont="1" applyBorder="1" applyAlignment="1" applyProtection="1">
      <alignment horizontal="right" vertical="center"/>
      <protection hidden="1"/>
    </xf>
    <xf numFmtId="0" fontId="31" fillId="0" borderId="4" xfId="0" applyFont="1" applyBorder="1" applyAlignment="1" applyProtection="1">
      <alignment horizontal="right" vertical="center"/>
      <protection hidden="1"/>
    </xf>
    <xf numFmtId="0" fontId="31" fillId="0" borderId="8" xfId="0" applyFont="1" applyBorder="1" applyAlignment="1" applyProtection="1">
      <alignment horizontal="right" vertical="center"/>
      <protection hidden="1"/>
    </xf>
    <xf numFmtId="0" fontId="40" fillId="3" borderId="0" xfId="0" applyFont="1" applyFill="1" applyAlignment="1" applyProtection="1">
      <alignment vertical="center"/>
      <protection hidden="1"/>
    </xf>
    <xf numFmtId="0" fontId="44" fillId="3" borderId="0" xfId="0" applyFont="1" applyFill="1" applyAlignment="1" applyProtection="1">
      <alignment horizontal="left" vertical="top" wrapText="1"/>
      <protection hidden="1"/>
    </xf>
  </cellXfs>
  <cellStyles count="6">
    <cellStyle name="Komma" xfId="1" builtinId="3"/>
    <cellStyle name="Procent" xfId="3" builtinId="5"/>
    <cellStyle name="Standaard" xfId="0" builtinId="0"/>
    <cellStyle name="Standaard 2" xfId="4" xr:uid="{00000000-0005-0000-0000-000003000000}"/>
    <cellStyle name="Standaard 3" xfId="5" xr:uid="{178976E5-2266-4F3F-9E1C-2F2AC37A8169}"/>
    <cellStyle name="Valuta" xfId="2" builtinId="4"/>
  </cellStyles>
  <dxfs count="3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67.123210721424115</c:v>
                </c:pt>
                <c:pt idx="1">
                  <c:v>67.534170587406308</c:v>
                </c:pt>
                <c:pt idx="2">
                  <c:v>67.945130453388501</c:v>
                </c:pt>
                <c:pt idx="3">
                  <c:v>68.7670501853529</c:v>
                </c:pt>
                <c:pt idx="4">
                  <c:v>70.4108896492817</c:v>
                </c:pt>
                <c:pt idx="5">
                  <c:v>72.054729113210499</c:v>
                </c:pt>
                <c:pt idx="6">
                  <c:v>73.698568577139284</c:v>
                </c:pt>
                <c:pt idx="7">
                  <c:v>75.342408041068083</c:v>
                </c:pt>
                <c:pt idx="8">
                  <c:v>76.986247504996868</c:v>
                </c:pt>
                <c:pt idx="9">
                  <c:v>78.630086968925667</c:v>
                </c:pt>
                <c:pt idx="10">
                  <c:v>80.273926432854466</c:v>
                </c:pt>
                <c:pt idx="11">
                  <c:v>81.917765896783251</c:v>
                </c:pt>
                <c:pt idx="12">
                  <c:v>83.561605360712051</c:v>
                </c:pt>
                <c:pt idx="13">
                  <c:v>85.20544482464085</c:v>
                </c:pt>
                <c:pt idx="14">
                  <c:v>86.849284288569635</c:v>
                </c:pt>
                <c:pt idx="15">
                  <c:v>88.493123752498434</c:v>
                </c:pt>
                <c:pt idx="16">
                  <c:v>90.136963216427219</c:v>
                </c:pt>
                <c:pt idx="17">
                  <c:v>91.780802680356032</c:v>
                </c:pt>
                <c:pt idx="18">
                  <c:v>93.424642144284832</c:v>
                </c:pt>
                <c:pt idx="19">
                  <c:v>95.068481608213617</c:v>
                </c:pt>
                <c:pt idx="20">
                  <c:v>96.712321072142416</c:v>
                </c:pt>
                <c:pt idx="21">
                  <c:v>98.356160536071201</c:v>
                </c:pt>
                <c:pt idx="22">
                  <c:v>100</c:v>
                </c:pt>
              </c:numCache>
            </c:numRef>
          </c:xVal>
          <c:yVal>
            <c:numRef>
              <c:f>DATA!$D$19:$Z$19</c:f>
              <c:numCache>
                <c:formatCode>_(* #,##0.00_);_(* \(#,##0.00\);_(* "-"??_);_(@_)</c:formatCode>
                <c:ptCount val="23"/>
                <c:pt idx="0">
                  <c:v>0</c:v>
                </c:pt>
                <c:pt idx="1">
                  <c:v>17823.617524937057</c:v>
                </c:pt>
                <c:pt idx="2">
                  <c:v>21705.44028200765</c:v>
                </c:pt>
                <c:pt idx="3">
                  <c:v>26395.590500926319</c:v>
                </c:pt>
                <c:pt idx="4">
                  <c:v>32008.769413711856</c:v>
                </c:pt>
                <c:pt idx="5">
                  <c:v>35746.128426219955</c:v>
                </c:pt>
                <c:pt idx="6">
                  <c:v>38595.412241793136</c:v>
                </c:pt>
                <c:pt idx="7">
                  <c:v>40908.092294846778</c:v>
                </c:pt>
                <c:pt idx="8">
                  <c:v>42854.71271340688</c:v>
                </c:pt>
                <c:pt idx="9">
                  <c:v>44532.485535370994</c:v>
                </c:pt>
                <c:pt idx="10">
                  <c:v>46002.709798788448</c:v>
                </c:pt>
                <c:pt idx="11">
                  <c:v>47306.834916692358</c:v>
                </c:pt>
                <c:pt idx="12">
                  <c:v>48474.366957766637</c:v>
                </c:pt>
                <c:pt idx="13">
                  <c:v>49527.157148229846</c:v>
                </c:pt>
                <c:pt idx="14">
                  <c:v>50481.904278830603</c:v>
                </c:pt>
                <c:pt idx="15">
                  <c:v>51351.700695819927</c:v>
                </c:pt>
                <c:pt idx="16">
                  <c:v>52147.032335477816</c:v>
                </c:pt>
                <c:pt idx="17">
                  <c:v>52876.45054966009</c:v>
                </c:pt>
                <c:pt idx="18">
                  <c:v>53547.037988878918</c:v>
                </c:pt>
                <c:pt idx="19">
                  <c:v>54164.740515365193</c:v>
                </c:pt>
                <c:pt idx="20">
                  <c:v>54734.609237923338</c:v>
                </c:pt>
                <c:pt idx="21">
                  <c:v>55260.98062023559</c:v>
                </c:pt>
                <c:pt idx="22">
                  <c:v>55747.612915998034</c:v>
                </c:pt>
              </c:numCache>
            </c:numRef>
          </c:yVal>
          <c:smooth val="0"/>
          <c:extLst>
            <c:ext xmlns:c16="http://schemas.microsoft.com/office/drawing/2014/chart" uri="{C3380CC4-5D6E-409C-BE32-E72D297353CC}">
              <c16:uniqueId val="{00000000-7CF8-4219-953E-D3B88581C1C4}"/>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77.610889649281702</c:v>
                </c:pt>
                <c:pt idx="1">
                  <c:v>77.890753528665684</c:v>
                </c:pt>
                <c:pt idx="2">
                  <c:v>78.170617408049665</c:v>
                </c:pt>
                <c:pt idx="3">
                  <c:v>78.730345166817614</c:v>
                </c:pt>
                <c:pt idx="4">
                  <c:v>79.849800684353539</c:v>
                </c:pt>
                <c:pt idx="5">
                  <c:v>80.969256201889451</c:v>
                </c:pt>
                <c:pt idx="6">
                  <c:v>82.088711719425362</c:v>
                </c:pt>
                <c:pt idx="7">
                  <c:v>83.208167236961273</c:v>
                </c:pt>
                <c:pt idx="8">
                  <c:v>84.327622754497185</c:v>
                </c:pt>
                <c:pt idx="9">
                  <c:v>85.44707827203311</c:v>
                </c:pt>
                <c:pt idx="10">
                  <c:v>86.566533789569036</c:v>
                </c:pt>
                <c:pt idx="11">
                  <c:v>87.685989307104933</c:v>
                </c:pt>
                <c:pt idx="12">
                  <c:v>88.805444824640858</c:v>
                </c:pt>
                <c:pt idx="13">
                  <c:v>89.92490034217677</c:v>
                </c:pt>
                <c:pt idx="14">
                  <c:v>91.044355859712695</c:v>
                </c:pt>
                <c:pt idx="15">
                  <c:v>92.163811377248607</c:v>
                </c:pt>
                <c:pt idx="16">
                  <c:v>93.283266894784518</c:v>
                </c:pt>
                <c:pt idx="17">
                  <c:v>94.402722412320429</c:v>
                </c:pt>
                <c:pt idx="18">
                  <c:v>95.52217792985634</c:v>
                </c:pt>
                <c:pt idx="19">
                  <c:v>96.641633447392266</c:v>
                </c:pt>
                <c:pt idx="20">
                  <c:v>97.761088964928163</c:v>
                </c:pt>
                <c:pt idx="21">
                  <c:v>98.880544482464089</c:v>
                </c:pt>
                <c:pt idx="22">
                  <c:v>100</c:v>
                </c:pt>
              </c:numCache>
            </c:numRef>
          </c:xVal>
          <c:yVal>
            <c:numRef>
              <c:f>DATA!$D$22:$Z$22</c:f>
              <c:numCache>
                <c:formatCode>_(* #,##0.00_);_(* \(#,##0.00\);_(* "-"??_);_(@_)</c:formatCode>
                <c:ptCount val="23"/>
                <c:pt idx="0">
                  <c:v>0</c:v>
                </c:pt>
                <c:pt idx="1">
                  <c:v>14815.569080677491</c:v>
                </c:pt>
                <c:pt idx="2">
                  <c:v>18048.422098473115</c:v>
                </c:pt>
                <c:pt idx="3">
                  <c:v>21963.375701212561</c:v>
                </c:pt>
                <c:pt idx="4">
                  <c:v>26670.663045059286</c:v>
                </c:pt>
                <c:pt idx="5">
                  <c:v>29825.99058038108</c:v>
                </c:pt>
                <c:pt idx="6">
                  <c:v>32248.266871695603</c:v>
                </c:pt>
                <c:pt idx="7">
                  <c:v>34228.545029111156</c:v>
                </c:pt>
                <c:pt idx="8">
                  <c:v>35907.889465225737</c:v>
                </c:pt>
                <c:pt idx="9">
                  <c:v>37366.61329757054</c:v>
                </c:pt>
                <c:pt idx="10">
                  <c:v>38655.297002159678</c:v>
                </c:pt>
                <c:pt idx="11">
                  <c:v>39808.097552074491</c:v>
                </c:pt>
                <c:pt idx="12">
                  <c:v>40849.295875322365</c:v>
                </c:pt>
                <c:pt idx="13">
                  <c:v>41796.84658626296</c:v>
                </c:pt>
                <c:pt idx="14">
                  <c:v>42664.448309135129</c:v>
                </c:pt>
                <c:pt idx="15">
                  <c:v>43462.822110573317</c:v>
                </c:pt>
                <c:pt idx="16">
                  <c:v>44200.538062760985</c:v>
                </c:pt>
                <c:pt idx="17">
                  <c:v>44884.570261238718</c:v>
                </c:pt>
                <c:pt idx="18">
                  <c:v>45520.68151905376</c:v>
                </c:pt>
                <c:pt idx="19">
                  <c:v>46113.69730335135</c:v>
                </c:pt>
                <c:pt idx="20">
                  <c:v>46667.705394765493</c:v>
                </c:pt>
                <c:pt idx="21">
                  <c:v>47186.204389122329</c:v>
                </c:pt>
                <c:pt idx="22">
                  <c:v>47672.216134842973</c:v>
                </c:pt>
              </c:numCache>
            </c:numRef>
          </c:yVal>
          <c:smooth val="0"/>
          <c:extLst>
            <c:ext xmlns:c16="http://schemas.microsoft.com/office/drawing/2014/chart" uri="{C3380CC4-5D6E-409C-BE32-E72D297353CC}">
              <c16:uniqueId val="{00000001-7CF8-4219-953E-D3B88581C1C4}"/>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88.098568577139275</c:v>
                </c:pt>
                <c:pt idx="1">
                  <c:v>88.247336469925045</c:v>
                </c:pt>
                <c:pt idx="2">
                  <c:v>88.396104362710801</c:v>
                </c:pt>
                <c:pt idx="3">
                  <c:v>88.693640148282313</c:v>
                </c:pt>
                <c:pt idx="4">
                  <c:v>89.288711719425351</c:v>
                </c:pt>
                <c:pt idx="5">
                  <c:v>89.883783290568388</c:v>
                </c:pt>
                <c:pt idx="6">
                  <c:v>90.478854861711426</c:v>
                </c:pt>
                <c:pt idx="7">
                  <c:v>91.073926432854464</c:v>
                </c:pt>
                <c:pt idx="8">
                  <c:v>91.668998003997501</c:v>
                </c:pt>
                <c:pt idx="9">
                  <c:v>92.264069575140539</c:v>
                </c:pt>
                <c:pt idx="10">
                  <c:v>92.859141146283577</c:v>
                </c:pt>
                <c:pt idx="11">
                  <c:v>93.454212717426614</c:v>
                </c:pt>
                <c:pt idx="12">
                  <c:v>94.049284288569652</c:v>
                </c:pt>
                <c:pt idx="13">
                  <c:v>94.644355859712675</c:v>
                </c:pt>
                <c:pt idx="14">
                  <c:v>95.239427430855699</c:v>
                </c:pt>
                <c:pt idx="15">
                  <c:v>95.834499001998736</c:v>
                </c:pt>
                <c:pt idx="16">
                  <c:v>96.429570573141774</c:v>
                </c:pt>
                <c:pt idx="17">
                  <c:v>97.024642144284826</c:v>
                </c:pt>
                <c:pt idx="18">
                  <c:v>97.619713715427864</c:v>
                </c:pt>
                <c:pt idx="19">
                  <c:v>98.214785286570887</c:v>
                </c:pt>
                <c:pt idx="20">
                  <c:v>98.809856857713925</c:v>
                </c:pt>
                <c:pt idx="21">
                  <c:v>99.404928428856962</c:v>
                </c:pt>
                <c:pt idx="22">
                  <c:v>100</c:v>
                </c:pt>
              </c:numCache>
            </c:numRef>
          </c:xVal>
          <c:yVal>
            <c:numRef>
              <c:f>DATA!$D$25:$Z$25</c:f>
              <c:numCache>
                <c:formatCode>_(* #,##0.00_);_(* \(#,##0.00\);_(* "-"??_);_(@_)</c:formatCode>
                <c:ptCount val="23"/>
                <c:pt idx="0">
                  <c:v>0</c:v>
                </c:pt>
                <c:pt idx="1">
                  <c:v>11371.743318954153</c:v>
                </c:pt>
                <c:pt idx="2">
                  <c:v>13859.035152542529</c:v>
                </c:pt>
                <c:pt idx="3">
                  <c:v>16879.656117608127</c:v>
                </c:pt>
                <c:pt idx="4">
                  <c:v>20532.527015438009</c:v>
                </c:pt>
                <c:pt idx="5">
                  <c:v>23001.224814948371</c:v>
                </c:pt>
                <c:pt idx="6">
                  <c:v>24912.270608621384</c:v>
                </c:pt>
                <c:pt idx="7">
                  <c:v>26488.020747570583</c:v>
                </c:pt>
                <c:pt idx="8">
                  <c:v>27836.094773642122</c:v>
                </c:pt>
                <c:pt idx="9">
                  <c:v>29017.679111157508</c:v>
                </c:pt>
                <c:pt idx="10">
                  <c:v>30071.253881116812</c:v>
                </c:pt>
                <c:pt idx="11">
                  <c:v>31022.766986165134</c:v>
                </c:pt>
                <c:pt idx="12">
                  <c:v>31890.636208500928</c:v>
                </c:pt>
                <c:pt idx="13">
                  <c:v>32688.459477088865</c:v>
                </c:pt>
                <c:pt idx="14">
                  <c:v>33426.594637864866</c:v>
                </c:pt>
                <c:pt idx="15">
                  <c:v>34113.134384612313</c:v>
                </c:pt>
                <c:pt idx="16">
                  <c:v>34754.536219132577</c:v>
                </c:pt>
                <c:pt idx="17">
                  <c:v>35356.045202904832</c:v>
                </c:pt>
                <c:pt idx="18">
                  <c:v>35921.986800404906</c:v>
                </c:pt>
                <c:pt idx="19">
                  <c:v>36455.975285391163</c:v>
                </c:pt>
                <c:pt idx="20">
                  <c:v>36961.065547615988</c:v>
                </c:pt>
                <c:pt idx="21">
                  <c:v>37439.865935237591</c:v>
                </c:pt>
                <c:pt idx="22">
                  <c:v>37894.623641571183</c:v>
                </c:pt>
              </c:numCache>
            </c:numRef>
          </c:yVal>
          <c:smooth val="0"/>
          <c:extLst>
            <c:ext xmlns:c16="http://schemas.microsoft.com/office/drawing/2014/chart" uri="{C3380CC4-5D6E-409C-BE32-E72D297353CC}">
              <c16:uniqueId val="{00000002-7CF8-4219-953E-D3B88581C1C4}"/>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98.586247504996891</c:v>
                </c:pt>
                <c:pt idx="1">
                  <c:v>98.603919411184421</c:v>
                </c:pt>
                <c:pt idx="2">
                  <c:v>98.621591317371966</c:v>
                </c:pt>
                <c:pt idx="3">
                  <c:v>98.65693512974704</c:v>
                </c:pt>
                <c:pt idx="4">
                  <c:v>98.727622754497204</c:v>
                </c:pt>
                <c:pt idx="5">
                  <c:v>98.798310379247354</c:v>
                </c:pt>
                <c:pt idx="6">
                  <c:v>98.868998003997504</c:v>
                </c:pt>
                <c:pt idx="7">
                  <c:v>98.939685628747668</c:v>
                </c:pt>
                <c:pt idx="8">
                  <c:v>99.010373253497818</c:v>
                </c:pt>
                <c:pt idx="9">
                  <c:v>99.081060878247982</c:v>
                </c:pt>
                <c:pt idx="10">
                  <c:v>99.151748502998132</c:v>
                </c:pt>
                <c:pt idx="11">
                  <c:v>99.222436127748296</c:v>
                </c:pt>
                <c:pt idx="12">
                  <c:v>99.293123752498445</c:v>
                </c:pt>
                <c:pt idx="13">
                  <c:v>99.363811377248595</c:v>
                </c:pt>
                <c:pt idx="14">
                  <c:v>99.434499001998759</c:v>
                </c:pt>
                <c:pt idx="15">
                  <c:v>99.505186626748909</c:v>
                </c:pt>
                <c:pt idx="16">
                  <c:v>99.575874251499059</c:v>
                </c:pt>
                <c:pt idx="17">
                  <c:v>99.646561876249223</c:v>
                </c:pt>
                <c:pt idx="18">
                  <c:v>99.717249500999387</c:v>
                </c:pt>
                <c:pt idx="19">
                  <c:v>99.787937125749536</c:v>
                </c:pt>
                <c:pt idx="20">
                  <c:v>99.858624750499686</c:v>
                </c:pt>
                <c:pt idx="21">
                  <c:v>99.92931237524985</c:v>
                </c:pt>
                <c:pt idx="22">
                  <c:v>100</c:v>
                </c:pt>
              </c:numCache>
            </c:numRef>
          </c:xVal>
          <c:yVal>
            <c:numRef>
              <c:f>DATA!$D$28:$Z$28</c:f>
              <c:numCache>
                <c:formatCode>_(* #,##0.00_);_(* \(#,##0.00\);_(* "-"??_);_(@_)</c:formatCode>
                <c:ptCount val="23"/>
                <c:pt idx="0">
                  <c:v>0</c:v>
                </c:pt>
                <c:pt idx="1">
                  <c:v>5620.7593992222419</c:v>
                </c:pt>
                <c:pt idx="2">
                  <c:v>6853.9134764223227</c:v>
                </c:pt>
                <c:pt idx="3">
                  <c:v>8356.8945710007192</c:v>
                </c:pt>
                <c:pt idx="4">
                  <c:v>10187.710032411684</c:v>
                </c:pt>
                <c:pt idx="5">
                  <c:v>11437.730859104458</c:v>
                </c:pt>
                <c:pt idx="6">
                  <c:v>12415.346350745338</c:v>
                </c:pt>
                <c:pt idx="7">
                  <c:v>13229.807193131033</c:v>
                </c:pt>
                <c:pt idx="8">
                  <c:v>13933.898461529105</c:v>
                </c:pt>
                <c:pt idx="9">
                  <c:v>14557.579413650385</c:v>
                </c:pt>
                <c:pt idx="10">
                  <c:v>15119.659290116582</c:v>
                </c:pt>
                <c:pt idx="11">
                  <c:v>15632.799882548305</c:v>
                </c:pt>
                <c:pt idx="12">
                  <c:v>16105.973108491298</c:v>
                </c:pt>
                <c:pt idx="13">
                  <c:v>16545.791550326045</c:v>
                </c:pt>
                <c:pt idx="14">
                  <c:v>16957.283403867259</c:v>
                </c:pt>
                <c:pt idx="15">
                  <c:v>17344.370357600976</c:v>
                </c:pt>
                <c:pt idx="16">
                  <c:v>17710.17614168466</c:v>
                </c:pt>
                <c:pt idx="17">
                  <c:v>18057.233429673022</c:v>
                </c:pt>
                <c:pt idx="18">
                  <c:v>18387.627051588428</c:v>
                </c:pt>
                <c:pt idx="19">
                  <c:v>18703.095836011278</c:v>
                </c:pt>
                <c:pt idx="20">
                  <c:v>19005.106737198472</c:v>
                </c:pt>
                <c:pt idx="21">
                  <c:v>19294.909894110169</c:v>
                </c:pt>
                <c:pt idx="22">
                  <c:v>19573.580261421277</c:v>
                </c:pt>
              </c:numCache>
            </c:numRef>
          </c:yVal>
          <c:smooth val="0"/>
          <c:extLst>
            <c:ext xmlns:c16="http://schemas.microsoft.com/office/drawing/2014/chart" uri="{C3380CC4-5D6E-409C-BE32-E72D297353CC}">
              <c16:uniqueId val="{00000003-7CF8-4219-953E-D3B88581C1C4}"/>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100000.00000000003</c:v>
                </c:pt>
              </c:numCache>
            </c:numRef>
          </c:yVal>
          <c:smooth val="0"/>
          <c:extLst>
            <c:ext xmlns:c16="http://schemas.microsoft.com/office/drawing/2014/chart" uri="{C3380CC4-5D6E-409C-BE32-E72D297353CC}">
              <c16:uniqueId val="{00000004-7CF8-4219-953E-D3B88581C1C4}"/>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100000.00000000003</c:v>
                </c:pt>
              </c:numCache>
            </c:numRef>
          </c:yVal>
          <c:smooth val="0"/>
          <c:extLst>
            <c:ext xmlns:c16="http://schemas.microsoft.com/office/drawing/2014/chart" uri="{C3380CC4-5D6E-409C-BE32-E72D297353CC}">
              <c16:uniqueId val="{00000005-7CF8-4219-953E-D3B88581C1C4}"/>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CF8-4219-953E-D3B88581C1C4}"/>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86</c:v>
                </c:pt>
              </c:numCache>
            </c:numRef>
          </c:xVal>
          <c:yVal>
            <c:numRef>
              <c:f>DATA!$C$38</c:f>
              <c:numCache>
                <c:formatCode>_ "€"\ * #,##0_ ;_ "€"\ * \-#,##0_ ;_ "€"\ * "-"??_ ;_ @_ </c:formatCode>
                <c:ptCount val="1"/>
                <c:pt idx="0">
                  <c:v>50000</c:v>
                </c:pt>
              </c:numCache>
            </c:numRef>
          </c:yVal>
          <c:smooth val="0"/>
          <c:extLst>
            <c:ext xmlns:c16="http://schemas.microsoft.com/office/drawing/2014/chart" uri="{C3380CC4-5D6E-409C-BE32-E72D297353CC}">
              <c16:uniqueId val="{00000007-7CF8-4219-953E-D3B88581C1C4}"/>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7CF8-4219-953E-D3B88581C1C4}"/>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55747.499999999993</c:v>
                </c:pt>
              </c:numCache>
            </c:numRef>
          </c:yVal>
          <c:smooth val="0"/>
          <c:extLst>
            <c:ext xmlns:c16="http://schemas.microsoft.com/office/drawing/2014/chart" uri="{C3380CC4-5D6E-409C-BE32-E72D297353CC}">
              <c16:uniqueId val="{00000009-7CF8-4219-953E-D3B88581C1C4}"/>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7CF8-4219-953E-D3B88581C1C4}"/>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7CF8-4219-953E-D3B88581C1C4}"/>
            </c:ext>
          </c:extLst>
        </c:ser>
        <c:ser>
          <c:idx val="3"/>
          <c:order val="9"/>
          <c:tx>
            <c:strRef>
              <c:f>DATA!$G$41</c:f>
              <c:strCache>
                <c:ptCount val="1"/>
                <c:pt idx="0">
                  <c:v>150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7CF8-4219-953E-D3B88581C1C4}"/>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7CF8-4219-953E-D3B88581C1C4}"/>
            </c:ext>
          </c:extLst>
        </c:ser>
        <c:ser>
          <c:idx val="5"/>
          <c:order val="10"/>
          <c:tx>
            <c:strRef>
              <c:f>DATA!$G$40</c:f>
              <c:strCache>
                <c:ptCount val="1"/>
                <c:pt idx="0">
                  <c:v>250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7CF8-4219-953E-D3B88581C1C4}"/>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7CF8-4219-953E-D3B88581C1C4}"/>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100000.00000000003</c:v>
                </c:pt>
              </c:numCache>
            </c:numRef>
          </c:yVal>
          <c:smooth val="0"/>
          <c:extLst>
            <c:ext xmlns:c16="http://schemas.microsoft.com/office/drawing/2014/chart" uri="{C3380CC4-5D6E-409C-BE32-E72D297353CC}">
              <c16:uniqueId val="{00000010-7CF8-4219-953E-D3B88581C1C4}"/>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80</c:v>
                </c:pt>
                <c:pt idx="1">
                  <c:v>80</c:v>
                </c:pt>
              </c:numCache>
            </c:numRef>
          </c:xVal>
          <c:yVal>
            <c:numRef>
              <c:f>DATA!$C$43:$D$43</c:f>
              <c:numCache>
                <c:formatCode>_ "€"\ * #,##0_ ;_ "€"\ * \-#,##0_ ;_ "€"\ * "-"??_ ;_ @_ </c:formatCode>
                <c:ptCount val="2"/>
                <c:pt idx="0" formatCode="_(&quot;€&quot;* #,##0.00_);_(&quot;€&quot;* \(#,##0.00\);_(&quot;€&quot;* &quot;-&quot;??_);_(@_)">
                  <c:v>0</c:v>
                </c:pt>
                <c:pt idx="1">
                  <c:v>100000.00000000003</c:v>
                </c:pt>
              </c:numCache>
            </c:numRef>
          </c:yVal>
          <c:smooth val="0"/>
          <c:extLst>
            <c:ext xmlns:c16="http://schemas.microsoft.com/office/drawing/2014/chart" uri="{C3380CC4-5D6E-409C-BE32-E72D297353CC}">
              <c16:uniqueId val="{00000011-7CF8-4219-953E-D3B88581C1C4}"/>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7CF8-4219-953E-D3B88581C1C4}"/>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7CF8-4219-953E-D3B88581C1C4}"/>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7CF8-4219-953E-D3B88581C1C4}"/>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00000.00000000003"/>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5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3BD43395-A2E2-43BB-8B9E-D6B8C2757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D8953A7F-EDCF-4BCA-A9CF-B035A4E17C41}"/>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1933" y="2548666"/>
          <a:ext cx="1501589" cy="1864658"/>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4297049B-1D66-404C-BB4F-959AF0F3847A}"/>
            </a:ext>
          </a:extLst>
        </xdr:cNvPr>
        <xdr:cNvPicPr>
          <a:picLocks noChangeAspect="1"/>
        </xdr:cNvPicPr>
      </xdr:nvPicPr>
      <xdr:blipFill rotWithShape="1">
        <a:blip xmlns:r="http://schemas.openxmlformats.org/officeDocument/2006/relationships" r:embed="rId3"/>
        <a:srcRect t="19675" b="22940"/>
        <a:stretch/>
      </xdr:blipFill>
      <xdr:spPr>
        <a:xfrm>
          <a:off x="10608370" y="1246991"/>
          <a:ext cx="2529854" cy="365934"/>
        </a:xfrm>
        <a:prstGeom prst="rect">
          <a:avLst/>
        </a:prstGeom>
      </xdr:spPr>
    </xdr:pic>
    <xdr:clientData/>
  </xdr:oneCellAnchor>
</xdr:wsDr>
</file>

<file path=xl/drawings/drawing2.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belastingdienst.nl\EDF\VSPROW55\CFD_UG_HKT\Inkoop-UNIT\94-ARCHIEF-IKC\Archief%202011\INK11-405%20Uitzenddiensten%20massaal\06%20-%20SELECTIE%20EN%20BEOORDELING\prijzenblad%20leveranciers\Bijlage%20H%20Randstad%20na%20correctie%20130612.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Q:\SSO-CFD\UG_HKT_Inkoop-UNIT\83-INKOOPDOSSIER-%20INKOOP\IUC24\IUC24-603%20Brand%20en%20braakwerende%20artikelen\03%20-%20BESCHR%20DOCUMENTEN\Werkversie\UITGANGSPUNTEN%20-%20IUC24-603%20-%20Brand-%20en%20braakwerende%20middelen_17102024.xlsm" TargetMode="External"/><Relationship Id="rId2" Type="http://schemas.microsoft.com/office/2019/04/relationships/externalLinkLongPath" Target="file:///\\pc.belastingdienst.nl\SSO-CFD\UG_HKT_Inkoop-UNIT\83-INKOOPDOSSIER-%20INKOOP\IUC24\IUC24-603%20Brand%20en%20braakwerende%20artikelen\03%20-%20BESCHR%20DOCUMENTEN\Werkversie\UITGANGSPUNTEN%20-%20IUC24-603%20-%20Brand-%20en%20braakwerende%20middelen_17102024.xlsm?0E934F25" TargetMode="External"/><Relationship Id="rId1" Type="http://schemas.openxmlformats.org/officeDocument/2006/relationships/externalLinkPath" Target="file:///\\0E934F25\UITGANGSPUNTEN%20-%20IUC24-603%20-%20Brand-%20en%20braakwerende%20middelen_171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200</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M56"/>
  <sheetViews>
    <sheetView showGridLines="0" tabSelected="1" workbookViewId="0">
      <selection activeCell="G34" sqref="G34"/>
    </sheetView>
  </sheetViews>
  <sheetFormatPr defaultColWidth="0" defaultRowHeight="14.4" zeroHeight="1"/>
  <cols>
    <col min="1" max="1" width="3.5546875" style="1" customWidth="1"/>
    <col min="2" max="2" width="18.88671875" style="1" customWidth="1"/>
    <col min="3" max="3" width="25.33203125" style="1" customWidth="1"/>
    <col min="4" max="4" width="61.5546875" style="1" customWidth="1"/>
    <col min="5" max="5" width="11.6640625" style="1" bestFit="1" customWidth="1"/>
    <col min="6" max="6" width="9.109375" style="1" customWidth="1"/>
    <col min="7" max="7" width="14.5546875" style="1" customWidth="1"/>
    <col min="8" max="8" width="9.33203125" style="1" bestFit="1" customWidth="1"/>
    <col min="9" max="9" width="14.109375" style="1" bestFit="1" customWidth="1"/>
    <col min="10" max="10" width="18.88671875" style="1" customWidth="1"/>
    <col min="11" max="11" width="32.33203125" style="1" customWidth="1"/>
    <col min="12" max="12" width="9" style="1" customWidth="1"/>
    <col min="13" max="16384" width="8.88671875" style="1" hidden="1"/>
  </cols>
  <sheetData>
    <row r="1" spans="2:12">
      <c r="B1" s="2"/>
      <c r="C1" s="3"/>
      <c r="E1" s="4"/>
    </row>
    <row r="2" spans="2:12">
      <c r="B2" s="189" t="s">
        <v>100</v>
      </c>
      <c r="C2" s="189"/>
      <c r="D2" s="189"/>
      <c r="E2" s="189"/>
    </row>
    <row r="3" spans="2:12">
      <c r="B3" s="189"/>
      <c r="C3" s="189"/>
      <c r="D3" s="189"/>
      <c r="E3" s="189"/>
    </row>
    <row r="4" spans="2:12">
      <c r="B4" s="5"/>
      <c r="C4" s="6"/>
      <c r="D4" s="6"/>
      <c r="E4" s="6"/>
    </row>
    <row r="5" spans="2:12">
      <c r="B5" s="7"/>
      <c r="C5" s="8"/>
      <c r="D5" s="9"/>
      <c r="E5" s="10"/>
      <c r="G5" s="154"/>
    </row>
    <row r="6" spans="2:12">
      <c r="B6" s="11" t="s">
        <v>183</v>
      </c>
      <c r="C6" s="6"/>
      <c r="D6" s="6"/>
      <c r="E6" s="6"/>
    </row>
    <row r="7" spans="2:12">
      <c r="B7" s="12" t="s">
        <v>0</v>
      </c>
      <c r="C7" s="190"/>
      <c r="D7" s="190"/>
      <c r="E7" s="190"/>
    </row>
    <row r="8" spans="2:12"/>
    <row r="9" spans="2:12">
      <c r="D9" s="13" t="s">
        <v>1</v>
      </c>
      <c r="E9" s="155"/>
    </row>
    <row r="10" spans="2:12"/>
    <row r="11" spans="2:12">
      <c r="B11" s="156" t="s">
        <v>2</v>
      </c>
    </row>
    <row r="12" spans="2:12">
      <c r="B12" s="191" t="s">
        <v>3</v>
      </c>
      <c r="C12" s="191"/>
      <c r="D12" s="191"/>
      <c r="E12" s="191"/>
      <c r="F12" s="191"/>
      <c r="G12" s="191"/>
      <c r="H12" s="191"/>
      <c r="I12" s="191"/>
      <c r="J12" s="191"/>
      <c r="K12" s="191"/>
    </row>
    <row r="13" spans="2:12" ht="30" customHeight="1">
      <c r="B13" s="47" t="s">
        <v>4</v>
      </c>
      <c r="C13" s="192" t="s">
        <v>185</v>
      </c>
      <c r="D13" s="192"/>
      <c r="E13" s="192"/>
      <c r="F13" s="192"/>
      <c r="G13" s="192"/>
      <c r="H13" s="192"/>
      <c r="I13" s="192"/>
      <c r="J13" s="192"/>
      <c r="K13" s="192"/>
    </row>
    <row r="14" spans="2:12" ht="46.5" customHeight="1">
      <c r="B14" s="48" t="s">
        <v>191</v>
      </c>
      <c r="C14" s="192" t="s">
        <v>192</v>
      </c>
      <c r="D14" s="192"/>
      <c r="E14" s="192"/>
      <c r="F14" s="192"/>
      <c r="G14" s="192"/>
      <c r="H14" s="192"/>
      <c r="I14" s="192"/>
      <c r="J14" s="192"/>
      <c r="K14" s="192"/>
    </row>
    <row r="15" spans="2:12">
      <c r="B15" s="48" t="s">
        <v>189</v>
      </c>
      <c r="C15" s="192" t="s">
        <v>190</v>
      </c>
      <c r="D15" s="192"/>
      <c r="E15" s="192"/>
      <c r="F15" s="192"/>
      <c r="G15" s="192"/>
      <c r="H15" s="192"/>
      <c r="I15" s="192"/>
      <c r="J15" s="192"/>
      <c r="K15" s="192"/>
    </row>
    <row r="16" spans="2:12" ht="14.4" customHeight="1">
      <c r="B16" s="157"/>
      <c r="C16" s="157"/>
      <c r="D16" s="157"/>
      <c r="E16" s="157"/>
      <c r="F16" s="157"/>
      <c r="G16" s="157"/>
      <c r="H16" s="157"/>
      <c r="I16" s="157"/>
      <c r="J16" s="157"/>
      <c r="K16" s="157"/>
      <c r="L16" s="157"/>
    </row>
    <row r="17" spans="2:12" ht="14.4" customHeight="1">
      <c r="B17" s="157"/>
      <c r="C17" s="157"/>
      <c r="D17" s="157"/>
      <c r="E17" s="157"/>
      <c r="F17" s="157"/>
      <c r="G17" s="157" t="s">
        <v>28</v>
      </c>
      <c r="H17" s="137"/>
      <c r="I17" s="157"/>
      <c r="J17" s="158"/>
      <c r="K17" s="157"/>
      <c r="L17" s="157"/>
    </row>
    <row r="18" spans="2:12" ht="15" customHeight="1">
      <c r="B18" s="157"/>
      <c r="C18" s="157"/>
      <c r="D18" s="157"/>
      <c r="E18" s="159"/>
      <c r="F18" s="157"/>
      <c r="G18" s="160"/>
      <c r="H18" s="157"/>
      <c r="I18" s="159"/>
      <c r="J18" s="158"/>
      <c r="K18" s="158"/>
      <c r="L18" s="157"/>
    </row>
    <row r="19" spans="2:12" ht="60.6" customHeight="1">
      <c r="B19" s="49" t="s">
        <v>5</v>
      </c>
      <c r="C19" s="50" t="s">
        <v>6</v>
      </c>
      <c r="D19" s="51" t="s">
        <v>7</v>
      </c>
      <c r="E19" s="53" t="s">
        <v>8</v>
      </c>
      <c r="F19" s="53" t="s">
        <v>9</v>
      </c>
      <c r="G19" s="53" t="s">
        <v>181</v>
      </c>
      <c r="H19" s="52" t="s">
        <v>10</v>
      </c>
      <c r="I19" s="53" t="s">
        <v>104</v>
      </c>
      <c r="J19" s="53" t="s">
        <v>188</v>
      </c>
      <c r="K19" s="170"/>
    </row>
    <row r="20" spans="2:12" ht="14.4" customHeight="1">
      <c r="B20" s="14">
        <v>1</v>
      </c>
      <c r="C20" s="161" t="s">
        <v>25</v>
      </c>
      <c r="D20" s="162" t="s">
        <v>33</v>
      </c>
      <c r="E20" s="163" t="s">
        <v>101</v>
      </c>
      <c r="F20" s="163" t="s">
        <v>26</v>
      </c>
      <c r="G20" s="15"/>
      <c r="H20" s="138">
        <f>$H$17</f>
        <v>0</v>
      </c>
      <c r="I20" s="16">
        <f>E20*(1-H20)*G20</f>
        <v>0</v>
      </c>
      <c r="J20" s="181"/>
      <c r="K20" s="170"/>
    </row>
    <row r="21" spans="2:12">
      <c r="B21" s="17">
        <v>2</v>
      </c>
      <c r="C21" s="164" t="s">
        <v>25</v>
      </c>
      <c r="D21" s="164" t="s">
        <v>34</v>
      </c>
      <c r="E21" s="163" t="s">
        <v>101</v>
      </c>
      <c r="F21" s="163" t="s">
        <v>26</v>
      </c>
      <c r="G21" s="15"/>
      <c r="H21" s="138">
        <f t="shared" ref="H21:H31" si="0">$H$17</f>
        <v>0</v>
      </c>
      <c r="I21" s="16">
        <f t="shared" ref="I21:I31" si="1">E21*(1-H21)*G21</f>
        <v>0</v>
      </c>
      <c r="J21" s="181"/>
      <c r="K21" s="170"/>
    </row>
    <row r="22" spans="2:12">
      <c r="B22" s="17">
        <v>3</v>
      </c>
      <c r="C22" s="162" t="s">
        <v>25</v>
      </c>
      <c r="D22" s="164" t="s">
        <v>41</v>
      </c>
      <c r="E22" s="163" t="s">
        <v>103</v>
      </c>
      <c r="F22" s="163" t="s">
        <v>26</v>
      </c>
      <c r="G22" s="15"/>
      <c r="H22" s="138">
        <f t="shared" si="0"/>
        <v>0</v>
      </c>
      <c r="I22" s="16">
        <f t="shared" si="1"/>
        <v>0</v>
      </c>
      <c r="J22" s="182"/>
      <c r="K22" s="170"/>
    </row>
    <row r="23" spans="2:12">
      <c r="B23" s="17">
        <v>4</v>
      </c>
      <c r="C23" s="164" t="s">
        <v>38</v>
      </c>
      <c r="D23" s="164" t="s">
        <v>39</v>
      </c>
      <c r="E23" s="163" t="s">
        <v>102</v>
      </c>
      <c r="F23" s="163" t="s">
        <v>26</v>
      </c>
      <c r="G23" s="15"/>
      <c r="H23" s="138">
        <f t="shared" si="0"/>
        <v>0</v>
      </c>
      <c r="I23" s="16">
        <f t="shared" si="1"/>
        <v>0</v>
      </c>
      <c r="J23" s="181"/>
      <c r="K23" s="170"/>
    </row>
    <row r="24" spans="2:12">
      <c r="B24" s="17">
        <v>5</v>
      </c>
      <c r="C24" s="162" t="s">
        <v>25</v>
      </c>
      <c r="D24" s="164" t="s">
        <v>46</v>
      </c>
      <c r="E24" s="163" t="s">
        <v>27</v>
      </c>
      <c r="F24" s="163" t="s">
        <v>26</v>
      </c>
      <c r="G24" s="15"/>
      <c r="H24" s="138">
        <f t="shared" si="0"/>
        <v>0</v>
      </c>
      <c r="I24" s="16">
        <f t="shared" si="1"/>
        <v>0</v>
      </c>
      <c r="J24" s="181"/>
      <c r="K24" s="170"/>
    </row>
    <row r="25" spans="2:12">
      <c r="B25" s="17">
        <v>6</v>
      </c>
      <c r="C25" s="164" t="s">
        <v>40</v>
      </c>
      <c r="D25" s="164" t="s">
        <v>47</v>
      </c>
      <c r="E25" s="163" t="s">
        <v>26</v>
      </c>
      <c r="F25" s="163" t="s">
        <v>26</v>
      </c>
      <c r="G25" s="15"/>
      <c r="H25" s="138">
        <f t="shared" si="0"/>
        <v>0</v>
      </c>
      <c r="I25" s="16">
        <f t="shared" si="1"/>
        <v>0</v>
      </c>
      <c r="J25" s="181"/>
      <c r="K25" s="170"/>
    </row>
    <row r="26" spans="2:12">
      <c r="B26" s="17">
        <v>7</v>
      </c>
      <c r="C26" s="164" t="s">
        <v>25</v>
      </c>
      <c r="D26" s="164" t="s">
        <v>58</v>
      </c>
      <c r="E26" s="163" t="s">
        <v>26</v>
      </c>
      <c r="F26" s="163" t="s">
        <v>26</v>
      </c>
      <c r="G26" s="15"/>
      <c r="H26" s="138">
        <f t="shared" si="0"/>
        <v>0</v>
      </c>
      <c r="I26" s="16">
        <f t="shared" si="1"/>
        <v>0</v>
      </c>
      <c r="J26" s="181"/>
      <c r="K26" s="170"/>
    </row>
    <row r="27" spans="2:12">
      <c r="B27" s="17">
        <v>8</v>
      </c>
      <c r="C27" s="164" t="s">
        <v>25</v>
      </c>
      <c r="D27" s="164" t="s">
        <v>61</v>
      </c>
      <c r="E27" s="163" t="s">
        <v>26</v>
      </c>
      <c r="F27" s="163" t="s">
        <v>26</v>
      </c>
      <c r="G27" s="15"/>
      <c r="H27" s="138">
        <f t="shared" si="0"/>
        <v>0</v>
      </c>
      <c r="I27" s="16">
        <f t="shared" si="1"/>
        <v>0</v>
      </c>
      <c r="J27" s="181"/>
      <c r="K27" s="170"/>
    </row>
    <row r="28" spans="2:12">
      <c r="B28" s="17">
        <v>9</v>
      </c>
      <c r="C28" s="164" t="s">
        <v>25</v>
      </c>
      <c r="D28" s="164" t="s">
        <v>62</v>
      </c>
      <c r="E28" s="163" t="s">
        <v>26</v>
      </c>
      <c r="F28" s="163" t="s">
        <v>26</v>
      </c>
      <c r="G28" s="15"/>
      <c r="H28" s="138">
        <f t="shared" si="0"/>
        <v>0</v>
      </c>
      <c r="I28" s="16">
        <f t="shared" si="1"/>
        <v>0</v>
      </c>
      <c r="J28" s="181"/>
      <c r="K28" s="170"/>
    </row>
    <row r="29" spans="2:12">
      <c r="B29" s="17">
        <v>10</v>
      </c>
      <c r="C29" s="164" t="s">
        <v>25</v>
      </c>
      <c r="D29" s="164" t="s">
        <v>105</v>
      </c>
      <c r="E29" s="165" t="s">
        <v>26</v>
      </c>
      <c r="F29" s="165" t="s">
        <v>26</v>
      </c>
      <c r="G29" s="15"/>
      <c r="H29" s="139">
        <f t="shared" si="0"/>
        <v>0</v>
      </c>
      <c r="I29" s="16">
        <f t="shared" si="1"/>
        <v>0</v>
      </c>
      <c r="J29" s="183"/>
      <c r="K29" s="170"/>
    </row>
    <row r="30" spans="2:12">
      <c r="B30" s="17">
        <v>11</v>
      </c>
      <c r="C30" s="164" t="s">
        <v>25</v>
      </c>
      <c r="D30" s="164" t="s">
        <v>94</v>
      </c>
      <c r="E30" s="165" t="s">
        <v>103</v>
      </c>
      <c r="F30" s="165" t="s">
        <v>26</v>
      </c>
      <c r="G30" s="15"/>
      <c r="H30" s="139">
        <f t="shared" si="0"/>
        <v>0</v>
      </c>
      <c r="I30" s="16">
        <f t="shared" si="1"/>
        <v>0</v>
      </c>
      <c r="J30" s="182"/>
      <c r="K30" s="170"/>
    </row>
    <row r="31" spans="2:12">
      <c r="B31" s="17">
        <v>12</v>
      </c>
      <c r="C31" s="164" t="s">
        <v>25</v>
      </c>
      <c r="D31" s="164" t="s">
        <v>86</v>
      </c>
      <c r="E31" s="165" t="s">
        <v>26</v>
      </c>
      <c r="F31" s="165" t="s">
        <v>26</v>
      </c>
      <c r="G31" s="15"/>
      <c r="H31" s="139">
        <f t="shared" si="0"/>
        <v>0</v>
      </c>
      <c r="I31" s="16">
        <f t="shared" si="1"/>
        <v>0</v>
      </c>
      <c r="J31" s="181"/>
      <c r="K31" s="170"/>
    </row>
    <row r="32" spans="2:12" s="171" customFormat="1">
      <c r="B32" s="34"/>
      <c r="C32" s="166"/>
      <c r="D32" s="166"/>
      <c r="E32" s="167"/>
      <c r="F32" s="167"/>
      <c r="G32" s="168"/>
      <c r="H32" s="32"/>
      <c r="I32" s="33"/>
      <c r="J32" s="169"/>
      <c r="K32" s="170"/>
    </row>
    <row r="33" spans="2:13" ht="60" customHeight="1">
      <c r="B33" s="49" t="s">
        <v>5</v>
      </c>
      <c r="C33" s="50" t="s">
        <v>6</v>
      </c>
      <c r="D33" s="50" t="s">
        <v>30</v>
      </c>
      <c r="E33" s="58" t="s">
        <v>8</v>
      </c>
      <c r="F33" s="53" t="s">
        <v>9</v>
      </c>
      <c r="G33" s="59" t="s">
        <v>182</v>
      </c>
      <c r="H33" s="50"/>
      <c r="I33" s="59" t="s">
        <v>112</v>
      </c>
      <c r="J33" s="169"/>
      <c r="K33" s="170"/>
    </row>
    <row r="34" spans="2:13" ht="43.2">
      <c r="B34" s="46">
        <v>13</v>
      </c>
      <c r="C34" s="172" t="s">
        <v>107</v>
      </c>
      <c r="D34" s="172" t="s">
        <v>106</v>
      </c>
      <c r="E34" s="165" t="s">
        <v>102</v>
      </c>
      <c r="F34" s="173" t="s">
        <v>26</v>
      </c>
      <c r="G34" s="54"/>
      <c r="H34" s="44" t="s">
        <v>111</v>
      </c>
      <c r="I34" s="45">
        <f>E34*G34</f>
        <v>0</v>
      </c>
      <c r="J34" s="169"/>
      <c r="K34" s="170"/>
    </row>
    <row r="35" spans="2:13" ht="30" customHeight="1">
      <c r="B35" s="46">
        <v>14</v>
      </c>
      <c r="C35" s="172" t="s">
        <v>107</v>
      </c>
      <c r="D35" s="172" t="s">
        <v>108</v>
      </c>
      <c r="E35" s="165" t="s">
        <v>186</v>
      </c>
      <c r="F35" s="173" t="s">
        <v>26</v>
      </c>
      <c r="G35" s="54"/>
      <c r="H35" s="44" t="s">
        <v>111</v>
      </c>
      <c r="I35" s="45">
        <f t="shared" ref="I35:I37" si="2">E35*G35</f>
        <v>0</v>
      </c>
      <c r="J35" s="169"/>
      <c r="K35" s="170"/>
    </row>
    <row r="36" spans="2:13">
      <c r="B36" s="46">
        <v>15</v>
      </c>
      <c r="C36" s="172" t="s">
        <v>107</v>
      </c>
      <c r="D36" s="172" t="s">
        <v>109</v>
      </c>
      <c r="E36" s="165" t="s">
        <v>187</v>
      </c>
      <c r="F36" s="173" t="s">
        <v>26</v>
      </c>
      <c r="G36" s="54"/>
      <c r="H36" s="44" t="s">
        <v>111</v>
      </c>
      <c r="I36" s="45">
        <f t="shared" si="2"/>
        <v>0</v>
      </c>
      <c r="J36" s="169"/>
      <c r="K36" s="170"/>
    </row>
    <row r="37" spans="2:13">
      <c r="B37" s="46">
        <v>16</v>
      </c>
      <c r="C37" s="172" t="s">
        <v>107</v>
      </c>
      <c r="D37" s="172" t="s">
        <v>110</v>
      </c>
      <c r="E37" s="165" t="s">
        <v>102</v>
      </c>
      <c r="F37" s="173" t="s">
        <v>26</v>
      </c>
      <c r="G37" s="54"/>
      <c r="H37" s="44" t="s">
        <v>111</v>
      </c>
      <c r="I37" s="45">
        <f t="shared" si="2"/>
        <v>0</v>
      </c>
      <c r="J37" s="169"/>
      <c r="K37" s="170"/>
    </row>
    <row r="38" spans="2:13">
      <c r="B38" s="18"/>
      <c r="C38" s="18"/>
      <c r="D38" s="18"/>
      <c r="E38" s="18"/>
      <c r="F38" s="19"/>
      <c r="G38" s="55"/>
      <c r="H38" s="18"/>
      <c r="I38" s="57"/>
      <c r="J38" s="18"/>
      <c r="K38" s="18"/>
      <c r="L38" s="18"/>
      <c r="M38" s="157"/>
    </row>
    <row r="39" spans="2:13" ht="15" thickBot="1">
      <c r="B39" s="20"/>
      <c r="C39" s="20"/>
      <c r="D39" s="157"/>
      <c r="E39" s="21"/>
      <c r="F39" s="22"/>
      <c r="G39" s="187" t="s">
        <v>11</v>
      </c>
      <c r="H39" s="188"/>
      <c r="I39" s="56">
        <f>SUM(I20:I31)+(SUM(I34:I37))</f>
        <v>0</v>
      </c>
      <c r="J39" s="23"/>
      <c r="K39" s="23"/>
      <c r="L39" s="4"/>
    </row>
    <row r="40" spans="2:13" ht="15" thickTop="1">
      <c r="I40" s="174"/>
      <c r="J40" s="175"/>
    </row>
    <row r="41" spans="2:13" hidden="1">
      <c r="I41" s="174"/>
      <c r="J41" s="175"/>
    </row>
    <row r="42" spans="2:13" hidden="1">
      <c r="I42" s="176"/>
    </row>
    <row r="43" spans="2:13" hidden="1">
      <c r="J43" s="177"/>
    </row>
    <row r="45" spans="2:13" hidden="1">
      <c r="B45" s="94"/>
      <c r="C45" s="94"/>
      <c r="D45" s="94"/>
      <c r="E45" s="94"/>
      <c r="F45" s="178"/>
      <c r="G45" s="94"/>
    </row>
    <row r="46" spans="2:13" hidden="1">
      <c r="B46" s="23"/>
      <c r="C46" s="94"/>
      <c r="D46" s="94"/>
      <c r="E46" s="94"/>
      <c r="F46" s="94"/>
      <c r="G46" s="94"/>
      <c r="H46" s="94"/>
      <c r="I46" s="94"/>
      <c r="J46" s="94"/>
      <c r="K46" s="94"/>
      <c r="L46" s="94"/>
      <c r="M46" s="94"/>
    </row>
    <row r="47" spans="2:13" hidden="1">
      <c r="B47" s="94"/>
      <c r="C47" s="94"/>
      <c r="D47" s="94"/>
      <c r="E47" s="94"/>
      <c r="F47" s="94"/>
      <c r="G47" s="94"/>
      <c r="H47" s="94"/>
      <c r="I47" s="94"/>
      <c r="J47" s="94"/>
      <c r="K47" s="94"/>
      <c r="L47" s="94"/>
      <c r="M47" s="94"/>
    </row>
    <row r="48" spans="2:13" hidden="1">
      <c r="B48" s="94"/>
      <c r="C48" s="94"/>
      <c r="D48" s="94"/>
      <c r="E48" s="94"/>
      <c r="F48" s="94"/>
      <c r="G48" s="94"/>
      <c r="H48" s="94"/>
      <c r="I48" s="94"/>
      <c r="J48" s="94"/>
      <c r="K48" s="94"/>
      <c r="L48" s="94"/>
      <c r="M48" s="94"/>
    </row>
    <row r="49" spans="2:13" hidden="1">
      <c r="B49" s="94"/>
      <c r="C49" s="94"/>
      <c r="D49" s="94"/>
      <c r="E49" s="94"/>
      <c r="F49" s="94"/>
      <c r="G49" s="94"/>
      <c r="H49" s="94"/>
      <c r="I49" s="94"/>
      <c r="J49" s="94"/>
      <c r="K49" s="94"/>
      <c r="L49" s="94"/>
      <c r="M49" s="94"/>
    </row>
    <row r="50" spans="2:13" hidden="1">
      <c r="B50" s="94"/>
      <c r="C50" s="94"/>
      <c r="D50" s="94"/>
      <c r="E50" s="94"/>
      <c r="F50" s="94"/>
      <c r="G50" s="94"/>
      <c r="H50" s="94"/>
      <c r="I50" s="94"/>
      <c r="J50" s="94"/>
      <c r="K50" s="94"/>
      <c r="L50" s="94"/>
      <c r="M50" s="94"/>
    </row>
    <row r="51" spans="2:13" hidden="1">
      <c r="B51" s="94"/>
      <c r="C51" s="94"/>
      <c r="D51" s="94"/>
      <c r="E51" s="94"/>
      <c r="F51" s="94"/>
      <c r="G51" s="94"/>
      <c r="H51" s="94"/>
      <c r="I51" s="94"/>
      <c r="J51" s="94"/>
      <c r="K51" s="94"/>
      <c r="L51" s="94"/>
      <c r="M51" s="94"/>
    </row>
    <row r="52" spans="2:13" hidden="1">
      <c r="B52" s="94"/>
      <c r="C52" s="94"/>
      <c r="D52" s="94"/>
      <c r="E52" s="94"/>
      <c r="F52" s="94"/>
      <c r="G52" s="94"/>
      <c r="H52" s="94"/>
      <c r="I52" s="94"/>
      <c r="J52" s="94"/>
      <c r="K52" s="94"/>
      <c r="L52" s="94"/>
      <c r="M52" s="94"/>
    </row>
    <row r="53" spans="2:13" hidden="1">
      <c r="B53" s="94"/>
      <c r="C53" s="94"/>
      <c r="D53" s="94"/>
      <c r="E53" s="94"/>
      <c r="F53" s="94"/>
      <c r="G53" s="94"/>
      <c r="H53" s="94"/>
      <c r="I53" s="94"/>
      <c r="J53" s="94"/>
      <c r="K53" s="94"/>
      <c r="L53" s="94"/>
      <c r="M53" s="94"/>
    </row>
    <row r="54" spans="2:13" hidden="1">
      <c r="B54" s="94"/>
      <c r="C54" s="94"/>
      <c r="D54" s="94"/>
      <c r="E54" s="94"/>
      <c r="F54" s="94"/>
      <c r="G54" s="94"/>
      <c r="H54" s="94"/>
      <c r="I54" s="94"/>
      <c r="J54" s="94"/>
      <c r="K54" s="94"/>
      <c r="L54" s="94"/>
      <c r="M54" s="94"/>
    </row>
    <row r="55" spans="2:13"/>
    <row r="56" spans="2:13"/>
  </sheetData>
  <sheetProtection algorithmName="SHA-512" hashValue="QUXhEhcQkObgcSHFbXy26wL7AQ30U5qhHrwhx1g+MubQsQuBzbmH+bUnDzJZsrKwPlyVri5qhLwdN3CdpeONEw==" saltValue="z259BN6nH5VWoUprcExqBA==" spinCount="100000" sheet="1" selectLockedCells="1"/>
  <mergeCells count="7">
    <mergeCell ref="G39:H39"/>
    <mergeCell ref="B2:E3"/>
    <mergeCell ref="C7:E7"/>
    <mergeCell ref="B12:K12"/>
    <mergeCell ref="C13:K13"/>
    <mergeCell ref="C14:K14"/>
    <mergeCell ref="C15:K15"/>
  </mergeCells>
  <pageMargins left="0.7" right="0.7" top="0.75" bottom="0.75" header="0.3" footer="0.3"/>
  <pageSetup paperSize="9" orientation="portrait" r:id="rId1"/>
  <ignoredErrors>
    <ignoredError sqref="E20:E31 E34 F20:F23 F24:F31 F34:F37 E37 E35:E3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3"/>
  <sheetViews>
    <sheetView showGridLines="0" topLeftCell="A6" workbookViewId="0">
      <selection activeCell="D30" sqref="D30"/>
    </sheetView>
  </sheetViews>
  <sheetFormatPr defaultColWidth="0" defaultRowHeight="14.4" zeroHeight="1"/>
  <cols>
    <col min="1" max="1" width="3.5546875" customWidth="1"/>
    <col min="2" max="2" width="47.44140625" bestFit="1" customWidth="1"/>
    <col min="3" max="3" width="89.5546875" style="31" customWidth="1"/>
    <col min="4" max="4" width="8.88671875" style="26" customWidth="1"/>
    <col min="5" max="5" width="10.44140625" style="26" hidden="1" customWidth="1"/>
    <col min="6" max="11" width="0" hidden="1" customWidth="1"/>
    <col min="12" max="16384" width="8.88671875" hidden="1"/>
  </cols>
  <sheetData>
    <row r="1" spans="2:5"/>
    <row r="2" spans="2:5" ht="18">
      <c r="B2" s="30" t="s">
        <v>12</v>
      </c>
    </row>
    <row r="3" spans="2:5"/>
    <row r="4" spans="2:5">
      <c r="B4" s="140" t="s">
        <v>51</v>
      </c>
      <c r="C4" s="141"/>
    </row>
    <row r="5" spans="2:5">
      <c r="B5" s="142" t="s">
        <v>13</v>
      </c>
      <c r="C5" s="143"/>
      <c r="D5" s="25"/>
      <c r="E5" s="25"/>
    </row>
    <row r="6" spans="2:5">
      <c r="B6" s="144" t="s">
        <v>21</v>
      </c>
      <c r="C6" s="145" t="s">
        <v>36</v>
      </c>
      <c r="D6" s="27"/>
      <c r="E6" s="28"/>
    </row>
    <row r="7" spans="2:5">
      <c r="B7" s="144" t="s">
        <v>22</v>
      </c>
      <c r="C7" s="145" t="s">
        <v>184</v>
      </c>
      <c r="D7" s="27"/>
      <c r="E7" s="28"/>
    </row>
    <row r="8" spans="2:5">
      <c r="B8" s="144" t="s">
        <v>23</v>
      </c>
      <c r="C8" s="145" t="s">
        <v>31</v>
      </c>
      <c r="D8" s="27"/>
      <c r="E8" s="28"/>
    </row>
    <row r="9" spans="2:5">
      <c r="B9" s="144" t="s">
        <v>24</v>
      </c>
      <c r="C9" s="145" t="s">
        <v>29</v>
      </c>
      <c r="D9" s="27"/>
      <c r="E9" s="28"/>
    </row>
    <row r="10" spans="2:5">
      <c r="B10" s="144" t="s">
        <v>19</v>
      </c>
      <c r="C10" s="145" t="s">
        <v>32</v>
      </c>
      <c r="D10" s="27"/>
      <c r="E10" s="28"/>
    </row>
    <row r="11" spans="2:5">
      <c r="B11" s="144"/>
      <c r="C11" s="145"/>
      <c r="D11" s="27"/>
      <c r="E11" s="28"/>
    </row>
    <row r="12" spans="2:5">
      <c r="B12" s="146" t="s">
        <v>14</v>
      </c>
      <c r="C12" s="145"/>
      <c r="D12" s="27"/>
      <c r="E12" s="28"/>
    </row>
    <row r="13" spans="2:5">
      <c r="B13" s="145" t="s">
        <v>97</v>
      </c>
      <c r="C13" s="147" t="s">
        <v>195</v>
      </c>
      <c r="D13" s="35"/>
      <c r="E13" s="35"/>
    </row>
    <row r="14" spans="2:5"/>
    <row r="15" spans="2:5">
      <c r="B15" s="140" t="s">
        <v>35</v>
      </c>
      <c r="C15" s="141"/>
    </row>
    <row r="16" spans="2:5">
      <c r="B16" s="146" t="s">
        <v>13</v>
      </c>
      <c r="C16" s="145"/>
    </row>
    <row r="17" spans="2:5">
      <c r="B17" s="144" t="s">
        <v>21</v>
      </c>
      <c r="C17" s="145" t="s">
        <v>36</v>
      </c>
    </row>
    <row r="18" spans="2:5">
      <c r="B18" s="144" t="s">
        <v>22</v>
      </c>
      <c r="C18" s="145" t="s">
        <v>184</v>
      </c>
    </row>
    <row r="19" spans="2:5">
      <c r="B19" s="144" t="s">
        <v>23</v>
      </c>
      <c r="C19" s="145" t="s">
        <v>37</v>
      </c>
    </row>
    <row r="20" spans="2:5">
      <c r="B20" s="144" t="s">
        <v>24</v>
      </c>
      <c r="C20" s="145" t="s">
        <v>29</v>
      </c>
    </row>
    <row r="21" spans="2:5">
      <c r="B21" s="144" t="s">
        <v>19</v>
      </c>
      <c r="C21" s="145" t="s">
        <v>32</v>
      </c>
    </row>
    <row r="22" spans="2:5">
      <c r="B22" s="144"/>
      <c r="C22" s="145"/>
    </row>
    <row r="23" spans="2:5">
      <c r="B23" s="146" t="s">
        <v>14</v>
      </c>
      <c r="C23" s="145"/>
    </row>
    <row r="24" spans="2:5">
      <c r="B24" s="145" t="s">
        <v>97</v>
      </c>
      <c r="C24" s="145" t="s">
        <v>196</v>
      </c>
      <c r="E24"/>
    </row>
    <row r="25" spans="2:5"/>
    <row r="26" spans="2:5">
      <c r="B26" s="140" t="s">
        <v>42</v>
      </c>
      <c r="C26" s="141"/>
    </row>
    <row r="27" spans="2:5">
      <c r="B27" s="146" t="s">
        <v>13</v>
      </c>
      <c r="C27" s="145"/>
    </row>
    <row r="28" spans="2:5">
      <c r="B28" s="144" t="s">
        <v>16</v>
      </c>
      <c r="C28" s="145" t="s">
        <v>184</v>
      </c>
    </row>
    <row r="29" spans="2:5">
      <c r="B29" s="144" t="s">
        <v>17</v>
      </c>
      <c r="C29" s="145" t="s">
        <v>43</v>
      </c>
    </row>
    <row r="30" spans="2:5">
      <c r="B30" s="144" t="s">
        <v>18</v>
      </c>
      <c r="C30" s="145" t="s">
        <v>29</v>
      </c>
    </row>
    <row r="31" spans="2:5">
      <c r="B31" s="144" t="s">
        <v>19</v>
      </c>
      <c r="C31" s="145" t="s">
        <v>55</v>
      </c>
    </row>
    <row r="32" spans="2:5">
      <c r="B32" s="144"/>
      <c r="C32" s="145"/>
    </row>
    <row r="33" spans="2:7">
      <c r="B33" s="146" t="s">
        <v>14</v>
      </c>
      <c r="C33" s="145"/>
    </row>
    <row r="34" spans="2:7">
      <c r="B34" s="145" t="s">
        <v>97</v>
      </c>
      <c r="C34" s="145" t="s">
        <v>197</v>
      </c>
      <c r="E34"/>
    </row>
    <row r="35" spans="2:7">
      <c r="B35" t="s">
        <v>20</v>
      </c>
    </row>
    <row r="36" spans="2:7">
      <c r="B36" s="140" t="s">
        <v>39</v>
      </c>
      <c r="C36" s="141"/>
      <c r="G36" s="37"/>
    </row>
    <row r="37" spans="2:7">
      <c r="B37" s="148" t="s">
        <v>13</v>
      </c>
      <c r="C37" s="145"/>
    </row>
    <row r="38" spans="2:7">
      <c r="B38" s="145" t="s">
        <v>17</v>
      </c>
      <c r="C38" s="145" t="s">
        <v>56</v>
      </c>
    </row>
    <row r="39" spans="2:7" ht="28.8">
      <c r="B39" s="145" t="s">
        <v>19</v>
      </c>
      <c r="C39" s="149" t="s">
        <v>113</v>
      </c>
    </row>
    <row r="40" spans="2:7">
      <c r="B40" s="145"/>
      <c r="C40" s="149"/>
    </row>
    <row r="41" spans="2:7">
      <c r="B41" s="148" t="s">
        <v>14</v>
      </c>
      <c r="C41" s="145"/>
    </row>
    <row r="42" spans="2:7">
      <c r="B42" s="145" t="s">
        <v>98</v>
      </c>
      <c r="C42" s="145" t="s">
        <v>198</v>
      </c>
      <c r="E42"/>
    </row>
    <row r="43" spans="2:7">
      <c r="B43" s="36"/>
    </row>
    <row r="44" spans="2:7">
      <c r="B44" s="140" t="s">
        <v>46</v>
      </c>
      <c r="C44" s="141"/>
    </row>
    <row r="45" spans="2:7">
      <c r="B45" s="148" t="s">
        <v>14</v>
      </c>
      <c r="C45" s="145"/>
    </row>
    <row r="46" spans="2:7" ht="15" thickBot="1">
      <c r="B46" s="145" t="s">
        <v>15</v>
      </c>
      <c r="C46" s="145" t="s">
        <v>44</v>
      </c>
      <c r="G46" s="41"/>
    </row>
    <row r="47" spans="2:7">
      <c r="B47" s="145" t="s">
        <v>17</v>
      </c>
      <c r="C47" s="145" t="s">
        <v>43</v>
      </c>
    </row>
    <row r="48" spans="2:7">
      <c r="B48" s="145" t="s">
        <v>18</v>
      </c>
      <c r="C48" s="145" t="s">
        <v>29</v>
      </c>
    </row>
    <row r="49" spans="2:11">
      <c r="B49" s="145" t="s">
        <v>19</v>
      </c>
      <c r="C49" s="145" t="s">
        <v>45</v>
      </c>
    </row>
    <row r="50" spans="2:11">
      <c r="B50" s="145"/>
      <c r="C50" s="145"/>
    </row>
    <row r="51" spans="2:11">
      <c r="B51" s="148" t="s">
        <v>14</v>
      </c>
      <c r="C51" s="145"/>
      <c r="G51" s="38"/>
      <c r="H51" s="38"/>
      <c r="I51" s="38"/>
      <c r="J51" s="38"/>
    </row>
    <row r="52" spans="2:11">
      <c r="B52" s="145" t="s">
        <v>97</v>
      </c>
      <c r="C52" s="145" t="s">
        <v>194</v>
      </c>
      <c r="E52"/>
      <c r="G52" s="38"/>
      <c r="H52" s="38"/>
      <c r="I52" s="38"/>
      <c r="J52" s="38"/>
    </row>
    <row r="53" spans="2:11">
      <c r="B53" s="36" t="s">
        <v>20</v>
      </c>
      <c r="G53" s="39"/>
      <c r="H53" s="39"/>
      <c r="I53" s="38"/>
      <c r="J53" s="38"/>
      <c r="K53" s="38"/>
    </row>
    <row r="54" spans="2:11">
      <c r="B54" s="140" t="s">
        <v>47</v>
      </c>
      <c r="C54" s="150"/>
      <c r="G54" s="39"/>
      <c r="H54" s="40"/>
      <c r="I54" s="38"/>
      <c r="J54" s="38"/>
      <c r="K54" s="38"/>
    </row>
    <row r="55" spans="2:11">
      <c r="B55" s="148" t="s">
        <v>13</v>
      </c>
      <c r="C55" s="145"/>
      <c r="G55" s="39"/>
      <c r="H55" s="39"/>
      <c r="I55" s="38"/>
      <c r="J55" s="38"/>
      <c r="K55" s="38"/>
    </row>
    <row r="56" spans="2:11">
      <c r="B56" s="145" t="s">
        <v>22</v>
      </c>
      <c r="C56" s="145" t="s">
        <v>184</v>
      </c>
      <c r="G56" s="38"/>
      <c r="H56" s="38"/>
      <c r="I56" s="38"/>
      <c r="J56" s="38"/>
    </row>
    <row r="57" spans="2:11">
      <c r="B57" s="145" t="s">
        <v>23</v>
      </c>
      <c r="C57" s="145" t="s">
        <v>54</v>
      </c>
      <c r="G57" s="38"/>
      <c r="H57" s="38"/>
      <c r="I57" s="38"/>
      <c r="J57" s="38"/>
    </row>
    <row r="58" spans="2:11">
      <c r="B58" s="145" t="s">
        <v>24</v>
      </c>
      <c r="C58" s="145" t="s">
        <v>29</v>
      </c>
    </row>
    <row r="59" spans="2:11">
      <c r="B59" s="145" t="s">
        <v>48</v>
      </c>
      <c r="C59" s="145" t="s">
        <v>57</v>
      </c>
    </row>
    <row r="60" spans="2:11">
      <c r="B60" s="145"/>
      <c r="C60" s="145"/>
    </row>
    <row r="61" spans="2:11" s="24" customFormat="1">
      <c r="B61" s="148" t="s">
        <v>14</v>
      </c>
      <c r="C61" s="148"/>
      <c r="D61" s="29"/>
      <c r="E61" s="29"/>
    </row>
    <row r="62" spans="2:11">
      <c r="B62" s="145" t="s">
        <v>97</v>
      </c>
      <c r="C62" s="145" t="s">
        <v>193</v>
      </c>
      <c r="E62" s="42"/>
    </row>
    <row r="63" spans="2:11">
      <c r="B63" s="36"/>
    </row>
    <row r="64" spans="2:11">
      <c r="B64" s="140" t="s">
        <v>58</v>
      </c>
      <c r="C64" s="150"/>
    </row>
    <row r="65" spans="2:5">
      <c r="B65" s="148" t="s">
        <v>13</v>
      </c>
      <c r="C65" s="145"/>
    </row>
    <row r="66" spans="2:5">
      <c r="B66" s="145" t="s">
        <v>21</v>
      </c>
      <c r="C66" s="145" t="s">
        <v>49</v>
      </c>
    </row>
    <row r="67" spans="2:5">
      <c r="B67" s="184" t="s">
        <v>22</v>
      </c>
      <c r="C67" s="184" t="s">
        <v>184</v>
      </c>
    </row>
    <row r="68" spans="2:5">
      <c r="B68" s="145" t="s">
        <v>23</v>
      </c>
      <c r="C68" s="145" t="s">
        <v>54</v>
      </c>
    </row>
    <row r="69" spans="2:5">
      <c r="B69" s="145" t="s">
        <v>24</v>
      </c>
      <c r="C69" s="145" t="s">
        <v>59</v>
      </c>
    </row>
    <row r="70" spans="2:5">
      <c r="B70" s="145" t="s">
        <v>19</v>
      </c>
      <c r="C70" s="145" t="s">
        <v>50</v>
      </c>
    </row>
    <row r="71" spans="2:5">
      <c r="B71" s="145"/>
      <c r="C71" s="145"/>
    </row>
    <row r="72" spans="2:5">
      <c r="B72" s="148" t="s">
        <v>14</v>
      </c>
      <c r="C72" s="145"/>
    </row>
    <row r="73" spans="2:5">
      <c r="B73" s="145" t="s">
        <v>97</v>
      </c>
      <c r="C73" s="145" t="s">
        <v>199</v>
      </c>
      <c r="E73"/>
    </row>
    <row r="74" spans="2:5">
      <c r="B74" s="31"/>
    </row>
    <row r="75" spans="2:5">
      <c r="B75" s="140" t="s">
        <v>61</v>
      </c>
      <c r="C75" s="150"/>
    </row>
    <row r="76" spans="2:5">
      <c r="B76" s="148" t="s">
        <v>13</v>
      </c>
      <c r="C76" s="145"/>
    </row>
    <row r="77" spans="2:5">
      <c r="B77" s="145" t="s">
        <v>23</v>
      </c>
      <c r="C77" s="145" t="s">
        <v>52</v>
      </c>
    </row>
    <row r="78" spans="2:5">
      <c r="B78" s="145" t="s">
        <v>24</v>
      </c>
      <c r="C78" s="145" t="s">
        <v>53</v>
      </c>
    </row>
    <row r="79" spans="2:5">
      <c r="B79" s="145" t="s">
        <v>48</v>
      </c>
      <c r="C79" s="145" t="s">
        <v>60</v>
      </c>
    </row>
    <row r="80" spans="2:5">
      <c r="B80" s="145"/>
      <c r="C80" s="145"/>
    </row>
    <row r="81" spans="2:5">
      <c r="B81" s="148" t="s">
        <v>14</v>
      </c>
      <c r="C81" s="145"/>
    </row>
    <row r="82" spans="2:5">
      <c r="B82" s="145" t="s">
        <v>98</v>
      </c>
      <c r="C82" s="145" t="s">
        <v>200</v>
      </c>
      <c r="E82"/>
    </row>
    <row r="83" spans="2:5"/>
    <row r="84" spans="2:5">
      <c r="B84" s="140" t="s">
        <v>62</v>
      </c>
      <c r="C84" s="150"/>
    </row>
    <row r="85" spans="2:5">
      <c r="B85" s="148" t="s">
        <v>13</v>
      </c>
      <c r="C85" s="145"/>
    </row>
    <row r="86" spans="2:5">
      <c r="B86" s="145" t="s">
        <v>23</v>
      </c>
      <c r="C86" s="145" t="s">
        <v>52</v>
      </c>
    </row>
    <row r="87" spans="2:5">
      <c r="B87" s="145" t="s">
        <v>24</v>
      </c>
      <c r="C87" s="145" t="s">
        <v>53</v>
      </c>
    </row>
    <row r="88" spans="2:5">
      <c r="B88" s="145" t="s">
        <v>48</v>
      </c>
      <c r="C88" s="145" t="s">
        <v>63</v>
      </c>
    </row>
    <row r="89" spans="2:5">
      <c r="B89" s="145"/>
      <c r="C89" s="145"/>
    </row>
    <row r="90" spans="2:5">
      <c r="B90" s="148" t="s">
        <v>14</v>
      </c>
      <c r="C90" s="151" t="s">
        <v>201</v>
      </c>
    </row>
    <row r="91" spans="2:5">
      <c r="B91" s="145" t="s">
        <v>98</v>
      </c>
    </row>
    <row r="92" spans="2:5">
      <c r="B92" s="31"/>
    </row>
    <row r="93" spans="2:5">
      <c r="B93" s="140" t="s">
        <v>105</v>
      </c>
      <c r="C93" s="150"/>
    </row>
    <row r="94" spans="2:5">
      <c r="B94" s="148" t="s">
        <v>13</v>
      </c>
      <c r="C94" s="145"/>
    </row>
    <row r="95" spans="2:5">
      <c r="B95" s="145" t="s">
        <v>65</v>
      </c>
      <c r="C95" s="145" t="s">
        <v>76</v>
      </c>
    </row>
    <row r="96" spans="2:5">
      <c r="B96" s="145" t="s">
        <v>67</v>
      </c>
      <c r="C96" s="145" t="s">
        <v>72</v>
      </c>
    </row>
    <row r="97" spans="2:3" ht="28.8">
      <c r="B97" s="145"/>
      <c r="C97" s="185" t="s">
        <v>73</v>
      </c>
    </row>
    <row r="98" spans="2:3">
      <c r="B98" s="145"/>
      <c r="C98" s="145" t="s">
        <v>66</v>
      </c>
    </row>
    <row r="99" spans="2:3">
      <c r="B99" s="145" t="s">
        <v>74</v>
      </c>
      <c r="C99" s="145" t="s">
        <v>69</v>
      </c>
    </row>
    <row r="100" spans="2:3">
      <c r="B100" s="145" t="s">
        <v>70</v>
      </c>
      <c r="C100" s="145" t="s">
        <v>68</v>
      </c>
    </row>
    <row r="101" spans="2:3">
      <c r="B101" s="145" t="s">
        <v>71</v>
      </c>
      <c r="C101" s="145" t="s">
        <v>77</v>
      </c>
    </row>
    <row r="102" spans="2:3">
      <c r="B102" s="145"/>
      <c r="C102" s="145"/>
    </row>
    <row r="103" spans="2:3">
      <c r="B103" s="145" t="s">
        <v>24</v>
      </c>
      <c r="C103" s="145" t="s">
        <v>53</v>
      </c>
    </row>
    <row r="104" spans="2:3">
      <c r="B104" s="145" t="s">
        <v>48</v>
      </c>
      <c r="C104" s="145" t="s">
        <v>75</v>
      </c>
    </row>
    <row r="105" spans="2:3">
      <c r="B105" s="145"/>
      <c r="C105" s="145"/>
    </row>
    <row r="106" spans="2:3">
      <c r="B106" s="148" t="s">
        <v>14</v>
      </c>
      <c r="C106" s="145"/>
    </row>
    <row r="107" spans="2:3">
      <c r="B107" s="145" t="s">
        <v>98</v>
      </c>
      <c r="C107" s="151" t="s">
        <v>75</v>
      </c>
    </row>
    <row r="108" spans="2:3"/>
    <row r="109" spans="2:3">
      <c r="B109" s="140" t="s">
        <v>64</v>
      </c>
      <c r="C109" s="150"/>
    </row>
    <row r="110" spans="2:3">
      <c r="B110" s="148" t="s">
        <v>13</v>
      </c>
      <c r="C110" s="145"/>
    </row>
    <row r="111" spans="2:3" ht="28.8">
      <c r="B111" s="145" t="s">
        <v>91</v>
      </c>
      <c r="C111" s="149" t="s">
        <v>114</v>
      </c>
    </row>
    <row r="112" spans="2:3">
      <c r="B112" s="145" t="s">
        <v>80</v>
      </c>
      <c r="C112" s="145" t="s">
        <v>78</v>
      </c>
    </row>
    <row r="113" spans="2:3">
      <c r="B113" s="145" t="s">
        <v>83</v>
      </c>
      <c r="C113" s="145" t="s">
        <v>84</v>
      </c>
    </row>
    <row r="114" spans="2:3">
      <c r="B114" s="145" t="s">
        <v>81</v>
      </c>
      <c r="C114" s="153">
        <v>16</v>
      </c>
    </row>
    <row r="115" spans="2:3">
      <c r="B115" s="145" t="s">
        <v>24</v>
      </c>
      <c r="C115" s="145" t="s">
        <v>29</v>
      </c>
    </row>
    <row r="116" spans="2:3">
      <c r="B116" s="145" t="s">
        <v>79</v>
      </c>
      <c r="C116" s="145" t="s">
        <v>82</v>
      </c>
    </row>
    <row r="117" spans="2:3">
      <c r="B117" s="145"/>
      <c r="C117" s="186" t="s">
        <v>204</v>
      </c>
    </row>
    <row r="118" spans="2:3">
      <c r="B118" s="148" t="s">
        <v>14</v>
      </c>
      <c r="C118" s="145"/>
    </row>
    <row r="119" spans="2:3">
      <c r="B119" s="145" t="s">
        <v>99</v>
      </c>
      <c r="C119" s="151" t="s">
        <v>202</v>
      </c>
    </row>
    <row r="120" spans="2:3">
      <c r="B120" s="145" t="s">
        <v>85</v>
      </c>
      <c r="C120" s="145" t="s">
        <v>96</v>
      </c>
    </row>
    <row r="121" spans="2:3"/>
    <row r="122" spans="2:3">
      <c r="B122" s="140" t="s">
        <v>86</v>
      </c>
      <c r="C122" s="141"/>
    </row>
    <row r="123" spans="2:3">
      <c r="B123" s="142" t="s">
        <v>13</v>
      </c>
      <c r="C123" s="143"/>
    </row>
    <row r="124" spans="2:3">
      <c r="B124" s="144" t="s">
        <v>21</v>
      </c>
      <c r="C124" s="145" t="s">
        <v>36</v>
      </c>
    </row>
    <row r="125" spans="2:3">
      <c r="B125" s="144" t="s">
        <v>22</v>
      </c>
      <c r="C125" s="145" t="s">
        <v>87</v>
      </c>
    </row>
    <row r="126" spans="2:3">
      <c r="B126" s="144" t="s">
        <v>92</v>
      </c>
      <c r="C126" s="145" t="s">
        <v>115</v>
      </c>
    </row>
    <row r="127" spans="2:3">
      <c r="B127" s="144" t="s">
        <v>88</v>
      </c>
      <c r="C127" s="145" t="s">
        <v>93</v>
      </c>
    </row>
    <row r="128" spans="2:3">
      <c r="B128" s="144" t="s">
        <v>24</v>
      </c>
      <c r="C128" s="145" t="s">
        <v>59</v>
      </c>
    </row>
    <row r="129" spans="2:3">
      <c r="B129" s="144" t="s">
        <v>19</v>
      </c>
      <c r="C129" s="149" t="s">
        <v>95</v>
      </c>
    </row>
    <row r="130" spans="2:3">
      <c r="B130" s="144" t="s">
        <v>89</v>
      </c>
      <c r="C130" s="145" t="s">
        <v>90</v>
      </c>
    </row>
    <row r="131" spans="2:3">
      <c r="B131" s="144"/>
      <c r="C131" s="145"/>
    </row>
    <row r="132" spans="2:3">
      <c r="B132" s="146" t="s">
        <v>14</v>
      </c>
      <c r="C132" s="145"/>
    </row>
    <row r="133" spans="2:3">
      <c r="B133" s="145" t="s">
        <v>98</v>
      </c>
      <c r="C133" s="152" t="s">
        <v>203</v>
      </c>
    </row>
    <row r="134" spans="2:3">
      <c r="B134" s="31"/>
      <c r="C134" s="43"/>
    </row>
    <row r="135" spans="2:3" hidden="1">
      <c r="B135" s="31"/>
    </row>
    <row r="142" spans="2:3"/>
    <row r="143" spans="2:3"/>
  </sheetData>
  <sheetProtection algorithmName="SHA-512" hashValue="6RAhDpv2gc/O007nTuBtguTnnufx2DqO+uyt54SKIunHe18S1FGInMJacAdLsBtzKqNiFvB4vBQukHVQ+xT+hg==" saltValue="FazIQtqYGLWA0Esg+3j4/Q==" spinCount="100000" sheet="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56C9-4602-4E49-AEA9-4027FCA5683A}">
  <sheetPr>
    <tabColor theme="0" tint="-0.499984740745262"/>
    <pageSetUpPr fitToPage="1"/>
  </sheetPr>
  <dimension ref="A1:P95"/>
  <sheetViews>
    <sheetView showGridLines="0" zoomScaleNormal="100" workbookViewId="0">
      <selection activeCell="F13" sqref="F13"/>
    </sheetView>
  </sheetViews>
  <sheetFormatPr defaultColWidth="0" defaultRowHeight="0" customHeight="1" zeroHeight="1"/>
  <cols>
    <col min="1" max="1" width="3.6640625" style="94" customWidth="1"/>
    <col min="2" max="2" width="95.6640625" style="94" customWidth="1"/>
    <col min="3" max="3" width="1.6640625" style="94" customWidth="1"/>
    <col min="4" max="4" width="4" style="94" customWidth="1"/>
    <col min="5" max="5" width="54.5546875" style="94" customWidth="1"/>
    <col min="6" max="6" width="20.6640625" style="94" customWidth="1"/>
    <col min="7" max="7" width="11.33203125" style="94" customWidth="1"/>
    <col min="8" max="8" width="4.33203125" style="94" customWidth="1"/>
    <col min="9" max="9" width="3.6640625" style="94" customWidth="1"/>
    <col min="10" max="16384" width="9.33203125" style="94" hidden="1"/>
  </cols>
  <sheetData>
    <row r="1" spans="1:10" s="61" customFormat="1" ht="21" customHeight="1">
      <c r="A1" s="60"/>
      <c r="B1" s="60"/>
      <c r="C1" s="60"/>
      <c r="D1" s="60"/>
      <c r="E1" s="60"/>
      <c r="F1" s="60"/>
      <c r="G1" s="60"/>
      <c r="H1" s="60"/>
    </row>
    <row r="2" spans="1:10" s="61" customFormat="1" ht="21" customHeight="1">
      <c r="A2" s="60"/>
      <c r="B2" s="62" t="s">
        <v>116</v>
      </c>
      <c r="C2" s="63"/>
      <c r="D2" s="63"/>
      <c r="E2" s="63"/>
      <c r="F2" s="63"/>
      <c r="G2" s="64"/>
      <c r="H2" s="64"/>
    </row>
    <row r="3" spans="1:10" s="61" customFormat="1" ht="21" customHeight="1">
      <c r="A3" s="60"/>
      <c r="B3" s="65" t="s">
        <v>117</v>
      </c>
      <c r="C3" s="63"/>
      <c r="D3" s="63"/>
      <c r="E3" s="63"/>
      <c r="F3" s="63"/>
      <c r="G3" s="64"/>
      <c r="H3" s="64"/>
    </row>
    <row r="4" spans="1:10" s="61" customFormat="1" ht="24.6">
      <c r="A4" s="60"/>
      <c r="B4" s="66" t="s">
        <v>118</v>
      </c>
      <c r="C4" s="63"/>
      <c r="D4" s="63"/>
      <c r="E4" s="63"/>
      <c r="F4" s="63"/>
      <c r="G4" s="64"/>
      <c r="H4" s="64"/>
    </row>
    <row r="5" spans="1:10" s="61" customFormat="1" ht="21" customHeight="1">
      <c r="A5" s="60"/>
      <c r="B5" s="67" t="s">
        <v>119</v>
      </c>
      <c r="C5" s="63"/>
      <c r="D5" s="63"/>
      <c r="E5" s="63"/>
      <c r="F5" s="63"/>
      <c r="G5" s="64"/>
      <c r="H5" s="64"/>
    </row>
    <row r="6" spans="1:10" s="61" customFormat="1" ht="21" customHeight="1">
      <c r="A6" s="60"/>
      <c r="B6" s="68" t="s">
        <v>120</v>
      </c>
      <c r="C6" s="63"/>
      <c r="D6" s="63"/>
      <c r="E6" s="63"/>
      <c r="F6" s="63"/>
      <c r="G6" s="64"/>
      <c r="H6" s="64"/>
    </row>
    <row r="7" spans="1:10" s="60" customFormat="1" ht="15" customHeight="1" thickBot="1">
      <c r="B7" s="69"/>
      <c r="C7" s="70"/>
      <c r="D7" s="70"/>
      <c r="E7" s="70"/>
      <c r="F7" s="71"/>
      <c r="G7" s="72"/>
      <c r="H7" s="72"/>
      <c r="J7" s="73"/>
    </row>
    <row r="8" spans="1:10" s="61" customFormat="1" ht="15" customHeight="1">
      <c r="A8" s="60"/>
    </row>
    <row r="9" spans="1:10" s="61" customFormat="1" ht="28.2" customHeight="1">
      <c r="A9" s="74"/>
      <c r="B9" s="74"/>
      <c r="D9" s="194" t="s">
        <v>11</v>
      </c>
      <c r="E9" s="194"/>
      <c r="F9" s="75">
        <f>Catalogus!I39</f>
        <v>0</v>
      </c>
    </row>
    <row r="10" spans="1:10" s="61" customFormat="1" ht="12.75" customHeight="1">
      <c r="B10" s="74"/>
      <c r="C10" s="74"/>
    </row>
    <row r="11" spans="1:10" s="61" customFormat="1" ht="28.2" customHeight="1">
      <c r="B11" s="74"/>
      <c r="C11" s="74"/>
      <c r="D11" s="195" t="s">
        <v>121</v>
      </c>
      <c r="E11" s="196"/>
      <c r="F11" s="179" t="s">
        <v>122</v>
      </c>
      <c r="G11" s="197" t="s">
        <v>123</v>
      </c>
      <c r="H11" s="198"/>
    </row>
    <row r="12" spans="1:10" s="61" customFormat="1" ht="28.2" customHeight="1">
      <c r="B12" s="74"/>
      <c r="C12" s="74"/>
      <c r="D12" s="199" t="s">
        <v>124</v>
      </c>
      <c r="E12" s="200"/>
      <c r="F12" s="76">
        <f>+DATA!G41</f>
        <v>150</v>
      </c>
      <c r="G12" s="77">
        <f>+F12/DATA!$G$40*100</f>
        <v>60</v>
      </c>
      <c r="H12" s="78" t="s">
        <v>125</v>
      </c>
    </row>
    <row r="13" spans="1:10" s="61" customFormat="1" ht="28.2" customHeight="1">
      <c r="B13" s="74"/>
      <c r="C13" s="74"/>
      <c r="D13" s="199" t="s">
        <v>126</v>
      </c>
      <c r="E13" s="200"/>
      <c r="F13" s="79"/>
      <c r="G13" s="77">
        <f>+F13/DATA!$G$40*100</f>
        <v>0</v>
      </c>
      <c r="H13" s="78" t="s">
        <v>125</v>
      </c>
    </row>
    <row r="14" spans="1:10" s="61" customFormat="1" ht="28.2" customHeight="1">
      <c r="C14" s="74"/>
      <c r="D14" s="80"/>
      <c r="E14" s="180" t="s">
        <v>127</v>
      </c>
      <c r="F14" s="81">
        <f>SUM(F12:F13)</f>
        <v>150</v>
      </c>
      <c r="G14" s="77">
        <f>SUM(G12:G13)</f>
        <v>60</v>
      </c>
      <c r="H14" s="78" t="s">
        <v>125</v>
      </c>
    </row>
    <row r="15" spans="1:10" s="61" customFormat="1" ht="28.2" customHeight="1">
      <c r="C15" s="74"/>
      <c r="D15" s="201" t="s">
        <v>128</v>
      </c>
      <c r="E15" s="202"/>
      <c r="F15" s="82">
        <f>+DATA!E7</f>
        <v>1.0679198016112346</v>
      </c>
    </row>
    <row r="16" spans="1:10" s="61" customFormat="1" ht="28.2" customHeight="1">
      <c r="B16" s="74"/>
      <c r="C16" s="74"/>
      <c r="D16" s="83" t="s">
        <v>129</v>
      </c>
      <c r="E16" s="84" t="str">
        <f>"Eigen inschatting door Inschrijver. Waarde tussen 0 en "&amp;F20&amp;" punten."</f>
        <v>Eigen inschatting door Inschrijver. Waarde tussen 0 en 100 punten.</v>
      </c>
      <c r="F16" s="85"/>
      <c r="G16" s="86"/>
      <c r="H16" s="87"/>
    </row>
    <row r="17" spans="1:12" s="61" customFormat="1" ht="28.2" customHeight="1">
      <c r="C17" s="74"/>
      <c r="D17" s="88"/>
      <c r="E17" s="87"/>
      <c r="F17" s="87"/>
      <c r="G17" s="87"/>
    </row>
    <row r="18" spans="1:12" s="61" customFormat="1" ht="28.2" customHeight="1">
      <c r="C18" s="74"/>
      <c r="D18" s="195" t="s">
        <v>130</v>
      </c>
      <c r="E18" s="196"/>
      <c r="F18" s="89" t="s">
        <v>131</v>
      </c>
      <c r="G18" s="197" t="s">
        <v>123</v>
      </c>
      <c r="H18" s="198"/>
    </row>
    <row r="19" spans="1:12" s="61" customFormat="1" ht="28.2" customHeight="1">
      <c r="C19" s="74"/>
      <c r="D19" s="194" t="s">
        <v>132</v>
      </c>
      <c r="E19" s="194"/>
      <c r="F19" s="81">
        <f>DATA!G41</f>
        <v>150</v>
      </c>
      <c r="G19" s="77">
        <f>+F19/DATA!$G$40*100</f>
        <v>60</v>
      </c>
      <c r="H19" s="78" t="s">
        <v>125</v>
      </c>
    </row>
    <row r="20" spans="1:12" s="61" customFormat="1" ht="28.2" customHeight="1">
      <c r="C20" s="74"/>
      <c r="D20" s="194" t="s">
        <v>133</v>
      </c>
      <c r="E20" s="194"/>
      <c r="F20" s="81">
        <f>DATA!G42</f>
        <v>100</v>
      </c>
      <c r="G20" s="77">
        <f>+F20/DATA!$G$40*100</f>
        <v>40</v>
      </c>
      <c r="H20" s="78" t="s">
        <v>125</v>
      </c>
      <c r="J20" s="90"/>
      <c r="K20" s="90"/>
      <c r="L20" s="90"/>
    </row>
    <row r="21" spans="1:12" s="61" customFormat="1" ht="28.2" customHeight="1">
      <c r="B21" s="74"/>
      <c r="C21" s="74"/>
      <c r="D21" s="194" t="s">
        <v>134</v>
      </c>
      <c r="E21" s="194"/>
      <c r="F21" s="81">
        <f>SUM(F19:F20)</f>
        <v>250</v>
      </c>
      <c r="G21" s="77">
        <f>+F21/DATA!$G$40*100</f>
        <v>100</v>
      </c>
      <c r="H21" s="78" t="s">
        <v>125</v>
      </c>
    </row>
    <row r="22" spans="1:12" s="61" customFormat="1" ht="28.2" customHeight="1">
      <c r="B22" s="74"/>
      <c r="C22" s="74"/>
      <c r="D22" s="193"/>
      <c r="E22" s="193"/>
      <c r="F22" s="91"/>
      <c r="G22" s="92"/>
      <c r="H22" s="93"/>
    </row>
    <row r="23" spans="1:12" s="61" customFormat="1" ht="28.2" customHeight="1">
      <c r="B23" s="74"/>
      <c r="C23" s="74"/>
      <c r="D23" s="74"/>
      <c r="E23" s="74"/>
      <c r="F23" s="74"/>
      <c r="G23" s="74"/>
      <c r="H23" s="74"/>
    </row>
    <row r="24" spans="1:12" s="61" customFormat="1" ht="28.2" customHeight="1">
      <c r="B24" s="74"/>
      <c r="C24" s="74"/>
      <c r="D24" s="74"/>
      <c r="E24" s="74"/>
      <c r="F24" s="74"/>
      <c r="G24" s="74"/>
      <c r="H24" s="74"/>
    </row>
    <row r="25" spans="1:12" s="61" customFormat="1" ht="28.2" customHeight="1">
      <c r="B25" s="74"/>
      <c r="C25" s="74"/>
      <c r="D25" s="74"/>
      <c r="E25" s="74"/>
      <c r="F25" s="74"/>
      <c r="G25" s="74"/>
      <c r="H25" s="74"/>
    </row>
    <row r="26" spans="1:12" s="61" customFormat="1" ht="28.2" customHeight="1">
      <c r="B26" s="74"/>
      <c r="C26" s="74"/>
      <c r="D26" s="74"/>
      <c r="E26" s="74"/>
      <c r="F26" s="74"/>
      <c r="G26" s="74"/>
      <c r="H26" s="74"/>
    </row>
    <row r="27" spans="1:12" s="61" customFormat="1" ht="27.75" customHeight="1">
      <c r="A27" s="60"/>
      <c r="B27" s="74"/>
      <c r="C27" s="74"/>
      <c r="D27" s="74"/>
      <c r="E27" s="74"/>
      <c r="F27" s="74"/>
      <c r="G27" s="74"/>
      <c r="H27" s="74"/>
    </row>
    <row r="28" spans="1:12" s="61" customFormat="1" ht="15" customHeight="1" thickBot="1">
      <c r="A28" s="60"/>
      <c r="B28" s="69"/>
      <c r="C28" s="70"/>
      <c r="D28" s="70"/>
      <c r="E28" s="70"/>
      <c r="F28" s="71"/>
      <c r="G28" s="72"/>
      <c r="H28" s="72"/>
    </row>
    <row r="29" spans="1:12" s="61" customFormat="1" ht="15" customHeight="1"/>
    <row r="30" spans="1:12" s="61" customFormat="1" ht="28.2" hidden="1" customHeight="1">
      <c r="B30" s="74"/>
    </row>
    <row r="31" spans="1:12" s="61" customFormat="1" ht="28.2" hidden="1" customHeight="1">
      <c r="B31" s="74"/>
    </row>
    <row r="32" spans="1:12" s="61" customFormat="1" ht="28.2" hidden="1" customHeight="1">
      <c r="B32" s="74"/>
    </row>
    <row r="33" spans="2:16" s="61" customFormat="1" ht="28.2" hidden="1" customHeight="1">
      <c r="B33" s="74"/>
    </row>
    <row r="34" spans="2:16" s="61" customFormat="1" ht="28.2" hidden="1" customHeight="1">
      <c r="B34" s="74"/>
    </row>
    <row r="35" spans="2:16" s="61" customFormat="1" ht="28.2" hidden="1" customHeight="1">
      <c r="B35" s="74"/>
      <c r="P35" s="61" t="s">
        <v>20</v>
      </c>
    </row>
    <row r="36" spans="2:16" s="61" customFormat="1" ht="28.2" hidden="1" customHeight="1">
      <c r="B36" s="74"/>
    </row>
    <row r="37" spans="2:16" s="61" customFormat="1" ht="28.2" hidden="1" customHeight="1">
      <c r="B37" s="74"/>
      <c r="G37" s="94"/>
    </row>
    <row r="38" spans="2:16" s="61" customFormat="1" ht="28.2" hidden="1" customHeight="1">
      <c r="B38" s="74"/>
      <c r="G38" s="94"/>
    </row>
    <row r="39" spans="2:16" s="61" customFormat="1" ht="28.2" hidden="1" customHeight="1">
      <c r="D39" s="94"/>
      <c r="E39" s="94"/>
      <c r="F39" s="94"/>
      <c r="G39" s="94"/>
    </row>
    <row r="40" spans="2:16" ht="15" hidden="1" customHeight="1"/>
    <row r="41" spans="2:16" ht="15" hidden="1" customHeight="1"/>
    <row r="42" spans="2:16" ht="15" hidden="1" customHeight="1"/>
    <row r="43" spans="2:16" ht="15" hidden="1" customHeight="1"/>
    <row r="44" spans="2:16" ht="15" hidden="1" customHeight="1"/>
    <row r="45" spans="2:16" ht="15" hidden="1" customHeight="1"/>
    <row r="46" spans="2:16" ht="15" hidden="1" customHeight="1"/>
    <row r="47" spans="2:16" ht="15" hidden="1" customHeight="1"/>
    <row r="48" spans="2:16" ht="15" hidden="1" customHeight="1"/>
    <row r="49" s="94" customFormat="1" ht="15" hidden="1" customHeight="1"/>
    <row r="50" s="94" customFormat="1" ht="15" hidden="1" customHeight="1"/>
    <row r="51" s="94" customFormat="1" ht="15" hidden="1" customHeight="1"/>
    <row r="52" s="94" customFormat="1" ht="15" hidden="1" customHeight="1"/>
    <row r="53" s="94" customFormat="1" ht="15" hidden="1" customHeight="1"/>
    <row r="54" s="94" customFormat="1" ht="15" hidden="1" customHeight="1"/>
    <row r="55" s="94" customFormat="1" ht="15" hidden="1" customHeight="1"/>
    <row r="56" s="94" customFormat="1" ht="15" hidden="1" customHeight="1"/>
    <row r="57" s="94" customFormat="1" ht="15" hidden="1" customHeight="1"/>
    <row r="58" s="94" customFormat="1" ht="15" hidden="1" customHeight="1"/>
    <row r="59" s="94" customFormat="1" ht="15" hidden="1" customHeight="1"/>
    <row r="60" s="94" customFormat="1" ht="15" hidden="1" customHeight="1"/>
    <row r="61" s="94" customFormat="1" ht="15" hidden="1" customHeight="1"/>
    <row r="62" s="94" customFormat="1" ht="15" hidden="1" customHeight="1"/>
    <row r="63" s="94" customFormat="1" ht="15" hidden="1" customHeight="1"/>
    <row r="64" s="94" customFormat="1" ht="15" hidden="1" customHeight="1"/>
    <row r="65" s="94" customFormat="1" ht="15" hidden="1" customHeight="1"/>
    <row r="66" s="94" customFormat="1" ht="15" hidden="1" customHeight="1"/>
    <row r="67" s="94" customFormat="1" ht="15" hidden="1" customHeight="1"/>
    <row r="68" s="94" customFormat="1" ht="15" hidden="1" customHeight="1"/>
    <row r="69" s="94" customFormat="1" ht="15" hidden="1" customHeight="1"/>
    <row r="70" s="94" customFormat="1" ht="15" hidden="1" customHeight="1"/>
    <row r="71" s="94" customFormat="1" ht="15" hidden="1" customHeight="1"/>
    <row r="72" s="94" customFormat="1" ht="15" hidden="1" customHeight="1"/>
    <row r="73" s="94" customFormat="1" ht="15" hidden="1" customHeight="1"/>
    <row r="74" s="94" customFormat="1" ht="15" hidden="1" customHeight="1"/>
    <row r="75" s="94" customFormat="1" ht="15" hidden="1" customHeight="1"/>
    <row r="76" s="94" customFormat="1" ht="15" hidden="1" customHeight="1"/>
    <row r="77" s="94" customFormat="1" ht="15" hidden="1" customHeight="1"/>
    <row r="78" s="94" customFormat="1" ht="15" hidden="1" customHeight="1"/>
    <row r="79" s="94" customFormat="1" ht="15" hidden="1" customHeight="1"/>
    <row r="80" s="94" customFormat="1" ht="15" hidden="1" customHeight="1"/>
    <row r="81" spans="3:7" ht="15" hidden="1" customHeight="1"/>
    <row r="82" spans="3:7" ht="15" hidden="1" customHeight="1"/>
    <row r="83" spans="3:7" ht="15" hidden="1" customHeight="1">
      <c r="C83" s="95" t="s">
        <v>127</v>
      </c>
      <c r="D83" s="96"/>
      <c r="E83" s="97">
        <v>1650</v>
      </c>
      <c r="F83" s="98" t="e">
        <f>+E83/Qmax*100</f>
        <v>#NAME?</v>
      </c>
      <c r="G83" s="78" t="s">
        <v>125</v>
      </c>
    </row>
    <row r="84" spans="3:7" ht="15" hidden="1" customHeight="1"/>
    <row r="85" spans="3:7" ht="15" hidden="1" customHeight="1"/>
    <row r="86" spans="3:7" ht="15" hidden="1" customHeight="1"/>
    <row r="87" spans="3:7" ht="15" hidden="1" customHeight="1"/>
    <row r="88" spans="3:7" ht="15" hidden="1" customHeight="1"/>
    <row r="89" spans="3:7" ht="15" hidden="1" customHeight="1"/>
    <row r="90" spans="3:7" ht="15" hidden="1" customHeight="1"/>
    <row r="91" spans="3:7" ht="15" hidden="1" customHeight="1"/>
    <row r="92" spans="3:7" ht="15" hidden="1" customHeight="1"/>
    <row r="93" spans="3:7" ht="15" hidden="1" customHeight="1"/>
    <row r="94" spans="3:7" ht="15" hidden="1" customHeight="1"/>
    <row r="95" spans="3:7" ht="15" hidden="1" customHeight="1"/>
  </sheetData>
  <sheetProtection algorithmName="SHA-512" hashValue="STuAYLoY01znF/+yJwrH9nRThbuh7Q+CMvn05q86Hqia13D5o+lKMVri39PYakuLl8ubNPmMXFbwOy01pp56LQ==" saltValue="G6bZcL6pYwgl3pI33jpMPg==" spinCount="100000" sheet="1" objects="1" scenarios="1" selectLockedCell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2BC0-E160-4171-A40B-18FFB61606F5}">
  <dimension ref="A1:AE80"/>
  <sheetViews>
    <sheetView showGridLines="0" zoomScaleNormal="100" workbookViewId="0">
      <selection activeCell="F13" sqref="F13"/>
    </sheetView>
  </sheetViews>
  <sheetFormatPr defaultColWidth="0" defaultRowHeight="14.4" zeroHeight="1"/>
  <cols>
    <col min="1" max="1" width="3.6640625" style="99" customWidth="1"/>
    <col min="2" max="27" width="21.6640625" style="99" customWidth="1"/>
    <col min="28" max="28" width="3.6640625" style="99" customWidth="1"/>
    <col min="29" max="31" width="21.6640625" style="99" hidden="1" customWidth="1"/>
    <col min="32" max="16384" width="9.33203125" style="99" hidden="1"/>
  </cols>
  <sheetData>
    <row r="1" spans="2:28" ht="21" customHeight="1">
      <c r="AB1" s="100"/>
    </row>
    <row r="2" spans="2:28" s="100" customFormat="1" ht="21" customHeight="1">
      <c r="B2" s="203" t="s">
        <v>135</v>
      </c>
      <c r="C2" s="203"/>
      <c r="D2" s="203"/>
      <c r="E2" s="203"/>
    </row>
    <row r="3" spans="2:28" s="100" customFormat="1" ht="21" customHeight="1">
      <c r="B3" s="203"/>
      <c r="C3" s="203"/>
      <c r="D3" s="203"/>
      <c r="E3" s="203"/>
    </row>
    <row r="4" spans="2:28" s="100" customFormat="1" ht="21" customHeight="1">
      <c r="B4" s="203"/>
      <c r="C4" s="203"/>
      <c r="D4" s="203"/>
      <c r="E4" s="203"/>
    </row>
    <row r="5" spans="2:28" s="100" customFormat="1" ht="21" customHeight="1">
      <c r="B5" s="101"/>
    </row>
    <row r="6" spans="2:28" s="100" customFormat="1" ht="28.2" customHeight="1">
      <c r="B6" s="102" t="s">
        <v>136</v>
      </c>
    </row>
    <row r="7" spans="2:28" s="100" customFormat="1" ht="28.2" customHeight="1">
      <c r="B7" s="103" t="s">
        <v>137</v>
      </c>
      <c r="C7" s="104">
        <f>+'BPK-Grafiek'!$F$9</f>
        <v>0</v>
      </c>
      <c r="D7" s="105">
        <f>+'BPK-Grafiek'!$F$14</f>
        <v>150</v>
      </c>
      <c r="E7" s="106">
        <f>IFERROR((0.5*($C$7/$G$38)^$F$38+0.5*(2-$D$7/$H$38)^$F$38)^(1/$F$38),0)</f>
        <v>1.0679198016112346</v>
      </c>
      <c r="F7" s="107">
        <f>+D7/G40*100</f>
        <v>60</v>
      </c>
    </row>
    <row r="8" spans="2:28" s="100" customFormat="1" ht="28.2" customHeight="1"/>
    <row r="9" spans="2:28" s="110" customFormat="1" ht="28.2" customHeight="1">
      <c r="B9" s="108" t="s">
        <v>138</v>
      </c>
      <c r="C9" s="204" t="s">
        <v>139</v>
      </c>
      <c r="D9" s="204"/>
      <c r="E9" s="204"/>
      <c r="F9" s="204"/>
      <c r="G9" s="204"/>
      <c r="H9" s="204"/>
      <c r="I9" s="204"/>
      <c r="J9" s="204"/>
      <c r="K9" s="109"/>
      <c r="L9" s="109"/>
    </row>
    <row r="10" spans="2:28" s="110" customFormat="1" ht="28.2" customHeight="1">
      <c r="C10" s="204"/>
      <c r="D10" s="204"/>
      <c r="E10" s="204"/>
      <c r="F10" s="204"/>
      <c r="G10" s="204"/>
      <c r="H10" s="204"/>
      <c r="I10" s="204"/>
      <c r="J10" s="204"/>
    </row>
    <row r="11" spans="2:28" s="100" customFormat="1" ht="28.2" customHeight="1">
      <c r="B11" s="111" t="s">
        <v>140</v>
      </c>
      <c r="C11" s="112" t="s">
        <v>141</v>
      </c>
      <c r="D11" s="112" t="s">
        <v>142</v>
      </c>
      <c r="E11" s="112" t="s">
        <v>143</v>
      </c>
      <c r="F11" s="113"/>
      <c r="G11" s="113"/>
      <c r="H11" s="113"/>
      <c r="I11" s="113"/>
      <c r="J11" s="113"/>
      <c r="K11" s="113"/>
      <c r="L11" s="113"/>
      <c r="M11" s="113"/>
      <c r="N11" s="113"/>
      <c r="O11" s="113"/>
      <c r="P11" s="113"/>
      <c r="Q11" s="113"/>
      <c r="R11" s="113"/>
      <c r="S11" s="113"/>
      <c r="T11" s="113"/>
      <c r="U11" s="113"/>
      <c r="V11" s="113"/>
      <c r="W11" s="113"/>
      <c r="X11" s="113"/>
      <c r="Y11" s="113"/>
      <c r="Z11" s="113"/>
      <c r="AA11" s="113"/>
    </row>
    <row r="12" spans="2:28" s="100" customFormat="1" ht="28.2" customHeight="1">
      <c r="B12" s="114" t="s">
        <v>144</v>
      </c>
      <c r="C12" s="115">
        <v>50000</v>
      </c>
      <c r="D12" s="116">
        <v>215</v>
      </c>
      <c r="E12" s="117">
        <v>1</v>
      </c>
      <c r="F12" s="113"/>
      <c r="G12" s="113"/>
      <c r="H12" s="113"/>
      <c r="I12" s="113"/>
      <c r="J12" s="113"/>
      <c r="K12" s="113"/>
      <c r="L12" s="113"/>
      <c r="M12" s="113"/>
      <c r="N12" s="113"/>
      <c r="O12" s="113"/>
      <c r="P12" s="113"/>
      <c r="Q12" s="113"/>
      <c r="R12" s="113"/>
      <c r="S12" s="113"/>
      <c r="T12" s="113"/>
      <c r="U12" s="113"/>
      <c r="V12" s="113"/>
      <c r="W12" s="113"/>
      <c r="X12" s="113"/>
      <c r="Y12" s="113"/>
      <c r="Z12" s="113"/>
      <c r="AA12" s="113"/>
    </row>
    <row r="13" spans="2:28" s="100" customFormat="1" ht="28.2" customHeight="1">
      <c r="B13" s="114" t="s">
        <v>145</v>
      </c>
      <c r="C13" s="115">
        <v>55747.499999999993</v>
      </c>
      <c r="D13" s="116">
        <v>250</v>
      </c>
      <c r="E13" s="117">
        <v>0.99999851896586722</v>
      </c>
      <c r="F13" s="113"/>
      <c r="G13" s="113"/>
      <c r="H13" s="113"/>
      <c r="I13" s="113"/>
      <c r="J13" s="113"/>
      <c r="K13" s="113"/>
      <c r="L13" s="113"/>
      <c r="M13" s="113"/>
      <c r="N13" s="113"/>
      <c r="O13" s="113"/>
      <c r="P13" s="113"/>
      <c r="Q13" s="113"/>
      <c r="R13" s="113"/>
      <c r="S13" s="113"/>
      <c r="T13" s="113"/>
      <c r="U13" s="113"/>
      <c r="V13" s="113"/>
      <c r="W13" s="113"/>
      <c r="X13" s="113"/>
      <c r="Y13" s="113"/>
      <c r="Z13" s="113"/>
      <c r="AA13" s="113"/>
    </row>
    <row r="14" spans="2:28" s="100" customFormat="1" ht="28.2" customHeight="1">
      <c r="B14" s="114" t="s">
        <v>146</v>
      </c>
      <c r="C14" s="115">
        <v>0</v>
      </c>
      <c r="D14" s="116">
        <v>167.80802680356027</v>
      </c>
      <c r="E14" s="117">
        <v>1</v>
      </c>
      <c r="F14" s="113"/>
      <c r="G14" s="113"/>
      <c r="H14" s="113"/>
      <c r="I14" s="113"/>
      <c r="J14" s="113"/>
      <c r="K14" s="113"/>
      <c r="L14" s="113"/>
      <c r="M14" s="113"/>
      <c r="N14" s="113"/>
      <c r="O14" s="113"/>
      <c r="P14" s="113"/>
      <c r="Q14" s="113"/>
      <c r="R14" s="113"/>
      <c r="S14" s="113"/>
      <c r="T14" s="113"/>
      <c r="U14" s="113"/>
      <c r="V14" s="113"/>
      <c r="W14" s="113"/>
      <c r="X14" s="113"/>
      <c r="Y14" s="113"/>
      <c r="Z14" s="113"/>
      <c r="AA14" s="113"/>
    </row>
    <row r="15" spans="2:28" s="100" customFormat="1" ht="28.2" customHeight="1">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row>
    <row r="16" spans="2:28" s="100" customFormat="1" ht="28.2" customHeight="1">
      <c r="B16" s="118" t="s">
        <v>147</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row>
    <row r="17" spans="2:27" s="100" customFormat="1" ht="28.2" customHeight="1">
      <c r="B17" s="113"/>
      <c r="C17" s="112" t="s">
        <v>148</v>
      </c>
      <c r="D17" s="119">
        <v>0</v>
      </c>
      <c r="E17" s="119">
        <v>1.2500000000000001E-2</v>
      </c>
      <c r="F17" s="119">
        <v>2.5000000000000001E-2</v>
      </c>
      <c r="G17" s="119">
        <v>0.05</v>
      </c>
      <c r="H17" s="119">
        <v>0.1</v>
      </c>
      <c r="I17" s="119">
        <v>0.15</v>
      </c>
      <c r="J17" s="119">
        <v>0.2</v>
      </c>
      <c r="K17" s="119">
        <v>0.25</v>
      </c>
      <c r="L17" s="119">
        <v>0.3</v>
      </c>
      <c r="M17" s="119">
        <v>0.35</v>
      </c>
      <c r="N17" s="119">
        <v>0.4</v>
      </c>
      <c r="O17" s="119">
        <v>0.45</v>
      </c>
      <c r="P17" s="119">
        <v>0.5</v>
      </c>
      <c r="Q17" s="119">
        <v>0.55000000000000004</v>
      </c>
      <c r="R17" s="119">
        <v>0.6</v>
      </c>
      <c r="S17" s="119">
        <v>0.65</v>
      </c>
      <c r="T17" s="119">
        <v>0.7</v>
      </c>
      <c r="U17" s="119">
        <v>0.75</v>
      </c>
      <c r="V17" s="119">
        <v>0.8</v>
      </c>
      <c r="W17" s="119">
        <v>0.85</v>
      </c>
      <c r="X17" s="119">
        <v>0.9</v>
      </c>
      <c r="Y17" s="119">
        <v>0.95</v>
      </c>
      <c r="Z17" s="119">
        <v>1</v>
      </c>
      <c r="AA17" s="120">
        <v>0</v>
      </c>
    </row>
    <row r="18" spans="2:27" s="100" customFormat="1" ht="28.2" customHeight="1">
      <c r="B18" s="121" t="s">
        <v>149</v>
      </c>
      <c r="C18" s="119">
        <v>167.80802680356027</v>
      </c>
      <c r="D18" s="119">
        <v>167.80802680356027</v>
      </c>
      <c r="E18" s="119">
        <v>168.83542646851578</v>
      </c>
      <c r="F18" s="119">
        <v>169.86282613347126</v>
      </c>
      <c r="G18" s="119">
        <v>171.91762546338225</v>
      </c>
      <c r="H18" s="119">
        <v>176.02722412320423</v>
      </c>
      <c r="I18" s="119">
        <v>180.13682278302622</v>
      </c>
      <c r="J18" s="119">
        <v>184.2464214428482</v>
      </c>
      <c r="K18" s="119">
        <v>188.35602010267019</v>
      </c>
      <c r="L18" s="119">
        <v>192.4656187624922</v>
      </c>
      <c r="M18" s="119">
        <v>196.57521742231418</v>
      </c>
      <c r="N18" s="119">
        <v>200.68481608213617</v>
      </c>
      <c r="O18" s="119">
        <v>204.79441474195815</v>
      </c>
      <c r="P18" s="119">
        <v>208.90401340178013</v>
      </c>
      <c r="Q18" s="119">
        <v>213.01361206160212</v>
      </c>
      <c r="R18" s="119">
        <v>217.1232107214241</v>
      </c>
      <c r="S18" s="119">
        <v>221.23280938124608</v>
      </c>
      <c r="T18" s="119">
        <v>225.34240804106807</v>
      </c>
      <c r="U18" s="119">
        <v>229.45200670089008</v>
      </c>
      <c r="V18" s="119">
        <v>233.56160536071206</v>
      </c>
      <c r="W18" s="119">
        <v>237.67120402053405</v>
      </c>
      <c r="X18" s="119">
        <v>241.78080268035603</v>
      </c>
      <c r="Y18" s="119">
        <v>245.89040134017802</v>
      </c>
      <c r="Z18" s="119">
        <v>250</v>
      </c>
      <c r="AA18" s="119" t="s">
        <v>143</v>
      </c>
    </row>
    <row r="19" spans="2:27" s="100" customFormat="1" ht="28.2" customHeight="1">
      <c r="B19" s="121" t="s">
        <v>150</v>
      </c>
      <c r="C19" s="119"/>
      <c r="D19" s="119">
        <v>0</v>
      </c>
      <c r="E19" s="119">
        <v>17823.617524937057</v>
      </c>
      <c r="F19" s="119">
        <v>21705.44028200765</v>
      </c>
      <c r="G19" s="119">
        <v>26395.590500926319</v>
      </c>
      <c r="H19" s="119">
        <v>32008.769413711856</v>
      </c>
      <c r="I19" s="119">
        <v>35746.128426219955</v>
      </c>
      <c r="J19" s="119">
        <v>38595.412241793136</v>
      </c>
      <c r="K19" s="119">
        <v>40908.092294846778</v>
      </c>
      <c r="L19" s="119">
        <v>42854.71271340688</v>
      </c>
      <c r="M19" s="119">
        <v>44532.485535370994</v>
      </c>
      <c r="N19" s="119">
        <v>46002.709798788448</v>
      </c>
      <c r="O19" s="119">
        <v>47306.834916692358</v>
      </c>
      <c r="P19" s="119">
        <v>48474.366957766637</v>
      </c>
      <c r="Q19" s="119">
        <v>49527.157148229846</v>
      </c>
      <c r="R19" s="119">
        <v>50481.904278830603</v>
      </c>
      <c r="S19" s="119">
        <v>51351.700695819927</v>
      </c>
      <c r="T19" s="119">
        <v>52147.032335477816</v>
      </c>
      <c r="U19" s="119">
        <v>52876.45054966009</v>
      </c>
      <c r="V19" s="119">
        <v>53547.037988878918</v>
      </c>
      <c r="W19" s="119">
        <v>54164.740515365193</v>
      </c>
      <c r="X19" s="119">
        <v>54734.609237923338</v>
      </c>
      <c r="Y19" s="119">
        <v>55260.98062023559</v>
      </c>
      <c r="Z19" s="119">
        <v>55747.612915998034</v>
      </c>
      <c r="AA19" s="119">
        <v>1</v>
      </c>
    </row>
    <row r="20" spans="2:27" s="100" customFormat="1" ht="28.2" customHeight="1">
      <c r="B20" s="122"/>
      <c r="C20" s="119"/>
      <c r="D20" s="119">
        <v>67.123210721424115</v>
      </c>
      <c r="E20" s="119">
        <v>67.534170587406308</v>
      </c>
      <c r="F20" s="119">
        <v>67.945130453388501</v>
      </c>
      <c r="G20" s="119">
        <v>68.7670501853529</v>
      </c>
      <c r="H20" s="119">
        <v>70.4108896492817</v>
      </c>
      <c r="I20" s="119">
        <v>72.054729113210499</v>
      </c>
      <c r="J20" s="119">
        <v>73.698568577139284</v>
      </c>
      <c r="K20" s="119">
        <v>75.342408041068083</v>
      </c>
      <c r="L20" s="119">
        <v>76.986247504996868</v>
      </c>
      <c r="M20" s="119">
        <v>78.630086968925667</v>
      </c>
      <c r="N20" s="119">
        <v>80.273926432854466</v>
      </c>
      <c r="O20" s="119">
        <v>81.917765896783251</v>
      </c>
      <c r="P20" s="119">
        <v>83.561605360712051</v>
      </c>
      <c r="Q20" s="119">
        <v>85.20544482464085</v>
      </c>
      <c r="R20" s="119">
        <v>86.849284288569635</v>
      </c>
      <c r="S20" s="119">
        <v>88.493123752498434</v>
      </c>
      <c r="T20" s="119">
        <v>90.136963216427219</v>
      </c>
      <c r="U20" s="119">
        <v>91.780802680356032</v>
      </c>
      <c r="V20" s="119">
        <v>93.424642144284832</v>
      </c>
      <c r="W20" s="119">
        <v>95.068481608213617</v>
      </c>
      <c r="X20" s="119">
        <v>96.712321072142416</v>
      </c>
      <c r="Y20" s="119">
        <v>98.356160536071201</v>
      </c>
      <c r="Z20" s="119">
        <v>100</v>
      </c>
      <c r="AA20" s="119">
        <v>0</v>
      </c>
    </row>
    <row r="21" spans="2:27" s="100" customFormat="1" ht="28.2" customHeight="1">
      <c r="B21" s="121" t="s">
        <v>151</v>
      </c>
      <c r="C21" s="119">
        <v>194.02722412320426</v>
      </c>
      <c r="D21" s="119">
        <v>194.02722412320426</v>
      </c>
      <c r="E21" s="119">
        <v>194.72688382166422</v>
      </c>
      <c r="F21" s="119">
        <v>195.42654352012417</v>
      </c>
      <c r="G21" s="119">
        <v>196.82586291704405</v>
      </c>
      <c r="H21" s="119">
        <v>199.62450171088383</v>
      </c>
      <c r="I21" s="119">
        <v>202.42314050472362</v>
      </c>
      <c r="J21" s="119">
        <v>205.2217792985634</v>
      </c>
      <c r="K21" s="119">
        <v>208.02041809240319</v>
      </c>
      <c r="L21" s="119">
        <v>210.81905688624298</v>
      </c>
      <c r="M21" s="119">
        <v>213.61769568008276</v>
      </c>
      <c r="N21" s="119">
        <v>216.41633447392257</v>
      </c>
      <c r="O21" s="119">
        <v>219.21497326776233</v>
      </c>
      <c r="P21" s="119">
        <v>222.01361206160215</v>
      </c>
      <c r="Q21" s="119">
        <v>224.81225085544193</v>
      </c>
      <c r="R21" s="119">
        <v>227.61088964928172</v>
      </c>
      <c r="S21" s="119">
        <v>230.4095284431215</v>
      </c>
      <c r="T21" s="119">
        <v>233.20816723696129</v>
      </c>
      <c r="U21" s="119">
        <v>236.00680603080107</v>
      </c>
      <c r="V21" s="119">
        <v>238.80544482464086</v>
      </c>
      <c r="W21" s="119">
        <v>241.60408361848064</v>
      </c>
      <c r="X21" s="119">
        <v>244.40272241232043</v>
      </c>
      <c r="Y21" s="119">
        <v>247.20136120616021</v>
      </c>
      <c r="Z21" s="119">
        <v>250</v>
      </c>
      <c r="AA21" s="119" t="s">
        <v>143</v>
      </c>
    </row>
    <row r="22" spans="2:27" s="100" customFormat="1" ht="28.2" customHeight="1">
      <c r="B22" s="121" t="s">
        <v>152</v>
      </c>
      <c r="C22" s="119"/>
      <c r="D22" s="119">
        <v>0</v>
      </c>
      <c r="E22" s="119">
        <v>14815.569080677491</v>
      </c>
      <c r="F22" s="119">
        <v>18048.422098473115</v>
      </c>
      <c r="G22" s="119">
        <v>21963.375701212561</v>
      </c>
      <c r="H22" s="119">
        <v>26670.663045059286</v>
      </c>
      <c r="I22" s="119">
        <v>29825.99058038108</v>
      </c>
      <c r="J22" s="119">
        <v>32248.266871695603</v>
      </c>
      <c r="K22" s="119">
        <v>34228.545029111156</v>
      </c>
      <c r="L22" s="119">
        <v>35907.889465225737</v>
      </c>
      <c r="M22" s="119">
        <v>37366.61329757054</v>
      </c>
      <c r="N22" s="119">
        <v>38655.297002159678</v>
      </c>
      <c r="O22" s="119">
        <v>39808.097552074491</v>
      </c>
      <c r="P22" s="119">
        <v>40849.295875322365</v>
      </c>
      <c r="Q22" s="119">
        <v>41796.84658626296</v>
      </c>
      <c r="R22" s="119">
        <v>42664.448309135129</v>
      </c>
      <c r="S22" s="119">
        <v>43462.822110573317</v>
      </c>
      <c r="T22" s="119">
        <v>44200.538062760985</v>
      </c>
      <c r="U22" s="119">
        <v>44884.570261238718</v>
      </c>
      <c r="V22" s="119">
        <v>45520.68151905376</v>
      </c>
      <c r="W22" s="119">
        <v>46113.69730335135</v>
      </c>
      <c r="X22" s="119">
        <v>46667.705394765493</v>
      </c>
      <c r="Y22" s="119">
        <v>47186.204389122329</v>
      </c>
      <c r="Z22" s="119">
        <v>47672.216134842973</v>
      </c>
      <c r="AA22" s="119">
        <v>0.9</v>
      </c>
    </row>
    <row r="23" spans="2:27" s="100" customFormat="1" ht="28.2" customHeight="1">
      <c r="B23" s="122"/>
      <c r="C23" s="119"/>
      <c r="D23" s="119">
        <v>77.610889649281702</v>
      </c>
      <c r="E23" s="119">
        <v>77.890753528665684</v>
      </c>
      <c r="F23" s="119">
        <v>78.170617408049665</v>
      </c>
      <c r="G23" s="119">
        <v>78.730345166817614</v>
      </c>
      <c r="H23" s="119">
        <v>79.849800684353539</v>
      </c>
      <c r="I23" s="119">
        <v>80.969256201889451</v>
      </c>
      <c r="J23" s="119">
        <v>82.088711719425362</v>
      </c>
      <c r="K23" s="119">
        <v>83.208167236961273</v>
      </c>
      <c r="L23" s="119">
        <v>84.327622754497185</v>
      </c>
      <c r="M23" s="119">
        <v>85.44707827203311</v>
      </c>
      <c r="N23" s="119">
        <v>86.566533789569036</v>
      </c>
      <c r="O23" s="119">
        <v>87.685989307104933</v>
      </c>
      <c r="P23" s="119">
        <v>88.805444824640858</v>
      </c>
      <c r="Q23" s="119">
        <v>89.92490034217677</v>
      </c>
      <c r="R23" s="119">
        <v>91.044355859712695</v>
      </c>
      <c r="S23" s="119">
        <v>92.163811377248607</v>
      </c>
      <c r="T23" s="119">
        <v>93.283266894784518</v>
      </c>
      <c r="U23" s="119">
        <v>94.402722412320429</v>
      </c>
      <c r="V23" s="119">
        <v>95.52217792985634</v>
      </c>
      <c r="W23" s="119">
        <v>96.641633447392266</v>
      </c>
      <c r="X23" s="119">
        <v>97.761088964928163</v>
      </c>
      <c r="Y23" s="119">
        <v>98.880544482464089</v>
      </c>
      <c r="Z23" s="119">
        <v>100</v>
      </c>
      <c r="AA23" s="119">
        <v>0</v>
      </c>
    </row>
    <row r="24" spans="2:27" s="100" customFormat="1" ht="28.2" customHeight="1">
      <c r="B24" s="121" t="s">
        <v>153</v>
      </c>
      <c r="C24" s="119">
        <v>220.2464214428482</v>
      </c>
      <c r="D24" s="119">
        <v>220.2464214428482</v>
      </c>
      <c r="E24" s="119">
        <v>220.6183411748126</v>
      </c>
      <c r="F24" s="119">
        <v>220.990260906777</v>
      </c>
      <c r="G24" s="119">
        <v>221.73410037070579</v>
      </c>
      <c r="H24" s="119">
        <v>223.22177929856338</v>
      </c>
      <c r="I24" s="119">
        <v>224.70945822642096</v>
      </c>
      <c r="J24" s="119">
        <v>226.19713715427855</v>
      </c>
      <c r="K24" s="119">
        <v>227.68481608213614</v>
      </c>
      <c r="L24" s="119">
        <v>229.17249500999375</v>
      </c>
      <c r="M24" s="119">
        <v>230.66017393785134</v>
      </c>
      <c r="N24" s="119">
        <v>232.14785286570893</v>
      </c>
      <c r="O24" s="119">
        <v>233.63553179356651</v>
      </c>
      <c r="P24" s="119">
        <v>235.1232107214241</v>
      </c>
      <c r="Q24" s="119">
        <v>236.61088964928169</v>
      </c>
      <c r="R24" s="119">
        <v>238.09856857713928</v>
      </c>
      <c r="S24" s="119">
        <v>239.58624750499686</v>
      </c>
      <c r="T24" s="119">
        <v>241.07392643285445</v>
      </c>
      <c r="U24" s="119">
        <v>242.56160536071206</v>
      </c>
      <c r="V24" s="119">
        <v>244.04928428856965</v>
      </c>
      <c r="W24" s="119">
        <v>245.53696321642724</v>
      </c>
      <c r="X24" s="119">
        <v>247.02464214428483</v>
      </c>
      <c r="Y24" s="119">
        <v>248.51232107214241</v>
      </c>
      <c r="Z24" s="119">
        <v>250</v>
      </c>
      <c r="AA24" s="119" t="s">
        <v>143</v>
      </c>
    </row>
    <row r="25" spans="2:27" s="100" customFormat="1" ht="28.2" customHeight="1">
      <c r="B25" s="121" t="s">
        <v>154</v>
      </c>
      <c r="C25" s="119"/>
      <c r="D25" s="119">
        <v>0</v>
      </c>
      <c r="E25" s="119">
        <v>11371.743318954153</v>
      </c>
      <c r="F25" s="119">
        <v>13859.035152542529</v>
      </c>
      <c r="G25" s="119">
        <v>16879.656117608127</v>
      </c>
      <c r="H25" s="119">
        <v>20532.527015438009</v>
      </c>
      <c r="I25" s="119">
        <v>23001.224814948371</v>
      </c>
      <c r="J25" s="119">
        <v>24912.270608621384</v>
      </c>
      <c r="K25" s="119">
        <v>26488.020747570583</v>
      </c>
      <c r="L25" s="119">
        <v>27836.094773642122</v>
      </c>
      <c r="M25" s="119">
        <v>29017.679111157508</v>
      </c>
      <c r="N25" s="119">
        <v>30071.253881116812</v>
      </c>
      <c r="O25" s="119">
        <v>31022.766986165134</v>
      </c>
      <c r="P25" s="119">
        <v>31890.636208500928</v>
      </c>
      <c r="Q25" s="119">
        <v>32688.459477088865</v>
      </c>
      <c r="R25" s="119">
        <v>33426.594637864866</v>
      </c>
      <c r="S25" s="119">
        <v>34113.134384612313</v>
      </c>
      <c r="T25" s="119">
        <v>34754.536219132577</v>
      </c>
      <c r="U25" s="119">
        <v>35356.045202904832</v>
      </c>
      <c r="V25" s="119">
        <v>35921.986800404906</v>
      </c>
      <c r="W25" s="119">
        <v>36455.975285391163</v>
      </c>
      <c r="X25" s="119">
        <v>36961.065547615988</v>
      </c>
      <c r="Y25" s="119">
        <v>37439.865935237591</v>
      </c>
      <c r="Z25" s="119">
        <v>37894.623641571183</v>
      </c>
      <c r="AA25" s="119">
        <v>0.8</v>
      </c>
    </row>
    <row r="26" spans="2:27" s="100" customFormat="1" ht="28.2" customHeight="1">
      <c r="B26" s="122"/>
      <c r="C26" s="119"/>
      <c r="D26" s="119">
        <v>88.098568577139275</v>
      </c>
      <c r="E26" s="119">
        <v>88.247336469925045</v>
      </c>
      <c r="F26" s="119">
        <v>88.396104362710801</v>
      </c>
      <c r="G26" s="119">
        <v>88.693640148282313</v>
      </c>
      <c r="H26" s="119">
        <v>89.288711719425351</v>
      </c>
      <c r="I26" s="119">
        <v>89.883783290568388</v>
      </c>
      <c r="J26" s="119">
        <v>90.478854861711426</v>
      </c>
      <c r="K26" s="119">
        <v>91.073926432854464</v>
      </c>
      <c r="L26" s="119">
        <v>91.668998003997501</v>
      </c>
      <c r="M26" s="119">
        <v>92.264069575140539</v>
      </c>
      <c r="N26" s="119">
        <v>92.859141146283577</v>
      </c>
      <c r="O26" s="119">
        <v>93.454212717426614</v>
      </c>
      <c r="P26" s="119">
        <v>94.049284288569652</v>
      </c>
      <c r="Q26" s="119">
        <v>94.644355859712675</v>
      </c>
      <c r="R26" s="119">
        <v>95.239427430855699</v>
      </c>
      <c r="S26" s="119">
        <v>95.834499001998736</v>
      </c>
      <c r="T26" s="119">
        <v>96.429570573141774</v>
      </c>
      <c r="U26" s="119">
        <v>97.024642144284826</v>
      </c>
      <c r="V26" s="119">
        <v>97.619713715427864</v>
      </c>
      <c r="W26" s="119">
        <v>98.214785286570887</v>
      </c>
      <c r="X26" s="119">
        <v>98.809856857713925</v>
      </c>
      <c r="Y26" s="119">
        <v>99.404928428856962</v>
      </c>
      <c r="Z26" s="119">
        <v>100</v>
      </c>
      <c r="AA26" s="119" t="s">
        <v>20</v>
      </c>
    </row>
    <row r="27" spans="2:27" s="100" customFormat="1" ht="28.2" customHeight="1">
      <c r="B27" s="121" t="s">
        <v>155</v>
      </c>
      <c r="C27" s="119">
        <v>246.46561876249223</v>
      </c>
      <c r="D27" s="119">
        <v>246.46561876249223</v>
      </c>
      <c r="E27" s="119">
        <v>246.50979852796107</v>
      </c>
      <c r="F27" s="119">
        <v>246.55397829342991</v>
      </c>
      <c r="G27" s="119">
        <v>246.64233782436762</v>
      </c>
      <c r="H27" s="119">
        <v>246.819056886243</v>
      </c>
      <c r="I27" s="119">
        <v>246.99577594811839</v>
      </c>
      <c r="J27" s="119">
        <v>247.17249500999378</v>
      </c>
      <c r="K27" s="119">
        <v>247.34921407186917</v>
      </c>
      <c r="L27" s="119">
        <v>247.52593313374456</v>
      </c>
      <c r="M27" s="119">
        <v>247.70265219561995</v>
      </c>
      <c r="N27" s="119">
        <v>247.87937125749534</v>
      </c>
      <c r="O27" s="119">
        <v>248.05609031937072</v>
      </c>
      <c r="P27" s="119">
        <v>248.23280938124611</v>
      </c>
      <c r="Q27" s="119">
        <v>248.4095284431215</v>
      </c>
      <c r="R27" s="119">
        <v>248.58624750499689</v>
      </c>
      <c r="S27" s="119">
        <v>248.76296656687228</v>
      </c>
      <c r="T27" s="119">
        <v>248.93968562874767</v>
      </c>
      <c r="U27" s="119">
        <v>249.11640469062306</v>
      </c>
      <c r="V27" s="119">
        <v>249.29312375249845</v>
      </c>
      <c r="W27" s="119">
        <v>249.46984281437383</v>
      </c>
      <c r="X27" s="119">
        <v>249.64656187624922</v>
      </c>
      <c r="Y27" s="119">
        <v>249.82328093812461</v>
      </c>
      <c r="Z27" s="119">
        <v>250</v>
      </c>
      <c r="AA27" s="119" t="s">
        <v>143</v>
      </c>
    </row>
    <row r="28" spans="2:27" s="100" customFormat="1" ht="28.2" customHeight="1">
      <c r="B28" s="121" t="s">
        <v>156</v>
      </c>
      <c r="C28" s="119"/>
      <c r="D28" s="119">
        <v>0</v>
      </c>
      <c r="E28" s="119">
        <v>5620.7593992222419</v>
      </c>
      <c r="F28" s="119">
        <v>6853.9134764223227</v>
      </c>
      <c r="G28" s="119">
        <v>8356.8945710007192</v>
      </c>
      <c r="H28" s="119">
        <v>10187.710032411684</v>
      </c>
      <c r="I28" s="119">
        <v>11437.730859104458</v>
      </c>
      <c r="J28" s="119">
        <v>12415.346350745338</v>
      </c>
      <c r="K28" s="119">
        <v>13229.807193131033</v>
      </c>
      <c r="L28" s="119">
        <v>13933.898461529105</v>
      </c>
      <c r="M28" s="119">
        <v>14557.579413650385</v>
      </c>
      <c r="N28" s="119">
        <v>15119.659290116582</v>
      </c>
      <c r="O28" s="119">
        <v>15632.799882548305</v>
      </c>
      <c r="P28" s="119">
        <v>16105.973108491298</v>
      </c>
      <c r="Q28" s="119">
        <v>16545.791550326045</v>
      </c>
      <c r="R28" s="119">
        <v>16957.283403867259</v>
      </c>
      <c r="S28" s="119">
        <v>17344.370357600976</v>
      </c>
      <c r="T28" s="119">
        <v>17710.17614168466</v>
      </c>
      <c r="U28" s="119">
        <v>18057.233429673022</v>
      </c>
      <c r="V28" s="119">
        <v>18387.627051588428</v>
      </c>
      <c r="W28" s="119">
        <v>18703.095836011278</v>
      </c>
      <c r="X28" s="119">
        <v>19005.106737198472</v>
      </c>
      <c r="Y28" s="119">
        <v>19294.909894110169</v>
      </c>
      <c r="Z28" s="119">
        <v>19573.580261421277</v>
      </c>
      <c r="AA28" s="119">
        <v>0.7</v>
      </c>
    </row>
    <row r="29" spans="2:27" s="100" customFormat="1" ht="28.2" customHeight="1">
      <c r="B29" s="123"/>
      <c r="C29" s="113"/>
      <c r="D29" s="119">
        <v>98.586247504996891</v>
      </c>
      <c r="E29" s="119">
        <v>98.603919411184421</v>
      </c>
      <c r="F29" s="119">
        <v>98.621591317371966</v>
      </c>
      <c r="G29" s="119">
        <v>98.65693512974704</v>
      </c>
      <c r="H29" s="119">
        <v>98.727622754497204</v>
      </c>
      <c r="I29" s="119">
        <v>98.798310379247354</v>
      </c>
      <c r="J29" s="119">
        <v>98.868998003997504</v>
      </c>
      <c r="K29" s="119">
        <v>98.939685628747668</v>
      </c>
      <c r="L29" s="119">
        <v>99.010373253497818</v>
      </c>
      <c r="M29" s="119">
        <v>99.081060878247982</v>
      </c>
      <c r="N29" s="119">
        <v>99.151748502998132</v>
      </c>
      <c r="O29" s="119">
        <v>99.222436127748296</v>
      </c>
      <c r="P29" s="119">
        <v>99.293123752498445</v>
      </c>
      <c r="Q29" s="119">
        <v>99.363811377248595</v>
      </c>
      <c r="R29" s="119">
        <v>99.434499001998759</v>
      </c>
      <c r="S29" s="119">
        <v>99.505186626748909</v>
      </c>
      <c r="T29" s="119">
        <v>99.575874251499059</v>
      </c>
      <c r="U29" s="119">
        <v>99.646561876249223</v>
      </c>
      <c r="V29" s="119">
        <v>99.717249500999387</v>
      </c>
      <c r="W29" s="119">
        <v>99.787937125749536</v>
      </c>
      <c r="X29" s="119">
        <v>99.858624750499686</v>
      </c>
      <c r="Y29" s="119">
        <v>99.92931237524985</v>
      </c>
      <c r="Z29" s="119">
        <v>100</v>
      </c>
      <c r="AA29" s="119">
        <v>0</v>
      </c>
    </row>
    <row r="30" spans="2:27" s="100" customFormat="1" ht="28.2" customHeight="1">
      <c r="B30" s="121" t="s">
        <v>157</v>
      </c>
      <c r="C30" s="119">
        <v>272.68481608213619</v>
      </c>
      <c r="D30" s="119">
        <v>272.68481608213619</v>
      </c>
      <c r="E30" s="119">
        <v>272.40125588110948</v>
      </c>
      <c r="F30" s="119">
        <v>272.11769568008276</v>
      </c>
      <c r="G30" s="119">
        <v>271.55057527802938</v>
      </c>
      <c r="H30" s="119">
        <v>270.41633447392257</v>
      </c>
      <c r="I30" s="119">
        <v>269.28209366981577</v>
      </c>
      <c r="J30" s="119">
        <v>268.14785286570896</v>
      </c>
      <c r="K30" s="119">
        <v>267.01361206160215</v>
      </c>
      <c r="L30" s="119">
        <v>265.87937125749534</v>
      </c>
      <c r="M30" s="119">
        <v>264.74513045338853</v>
      </c>
      <c r="N30" s="119">
        <v>263.61088964928172</v>
      </c>
      <c r="O30" s="119">
        <v>262.47664884517491</v>
      </c>
      <c r="P30" s="119">
        <v>261.3424080410681</v>
      </c>
      <c r="Q30" s="119">
        <v>260.20816723696129</v>
      </c>
      <c r="R30" s="119">
        <v>259.07392643285448</v>
      </c>
      <c r="S30" s="119">
        <v>257.93968562874767</v>
      </c>
      <c r="T30" s="119">
        <v>256.80544482464086</v>
      </c>
      <c r="U30" s="119">
        <v>255.67120402053405</v>
      </c>
      <c r="V30" s="119">
        <v>254.53696321642724</v>
      </c>
      <c r="W30" s="119">
        <v>253.40272241232043</v>
      </c>
      <c r="X30" s="119">
        <v>252.26848160821362</v>
      </c>
      <c r="Y30" s="119">
        <v>251.13424080410681</v>
      </c>
      <c r="Z30" s="119">
        <v>250</v>
      </c>
      <c r="AA30" s="119" t="s">
        <v>143</v>
      </c>
    </row>
    <row r="31" spans="2:27" s="100" customFormat="1" ht="27.75" customHeight="1">
      <c r="B31" s="121" t="s">
        <v>158</v>
      </c>
      <c r="C31" s="119"/>
      <c r="D31" s="119">
        <v>0</v>
      </c>
      <c r="E31" s="119">
        <v>0</v>
      </c>
      <c r="F31" s="119">
        <v>0</v>
      </c>
      <c r="G31" s="119">
        <v>0</v>
      </c>
      <c r="H31" s="119">
        <v>0</v>
      </c>
      <c r="I31" s="119">
        <v>0</v>
      </c>
      <c r="J31" s="119">
        <v>0</v>
      </c>
      <c r="K31" s="119">
        <v>0</v>
      </c>
      <c r="L31" s="119">
        <v>0</v>
      </c>
      <c r="M31" s="119">
        <v>0</v>
      </c>
      <c r="N31" s="119">
        <v>0</v>
      </c>
      <c r="O31" s="119">
        <v>0</v>
      </c>
      <c r="P31" s="119">
        <v>0</v>
      </c>
      <c r="Q31" s="119">
        <v>0</v>
      </c>
      <c r="R31" s="119">
        <v>0</v>
      </c>
      <c r="S31" s="119">
        <v>0</v>
      </c>
      <c r="T31" s="119">
        <v>0</v>
      </c>
      <c r="U31" s="119">
        <v>0</v>
      </c>
      <c r="V31" s="119">
        <v>0</v>
      </c>
      <c r="W31" s="119">
        <v>0</v>
      </c>
      <c r="X31" s="119">
        <v>0</v>
      </c>
      <c r="Y31" s="119">
        <v>0</v>
      </c>
      <c r="Z31" s="119">
        <v>0</v>
      </c>
      <c r="AA31" s="119">
        <v>0.6</v>
      </c>
    </row>
    <row r="32" spans="2:27" s="100" customFormat="1" ht="28.2" customHeight="1">
      <c r="B32" s="122"/>
      <c r="C32" s="119"/>
      <c r="D32" s="119">
        <v>109.07392643285448</v>
      </c>
      <c r="E32" s="119">
        <v>108.96050235244378</v>
      </c>
      <c r="F32" s="119">
        <v>108.8470782720331</v>
      </c>
      <c r="G32" s="119">
        <v>108.62023011121175</v>
      </c>
      <c r="H32" s="119">
        <v>108.16653378956902</v>
      </c>
      <c r="I32" s="119">
        <v>107.71283746792631</v>
      </c>
      <c r="J32" s="119">
        <v>107.25914114628358</v>
      </c>
      <c r="K32" s="119">
        <v>106.80544482464084</v>
      </c>
      <c r="L32" s="119">
        <v>106.35174850299813</v>
      </c>
      <c r="M32" s="119">
        <v>105.89805218135541</v>
      </c>
      <c r="N32" s="119">
        <v>105.44435585971269</v>
      </c>
      <c r="O32" s="119">
        <v>104.99065953806996</v>
      </c>
      <c r="P32" s="119">
        <v>104.53696321642725</v>
      </c>
      <c r="Q32" s="119">
        <v>104.08326689478451</v>
      </c>
      <c r="R32" s="119">
        <v>103.62957057314179</v>
      </c>
      <c r="S32" s="119">
        <v>103.17587425149908</v>
      </c>
      <c r="T32" s="119">
        <v>102.72217792985634</v>
      </c>
      <c r="U32" s="119">
        <v>102.26848160821362</v>
      </c>
      <c r="V32" s="119">
        <v>101.81478528657088</v>
      </c>
      <c r="W32" s="119">
        <v>101.36108896492817</v>
      </c>
      <c r="X32" s="119">
        <v>100.90739264328545</v>
      </c>
      <c r="Y32" s="119">
        <v>100.45369632164271</v>
      </c>
      <c r="Z32" s="119">
        <v>100</v>
      </c>
      <c r="AA32" s="119" t="s">
        <v>20</v>
      </c>
    </row>
    <row r="33" spans="2:27" s="100" customFormat="1" ht="28.2" customHeight="1">
      <c r="B33" s="121" t="s">
        <v>159</v>
      </c>
      <c r="C33" s="119">
        <v>141.5888294839163</v>
      </c>
      <c r="D33" s="119">
        <v>141.5888294839163</v>
      </c>
      <c r="E33" s="119">
        <v>142.94396911536734</v>
      </c>
      <c r="F33" s="119">
        <v>144.2991087468184</v>
      </c>
      <c r="G33" s="119">
        <v>147.00938800972048</v>
      </c>
      <c r="H33" s="119">
        <v>152.42994653552466</v>
      </c>
      <c r="I33" s="119">
        <v>157.85050506132885</v>
      </c>
      <c r="J33" s="119">
        <v>163.27106358713303</v>
      </c>
      <c r="K33" s="119">
        <v>168.69162211293724</v>
      </c>
      <c r="L33" s="119">
        <v>174.11218063874139</v>
      </c>
      <c r="M33" s="119">
        <v>179.5327391645456</v>
      </c>
      <c r="N33" s="119">
        <v>184.95329769034979</v>
      </c>
      <c r="O33" s="119">
        <v>190.37385621615397</v>
      </c>
      <c r="P33" s="119">
        <v>195.79441474195815</v>
      </c>
      <c r="Q33" s="119">
        <v>201.21497326776233</v>
      </c>
      <c r="R33" s="119">
        <v>206.63553179356651</v>
      </c>
      <c r="S33" s="119">
        <v>212.0560903193707</v>
      </c>
      <c r="T33" s="119">
        <v>217.47664884517488</v>
      </c>
      <c r="U33" s="119">
        <v>222.89720737097906</v>
      </c>
      <c r="V33" s="119">
        <v>228.31776589678327</v>
      </c>
      <c r="W33" s="119">
        <v>233.73832442258743</v>
      </c>
      <c r="X33" s="119">
        <v>239.15888294839164</v>
      </c>
      <c r="Y33" s="119">
        <v>244.57944147419579</v>
      </c>
      <c r="Z33" s="119">
        <v>250</v>
      </c>
      <c r="AA33" s="119" t="s">
        <v>143</v>
      </c>
    </row>
    <row r="34" spans="2:27" s="100" customFormat="1" ht="28.2" customHeight="1">
      <c r="B34" s="121" t="s">
        <v>160</v>
      </c>
      <c r="C34" s="119"/>
      <c r="D34" s="119">
        <v>0</v>
      </c>
      <c r="E34" s="119">
        <v>20646.278308894296</v>
      </c>
      <c r="F34" s="119">
        <v>25135.829748136657</v>
      </c>
      <c r="G34" s="119">
        <v>30550.100423068587</v>
      </c>
      <c r="H34" s="119">
        <v>37005.004824676107</v>
      </c>
      <c r="I34" s="119">
        <v>41278.772961724986</v>
      </c>
      <c r="J34" s="119">
        <v>44518.028779438057</v>
      </c>
      <c r="K34" s="119">
        <v>47131.17768681905</v>
      </c>
      <c r="L34" s="119">
        <v>49316.584968153249</v>
      </c>
      <c r="M34" s="119">
        <v>51187.437969849183</v>
      </c>
      <c r="N34" s="119">
        <v>52815.188575347303</v>
      </c>
      <c r="O34" s="119">
        <v>54248.209931000354</v>
      </c>
      <c r="P34" s="119">
        <v>55520.982846641098</v>
      </c>
      <c r="Q34" s="119">
        <v>56659.080646306007</v>
      </c>
      <c r="R34" s="119">
        <v>57682.079066764221</v>
      </c>
      <c r="S34" s="119">
        <v>58605.354717799739</v>
      </c>
      <c r="T34" s="119">
        <v>59441.248897104961</v>
      </c>
      <c r="U34" s="119">
        <v>60199.849760726378</v>
      </c>
      <c r="V34" s="119">
        <v>60889.534945876148</v>
      </c>
      <c r="W34" s="119">
        <v>61517.358312002216</v>
      </c>
      <c r="X34" s="119">
        <v>62089.33206761074</v>
      </c>
      <c r="Y34" s="119">
        <v>62610.636790730037</v>
      </c>
      <c r="Z34" s="119">
        <v>63085.780576168981</v>
      </c>
      <c r="AA34" s="119">
        <v>1.1000000000000001</v>
      </c>
    </row>
    <row r="35" spans="2:27" s="100" customFormat="1" ht="28.2" customHeight="1">
      <c r="B35" s="123"/>
      <c r="C35" s="113"/>
      <c r="D35" s="119">
        <v>56.635531793566521</v>
      </c>
      <c r="E35" s="119">
        <v>57.177587646146932</v>
      </c>
      <c r="F35" s="119">
        <v>57.719643498727358</v>
      </c>
      <c r="G35" s="119">
        <v>58.803755203888194</v>
      </c>
      <c r="H35" s="119">
        <v>60.971978614209867</v>
      </c>
      <c r="I35" s="119">
        <v>63.140202024531533</v>
      </c>
      <c r="J35" s="119">
        <v>65.308425434853206</v>
      </c>
      <c r="K35" s="119">
        <v>67.476648845174893</v>
      </c>
      <c r="L35" s="119">
        <v>69.644872255496566</v>
      </c>
      <c r="M35" s="119">
        <v>71.813095665818238</v>
      </c>
      <c r="N35" s="119">
        <v>73.981319076139911</v>
      </c>
      <c r="O35" s="119">
        <v>76.149542486461584</v>
      </c>
      <c r="P35" s="119">
        <v>78.317765896783271</v>
      </c>
      <c r="Q35" s="119">
        <v>80.48598930710493</v>
      </c>
      <c r="R35" s="119">
        <v>82.654212717426603</v>
      </c>
      <c r="S35" s="119">
        <v>84.822436127748276</v>
      </c>
      <c r="T35" s="119">
        <v>86.990659538069949</v>
      </c>
      <c r="U35" s="119">
        <v>89.158882948391621</v>
      </c>
      <c r="V35" s="119">
        <v>91.327106358713309</v>
      </c>
      <c r="W35" s="119">
        <v>93.495329769034967</v>
      </c>
      <c r="X35" s="119">
        <v>95.663553179356654</v>
      </c>
      <c r="Y35" s="119">
        <v>97.831776589678327</v>
      </c>
      <c r="Z35" s="119">
        <v>100</v>
      </c>
      <c r="AA35" s="119">
        <v>0</v>
      </c>
    </row>
    <row r="36" spans="2:27" s="100" customFormat="1" ht="28.2" customHeight="1">
      <c r="B36" s="123"/>
      <c r="C36" s="113"/>
      <c r="D36" s="123"/>
      <c r="E36" s="124"/>
      <c r="F36" s="113"/>
      <c r="G36" s="125"/>
      <c r="H36" s="113"/>
      <c r="I36" s="113"/>
      <c r="J36" s="113"/>
      <c r="K36" s="113"/>
      <c r="L36" s="113"/>
      <c r="M36" s="113"/>
      <c r="N36" s="113"/>
      <c r="O36" s="113"/>
      <c r="P36" s="113"/>
      <c r="Q36" s="113"/>
      <c r="R36" s="113"/>
      <c r="S36" s="113"/>
      <c r="T36" s="113"/>
      <c r="U36" s="113"/>
      <c r="V36" s="113"/>
      <c r="W36" s="113"/>
      <c r="X36" s="113"/>
      <c r="Y36" s="113"/>
      <c r="Z36" s="113"/>
      <c r="AA36" s="113"/>
    </row>
    <row r="37" spans="2:27" ht="28.2" customHeight="1">
      <c r="B37" s="111" t="s">
        <v>161</v>
      </c>
      <c r="C37" s="113"/>
      <c r="D37" s="113"/>
      <c r="E37" s="126"/>
      <c r="F37" s="111" t="s">
        <v>162</v>
      </c>
      <c r="G37" s="111" t="s">
        <v>163</v>
      </c>
      <c r="H37" s="111" t="s">
        <v>164</v>
      </c>
      <c r="I37" s="126"/>
      <c r="J37" s="126"/>
      <c r="K37" s="126"/>
      <c r="L37" s="126"/>
      <c r="M37" s="126"/>
      <c r="N37" s="126"/>
      <c r="O37" s="126"/>
      <c r="P37" s="126"/>
      <c r="Q37" s="126"/>
      <c r="R37" s="126"/>
      <c r="S37" s="126"/>
      <c r="T37" s="126"/>
      <c r="U37" s="126"/>
      <c r="V37" s="126"/>
      <c r="W37" s="126"/>
      <c r="X37" s="126"/>
      <c r="Y37" s="126"/>
      <c r="Z37" s="126"/>
      <c r="AA37" s="126"/>
    </row>
    <row r="38" spans="2:27" ht="28.2" customHeight="1">
      <c r="B38" s="127" t="s">
        <v>165</v>
      </c>
      <c r="C38" s="128">
        <v>50000</v>
      </c>
      <c r="D38" s="129">
        <v>86</v>
      </c>
      <c r="E38" s="126"/>
      <c r="F38" s="127">
        <v>3.4929999999999999</v>
      </c>
      <c r="G38" s="130">
        <v>50000</v>
      </c>
      <c r="H38" s="127">
        <v>215</v>
      </c>
      <c r="I38" s="126"/>
      <c r="J38" s="126"/>
      <c r="K38" s="126"/>
      <c r="L38" s="126"/>
      <c r="M38" s="126"/>
      <c r="N38" s="126"/>
      <c r="O38" s="126"/>
      <c r="P38" s="126"/>
      <c r="Q38" s="126"/>
      <c r="R38" s="126"/>
      <c r="S38" s="126"/>
      <c r="T38" s="126"/>
      <c r="U38" s="126"/>
      <c r="V38" s="126"/>
      <c r="W38" s="126"/>
      <c r="X38" s="126"/>
      <c r="Y38" s="126"/>
      <c r="Z38" s="126"/>
      <c r="AA38" s="126"/>
    </row>
    <row r="39" spans="2:27" ht="28.2" customHeight="1">
      <c r="B39" s="127" t="s">
        <v>166</v>
      </c>
      <c r="C39" s="128">
        <v>55747.499999999993</v>
      </c>
      <c r="D39" s="129">
        <v>100</v>
      </c>
      <c r="E39" s="126"/>
      <c r="F39" s="111"/>
      <c r="G39" s="126"/>
      <c r="H39" s="126"/>
      <c r="I39" s="126"/>
      <c r="J39" s="126"/>
      <c r="K39" s="126"/>
      <c r="L39" s="126"/>
      <c r="M39" s="126"/>
      <c r="N39" s="126"/>
      <c r="O39" s="126"/>
      <c r="P39" s="126"/>
      <c r="Q39" s="126"/>
      <c r="R39" s="126"/>
      <c r="S39" s="126"/>
      <c r="T39" s="126"/>
      <c r="U39" s="126"/>
      <c r="V39" s="126"/>
      <c r="W39" s="126"/>
      <c r="X39" s="126"/>
      <c r="Y39" s="126"/>
      <c r="Z39" s="126"/>
      <c r="AA39" s="126"/>
    </row>
    <row r="40" spans="2:27" ht="28.2" customHeight="1">
      <c r="B40" s="127" t="s">
        <v>167</v>
      </c>
      <c r="C40" s="131">
        <v>100</v>
      </c>
      <c r="D40" s="131">
        <v>100</v>
      </c>
      <c r="E40" s="126"/>
      <c r="F40" s="127" t="s">
        <v>167</v>
      </c>
      <c r="G40" s="132">
        <v>250</v>
      </c>
      <c r="H40" s="126"/>
      <c r="I40" s="126"/>
      <c r="J40" s="126"/>
      <c r="K40" s="126"/>
      <c r="L40" s="126"/>
      <c r="M40" s="126"/>
      <c r="N40" s="126"/>
      <c r="O40" s="126"/>
      <c r="P40" s="126"/>
      <c r="Q40" s="126"/>
      <c r="R40" s="126"/>
      <c r="S40" s="126"/>
      <c r="T40" s="126"/>
      <c r="U40" s="126"/>
      <c r="V40" s="126"/>
      <c r="W40" s="126"/>
      <c r="X40" s="126"/>
      <c r="Y40" s="126"/>
      <c r="Z40" s="126"/>
      <c r="AA40" s="126"/>
    </row>
    <row r="41" spans="2:27" ht="28.2" customHeight="1">
      <c r="B41" s="127" t="s">
        <v>168</v>
      </c>
      <c r="C41" s="131">
        <v>60</v>
      </c>
      <c r="D41" s="131">
        <v>60</v>
      </c>
      <c r="E41" s="126"/>
      <c r="F41" s="127" t="s">
        <v>168</v>
      </c>
      <c r="G41" s="127">
        <v>150</v>
      </c>
      <c r="H41" s="126"/>
      <c r="I41" s="126"/>
      <c r="J41" s="126"/>
      <c r="K41" s="126"/>
      <c r="L41" s="126"/>
      <c r="M41" s="126"/>
      <c r="N41" s="126"/>
      <c r="O41" s="126"/>
      <c r="P41" s="126"/>
      <c r="Q41" s="126"/>
      <c r="R41" s="126"/>
      <c r="S41" s="126"/>
      <c r="T41" s="126"/>
      <c r="U41" s="126"/>
      <c r="V41" s="126"/>
      <c r="W41" s="126"/>
      <c r="X41" s="126"/>
      <c r="Y41" s="126"/>
      <c r="Z41" s="126"/>
      <c r="AA41" s="126"/>
    </row>
    <row r="42" spans="2:27" ht="28.2" customHeight="1">
      <c r="B42" s="127" t="s">
        <v>164</v>
      </c>
      <c r="C42" s="131">
        <v>86</v>
      </c>
      <c r="D42" s="131">
        <v>86</v>
      </c>
      <c r="E42" s="126"/>
      <c r="F42" s="127" t="s">
        <v>169</v>
      </c>
      <c r="G42" s="133">
        <v>100</v>
      </c>
      <c r="H42" s="126"/>
      <c r="I42" s="126"/>
      <c r="J42" s="126"/>
      <c r="K42" s="126"/>
      <c r="L42" s="126"/>
      <c r="M42" s="126"/>
      <c r="N42" s="126"/>
      <c r="O42" s="126"/>
      <c r="P42" s="126"/>
      <c r="Q42" s="126"/>
      <c r="R42" s="126"/>
      <c r="S42" s="126"/>
      <c r="T42" s="126"/>
      <c r="U42" s="126"/>
      <c r="V42" s="126"/>
      <c r="W42" s="126"/>
      <c r="X42" s="126"/>
      <c r="Y42" s="126"/>
      <c r="Z42" s="126"/>
      <c r="AA42" s="126"/>
    </row>
    <row r="43" spans="2:27" ht="28.2" customHeight="1">
      <c r="B43" s="127" t="s">
        <v>170</v>
      </c>
      <c r="C43" s="134">
        <v>0</v>
      </c>
      <c r="D43" s="128">
        <v>100000.00000000003</v>
      </c>
      <c r="E43" s="126"/>
      <c r="F43" s="127" t="s">
        <v>171</v>
      </c>
      <c r="G43" s="133">
        <v>200</v>
      </c>
      <c r="H43" s="133">
        <v>200</v>
      </c>
      <c r="I43" s="135" t="s">
        <v>172</v>
      </c>
      <c r="J43" s="126"/>
      <c r="K43" s="126"/>
      <c r="L43" s="126"/>
      <c r="M43" s="126"/>
      <c r="N43" s="126"/>
      <c r="O43" s="126"/>
      <c r="P43" s="126"/>
      <c r="Q43" s="126"/>
      <c r="R43" s="126"/>
      <c r="S43" s="126"/>
      <c r="T43" s="126"/>
      <c r="U43" s="126"/>
      <c r="V43" s="126"/>
      <c r="W43" s="126"/>
      <c r="X43" s="126"/>
      <c r="Y43" s="126"/>
      <c r="Z43" s="126"/>
      <c r="AA43" s="126"/>
    </row>
    <row r="44" spans="2:27" ht="28.2" customHeight="1">
      <c r="B44" s="127" t="s">
        <v>173</v>
      </c>
      <c r="C44" s="131">
        <v>160</v>
      </c>
      <c r="D44" s="129">
        <v>160</v>
      </c>
      <c r="E44" s="126"/>
      <c r="F44" s="127" t="s">
        <v>174</v>
      </c>
      <c r="G44" s="133">
        <v>80</v>
      </c>
      <c r="H44" s="133">
        <v>80</v>
      </c>
      <c r="I44" s="126"/>
      <c r="J44" s="126"/>
      <c r="K44" s="126"/>
      <c r="L44" s="126"/>
      <c r="M44" s="126"/>
      <c r="N44" s="126"/>
      <c r="O44" s="126"/>
      <c r="P44" s="126"/>
      <c r="Q44" s="126"/>
      <c r="R44" s="126"/>
      <c r="S44" s="126"/>
      <c r="T44" s="126"/>
      <c r="U44" s="126"/>
      <c r="V44" s="126"/>
      <c r="W44" s="126"/>
      <c r="X44" s="126"/>
      <c r="Y44" s="126"/>
      <c r="Z44" s="126"/>
      <c r="AA44" s="126"/>
    </row>
    <row r="45" spans="2:27" ht="28.2" customHeight="1">
      <c r="B45" s="127" t="s">
        <v>175</v>
      </c>
      <c r="C45" s="131">
        <v>30</v>
      </c>
      <c r="D45" s="134">
        <v>5000</v>
      </c>
      <c r="E45" s="126"/>
      <c r="F45" s="127" t="s">
        <v>176</v>
      </c>
      <c r="G45" s="133">
        <v>60</v>
      </c>
      <c r="H45" s="130">
        <v>0</v>
      </c>
      <c r="I45" s="126"/>
      <c r="J45" s="126"/>
      <c r="K45" s="126"/>
      <c r="L45" s="126"/>
      <c r="M45" s="126"/>
      <c r="N45" s="126"/>
      <c r="O45" s="126"/>
      <c r="P45" s="126"/>
      <c r="Q45" s="126"/>
      <c r="R45" s="126"/>
      <c r="S45" s="126"/>
      <c r="T45" s="126"/>
      <c r="U45" s="126"/>
      <c r="V45" s="126"/>
      <c r="W45" s="126"/>
      <c r="X45" s="126"/>
      <c r="Y45" s="126"/>
      <c r="Z45" s="126"/>
      <c r="AA45" s="126"/>
    </row>
    <row r="46" spans="2:27" ht="28.2" customHeight="1">
      <c r="B46" s="127" t="s">
        <v>169</v>
      </c>
      <c r="C46" s="131">
        <v>80</v>
      </c>
      <c r="D46" s="134">
        <v>5000</v>
      </c>
      <c r="E46" s="126"/>
      <c r="F46" s="127" t="s">
        <v>177</v>
      </c>
      <c r="G46" s="122" t="s">
        <v>178</v>
      </c>
      <c r="H46" s="122"/>
      <c r="I46" s="126"/>
      <c r="J46" s="126"/>
      <c r="K46" s="126"/>
      <c r="L46" s="126"/>
      <c r="M46" s="126"/>
      <c r="N46" s="126"/>
      <c r="O46" s="126"/>
      <c r="P46" s="126"/>
      <c r="Q46" s="126"/>
      <c r="R46" s="126"/>
      <c r="S46" s="126"/>
      <c r="T46" s="126"/>
      <c r="U46" s="126"/>
      <c r="V46" s="126"/>
      <c r="W46" s="126"/>
      <c r="X46" s="126"/>
      <c r="Y46" s="126"/>
      <c r="Z46" s="126"/>
      <c r="AA46" s="126"/>
    </row>
    <row r="47" spans="2:27" ht="28.2" customHeight="1">
      <c r="B47" s="127" t="s">
        <v>179</v>
      </c>
      <c r="C47" s="131">
        <v>130</v>
      </c>
      <c r="D47" s="134">
        <v>5000</v>
      </c>
      <c r="E47" s="126"/>
      <c r="F47" s="127" t="s">
        <v>180</v>
      </c>
      <c r="G47" s="136" t="s">
        <v>117</v>
      </c>
      <c r="H47" s="126"/>
      <c r="I47" s="126"/>
      <c r="J47" s="126"/>
      <c r="K47" s="126"/>
      <c r="L47" s="126"/>
      <c r="M47" s="126"/>
      <c r="N47" s="126"/>
      <c r="O47" s="126"/>
      <c r="P47" s="126"/>
      <c r="Q47" s="126"/>
      <c r="R47" s="126"/>
      <c r="S47" s="126"/>
      <c r="T47" s="126"/>
      <c r="U47" s="126"/>
      <c r="V47" s="126"/>
      <c r="W47" s="126"/>
      <c r="X47" s="126"/>
      <c r="Y47" s="126"/>
      <c r="Z47" s="126"/>
      <c r="AA47" s="126"/>
    </row>
    <row r="48" spans="2:27" ht="28.2" customHeight="1"/>
    <row r="49" s="99" customFormat="1" ht="15" hidden="1" customHeight="1"/>
    <row r="50" s="99" customFormat="1" ht="15" hidden="1" customHeight="1"/>
    <row r="51" s="99" customFormat="1" ht="15" hidden="1" customHeight="1"/>
    <row r="52" s="99" customFormat="1" ht="15" hidden="1" customHeight="1"/>
    <row r="53" s="99" customFormat="1" ht="15" hidden="1" customHeight="1"/>
    <row r="54" s="99" customFormat="1" ht="15" hidden="1" customHeight="1"/>
    <row r="55" s="99" customFormat="1" ht="15" hidden="1" customHeight="1"/>
    <row r="56" s="99" customFormat="1" ht="15" hidden="1" customHeight="1"/>
    <row r="57" s="99" customFormat="1" ht="15" hidden="1" customHeight="1"/>
    <row r="58" s="99" customFormat="1" ht="15" hidden="1" customHeight="1"/>
    <row r="59" s="99" customFormat="1" ht="15" hidden="1" customHeight="1"/>
    <row r="60" s="99" customFormat="1" ht="15" hidden="1" customHeight="1"/>
    <row r="61" s="99" customFormat="1" ht="15" hidden="1" customHeight="1"/>
    <row r="62" s="99" customFormat="1" ht="15" hidden="1" customHeight="1"/>
    <row r="63" s="99" customFormat="1" ht="15" hidden="1" customHeight="1"/>
    <row r="64" s="99" customFormat="1" ht="15" hidden="1" customHeight="1"/>
    <row r="65" s="99" customFormat="1" ht="15" hidden="1" customHeight="1"/>
    <row r="66" s="99" customFormat="1" ht="15" hidden="1" customHeight="1"/>
    <row r="67" s="99" customFormat="1" ht="15" hidden="1" customHeight="1"/>
    <row r="68" s="99" customFormat="1" ht="15" hidden="1" customHeight="1"/>
    <row r="69" s="99" customFormat="1" ht="15" hidden="1" customHeight="1"/>
    <row r="70" s="99" customFormat="1" ht="15" hidden="1" customHeight="1"/>
    <row r="71" s="99" customFormat="1" ht="15" hidden="1" customHeight="1"/>
    <row r="72" s="99" customFormat="1" ht="15" hidden="1" customHeight="1"/>
    <row r="73" s="99" customFormat="1" ht="15" hidden="1" customHeight="1"/>
    <row r="74" s="99" customFormat="1" ht="15" hidden="1" customHeight="1"/>
    <row r="75" s="99" customFormat="1" ht="15" hidden="1" customHeight="1"/>
    <row r="76" s="99" customFormat="1" ht="15" hidden="1" customHeight="1"/>
    <row r="77" s="99" customFormat="1" ht="15" hidden="1" customHeight="1"/>
    <row r="78" s="99" customFormat="1" ht="15" hidden="1" customHeight="1"/>
    <row r="79" s="99" customFormat="1" ht="15" hidden="1" customHeight="1"/>
    <row r="80" s="99" customFormat="1" ht="15" hidden="1" customHeight="1"/>
  </sheetData>
  <sheetProtection algorithmName="SHA-512" hashValue="42e54TTiwPlUiUlBsBuLt2paxshvV7jx4Hy6ZwT30lfmahzThH41OrGGXQ2ai2rzF+BKeeUcNvvq9Uze/4TJag==" saltValue="w7X3vJtOC8zUWujbCgfbgw=="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Catalogus</vt:lpstr>
      <vt:lpstr>Kenmerken producten</vt:lpstr>
      <vt:lpstr>BPK-Grafiek</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 Dirkzwager</dc:creator>
  <cp:lastModifiedBy>Melissa M.D. de Rijk</cp:lastModifiedBy>
  <dcterms:created xsi:type="dcterms:W3CDTF">2021-05-25T13:03:00Z</dcterms:created>
  <dcterms:modified xsi:type="dcterms:W3CDTF">2024-11-21T14:20:27Z</dcterms:modified>
</cp:coreProperties>
</file>