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ehaagsescholen.sharepoint.com/sites/InkoopDHS/Gedeelde documenten/Inkoop/02 Aanbestedingen/02 EA/EA 2024 Projectmanagement bouwprojecten/05. Nota('s) van Inlichtingen/"/>
    </mc:Choice>
  </mc:AlternateContent>
  <xr:revisionPtr revIDLastSave="15" documentId="8_{4281B3CB-9BC2-410B-86DB-16D4220F26DF}" xr6:coauthVersionLast="47" xr6:coauthVersionMax="47" xr10:uidLastSave="{4BB23FB2-8C6D-4062-984C-C844EA15B00D}"/>
  <bookViews>
    <workbookView xWindow="28680" yWindow="-120" windowWidth="29040" windowHeight="15720" xr2:uid="{01838C69-B4F0-4117-BBB2-E10F6436F8C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4" i="1" l="1"/>
  <c r="S39" i="1"/>
  <c r="S34" i="1"/>
  <c r="O44" i="1"/>
  <c r="F44" i="1"/>
  <c r="F39" i="1"/>
  <c r="O39" i="1"/>
  <c r="O34" i="1"/>
  <c r="F34" i="1"/>
</calcChain>
</file>

<file path=xl/sharedStrings.xml><?xml version="1.0" encoding="utf-8"?>
<sst xmlns="http://schemas.openxmlformats.org/spreadsheetml/2006/main" count="98" uniqueCount="58">
  <si>
    <t>Vraag:</t>
  </si>
  <si>
    <t>Onder 3.5.5 geven we het volgende aan " Uitgangspunt is dat de indexatie altijd wordt berekend over de bij de aanbesteding aangeboden prijzen en tarieven. Ook al is het de tweede of derde keer dat er wordt geïndexeerd, dan zal er altijd geïndexeerd worden over de oorspronkelijke prijzen en tarieven zoals bekend bij start van de overeenkomst."</t>
  </si>
  <si>
    <t>Vraag; Is onze aanname correct dat bv bij indexering voor 2028 er niet wordt uitgegaan van het geïndexeerde tarief in 2027 maar u hier het starttarief voor aanhoudt?  Indien ja, kunt u toelichten waarom u de indexering niet over het in 2027 geïndexeerde tarief toepast?  Immers zijn hierin de verhogingen zoals deze in de markt van toepassing zijn doorgerekend en zou ons inziens dit tarief dan als startpunt dienen om te indexeren. Indien nee, kunt u voor de jaren 2028, 2029 een voorbeeldberekening opgeven hoe u de indexering voornemens bent toe te passen?  We vragen expliciet dit te doen vanaf 2028, daar de indexering van 2027 immers wel gaat over het startarief daar dit vast staat in 2025 en 2026.</t>
  </si>
  <si>
    <t>Ingangsdatum raamovereenkomst</t>
  </si>
  <si>
    <t>Looptijd</t>
  </si>
  <si>
    <t>tm</t>
  </si>
  <si>
    <t>Mogelijkheid 4 * 1 jaar verlenging</t>
  </si>
  <si>
    <t>Prijsvasstelling van</t>
  </si>
  <si>
    <t>Indexering cf CBS CAO-lonen per uur incl. bijzondere beloningen, categorie zakelijke dienstverlening (2020=100)</t>
  </si>
  <si>
    <t>Indexatie wordt altijd berekend over de bij de aanbesteding aangeboden prijzen en tarieven. Ook al is het de 2e of 3e keer dat er wordt geindexeerd, dan zal er altijd geindexeerd</t>
  </si>
  <si>
    <t>over de oorspronkelijke prijzen en tarieven zoals bekend bij de start van de overeenkomst.</t>
  </si>
  <si>
    <t xml:space="preserve">Opdrachtnemer gaat uit van de indexeringscijfers van de startmaand van de overeenkomst en die afzet tegen de meest recente indexeringscijfers ten tijde van de </t>
  </si>
  <si>
    <t>indexatie-aanvraag.</t>
  </si>
  <si>
    <t>Indexcijfer</t>
  </si>
  <si>
    <t>Indexeringsaanvraag kan slechts 1* per jaar in de maand oktober in 2026, 2027, 2028 en 2029 worden aangevraagd</t>
  </si>
  <si>
    <t>startprijs contract</t>
  </si>
  <si>
    <t>Indexcijfer bekend okt 2026</t>
  </si>
  <si>
    <t>(fictief: september 2023)</t>
  </si>
  <si>
    <t>prijs per 01-01-27</t>
  </si>
  <si>
    <t>(fictief: augustus 2021)</t>
  </si>
  <si>
    <t>(fictief: september 2022)</t>
  </si>
  <si>
    <t>Indexering bekend okt 2027</t>
  </si>
  <si>
    <t>prijs per 01-01-28</t>
  </si>
  <si>
    <t>Indexering bekend okt 2028</t>
  </si>
  <si>
    <t>prijs per 01-01-29</t>
  </si>
  <si>
    <t>(fictief: september 2024)</t>
  </si>
  <si>
    <t>SI (Startindex)</t>
  </si>
  <si>
    <t>RI (Recente index)</t>
  </si>
  <si>
    <t>Index%</t>
  </si>
  <si>
    <t>(RI-SI)</t>
  </si>
  <si>
    <t>SI</t>
  </si>
  <si>
    <t>*100</t>
  </si>
  <si>
    <t>=</t>
  </si>
  <si>
    <t>100 * (RI-SI) / SI =</t>
  </si>
  <si>
    <t xml:space="preserve">Index% = </t>
  </si>
  <si>
    <t>Index% per 01-01-27</t>
  </si>
  <si>
    <t>(1)</t>
  </si>
  <si>
    <t>(105,5-102,2)</t>
  </si>
  <si>
    <t>Ontwikkeling t.o.v. voorgaand jaar CBS = 3,1%</t>
  </si>
  <si>
    <t>(2)</t>
  </si>
  <si>
    <t>Index% per 01-01-28</t>
  </si>
  <si>
    <t>(112,7-102,2)</t>
  </si>
  <si>
    <t>Nieuwe prijs</t>
  </si>
  <si>
    <t>€ 225 * 1,032</t>
  </si>
  <si>
    <t>€ 225 * 1,031</t>
  </si>
  <si>
    <t>€ 225 * 1,103</t>
  </si>
  <si>
    <t>Ontwikkeling t.o.v. voorgaand jaar CBS = 6,8 %</t>
  </si>
  <si>
    <t>Nieuwe Prijs</t>
  </si>
  <si>
    <t>€ 232,20 * 1,068</t>
  </si>
  <si>
    <t>(3)</t>
  </si>
  <si>
    <t>Index% per 01-01-29</t>
  </si>
  <si>
    <t>(120,2-102,2)</t>
  </si>
  <si>
    <t>€ 225 * 1,176</t>
  </si>
  <si>
    <t>Ontwikkeling t.o.v. voorgaand jaar CBS = 6,7 %</t>
  </si>
  <si>
    <t>€ 248,18 * 1,067</t>
  </si>
  <si>
    <t>afwijkings%</t>
  </si>
  <si>
    <t>Voorbeeld Inschrijfprijs</t>
  </si>
  <si>
    <t>of tabel gebruiken: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</si>
</sst>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3" x14ac:knownFonts="1">
    <font>
      <sz val="11"/>
      <color theme="1"/>
      <name val="Titillium Web"/>
      <family val="2"/>
    </font>
    <font>
      <sz val="11"/>
      <color theme="1"/>
      <name val="Arial"/>
      <family val="2"/>
    </font>
    <font>
      <b/>
      <sz val="11"/>
      <color theme="1"/>
      <name val="Titillium Web"/>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16">
    <xf numFmtId="0" fontId="0" fillId="0" borderId="0" xfId="0"/>
    <xf numFmtId="0" fontId="1" fillId="0" borderId="0" xfId="0" applyFont="1" applyAlignment="1">
      <alignment vertical="center"/>
    </xf>
    <xf numFmtId="14" fontId="0" fillId="0" borderId="0" xfId="0" applyNumberFormat="1"/>
    <xf numFmtId="17" fontId="0" fillId="0" borderId="0" xfId="0" applyNumberFormat="1"/>
    <xf numFmtId="44" fontId="0" fillId="0" borderId="0" xfId="0" applyNumberFormat="1"/>
    <xf numFmtId="0" fontId="0" fillId="0" borderId="1" xfId="0" applyBorder="1"/>
    <xf numFmtId="0" fontId="0" fillId="0" borderId="0" xfId="0" applyAlignment="1">
      <alignment horizontal="center" vertical="center"/>
    </xf>
    <xf numFmtId="0" fontId="0" fillId="0" borderId="0" xfId="0" quotePrefix="1"/>
    <xf numFmtId="0" fontId="0" fillId="0" borderId="0" xfId="0" applyAlignment="1">
      <alignment horizontal="center"/>
    </xf>
    <xf numFmtId="10" fontId="0" fillId="0" borderId="0" xfId="0" applyNumberFormat="1"/>
    <xf numFmtId="0" fontId="2" fillId="0" borderId="0" xfId="0" applyFont="1"/>
    <xf numFmtId="164" fontId="0" fillId="0" borderId="0" xfId="0" applyNumberForma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0" fontId="0" fillId="0" borderId="0" xfId="0" applyAlignment="1">
      <alignment wrapText="1"/>
    </xf>
    <xf numFmtId="44" fontId="2" fillId="0" borderId="0" xfId="0" applyNumberFormat="1" applyFont="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AFE9-0D7C-41D7-B137-34AB036A2BEA}">
  <dimension ref="A1:S44"/>
  <sheetViews>
    <sheetView tabSelected="1" topLeftCell="A6" workbookViewId="0">
      <selection activeCell="B28" sqref="B28"/>
    </sheetView>
  </sheetViews>
  <sheetFormatPr defaultRowHeight="19.5" x14ac:dyDescent="0.45"/>
  <cols>
    <col min="1" max="1" width="31.125" customWidth="1"/>
    <col min="2" max="2" width="17.75" customWidth="1"/>
    <col min="3" max="3" width="3.25" customWidth="1"/>
    <col min="4" max="4" width="10.625" bestFit="1" customWidth="1"/>
    <col min="6" max="6" width="15" customWidth="1"/>
    <col min="7" max="7" width="12" customWidth="1"/>
    <col min="8" max="8" width="5.625" customWidth="1"/>
    <col min="11" max="11" width="10.5" bestFit="1" customWidth="1"/>
    <col min="12" max="12" width="1.625" customWidth="1"/>
    <col min="13" max="13" width="14" customWidth="1"/>
    <col min="17" max="17" width="9.75" bestFit="1" customWidth="1"/>
    <col min="18" max="18" width="1.875" bestFit="1" customWidth="1"/>
  </cols>
  <sheetData>
    <row r="1" spans="1:13" x14ac:dyDescent="0.45">
      <c r="A1" s="1" t="s">
        <v>0</v>
      </c>
    </row>
    <row r="2" spans="1:13" ht="83.1" customHeight="1" x14ac:dyDescent="0.45">
      <c r="A2" s="13" t="s">
        <v>1</v>
      </c>
      <c r="B2" s="14"/>
      <c r="C2" s="14"/>
      <c r="D2" s="14"/>
      <c r="E2" s="14"/>
      <c r="F2" s="14"/>
      <c r="G2" s="14"/>
      <c r="H2" s="14"/>
      <c r="I2" s="14"/>
      <c r="J2" s="14"/>
      <c r="K2" s="14"/>
      <c r="L2" s="14"/>
      <c r="M2" s="14"/>
    </row>
    <row r="3" spans="1:13" ht="87.95" customHeight="1" x14ac:dyDescent="0.45">
      <c r="A3" s="13" t="s">
        <v>2</v>
      </c>
      <c r="B3" s="14"/>
      <c r="C3" s="14"/>
      <c r="D3" s="14"/>
      <c r="E3" s="14"/>
      <c r="F3" s="14"/>
      <c r="G3" s="14"/>
      <c r="H3" s="14"/>
      <c r="I3" s="14"/>
      <c r="J3" s="14"/>
      <c r="K3" s="14"/>
      <c r="L3" s="14"/>
      <c r="M3" s="14"/>
    </row>
    <row r="5" spans="1:13" x14ac:dyDescent="0.45">
      <c r="A5" t="s">
        <v>3</v>
      </c>
      <c r="B5" s="2">
        <v>45870</v>
      </c>
    </row>
    <row r="6" spans="1:13" x14ac:dyDescent="0.45">
      <c r="A6" t="s">
        <v>4</v>
      </c>
      <c r="B6" s="2">
        <v>45870</v>
      </c>
      <c r="C6" t="s">
        <v>5</v>
      </c>
      <c r="D6" s="2">
        <v>46599</v>
      </c>
    </row>
    <row r="7" spans="1:13" x14ac:dyDescent="0.45">
      <c r="A7" t="s">
        <v>6</v>
      </c>
    </row>
    <row r="9" spans="1:13" x14ac:dyDescent="0.45">
      <c r="A9" t="s">
        <v>7</v>
      </c>
      <c r="B9" s="2">
        <v>45870</v>
      </c>
      <c r="C9" t="s">
        <v>5</v>
      </c>
      <c r="D9" s="2">
        <v>46387</v>
      </c>
    </row>
    <row r="10" spans="1:13" x14ac:dyDescent="0.45">
      <c r="B10" s="2"/>
      <c r="D10" s="2"/>
    </row>
    <row r="11" spans="1:13" x14ac:dyDescent="0.45">
      <c r="A11" t="s">
        <v>14</v>
      </c>
      <c r="B11" s="2"/>
      <c r="D11" s="2"/>
    </row>
    <row r="12" spans="1:13" x14ac:dyDescent="0.45">
      <c r="A12" t="s">
        <v>8</v>
      </c>
    </row>
    <row r="13" spans="1:13" x14ac:dyDescent="0.45">
      <c r="A13" t="s">
        <v>9</v>
      </c>
    </row>
    <row r="14" spans="1:13" x14ac:dyDescent="0.45">
      <c r="A14" t="s">
        <v>10</v>
      </c>
    </row>
    <row r="15" spans="1:13" x14ac:dyDescent="0.45">
      <c r="A15" t="s">
        <v>11</v>
      </c>
    </row>
    <row r="16" spans="1:13" x14ac:dyDescent="0.45">
      <c r="A16" t="s">
        <v>12</v>
      </c>
    </row>
    <row r="18" spans="1:13" x14ac:dyDescent="0.45">
      <c r="A18" s="10" t="s">
        <v>13</v>
      </c>
      <c r="B18" s="3">
        <v>45870</v>
      </c>
      <c r="D18">
        <v>102.2</v>
      </c>
      <c r="F18" t="s">
        <v>15</v>
      </c>
      <c r="H18" t="s">
        <v>19</v>
      </c>
    </row>
    <row r="19" spans="1:13" x14ac:dyDescent="0.45">
      <c r="A19" s="10" t="s">
        <v>16</v>
      </c>
      <c r="B19" s="3">
        <v>46266</v>
      </c>
      <c r="D19">
        <v>105.5</v>
      </c>
      <c r="F19" t="s">
        <v>18</v>
      </c>
      <c r="H19" t="s">
        <v>20</v>
      </c>
      <c r="K19" s="7" t="s">
        <v>36</v>
      </c>
    </row>
    <row r="20" spans="1:13" x14ac:dyDescent="0.45">
      <c r="A20" s="10" t="s">
        <v>21</v>
      </c>
      <c r="B20" s="3">
        <v>46631</v>
      </c>
      <c r="D20">
        <v>112.7</v>
      </c>
      <c r="F20" t="s">
        <v>22</v>
      </c>
      <c r="H20" t="s">
        <v>17</v>
      </c>
      <c r="K20" s="7" t="s">
        <v>39</v>
      </c>
    </row>
    <row r="21" spans="1:13" x14ac:dyDescent="0.45">
      <c r="A21" s="10" t="s">
        <v>23</v>
      </c>
      <c r="B21" s="3">
        <v>46997</v>
      </c>
      <c r="D21">
        <v>120.2</v>
      </c>
      <c r="F21" t="s">
        <v>24</v>
      </c>
      <c r="H21" t="s">
        <v>25</v>
      </c>
      <c r="K21" s="7" t="s">
        <v>49</v>
      </c>
    </row>
    <row r="24" spans="1:13" x14ac:dyDescent="0.45">
      <c r="A24" t="s">
        <v>56</v>
      </c>
      <c r="B24" s="4">
        <v>225</v>
      </c>
      <c r="D24" s="2">
        <v>45870</v>
      </c>
    </row>
    <row r="25" spans="1:13" x14ac:dyDescent="0.45">
      <c r="A25" t="s">
        <v>26</v>
      </c>
      <c r="B25">
        <v>102.2</v>
      </c>
      <c r="D25" s="2">
        <v>45870</v>
      </c>
    </row>
    <row r="26" spans="1:13" x14ac:dyDescent="0.45">
      <c r="A26" t="s">
        <v>27</v>
      </c>
      <c r="B26">
        <v>105.5</v>
      </c>
      <c r="D26" s="3">
        <v>45901</v>
      </c>
    </row>
    <row r="28" spans="1:13" ht="20.25" thickBot="1" x14ac:dyDescent="0.5">
      <c r="A28" t="s">
        <v>34</v>
      </c>
      <c r="B28" t="s">
        <v>33</v>
      </c>
      <c r="E28" s="12" t="s">
        <v>28</v>
      </c>
      <c r="F28" s="12" t="s">
        <v>32</v>
      </c>
      <c r="G28" s="5" t="s">
        <v>29</v>
      </c>
      <c r="H28" s="12" t="s">
        <v>31</v>
      </c>
    </row>
    <row r="29" spans="1:13" x14ac:dyDescent="0.45">
      <c r="E29" s="12"/>
      <c r="F29" s="12"/>
      <c r="G29" t="s">
        <v>30</v>
      </c>
      <c r="H29" s="12"/>
    </row>
    <row r="31" spans="1:13" ht="20.25" thickBot="1" x14ac:dyDescent="0.5">
      <c r="A31" s="7" t="s">
        <v>36</v>
      </c>
      <c r="C31" s="12" t="s">
        <v>32</v>
      </c>
      <c r="D31" s="5" t="s">
        <v>29</v>
      </c>
      <c r="E31" s="12" t="s">
        <v>31</v>
      </c>
      <c r="F31" s="12" t="s">
        <v>32</v>
      </c>
      <c r="G31" s="5" t="s">
        <v>37</v>
      </c>
      <c r="H31" s="12" t="s">
        <v>31</v>
      </c>
      <c r="I31" s="12" t="s">
        <v>32</v>
      </c>
      <c r="J31" s="11">
        <v>3.2000000000000001E-2</v>
      </c>
      <c r="M31" t="s">
        <v>57</v>
      </c>
    </row>
    <row r="32" spans="1:13" x14ac:dyDescent="0.45">
      <c r="B32" t="s">
        <v>35</v>
      </c>
      <c r="C32" s="12"/>
      <c r="D32" t="s">
        <v>30</v>
      </c>
      <c r="E32" s="12"/>
      <c r="F32" s="12"/>
      <c r="G32" s="8">
        <v>102.2</v>
      </c>
      <c r="H32" s="12"/>
      <c r="I32" s="12"/>
      <c r="J32" s="11"/>
      <c r="M32" s="10" t="s">
        <v>38</v>
      </c>
    </row>
    <row r="33" spans="1:19" x14ac:dyDescent="0.45">
      <c r="C33" s="6"/>
      <c r="E33" s="6"/>
      <c r="F33" s="6"/>
      <c r="G33" s="8"/>
      <c r="H33" s="6"/>
      <c r="I33" s="6"/>
      <c r="J33" s="6"/>
    </row>
    <row r="34" spans="1:19" x14ac:dyDescent="0.45">
      <c r="B34" t="s">
        <v>42</v>
      </c>
      <c r="C34" s="6"/>
      <c r="D34" t="s">
        <v>43</v>
      </c>
      <c r="E34" s="6" t="s">
        <v>32</v>
      </c>
      <c r="F34" s="15">
        <f>ROUND((225*1.032),2)</f>
        <v>232.2</v>
      </c>
      <c r="G34" s="8"/>
      <c r="H34" s="6"/>
      <c r="I34" s="6"/>
      <c r="J34" s="6"/>
      <c r="K34" t="s">
        <v>42</v>
      </c>
      <c r="L34" s="6"/>
      <c r="M34" t="s">
        <v>44</v>
      </c>
      <c r="N34" s="6" t="s">
        <v>32</v>
      </c>
      <c r="O34" s="15">
        <f>ROUND((225*1.031),2)</f>
        <v>231.98</v>
      </c>
      <c r="Q34" t="s">
        <v>55</v>
      </c>
      <c r="R34" s="6" t="s">
        <v>32</v>
      </c>
      <c r="S34" s="9">
        <f>(F34-O34)/F34</f>
        <v>9.4745908699396585E-4</v>
      </c>
    </row>
    <row r="36" spans="1:19" ht="20.25" thickBot="1" x14ac:dyDescent="0.5">
      <c r="A36" s="7" t="s">
        <v>39</v>
      </c>
      <c r="C36" s="12" t="s">
        <v>32</v>
      </c>
      <c r="D36" s="5" t="s">
        <v>29</v>
      </c>
      <c r="E36" s="12" t="s">
        <v>31</v>
      </c>
      <c r="F36" s="12" t="s">
        <v>32</v>
      </c>
      <c r="G36" s="5" t="s">
        <v>41</v>
      </c>
      <c r="H36" s="12" t="s">
        <v>31</v>
      </c>
      <c r="I36" s="12" t="s">
        <v>32</v>
      </c>
      <c r="J36" s="11">
        <v>0.10299999999999999</v>
      </c>
    </row>
    <row r="37" spans="1:19" x14ac:dyDescent="0.45">
      <c r="B37" t="s">
        <v>40</v>
      </c>
      <c r="C37" s="12"/>
      <c r="D37" t="s">
        <v>30</v>
      </c>
      <c r="E37" s="12"/>
      <c r="F37" s="12"/>
      <c r="G37" s="8">
        <v>102.2</v>
      </c>
      <c r="H37" s="12"/>
      <c r="I37" s="12"/>
      <c r="J37" s="11"/>
      <c r="M37" s="10" t="s">
        <v>46</v>
      </c>
    </row>
    <row r="39" spans="1:19" x14ac:dyDescent="0.45">
      <c r="B39" t="s">
        <v>42</v>
      </c>
      <c r="C39" s="6"/>
      <c r="D39" t="s">
        <v>45</v>
      </c>
      <c r="E39" s="6" t="s">
        <v>32</v>
      </c>
      <c r="F39" s="15">
        <f>ROUND((225*1.103),2)</f>
        <v>248.18</v>
      </c>
      <c r="K39" t="s">
        <v>47</v>
      </c>
      <c r="M39" t="s">
        <v>48</v>
      </c>
      <c r="N39" s="6" t="s">
        <v>32</v>
      </c>
      <c r="O39" s="15">
        <f>ROUND((232.2*1.068),2)</f>
        <v>247.99</v>
      </c>
      <c r="Q39" t="s">
        <v>55</v>
      </c>
      <c r="R39" s="6" t="s">
        <v>32</v>
      </c>
      <c r="S39" s="9">
        <f>(F39-O39)/F39</f>
        <v>7.6557337416390415E-4</v>
      </c>
    </row>
    <row r="41" spans="1:19" ht="20.25" thickBot="1" x14ac:dyDescent="0.5">
      <c r="A41" s="7" t="s">
        <v>49</v>
      </c>
      <c r="C41" s="12" t="s">
        <v>32</v>
      </c>
      <c r="D41" s="5" t="s">
        <v>29</v>
      </c>
      <c r="E41" s="12" t="s">
        <v>31</v>
      </c>
      <c r="F41" s="12" t="s">
        <v>32</v>
      </c>
      <c r="G41" s="5" t="s">
        <v>51</v>
      </c>
      <c r="H41" s="12" t="s">
        <v>31</v>
      </c>
      <c r="I41" s="12" t="s">
        <v>32</v>
      </c>
      <c r="J41" s="11">
        <v>0.17599999999999999</v>
      </c>
    </row>
    <row r="42" spans="1:19" x14ac:dyDescent="0.45">
      <c r="B42" t="s">
        <v>50</v>
      </c>
      <c r="C42" s="12"/>
      <c r="D42" t="s">
        <v>30</v>
      </c>
      <c r="E42" s="12"/>
      <c r="F42" s="12"/>
      <c r="G42" s="8">
        <v>102.2</v>
      </c>
      <c r="H42" s="12"/>
      <c r="I42" s="12"/>
      <c r="J42" s="11"/>
      <c r="M42" s="10" t="s">
        <v>53</v>
      </c>
    </row>
    <row r="44" spans="1:19" x14ac:dyDescent="0.45">
      <c r="B44" t="s">
        <v>42</v>
      </c>
      <c r="C44" s="6"/>
      <c r="D44" t="s">
        <v>52</v>
      </c>
      <c r="E44" s="6" t="s">
        <v>32</v>
      </c>
      <c r="F44" s="15">
        <f>ROUND((225*1.176),2)</f>
        <v>264.60000000000002</v>
      </c>
      <c r="K44" t="s">
        <v>47</v>
      </c>
      <c r="M44" t="s">
        <v>54</v>
      </c>
      <c r="N44" s="6" t="s">
        <v>32</v>
      </c>
      <c r="O44" s="15">
        <f>ROUND((248.18*1.067),2)</f>
        <v>264.81</v>
      </c>
      <c r="Q44" t="s">
        <v>55</v>
      </c>
      <c r="R44" s="6" t="s">
        <v>32</v>
      </c>
      <c r="S44" s="9">
        <f>(F44-O44)/F44</f>
        <v>-7.9365079365071624E-4</v>
      </c>
    </row>
  </sheetData>
  <mergeCells count="23">
    <mergeCell ref="A2:M2"/>
    <mergeCell ref="A3:M3"/>
    <mergeCell ref="H28:H29"/>
    <mergeCell ref="E28:E29"/>
    <mergeCell ref="F28:F29"/>
    <mergeCell ref="H31:H32"/>
    <mergeCell ref="I31:I32"/>
    <mergeCell ref="J31:J32"/>
    <mergeCell ref="C36:C37"/>
    <mergeCell ref="E36:E37"/>
    <mergeCell ref="F36:F37"/>
    <mergeCell ref="H36:H37"/>
    <mergeCell ref="I36:I37"/>
    <mergeCell ref="J36:J37"/>
    <mergeCell ref="C31:C32"/>
    <mergeCell ref="E31:E32"/>
    <mergeCell ref="F31:F32"/>
    <mergeCell ref="J41:J42"/>
    <mergeCell ref="C41:C42"/>
    <mergeCell ref="E41:E42"/>
    <mergeCell ref="F41:F42"/>
    <mergeCell ref="H41:H42"/>
    <mergeCell ref="I41: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7" ma:contentTypeDescription="Een nieuw document maken." ma:contentTypeScope="" ma:versionID="cb952debf290008bffa4dc23b0e4da8c">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92eca324576484ea486a8c46eee248c"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47272-F0BD-4EE2-8456-D7EF233C7C16}">
  <ds:schemaRefs>
    <ds:schemaRef ds:uri="http://schemas.microsoft.com/office/2006/metadata/properties"/>
    <ds:schemaRef ds:uri="http://schemas.microsoft.com/office/infopath/2007/PartnerControls"/>
    <ds:schemaRef ds:uri="1e201012-9ffe-4beb-b0f1-8330f15eb950"/>
    <ds:schemaRef ds:uri="6e2b276b-7eaf-4b43-b436-53f77004a93c"/>
  </ds:schemaRefs>
</ds:datastoreItem>
</file>

<file path=customXml/itemProps2.xml><?xml version="1.0" encoding="utf-8"?>
<ds:datastoreItem xmlns:ds="http://schemas.openxmlformats.org/officeDocument/2006/customXml" ds:itemID="{04E4F374-2930-414C-80A5-880481D8A583}">
  <ds:schemaRefs>
    <ds:schemaRef ds:uri="http://schemas.microsoft.com/sharepoint/v3/contenttype/forms"/>
  </ds:schemaRefs>
</ds:datastoreItem>
</file>

<file path=customXml/itemProps3.xml><?xml version="1.0" encoding="utf-8"?>
<ds:datastoreItem xmlns:ds="http://schemas.openxmlformats.org/officeDocument/2006/customXml" ds:itemID="{0C1E3B53-9032-42A9-B475-0341C2A04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b276b-7eaf-4b43-b436-53f77004a93c"/>
    <ds:schemaRef ds:uri="1e201012-9ffe-4beb-b0f1-8330f15eb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Kyrina van Duijvenvoorde</dc:creator>
  <cp:lastModifiedBy>Sacha Hulsman</cp:lastModifiedBy>
  <dcterms:created xsi:type="dcterms:W3CDTF">2025-03-17T07:41:01Z</dcterms:created>
  <dcterms:modified xsi:type="dcterms:W3CDTF">2025-03-18T12:53:01Z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ies>
</file>