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opende opdrachten\Maasdriel\2024, A-2455 PVE onderhoud\Aanbesteding\Nota van Inlichtingen 2\"/>
    </mc:Choice>
  </mc:AlternateContent>
  <xr:revisionPtr revIDLastSave="0" documentId="13_ncr:1_{0A2FC663-02B8-42ED-B2BB-9D1F38DA89AB}" xr6:coauthVersionLast="47" xr6:coauthVersionMax="47" xr10:uidLastSave="{00000000-0000-0000-0000-000000000000}"/>
  <bookViews>
    <workbookView xWindow="25800" yWindow="0" windowWidth="25800" windowHeight="20640" xr2:uid="{00000000-000D-0000-FFFF-FFFF00000000}"/>
  </bookViews>
  <sheets>
    <sheet name="Blad1" sheetId="1" r:id="rId1"/>
  </sheets>
  <definedNames>
    <definedName name="_xlnm.Print_Area" localSheetId="0">Blad1!$C$1:$J$207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1" l="1"/>
  <c r="G186" i="1"/>
  <c r="G187" i="1"/>
  <c r="G188" i="1"/>
  <c r="G189" i="1"/>
  <c r="G185" i="1"/>
  <c r="G157" i="1"/>
  <c r="G183" i="1"/>
  <c r="B91" i="1"/>
  <c r="B92" i="1"/>
  <c r="B93" i="1"/>
  <c r="B94" i="1"/>
  <c r="B95" i="1"/>
  <c r="B96" i="1"/>
  <c r="B97" i="1"/>
  <c r="B98" i="1"/>
  <c r="B99" i="1"/>
  <c r="B102" i="1"/>
  <c r="G91" i="1"/>
  <c r="G92" i="1"/>
  <c r="G93" i="1"/>
  <c r="G94" i="1"/>
  <c r="G95" i="1"/>
  <c r="G96" i="1"/>
  <c r="G97" i="1"/>
  <c r="G98" i="1"/>
  <c r="G99" i="1"/>
  <c r="G88" i="1"/>
  <c r="G167" i="1"/>
  <c r="G168" i="1"/>
  <c r="G169" i="1"/>
  <c r="G170" i="1"/>
  <c r="G171" i="1"/>
  <c r="G172" i="1"/>
  <c r="G173" i="1"/>
  <c r="G174" i="1"/>
  <c r="G175" i="1"/>
  <c r="G115" i="1"/>
  <c r="G104" i="1"/>
  <c r="G105" i="1"/>
  <c r="G106" i="1"/>
  <c r="G107" i="1"/>
  <c r="G108" i="1"/>
  <c r="G109" i="1"/>
  <c r="G111" i="1"/>
  <c r="G112" i="1"/>
  <c r="G113" i="1"/>
  <c r="G114" i="1"/>
  <c r="G11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6" i="1"/>
  <c r="G147" i="1"/>
  <c r="G148" i="1"/>
  <c r="G149" i="1"/>
  <c r="G151" i="1"/>
  <c r="G150" i="1"/>
  <c r="G152" i="1"/>
  <c r="G153" i="1"/>
  <c r="G154" i="1"/>
  <c r="G155" i="1"/>
  <c r="G156" i="1"/>
  <c r="G158" i="1"/>
  <c r="G159" i="1"/>
  <c r="G160" i="1"/>
  <c r="G161" i="1"/>
  <c r="G162" i="1"/>
  <c r="G163" i="1"/>
  <c r="G165" i="1"/>
  <c r="G176" i="1"/>
  <c r="G177" i="1"/>
  <c r="G178" i="1"/>
  <c r="G179" i="1"/>
  <c r="G180" i="1"/>
  <c r="G102" i="1"/>
  <c r="G90" i="1"/>
  <c r="G87" i="1"/>
  <c r="G86" i="1"/>
  <c r="F37" i="1"/>
  <c r="H37" i="1"/>
  <c r="F72" i="1"/>
  <c r="H72" i="1"/>
  <c r="F69" i="1"/>
  <c r="F68" i="1"/>
  <c r="F67" i="1"/>
  <c r="E66" i="1"/>
  <c r="D66" i="1"/>
  <c r="F66" i="1"/>
  <c r="F30" i="1"/>
  <c r="H30" i="1"/>
  <c r="E28" i="1"/>
  <c r="D28" i="1"/>
  <c r="F35" i="1"/>
  <c r="H35" i="1"/>
  <c r="F34" i="1"/>
  <c r="H34" i="1"/>
  <c r="F31" i="1"/>
  <c r="H31" i="1"/>
  <c r="F32" i="1"/>
  <c r="H32" i="1"/>
  <c r="F58" i="1"/>
  <c r="F46" i="1"/>
  <c r="H46" i="1"/>
  <c r="F20" i="1"/>
  <c r="H20" i="1"/>
  <c r="H66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H67" i="1"/>
  <c r="H68" i="1"/>
  <c r="H69" i="1"/>
  <c r="F70" i="1"/>
  <c r="H70" i="1"/>
  <c r="F71" i="1"/>
  <c r="H71" i="1"/>
  <c r="F73" i="1"/>
  <c r="H73" i="1"/>
  <c r="H58" i="1"/>
  <c r="H74" i="1" s="1"/>
  <c r="F47" i="1"/>
  <c r="H47" i="1"/>
  <c r="F48" i="1"/>
  <c r="H48" i="1"/>
  <c r="F49" i="1"/>
  <c r="H49" i="1"/>
  <c r="D201" i="1"/>
  <c r="E27" i="1"/>
  <c r="E26" i="1"/>
  <c r="F26" i="1"/>
  <c r="H26" i="1"/>
  <c r="E25" i="1"/>
  <c r="F25" i="1"/>
  <c r="H25" i="1"/>
  <c r="E24" i="1"/>
  <c r="F24" i="1"/>
  <c r="H24" i="1"/>
  <c r="F27" i="1"/>
  <c r="H27" i="1"/>
  <c r="F22" i="1"/>
  <c r="H22" i="1"/>
  <c r="F23" i="1"/>
  <c r="H23" i="1"/>
  <c r="F21" i="1"/>
  <c r="H21" i="1"/>
  <c r="F28" i="1"/>
  <c r="H28" i="1"/>
  <c r="F29" i="1"/>
  <c r="H29" i="1"/>
  <c r="F33" i="1"/>
  <c r="H33" i="1"/>
  <c r="F36" i="1"/>
  <c r="H36" i="1"/>
  <c r="B59" i="1"/>
  <c r="B60" i="1"/>
  <c r="B61" i="1"/>
  <c r="B62" i="1"/>
  <c r="B63" i="1"/>
  <c r="B64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6" i="1"/>
  <c r="B65" i="1"/>
  <c r="B66" i="1"/>
  <c r="B67" i="1"/>
  <c r="B68" i="1"/>
  <c r="B69" i="1"/>
  <c r="B70" i="1"/>
  <c r="B71" i="1"/>
  <c r="B72" i="1"/>
  <c r="B73" i="1"/>
  <c r="B47" i="1"/>
  <c r="B48" i="1"/>
  <c r="B49" i="1"/>
  <c r="B86" i="1"/>
  <c r="B87" i="1"/>
  <c r="B88" i="1"/>
  <c r="B104" i="1"/>
  <c r="B105" i="1"/>
  <c r="B106" i="1"/>
  <c r="B107" i="1"/>
  <c r="B108" i="1"/>
  <c r="B109" i="1"/>
  <c r="B111" i="1"/>
  <c r="B112" i="1"/>
  <c r="B113" i="1"/>
  <c r="B114" i="1"/>
  <c r="B116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15" i="1"/>
  <c r="B135" i="1"/>
  <c r="B136" i="1"/>
  <c r="B137" i="1"/>
  <c r="B138" i="1"/>
  <c r="B139" i="1"/>
  <c r="B140" i="1"/>
  <c r="B141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 s="1"/>
  <c r="B159" i="1" s="1"/>
  <c r="B160" i="1" s="1"/>
  <c r="B161" i="1" s="1"/>
  <c r="B162" i="1" s="1"/>
  <c r="B163" i="1" s="1"/>
  <c r="B165" i="1" s="1"/>
  <c r="B167" i="1"/>
  <c r="B168" i="1"/>
  <c r="B169" i="1"/>
  <c r="B170" i="1"/>
  <c r="B171" i="1"/>
  <c r="B172" i="1"/>
  <c r="B173" i="1"/>
  <c r="B174" i="1"/>
  <c r="B175" i="1"/>
  <c r="B177" i="1"/>
  <c r="B178" i="1"/>
  <c r="B179" i="1"/>
  <c r="B180" i="1"/>
  <c r="B181" i="1"/>
  <c r="B182" i="1"/>
  <c r="B183" i="1"/>
  <c r="G193" i="1" l="1"/>
  <c r="D202" i="1" s="1"/>
  <c r="H38" i="1"/>
  <c r="D199" i="1" s="1"/>
  <c r="H50" i="1"/>
  <c r="D200" i="1" s="1"/>
  <c r="D203" i="1" l="1"/>
</calcChain>
</file>

<file path=xl/sharedStrings.xml><?xml version="1.0" encoding="utf-8"?>
<sst xmlns="http://schemas.openxmlformats.org/spreadsheetml/2006/main" count="320" uniqueCount="194">
  <si>
    <t>Onderdeel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</si>
  <si>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</si>
  <si>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</si>
  <si>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</si>
  <si>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</si>
  <si>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Onderdeel 2: Totaalprijs correctief onderhoud</t>
  </si>
  <si>
    <t>Onderdeel 3: Totaalprijs reinigings- en stortingskosten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</si>
  <si>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</si>
  <si>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</si>
  <si>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>Onderdeel 1 Totaalprijs preventief onderhoud</t>
  </si>
  <si>
    <t>Onderdeel 2 Totaalprijs correctief onderhoud</t>
  </si>
  <si>
    <t>Onderdeel 4 Totaalprijs verrekenprijzen veelgebruikte (reserve/vervangings) onderdelen</t>
  </si>
  <si>
    <t>Onderdeel 4: Totaalprijs Verrekenprijzen veelgebruikte (reserve/vervangings) onderdelen</t>
  </si>
  <si>
    <t>In afwijking van de UAV 2012 blijven de verrekenprijzen gehandhaafd bij afwijking van meer dan 10%. Daarnaast geeft een lagere hoeveelheid ook geen recht op een vergoeding.</t>
  </si>
  <si>
    <t xml:space="preserve">De volgende gegevens dienen te worden vermeld in Bijlage 2: Inschrijvingsbiljet </t>
  </si>
  <si>
    <t>Onderdeel 3 Totaalprijs reiniging- en stortingskosten</t>
  </si>
  <si>
    <t xml:space="preserve">In onderdeel 1 wordt aangegeven wat de kosten zijn voor de preventieve onderhoudswerkzaamheden als omschreven </t>
  </si>
  <si>
    <t>In onderdeel 2 wordt een opgave gevraagd van de vaste kosten die gemaakt worden voor het oplossen van alle gemelde storingen, als omschreven</t>
  </si>
  <si>
    <t xml:space="preserve">Verhelpen van urgente storingen tussen 08.00 uur en 17.00 uur op kantoordagen. </t>
  </si>
  <si>
    <t xml:space="preserve">Verhelpen van urgente storingen buiten 08.00 uur en 17.00 uur op kantoordagen (dus nachten en weekenden). </t>
  </si>
  <si>
    <t>Verhelpen van niet-urgente storingen tussen 08.00 uur en 17.00 uur op kantoordagen.</t>
  </si>
  <si>
    <t>Uurtarief monteur + bus voor uitvoeren van aanvullende werkzaamheden.</t>
  </si>
  <si>
    <t>In onderdeel 3 wordt een opgave gevraagd voor het reinigen van de objecten en het storten van vaste delen (slib ontdaan van water), als omschreven</t>
  </si>
  <si>
    <t>Totaalprijs preventief onderhoud, exclusief BTW.</t>
  </si>
  <si>
    <t>Totaalprijs correctief onderhoud, exclusief BTW.</t>
  </si>
  <si>
    <t>Totaalprijs reinigings- en stortingskosten, exclusief BTW.</t>
  </si>
  <si>
    <t>Totaalprijs verrekenprijzen veelgebruikte (reserve/vervangings) onderdelen, exclusief BTW.</t>
  </si>
  <si>
    <t xml:space="preserve">Totale inschrijfsom, exclusief BTW. </t>
  </si>
  <si>
    <t xml:space="preserve">In onderdeel 4 wordt aangegeven wat de vaste verrekenprijzen zijn voor de te leveren en vervangen onderdelen welke tijdens de inspectie, storings- en </t>
  </si>
  <si>
    <t xml:space="preserve">Post nr. </t>
  </si>
  <si>
    <t>Monitoren hoofdpost gedurende het jaar (post)</t>
  </si>
  <si>
    <t>________________________________________ (naam)</t>
  </si>
  <si>
    <t>________________________________________ (functie)</t>
  </si>
  <si>
    <t>________________________________________(adres)</t>
  </si>
  <si>
    <t>________________________________________(postcode)</t>
  </si>
  <si>
    <t>________________________________________(plaats)</t>
  </si>
  <si>
    <t>De inschrijver:</t>
  </si>
  <si>
    <t>________________________________________ (datum)</t>
  </si>
  <si>
    <t xml:space="preserve">________________________________________ (handtekening)  </t>
  </si>
  <si>
    <t>________________________________________(bedrijfsnaam)</t>
  </si>
  <si>
    <t>Bergbezinkvoorzieningen (1x ledigingspomp, 1x spoelpomp)</t>
  </si>
  <si>
    <t>Bergbezinkvoorzieningen (1x ledigingspomp, 2x spoelpomp)</t>
  </si>
  <si>
    <t>Rioolgemaal (1-pomps)</t>
  </si>
  <si>
    <t>Rioolgemaal (2-pomps)</t>
  </si>
  <si>
    <t>Rioolgemaal (3-pomps)</t>
  </si>
  <si>
    <t>Suppletiegemaal</t>
  </si>
  <si>
    <t>Centrale Voedingskast (CVK)</t>
  </si>
  <si>
    <t>in hoofdstuk 8 van het PvE. De eenheidsprijzen dienen te worden ingevuld in het geelgearceerde deel.</t>
  </si>
  <si>
    <t>Hoeveelheid per jaar Maasdriel</t>
  </si>
  <si>
    <t>Hoeveelheid per jaar Zaltbommel</t>
  </si>
  <si>
    <t>Hoeveelheid per jaar Totaal</t>
  </si>
  <si>
    <t>Bergbezinkvoorzieningen (1x ledigingspomp, 1x spoelklep)</t>
  </si>
  <si>
    <t>Bergbezinkvoorzieningen (1x ledigingspomp, 2x spoelklep)</t>
  </si>
  <si>
    <t>Rioolgemaal (4-pomps)</t>
  </si>
  <si>
    <t>Indicatieve hoeveelheid per jaar Maasdriel</t>
  </si>
  <si>
    <t>Indicatieve hoeveelheid per jaar Zaltbommel</t>
  </si>
  <si>
    <t>Indicatieve totaalprijs per jaar</t>
  </si>
  <si>
    <t>In de inschrijfstaat zijn automatische optellingen aanwezig. De inschrijver blijft te allen tijde verantwoordelijk voor de prijzen in de inschrijfstaat.</t>
  </si>
  <si>
    <t xml:space="preserve">De inschrijfstaat rekent automatisch door wat de totalen per jaar per onderdeel bedragen na het invullen van de eenheidsprijs. </t>
  </si>
  <si>
    <t xml:space="preserve">Ook rekent de inschrijfstaat automatisch door wat de totaalprijs per onderdeel en de gehele inschrijfsom bedragen. </t>
  </si>
  <si>
    <r>
      <t xml:space="preserve">Deze bedragen dienen 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eenmalige kosten, uitvoeringskosten, algemene kosten en winst en risico.</t>
    </r>
  </si>
  <si>
    <t>Stuks</t>
  </si>
  <si>
    <t>Verrekenprijzen arbeid + directielevering</t>
  </si>
  <si>
    <t>Verrekenprijzen arbeid + materiaal</t>
  </si>
  <si>
    <t>Pomponderdelen</t>
  </si>
  <si>
    <t>Hijsketting</t>
  </si>
  <si>
    <t>Ophanghaak RVS316</t>
  </si>
  <si>
    <t>Hijsketting RVS316 rioolgemaal L=5 m incl. RVS harpsluiting en veiligheidscertificaat
Zwaarder dan 80 kg  schalmdikte 8 mm, harpsluiting M10</t>
  </si>
  <si>
    <t xml:space="preserve">Hijsketting RVS316  rioolgemaal L=5 m incl. RVS harpsluiting en veiligheidscertificaat
t/m 80 kg schalmdikte 6 mm, harpsluiting M8. </t>
  </si>
  <si>
    <t>Hijsketting RVS316  rioolgemaal L=7 m incl. RVS harpsluiting en veiligheidscertificaat
Zwaarder dan 80 kg  schalmdikte 8 mm, harpsluiting M10</t>
  </si>
  <si>
    <t xml:space="preserve">Hijsketting RVS316  rioolgemaal L=7 m incl. RVS harpsluiting en veiligheidscertificaat
t/m 80 kg schalmdikte 6 mm, harpsluiting M8. </t>
  </si>
  <si>
    <t>Geleidenstang</t>
  </si>
  <si>
    <t>Leidingwerk</t>
  </si>
  <si>
    <t>Muurdoorvoer 2" (minigemaal) incl. graafwerkzaamheden</t>
  </si>
  <si>
    <t>Verloop 2" naar 1,5" of 5/4"</t>
  </si>
  <si>
    <t>Buitenkast en sokkel</t>
  </si>
  <si>
    <t>Sokkel t.b.v. RH-800</t>
  </si>
  <si>
    <t>Sokkel t.b.v. RH1200</t>
  </si>
  <si>
    <t>Sokkel t.b.v. PSZ445</t>
  </si>
  <si>
    <t>Sokkel t.b.v. DRF</t>
  </si>
  <si>
    <t>Hydrokorrels in buitenopstellingskast</t>
  </si>
  <si>
    <t>Elektrische componenten (ABB of gelijkwaardig)</t>
  </si>
  <si>
    <t>Magneetschakelaar tot 3 kW</t>
  </si>
  <si>
    <t>Magneetschakelaar van 3 tot 5 kW</t>
  </si>
  <si>
    <t>Thermische blok 2 - 4,5A</t>
  </si>
  <si>
    <t>Thermische blok 4 - 7A</t>
  </si>
  <si>
    <t>Motorbeveiligingsschakelaar 4-6,3A</t>
  </si>
  <si>
    <t>Motorbeveiligingsschakelaar 2,5-4A</t>
  </si>
  <si>
    <t>Aardlekschakelaar 40A, 3P+N, 30mA, type A (Geschikt voor toepassing in circuit zonder 0)</t>
  </si>
  <si>
    <t>Aardlekschakelaar 63A, 3P+N, 30mA, type A (Geschikt voor toepassing in circuit zonder 0)</t>
  </si>
  <si>
    <t>Aardlekschakelaar 40A, 3P+N, 300mA, type A</t>
  </si>
  <si>
    <t>Aardlekschakelaar 63A, 3P+N, 300mA, type A</t>
  </si>
  <si>
    <t>Aardlekautomaat 16A, 1P+N, Kar. B, 30mA, Type A</t>
  </si>
  <si>
    <t>Installatieautomaat C10A, 3P</t>
  </si>
  <si>
    <t>Installatieautomaat C16A, 3P</t>
  </si>
  <si>
    <t>Installatieautomaat C20A, 3P</t>
  </si>
  <si>
    <t>Rode storingslamp LED, slagvast</t>
  </si>
  <si>
    <t>Druktransmitter t.b.v. openbel</t>
  </si>
  <si>
    <t>FGC-313 printplaat</t>
  </si>
  <si>
    <t>Overige werkzaamheden</t>
  </si>
  <si>
    <t>Schuifmof 63 mm type plasson</t>
  </si>
  <si>
    <t>Schuifmof 75 mm type plasson</t>
  </si>
  <si>
    <t>KLIC-melding</t>
  </si>
  <si>
    <t>Regenmeters</t>
  </si>
  <si>
    <t>Overstorten met loggers</t>
  </si>
  <si>
    <t>Drukrioolgemaal (1-pomps) van 30 m tot max. 100 m vanaf de verharde weg</t>
  </si>
  <si>
    <t>Drukrioolgemaal (1-pomps) goed bereikbaar (paragraaf 2.8)</t>
  </si>
  <si>
    <t>Drukrioolgemaal (2-pomps) goed bereikbaar (paragraaf 2.8)</t>
  </si>
  <si>
    <t>Drukrioolgemaal (1-pomps) tussen 15 en 30 m vanaf de verharde weg</t>
  </si>
  <si>
    <t>Overstortloggers</t>
  </si>
  <si>
    <t>in hoofdstuk 3 van het PvE. De eenheidsprijzen dienen te worden ingevuld in het geelgearceerde deel.</t>
  </si>
  <si>
    <t>in hoofdstuk 4 van het PvE. Het tijdstip en de urgentie van de melding is hierin maatgevend. De eenheidsprijzen dienen te worden ingevuld in het geelgearceerde deel.</t>
  </si>
  <si>
    <t>Verversen olie pomp rioolgemaal</t>
  </si>
  <si>
    <t>Afdichten mantelbuis (toepassen CELLPACK - DUCT SEAL art. NO 240357)</t>
  </si>
  <si>
    <t>Aankondigingsbrief preventieve onderhoudswerkzaamheden + storingsnummer (paragraaf 1.9.3)</t>
  </si>
  <si>
    <t>Bufferput (besturing FGC313)</t>
  </si>
  <si>
    <t>Afvoeren en stortkosten drijfvuil, vet en slib (ton)</t>
  </si>
  <si>
    <t>Vervangen pompen drukrioolgemaal, ophalen bij gemeentewerf,
monteren, installeren, in gebruik stellen en paspoort updaten. 
Oude pomp afleveren bij gemeentewerf.</t>
  </si>
  <si>
    <t>Vervangen besturingsunit drukrioolgemaal (directielevering) ophalen op gemeentewerf, monteren, installeren, in gebruik stellen en paspoort updaten. 
Oude besturingsunit afleveren bij gemeentewerf.</t>
  </si>
  <si>
    <t>Vervangen materialen dienen afgeleverd te worden bij gemeentewerf.</t>
  </si>
  <si>
    <t>Geleidestang 2" (60,3x2,0 mm) per m, materiaal RVS316</t>
  </si>
  <si>
    <t>Geleidestang 3/4" (26,9x2,0 mm) per m, materiaal RVS316</t>
  </si>
  <si>
    <t>Geleidestanghouder 2", materiaal RVS316</t>
  </si>
  <si>
    <t>Geleidestanghouder 3/4", materiaal RVS316</t>
  </si>
  <si>
    <t>Balkeerklep 80 mm, materiaal gietijzer</t>
  </si>
  <si>
    <t>Balkeerklep 100 mm, materiaal gietijzer</t>
  </si>
  <si>
    <t>Balkeerklep 2", materiaal gietijzer</t>
  </si>
  <si>
    <t>Balkeerklep 1,5", materiaal gietijzer</t>
  </si>
  <si>
    <t>Balkeerklep 5/4", materiaal gietijzer</t>
  </si>
  <si>
    <t>Persleiding 2" in gemaal per m, RVS316</t>
  </si>
  <si>
    <t>Persleiding 63mm in gemaal per m, HDPE</t>
  </si>
  <si>
    <t>Persleiding 75mm in gemaal per m, HDPE</t>
  </si>
  <si>
    <t>Persleiding 90mm in gemaal per m, hDPE</t>
  </si>
  <si>
    <t>Kogelkraanafsluiter 2", materiaal RVS316</t>
  </si>
  <si>
    <t>Buitenopstellingskast RH 800
Afmetingen: 1150x800x350 mm (HxBXD), RAL6009, slottype: (directielevering) eurocilinder en t.b.v. energiebedrijf het slottype , voorbereid met sparing t.b.v. antenne/rode lamp. 
Kast voldoet tevens aan CAM eisen.</t>
  </si>
  <si>
    <t>Buitenopstellingskast RH 1200
Afmetingen: 1150x1200x350 mm (HxBXD), RAL6009, slottype: (directielevering) eurocilinder en t.b.v. energiebedrijf het slottype , voorbereid met sparing t.b.v. antenne. 
Kast voldoet tevens aan CAM eisen.</t>
  </si>
  <si>
    <t>Buitenopstellingskast PSZ445, scharnierende deur, eurocilinder (directielevering)</t>
  </si>
  <si>
    <t>Buitenopstellingskast DRF, insteekdeur, eurocilinder (directielevering)</t>
  </si>
  <si>
    <t>Uurtarief rioolcombinatiewagen incl. personeel "groot" (gewicht totaal groter dan 7,5 ton)</t>
  </si>
  <si>
    <t>Uurtarief rioolcombinatiewagen incl. personeel "klein" (gewicht totaal maximaal 7,5 ton)</t>
  </si>
  <si>
    <t>Uurtarief servicebus + aanhanger met tank incl. personeel (inhoud tot 2 m3)</t>
  </si>
  <si>
    <t>Bijlage 1 Inschrijfstaat PVE A-2455</t>
  </si>
  <si>
    <t>Dagtarief rioolcombinatiewagen incl. personeel "groot" (gewicht totaal groter dan 7,5 ton)</t>
  </si>
  <si>
    <t>Dagtarief rioolcombinatiewagen incl. personeel "klein" (gewicht totaal maximaal 7,5 ton)</t>
  </si>
  <si>
    <t>Dagtarief servicebus + aanhanger met tank incl. personeel (inhoud tot 2 m3)</t>
  </si>
  <si>
    <t>Eenheid</t>
  </si>
  <si>
    <t>Werkzaamheden SAM: update paspoort incl. foto's (paragraaf 3.2.5)</t>
  </si>
  <si>
    <t>Hijsketting minigemaal L=2 m incl. RVS harpsluiting</t>
  </si>
  <si>
    <t>Geleidestang 1 1/4" (42,4x2,0 mm) per m, materiaal RVS316</t>
  </si>
  <si>
    <t>Geleidestanghouder 1 1/4", materiaal RVS316</t>
  </si>
  <si>
    <t>m</t>
  </si>
  <si>
    <t>Flygt voetbocht DN50, materiaal gietijzer</t>
  </si>
  <si>
    <t>Flygt voetbocht DN80, materiaal gietijzer</t>
  </si>
  <si>
    <t>Flygt voetbocht DN100, materiaal gietijzer</t>
  </si>
  <si>
    <t>Verbinden kabels d.m.v. gietmof incl. materiaal (4aders/6 mm2 of 10 mm2)</t>
  </si>
  <si>
    <t>Niveausensoren</t>
  </si>
  <si>
    <t>Openbel set compleet incl. 5 m1 slang</t>
  </si>
  <si>
    <t>Ophangbeugel (lang) t.b.v. openbel</t>
  </si>
  <si>
    <t>Niveauwipper  incl. 5 m1 kabel, type NF-5</t>
  </si>
  <si>
    <t>Niveauwipper  incl. 10 m1 kabel, type NF-5</t>
  </si>
  <si>
    <t>Radar incl. 10 m1 kabel, type C11, Vega incl. bevestigingsbeugel (RVS)</t>
  </si>
  <si>
    <t xml:space="preserve">Drukopnemer incl. 10 m1 kabel, type Vegawell 52 incl. spankabel en afspangewicht (RVS) </t>
  </si>
  <si>
    <t>Radar incl. 10 m1 kabel, type C22, Vega incl. bevestigingsbeugel (RVS)</t>
  </si>
  <si>
    <t>Vlotter incl. 5 m1 kabel en gewicht, type Roboflot, Flygt</t>
  </si>
  <si>
    <t>Vlotter incl. 10 m1 kabel en gewicht, typ ENM-10, Flygt</t>
  </si>
  <si>
    <t>Vervangen PLC (directielevering) ophalen op gemeentewerf, verwijderen bestaande PLC, monteren nieuwe PLC, installeren, in gebruik stellen en paspoort updaten. 
Oude PLC afleveren bij gemeentewerf.</t>
  </si>
  <si>
    <t>Verrekenprijs</t>
  </si>
  <si>
    <t>De verrekenprijzen dienen te worden ingevuld in het geelgearceerde deel.</t>
  </si>
  <si>
    <t>Fictieve hoeveelheid per jaar</t>
  </si>
  <si>
    <t>Fictieve totaalprijs per jaar</t>
  </si>
  <si>
    <t>Uurtarief zuigwagen incl. personeel voor uitvoeren van reinigingswerkzaamheden.</t>
  </si>
  <si>
    <t>Verrekenprijzen arbeid</t>
  </si>
  <si>
    <t>Uur</t>
  </si>
  <si>
    <t>Dag</t>
  </si>
  <si>
    <t>Het betreft de inschrijfstaat voor het contract A-2455: Raamovereenkomst reinigen, preventief- en correctief onderhoud (druk)rioolgemalen en randvoorzieningen gemeente Maasdriel en Zaltbommel</t>
  </si>
  <si>
    <t xml:space="preserve">Huur pomp rioolgemaal </t>
  </si>
  <si>
    <t>Huur pomp drukrioolgemaal</t>
  </si>
  <si>
    <t>dag</t>
  </si>
  <si>
    <t>Halve rijbaan afzetting</t>
  </si>
  <si>
    <t xml:space="preserve">Compleet leidingwerk minigemaal: 
          1x Voetbocht DN50;  
          1x Balkeerklep DN50;  
          Persleiding 63 mm HDPE incl. mof en verbindingsstukken; 
          1x Knie 63 mm HDPE'; 
          1x Kogelafsluiter 2"; 
          1x verloop stuk 5/4" indien van toepassing.
          1x koppeling 2'' of 5/4"; </t>
  </si>
  <si>
    <t>Voeding 240Vac - 24 Vdc</t>
  </si>
  <si>
    <t>Vervallen NVI-1</t>
  </si>
  <si>
    <t>Aangepast NVI-1</t>
  </si>
  <si>
    <t>Accupakket (Lithium pack 10.8V / 35 Ah t.b.v. sensor Klay TTL)</t>
  </si>
  <si>
    <t>Dagtarief zuigwagen incl. personeel voor uitvoeren van reinigingswerkzaamheden.</t>
  </si>
  <si>
    <t>Pompen</t>
  </si>
  <si>
    <t>Grundfos SEG 40.09.E.2.1.50B incl 10 m1 kabel en adapter (afhankelijk van voetbocht)</t>
  </si>
  <si>
    <t>Grundfos SEG 40.12.E.2.1.50B incl 10 m1 kabel en adapter (afhankelijk van voetbocht)</t>
  </si>
  <si>
    <t>Grundfos SEG 40.15.E.2.1.50B incl 10 m1 kabel en adapter (afhankelijk van voetbocht)</t>
  </si>
  <si>
    <t>Grundfos SEG 40.26.E.2.1.50B incl 10 m1 kabel en adapter (afhankelijk van voetbocht)</t>
  </si>
  <si>
    <t>Grundfos SEG 40.31.E.2.1.50B incl 10 m1 kabel en adapter (afhankelijk van voetbocht)</t>
  </si>
  <si>
    <t>Toegevoegd NVI-2</t>
  </si>
  <si>
    <t>Voedingskast</t>
  </si>
  <si>
    <t>Voedingskast t.b.v. Grundfos SEG AutoAdapt, conform e-schema (toegevoegd NVI-2)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</si>
</sst>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2" xfId="0" applyNumberFormat="1" applyBorder="1" applyAlignment="1">
      <alignment vertical="top"/>
    </xf>
    <xf numFmtId="0" fontId="2" fillId="0" borderId="4" xfId="0" applyFont="1" applyBorder="1"/>
    <xf numFmtId="0" fontId="2" fillId="0" borderId="7" xfId="0" applyFont="1" applyBorder="1" applyAlignment="1">
      <alignment wrapText="1"/>
    </xf>
    <xf numFmtId="164" fontId="0" fillId="3" borderId="8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2" fillId="2" borderId="4" xfId="0" applyFont="1" applyFill="1" applyBorder="1"/>
    <xf numFmtId="0" fontId="2" fillId="0" borderId="7" xfId="0" applyFont="1" applyBorder="1"/>
    <xf numFmtId="0" fontId="4" fillId="0" borderId="0" xfId="0" applyFont="1" applyAlignment="1">
      <alignment vertical="center"/>
    </xf>
    <xf numFmtId="164" fontId="0" fillId="3" borderId="10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0" fontId="0" fillId="0" borderId="11" xfId="0" applyBorder="1" applyAlignment="1">
      <alignment wrapText="1"/>
    </xf>
    <xf numFmtId="164" fontId="0" fillId="3" borderId="13" xfId="0" applyNumberFormat="1" applyFill="1" applyBorder="1" applyProtection="1">
      <protection locked="0"/>
    </xf>
    <xf numFmtId="0" fontId="7" fillId="0" borderId="1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7" fillId="0" borderId="2" xfId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horizontal="right"/>
    </xf>
    <xf numFmtId="164" fontId="0" fillId="0" borderId="3" xfId="0" applyNumberFormat="1" applyBorder="1" applyAlignment="1">
      <alignment vertical="top"/>
    </xf>
    <xf numFmtId="0" fontId="8" fillId="0" borderId="1" xfId="1" applyFont="1" applyFill="1" applyBorder="1"/>
    <xf numFmtId="0" fontId="8" fillId="0" borderId="12" xfId="1" applyFont="1" applyFill="1" applyBorder="1"/>
    <xf numFmtId="0" fontId="8" fillId="0" borderId="2" xfId="1" applyFont="1" applyFill="1" applyBorder="1"/>
    <xf numFmtId="164" fontId="0" fillId="0" borderId="0" xfId="0" applyNumberFormat="1"/>
    <xf numFmtId="164" fontId="2" fillId="0" borderId="0" xfId="0" applyNumberFormat="1" applyFont="1"/>
    <xf numFmtId="0" fontId="2" fillId="2" borderId="4" xfId="0" applyFont="1" applyFill="1" applyBorder="1" applyAlignment="1">
      <alignment wrapText="1"/>
    </xf>
    <xf numFmtId="0" fontId="2" fillId="5" borderId="4" xfId="0" applyFont="1" applyFill="1" applyBorder="1"/>
    <xf numFmtId="0" fontId="2" fillId="5" borderId="6" xfId="0" applyFont="1" applyFill="1" applyBorder="1"/>
    <xf numFmtId="0" fontId="0" fillId="0" borderId="2" xfId="0" applyBorder="1" applyAlignment="1">
      <alignment horizontal="center" wrapText="1"/>
    </xf>
    <xf numFmtId="0" fontId="2" fillId="0" borderId="2" xfId="0" applyFont="1" applyBorder="1"/>
    <xf numFmtId="0" fontId="7" fillId="0" borderId="1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/>
    <xf numFmtId="0" fontId="12" fillId="0" borderId="2" xfId="1" applyFont="1" applyFill="1" applyBorder="1"/>
    <xf numFmtId="164" fontId="12" fillId="3" borderId="9" xfId="0" applyNumberFormat="1" applyFont="1" applyFill="1" applyBorder="1" applyProtection="1">
      <protection locked="0"/>
    </xf>
    <xf numFmtId="164" fontId="12" fillId="0" borderId="2" xfId="0" applyNumberFormat="1" applyFont="1" applyBorder="1"/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0" fillId="0" borderId="2" xfId="0" applyFont="1" applyBorder="1"/>
  </cellXfs>
  <cellStyles count="2">
    <cellStyle name="Ongeldig" xfId="1" builtinId="27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217"/>
  <sheetViews>
    <sheetView tabSelected="1" topLeftCell="A133" zoomScaleNormal="100" workbookViewId="0">
      <selection activeCell="F197" sqref="F197"/>
    </sheetView>
  </sheetViews>
  <sheetFormatPr defaultRowHeight="15" x14ac:dyDescent="0.25"/>
  <cols>
    <col min="1" max="1" width="5" customWidth="1"/>
    <col min="2" max="2" width="7.5703125" style="31" bestFit="1" customWidth="1"/>
    <col min="3" max="3" width="82.7109375" customWidth="1"/>
    <col min="4" max="4" width="19.28515625" customWidth="1"/>
    <col min="5" max="6" width="20.42578125" customWidth="1"/>
    <col min="7" max="7" width="18.42578125" customWidth="1"/>
    <col min="8" max="8" width="18.5703125" customWidth="1"/>
    <col min="9" max="9" width="3.85546875" customWidth="1"/>
  </cols>
  <sheetData>
    <row r="1" spans="3:11" ht="18.75" x14ac:dyDescent="0.3">
      <c r="C1" s="1" t="s">
        <v>141</v>
      </c>
    </row>
    <row r="3" spans="3:11" x14ac:dyDescent="0.25">
      <c r="C3" t="s">
        <v>174</v>
      </c>
    </row>
    <row r="5" spans="3:11" x14ac:dyDescent="0.25">
      <c r="C5" s="13" t="s">
        <v>4</v>
      </c>
    </row>
    <row r="6" spans="3:11" x14ac:dyDescent="0.25">
      <c r="C6" s="13" t="s">
        <v>58</v>
      </c>
    </row>
    <row r="7" spans="3:11" x14ac:dyDescent="0.25">
      <c r="C7" s="13" t="s">
        <v>59</v>
      </c>
    </row>
    <row r="8" spans="3:11" x14ac:dyDescent="0.25">
      <c r="C8" s="13" t="s">
        <v>60</v>
      </c>
    </row>
    <row r="10" spans="3:11" x14ac:dyDescent="0.25">
      <c r="C10" s="13" t="s">
        <v>57</v>
      </c>
    </row>
    <row r="11" spans="3:11" x14ac:dyDescent="0.25">
      <c r="C11" s="13"/>
    </row>
    <row r="12" spans="3:11" x14ac:dyDescent="0.25">
      <c r="C12" s="23" t="s">
        <v>13</v>
      </c>
    </row>
    <row r="13" spans="3:11" x14ac:dyDescent="0.25">
      <c r="C13" s="13"/>
    </row>
    <row r="15" spans="3:11" x14ac:dyDescent="0.25">
      <c r="C15" s="15" t="s">
        <v>3</v>
      </c>
    </row>
    <row r="16" spans="3:11" x14ac:dyDescent="0.25">
      <c r="C16" t="s">
        <v>16</v>
      </c>
      <c r="K16" s="31"/>
    </row>
    <row r="17" spans="2:8" x14ac:dyDescent="0.25">
      <c r="C17" t="s">
        <v>110</v>
      </c>
    </row>
    <row r="19" spans="2:8" ht="28.5" customHeight="1" x14ac:dyDescent="0.25">
      <c r="B19" s="34" t="s">
        <v>29</v>
      </c>
      <c r="C19" s="21" t="s">
        <v>0</v>
      </c>
      <c r="D19" s="46" t="s">
        <v>48</v>
      </c>
      <c r="E19" s="46" t="s">
        <v>49</v>
      </c>
      <c r="F19" s="46" t="s">
        <v>50</v>
      </c>
      <c r="G19" s="21" t="s">
        <v>1</v>
      </c>
      <c r="H19" s="21" t="s">
        <v>2</v>
      </c>
    </row>
    <row r="20" spans="2:8" x14ac:dyDescent="0.25">
      <c r="B20" s="32">
        <v>1</v>
      </c>
      <c r="C20" s="3" t="s">
        <v>40</v>
      </c>
      <c r="D20" s="39">
        <v>3</v>
      </c>
      <c r="E20" s="39">
        <v>3</v>
      </c>
      <c r="F20" s="39">
        <f>D20+E20</f>
        <v>6</v>
      </c>
      <c r="G20" s="27"/>
      <c r="H20" s="9">
        <f>SUM(F20*G20)</f>
        <v>0</v>
      </c>
    </row>
    <row r="21" spans="2:8" x14ac:dyDescent="0.25">
      <c r="B21" s="32">
        <f>B20+1</f>
        <v>2</v>
      </c>
      <c r="C21" s="3" t="s">
        <v>41</v>
      </c>
      <c r="D21" s="39">
        <v>4</v>
      </c>
      <c r="E21" s="39">
        <v>0</v>
      </c>
      <c r="F21" s="39">
        <f t="shared" ref="F21:F37" si="0">D21+E21</f>
        <v>4</v>
      </c>
      <c r="G21" s="20"/>
      <c r="H21" s="9">
        <f t="shared" ref="H21:H37" si="1">SUM(F21*G21)</f>
        <v>0</v>
      </c>
    </row>
    <row r="22" spans="2:8" x14ac:dyDescent="0.25">
      <c r="B22" s="32">
        <f t="shared" ref="B22:B37" si="2">B21+1</f>
        <v>3</v>
      </c>
      <c r="C22" s="3" t="s">
        <v>51</v>
      </c>
      <c r="D22" s="39">
        <v>0</v>
      </c>
      <c r="E22" s="39">
        <v>2</v>
      </c>
      <c r="F22" s="39">
        <f t="shared" si="0"/>
        <v>2</v>
      </c>
      <c r="G22" s="20"/>
      <c r="H22" s="9">
        <f t="shared" si="1"/>
        <v>0</v>
      </c>
    </row>
    <row r="23" spans="2:8" x14ac:dyDescent="0.25">
      <c r="B23" s="32">
        <f t="shared" si="2"/>
        <v>4</v>
      </c>
      <c r="C23" s="3" t="s">
        <v>52</v>
      </c>
      <c r="D23" s="39">
        <v>0</v>
      </c>
      <c r="E23" s="39">
        <v>2</v>
      </c>
      <c r="F23" s="39">
        <f t="shared" si="0"/>
        <v>2</v>
      </c>
      <c r="G23" s="20"/>
      <c r="H23" s="9">
        <f t="shared" si="1"/>
        <v>0</v>
      </c>
    </row>
    <row r="24" spans="2:8" x14ac:dyDescent="0.25">
      <c r="B24" s="32">
        <f t="shared" si="2"/>
        <v>5</v>
      </c>
      <c r="C24" s="26" t="s">
        <v>42</v>
      </c>
      <c r="D24" s="39">
        <v>4</v>
      </c>
      <c r="E24" s="39">
        <f>12*2</f>
        <v>24</v>
      </c>
      <c r="F24" s="39">
        <f t="shared" si="0"/>
        <v>28</v>
      </c>
      <c r="G24" s="20"/>
      <c r="H24" s="9">
        <f t="shared" si="1"/>
        <v>0</v>
      </c>
    </row>
    <row r="25" spans="2:8" x14ac:dyDescent="0.25">
      <c r="B25" s="32">
        <f t="shared" si="2"/>
        <v>6</v>
      </c>
      <c r="C25" s="26" t="s">
        <v>43</v>
      </c>
      <c r="D25" s="39">
        <v>84</v>
      </c>
      <c r="E25" s="39">
        <f>34*2</f>
        <v>68</v>
      </c>
      <c r="F25" s="39">
        <f t="shared" si="0"/>
        <v>152</v>
      </c>
      <c r="G25" s="20"/>
      <c r="H25" s="9">
        <f t="shared" si="1"/>
        <v>0</v>
      </c>
    </row>
    <row r="26" spans="2:8" x14ac:dyDescent="0.25">
      <c r="B26" s="32">
        <f t="shared" si="2"/>
        <v>7</v>
      </c>
      <c r="C26" s="26" t="s">
        <v>44</v>
      </c>
      <c r="D26" s="39">
        <v>4</v>
      </c>
      <c r="E26" s="39">
        <f>5*2</f>
        <v>10</v>
      </c>
      <c r="F26" s="39">
        <f t="shared" si="0"/>
        <v>14</v>
      </c>
      <c r="G26" s="20"/>
      <c r="H26" s="9">
        <f t="shared" si="1"/>
        <v>0</v>
      </c>
    </row>
    <row r="27" spans="2:8" x14ac:dyDescent="0.25">
      <c r="B27" s="32">
        <f t="shared" si="2"/>
        <v>8</v>
      </c>
      <c r="C27" s="26" t="s">
        <v>53</v>
      </c>
      <c r="D27" s="39">
        <v>0</v>
      </c>
      <c r="E27" s="39">
        <f>1*2</f>
        <v>2</v>
      </c>
      <c r="F27" s="39">
        <f t="shared" si="0"/>
        <v>2</v>
      </c>
      <c r="G27" s="20"/>
      <c r="H27" s="9">
        <f t="shared" si="1"/>
        <v>0</v>
      </c>
    </row>
    <row r="28" spans="2:8" x14ac:dyDescent="0.25">
      <c r="B28" s="32">
        <f t="shared" si="2"/>
        <v>9</v>
      </c>
      <c r="C28" s="51" t="s">
        <v>106</v>
      </c>
      <c r="D28" s="39">
        <f>450-33-53</f>
        <v>364</v>
      </c>
      <c r="E28" s="39">
        <f>749-38-150</f>
        <v>561</v>
      </c>
      <c r="F28" s="39">
        <f t="shared" si="0"/>
        <v>925</v>
      </c>
      <c r="G28" s="20"/>
      <c r="H28" s="9">
        <f t="shared" si="1"/>
        <v>0</v>
      </c>
    </row>
    <row r="29" spans="2:8" x14ac:dyDescent="0.25">
      <c r="B29" s="32">
        <f t="shared" si="2"/>
        <v>10</v>
      </c>
      <c r="C29" s="51" t="s">
        <v>107</v>
      </c>
      <c r="D29" s="39">
        <v>20</v>
      </c>
      <c r="E29" s="39">
        <v>1</v>
      </c>
      <c r="F29" s="39">
        <f t="shared" si="0"/>
        <v>21</v>
      </c>
      <c r="G29" s="20"/>
      <c r="H29" s="9">
        <f t="shared" si="1"/>
        <v>0</v>
      </c>
    </row>
    <row r="30" spans="2:8" x14ac:dyDescent="0.25">
      <c r="B30" s="32">
        <f t="shared" si="2"/>
        <v>11</v>
      </c>
      <c r="C30" s="51" t="s">
        <v>108</v>
      </c>
      <c r="D30" s="39">
        <v>53</v>
      </c>
      <c r="E30" s="39">
        <v>150</v>
      </c>
      <c r="F30" s="39">
        <f t="shared" si="0"/>
        <v>203</v>
      </c>
      <c r="G30" s="20"/>
      <c r="H30" s="9">
        <f t="shared" si="1"/>
        <v>0</v>
      </c>
    </row>
    <row r="31" spans="2:8" x14ac:dyDescent="0.25">
      <c r="B31" s="32">
        <f t="shared" si="2"/>
        <v>12</v>
      </c>
      <c r="C31" s="51" t="s">
        <v>105</v>
      </c>
      <c r="D31" s="39">
        <v>33</v>
      </c>
      <c r="E31" s="39">
        <v>38</v>
      </c>
      <c r="F31" s="39">
        <f t="shared" si="0"/>
        <v>71</v>
      </c>
      <c r="G31" s="20"/>
      <c r="H31" s="9">
        <f t="shared" si="1"/>
        <v>0</v>
      </c>
    </row>
    <row r="32" spans="2:8" x14ac:dyDescent="0.25">
      <c r="B32" s="32">
        <f t="shared" si="2"/>
        <v>13</v>
      </c>
      <c r="C32" s="26" t="s">
        <v>45</v>
      </c>
      <c r="D32" s="39">
        <v>11</v>
      </c>
      <c r="E32" s="39">
        <v>0</v>
      </c>
      <c r="F32" s="39">
        <f t="shared" si="0"/>
        <v>11</v>
      </c>
      <c r="G32" s="20"/>
      <c r="H32" s="9">
        <f t="shared" si="1"/>
        <v>0</v>
      </c>
    </row>
    <row r="33" spans="2:8" x14ac:dyDescent="0.25">
      <c r="B33" s="32">
        <f t="shared" si="2"/>
        <v>14</v>
      </c>
      <c r="C33" s="26" t="s">
        <v>46</v>
      </c>
      <c r="D33" s="39">
        <v>18</v>
      </c>
      <c r="E33" s="39">
        <v>2</v>
      </c>
      <c r="F33" s="39">
        <f t="shared" si="0"/>
        <v>20</v>
      </c>
      <c r="G33" s="20"/>
      <c r="H33" s="9">
        <f t="shared" si="1"/>
        <v>0</v>
      </c>
    </row>
    <row r="34" spans="2:8" x14ac:dyDescent="0.25">
      <c r="B34" s="32">
        <f t="shared" si="2"/>
        <v>15</v>
      </c>
      <c r="C34" s="26" t="s">
        <v>115</v>
      </c>
      <c r="D34" s="39">
        <v>1</v>
      </c>
      <c r="E34" s="39">
        <v>0</v>
      </c>
      <c r="F34" s="39">
        <f t="shared" ref="F34:F35" si="3">D34+E34</f>
        <v>1</v>
      </c>
      <c r="G34" s="20"/>
      <c r="H34" s="9">
        <f t="shared" ref="H34:H35" si="4">SUM(F34*G34)</f>
        <v>0</v>
      </c>
    </row>
    <row r="35" spans="2:8" x14ac:dyDescent="0.25">
      <c r="B35" s="32">
        <f t="shared" si="2"/>
        <v>16</v>
      </c>
      <c r="C35" s="26" t="s">
        <v>103</v>
      </c>
      <c r="D35" s="39">
        <v>0</v>
      </c>
      <c r="E35" s="39">
        <v>8</v>
      </c>
      <c r="F35" s="39">
        <f t="shared" si="3"/>
        <v>8</v>
      </c>
      <c r="G35" s="20"/>
      <c r="H35" s="9">
        <f t="shared" si="4"/>
        <v>0</v>
      </c>
    </row>
    <row r="36" spans="2:8" x14ac:dyDescent="0.25">
      <c r="B36" s="32">
        <f t="shared" si="2"/>
        <v>17</v>
      </c>
      <c r="C36" s="26" t="s">
        <v>104</v>
      </c>
      <c r="D36" s="39">
        <v>22</v>
      </c>
      <c r="E36" s="39">
        <v>25</v>
      </c>
      <c r="F36" s="39">
        <f t="shared" si="0"/>
        <v>47</v>
      </c>
      <c r="G36" s="20"/>
      <c r="H36" s="9">
        <f t="shared" si="1"/>
        <v>0</v>
      </c>
    </row>
    <row r="37" spans="2:8" ht="30" x14ac:dyDescent="0.25">
      <c r="B37" s="33">
        <f t="shared" si="2"/>
        <v>18</v>
      </c>
      <c r="C37" s="26" t="s">
        <v>114</v>
      </c>
      <c r="D37" s="39">
        <v>940</v>
      </c>
      <c r="E37" s="39">
        <v>1500</v>
      </c>
      <c r="F37" s="39">
        <f t="shared" si="0"/>
        <v>2440</v>
      </c>
      <c r="G37" s="20"/>
      <c r="H37" s="9">
        <f t="shared" si="1"/>
        <v>0</v>
      </c>
    </row>
    <row r="38" spans="2:8" x14ac:dyDescent="0.25">
      <c r="C38" s="18" t="s">
        <v>23</v>
      </c>
      <c r="D38" s="11"/>
      <c r="E38" s="11"/>
      <c r="F38" s="11"/>
      <c r="G38" s="12"/>
      <c r="H38" s="7">
        <f>SUM(H20:H37)</f>
        <v>0</v>
      </c>
    </row>
    <row r="41" spans="2:8" x14ac:dyDescent="0.25">
      <c r="C41" s="15" t="s">
        <v>5</v>
      </c>
    </row>
    <row r="42" spans="2:8" x14ac:dyDescent="0.25">
      <c r="C42" t="s">
        <v>17</v>
      </c>
    </row>
    <row r="43" spans="2:8" x14ac:dyDescent="0.25">
      <c r="C43" t="s">
        <v>111</v>
      </c>
    </row>
    <row r="45" spans="2:8" ht="45" x14ac:dyDescent="0.25">
      <c r="B45" s="34" t="s">
        <v>29</v>
      </c>
      <c r="C45" s="2" t="s">
        <v>0</v>
      </c>
      <c r="D45" s="35" t="s">
        <v>54</v>
      </c>
      <c r="E45" s="35" t="s">
        <v>55</v>
      </c>
      <c r="F45" s="46" t="s">
        <v>50</v>
      </c>
      <c r="G45" s="2" t="s">
        <v>1</v>
      </c>
      <c r="H45" s="35" t="s">
        <v>56</v>
      </c>
    </row>
    <row r="46" spans="2:8" x14ac:dyDescent="0.25">
      <c r="B46" s="36">
        <f>B37+1</f>
        <v>19</v>
      </c>
      <c r="C46" s="28" t="s">
        <v>18</v>
      </c>
      <c r="D46" s="41">
        <v>60</v>
      </c>
      <c r="E46" s="41">
        <v>0</v>
      </c>
      <c r="F46" s="41">
        <f>D46+E46</f>
        <v>60</v>
      </c>
      <c r="G46" s="19"/>
      <c r="H46" s="8">
        <f>SUM(F46*G46)</f>
        <v>0</v>
      </c>
    </row>
    <row r="47" spans="2:8" ht="30" x14ac:dyDescent="0.25">
      <c r="B47" s="32">
        <f>B46+1</f>
        <v>20</v>
      </c>
      <c r="C47" s="29" t="s">
        <v>19</v>
      </c>
      <c r="D47" s="42">
        <v>50</v>
      </c>
      <c r="E47" s="42">
        <v>0</v>
      </c>
      <c r="F47" s="42">
        <f t="shared" ref="F47:F49" si="5">D47+E47</f>
        <v>50</v>
      </c>
      <c r="G47" s="27"/>
      <c r="H47" s="9">
        <f t="shared" ref="H47:H49" si="6">SUM(F47*G47)</f>
        <v>0</v>
      </c>
    </row>
    <row r="48" spans="2:8" x14ac:dyDescent="0.25">
      <c r="B48" s="32">
        <f t="shared" ref="B48" si="7">B47+1</f>
        <v>21</v>
      </c>
      <c r="C48" s="29" t="s">
        <v>20</v>
      </c>
      <c r="D48" s="43">
        <v>200</v>
      </c>
      <c r="E48" s="43">
        <v>25</v>
      </c>
      <c r="F48" s="43">
        <f t="shared" si="5"/>
        <v>225</v>
      </c>
      <c r="G48" s="20"/>
      <c r="H48" s="9">
        <f t="shared" si="6"/>
        <v>0</v>
      </c>
    </row>
    <row r="49" spans="1:8" x14ac:dyDescent="0.25">
      <c r="B49" s="33">
        <f>B48+1</f>
        <v>22</v>
      </c>
      <c r="C49" s="3" t="s">
        <v>30</v>
      </c>
      <c r="D49" s="30">
        <v>1</v>
      </c>
      <c r="E49" s="30">
        <v>0</v>
      </c>
      <c r="F49" s="30">
        <f t="shared" si="5"/>
        <v>1</v>
      </c>
      <c r="G49" s="20"/>
      <c r="H49" s="10">
        <f t="shared" si="6"/>
        <v>0</v>
      </c>
    </row>
    <row r="50" spans="1:8" x14ac:dyDescent="0.25">
      <c r="A50" s="31"/>
      <c r="C50" s="18" t="s">
        <v>24</v>
      </c>
      <c r="D50" s="11"/>
      <c r="E50" s="11"/>
      <c r="F50" s="11"/>
      <c r="G50" s="12"/>
      <c r="H50" s="6">
        <f>SUM(H46:H49)</f>
        <v>0</v>
      </c>
    </row>
    <row r="53" spans="1:8" x14ac:dyDescent="0.25">
      <c r="C53" s="15" t="s">
        <v>6</v>
      </c>
    </row>
    <row r="54" spans="1:8" x14ac:dyDescent="0.25">
      <c r="C54" t="s">
        <v>22</v>
      </c>
    </row>
    <row r="55" spans="1:8" x14ac:dyDescent="0.25">
      <c r="C55" t="s">
        <v>47</v>
      </c>
    </row>
    <row r="57" spans="1:8" ht="30" x14ac:dyDescent="0.25">
      <c r="B57" s="34" t="s">
        <v>29</v>
      </c>
      <c r="C57" s="21" t="s">
        <v>0</v>
      </c>
      <c r="D57" s="46" t="s">
        <v>48</v>
      </c>
      <c r="E57" s="46" t="s">
        <v>49</v>
      </c>
      <c r="F57" s="46" t="s">
        <v>50</v>
      </c>
      <c r="G57" s="21" t="s">
        <v>1</v>
      </c>
      <c r="H57" s="21" t="s">
        <v>2</v>
      </c>
    </row>
    <row r="58" spans="1:8" x14ac:dyDescent="0.25">
      <c r="B58" s="32">
        <v>23</v>
      </c>
      <c r="C58" s="3" t="s">
        <v>40</v>
      </c>
      <c r="D58" s="39">
        <v>6</v>
      </c>
      <c r="E58" s="39">
        <v>6</v>
      </c>
      <c r="F58" s="39">
        <f>D58+E58</f>
        <v>12</v>
      </c>
      <c r="G58" s="27"/>
      <c r="H58" s="16">
        <f>SUM(F58*G58)</f>
        <v>0</v>
      </c>
    </row>
    <row r="59" spans="1:8" x14ac:dyDescent="0.25">
      <c r="B59" s="32">
        <f>B58+1</f>
        <v>24</v>
      </c>
      <c r="C59" s="3" t="s">
        <v>41</v>
      </c>
      <c r="D59" s="39">
        <v>8</v>
      </c>
      <c r="E59" s="39">
        <v>0</v>
      </c>
      <c r="F59" s="39">
        <f t="shared" ref="F59:F73" si="8">D59+E59</f>
        <v>8</v>
      </c>
      <c r="G59" s="20"/>
      <c r="H59" s="16">
        <f>SUM(F59*G59)</f>
        <v>0</v>
      </c>
    </row>
    <row r="60" spans="1:8" x14ac:dyDescent="0.25">
      <c r="B60" s="32">
        <f t="shared" ref="B60:B62" si="9">B59+1</f>
        <v>25</v>
      </c>
      <c r="C60" s="3" t="s">
        <v>51</v>
      </c>
      <c r="D60" s="39">
        <v>0</v>
      </c>
      <c r="E60" s="39">
        <v>4</v>
      </c>
      <c r="F60" s="39">
        <f t="shared" si="8"/>
        <v>4</v>
      </c>
      <c r="G60" s="24"/>
      <c r="H60" s="16">
        <f t="shared" ref="H60:H73" si="10">SUM(F60*G60)</f>
        <v>0</v>
      </c>
    </row>
    <row r="61" spans="1:8" x14ac:dyDescent="0.25">
      <c r="B61" s="32">
        <f t="shared" si="9"/>
        <v>26</v>
      </c>
      <c r="C61" s="3" t="s">
        <v>52</v>
      </c>
      <c r="D61" s="39">
        <v>0</v>
      </c>
      <c r="E61" s="39">
        <v>4</v>
      </c>
      <c r="F61" s="39">
        <f t="shared" si="8"/>
        <v>4</v>
      </c>
      <c r="G61" s="24"/>
      <c r="H61" s="16">
        <f t="shared" si="10"/>
        <v>0</v>
      </c>
    </row>
    <row r="62" spans="1:8" x14ac:dyDescent="0.25">
      <c r="B62" s="32">
        <f t="shared" si="9"/>
        <v>27</v>
      </c>
      <c r="C62" s="26" t="s">
        <v>42</v>
      </c>
      <c r="D62" s="39">
        <v>8</v>
      </c>
      <c r="E62" s="39">
        <v>24</v>
      </c>
      <c r="F62" s="39">
        <f t="shared" si="8"/>
        <v>32</v>
      </c>
      <c r="G62" s="24"/>
      <c r="H62" s="16">
        <f t="shared" si="10"/>
        <v>0</v>
      </c>
    </row>
    <row r="63" spans="1:8" x14ac:dyDescent="0.25">
      <c r="B63" s="32">
        <f t="shared" ref="B63:B72" si="11">B62+1</f>
        <v>28</v>
      </c>
      <c r="C63" s="26" t="s">
        <v>43</v>
      </c>
      <c r="D63" s="39">
        <v>80</v>
      </c>
      <c r="E63" s="39">
        <v>68</v>
      </c>
      <c r="F63" s="39">
        <f t="shared" si="8"/>
        <v>148</v>
      </c>
      <c r="G63" s="24"/>
      <c r="H63" s="16">
        <f t="shared" si="10"/>
        <v>0</v>
      </c>
    </row>
    <row r="64" spans="1:8" x14ac:dyDescent="0.25">
      <c r="B64" s="32">
        <f t="shared" si="11"/>
        <v>29</v>
      </c>
      <c r="C64" s="26" t="s">
        <v>44</v>
      </c>
      <c r="D64" s="39">
        <v>4</v>
      </c>
      <c r="E64" s="39">
        <v>10</v>
      </c>
      <c r="F64" s="39">
        <f t="shared" si="8"/>
        <v>14</v>
      </c>
      <c r="G64" s="24"/>
      <c r="H64" s="16">
        <f t="shared" si="10"/>
        <v>0</v>
      </c>
    </row>
    <row r="65" spans="2:8" x14ac:dyDescent="0.25">
      <c r="B65" s="32">
        <f t="shared" si="11"/>
        <v>30</v>
      </c>
      <c r="C65" s="26" t="s">
        <v>53</v>
      </c>
      <c r="D65" s="39">
        <v>0</v>
      </c>
      <c r="E65" s="39">
        <v>2</v>
      </c>
      <c r="F65" s="39">
        <f t="shared" si="8"/>
        <v>2</v>
      </c>
      <c r="G65" s="24"/>
      <c r="H65" s="16">
        <f t="shared" si="10"/>
        <v>0</v>
      </c>
    </row>
    <row r="66" spans="2:8" x14ac:dyDescent="0.25">
      <c r="B66" s="32">
        <f t="shared" si="11"/>
        <v>31</v>
      </c>
      <c r="C66" s="51" t="s">
        <v>106</v>
      </c>
      <c r="D66" s="39">
        <f>450-33-53</f>
        <v>364</v>
      </c>
      <c r="E66" s="39">
        <f>749-38-150</f>
        <v>561</v>
      </c>
      <c r="F66" s="39">
        <f t="shared" si="8"/>
        <v>925</v>
      </c>
      <c r="G66" s="24"/>
      <c r="H66" s="16">
        <f t="shared" si="10"/>
        <v>0</v>
      </c>
    </row>
    <row r="67" spans="2:8" x14ac:dyDescent="0.25">
      <c r="B67" s="32">
        <f t="shared" si="11"/>
        <v>32</v>
      </c>
      <c r="C67" s="51" t="s">
        <v>107</v>
      </c>
      <c r="D67" s="39">
        <v>20</v>
      </c>
      <c r="E67" s="39">
        <v>1</v>
      </c>
      <c r="F67" s="39">
        <f t="shared" si="8"/>
        <v>21</v>
      </c>
      <c r="G67" s="24"/>
      <c r="H67" s="16">
        <f t="shared" si="10"/>
        <v>0</v>
      </c>
    </row>
    <row r="68" spans="2:8" x14ac:dyDescent="0.25">
      <c r="B68" s="32">
        <f t="shared" si="11"/>
        <v>33</v>
      </c>
      <c r="C68" s="51" t="s">
        <v>108</v>
      </c>
      <c r="D68" s="39">
        <v>53</v>
      </c>
      <c r="E68" s="39">
        <v>150</v>
      </c>
      <c r="F68" s="39">
        <f t="shared" si="8"/>
        <v>203</v>
      </c>
      <c r="G68" s="24"/>
      <c r="H68" s="16">
        <f t="shared" si="10"/>
        <v>0</v>
      </c>
    </row>
    <row r="69" spans="2:8" x14ac:dyDescent="0.25">
      <c r="B69" s="32">
        <f>B68+1</f>
        <v>34</v>
      </c>
      <c r="C69" s="51" t="s">
        <v>105</v>
      </c>
      <c r="D69" s="39">
        <v>33</v>
      </c>
      <c r="E69" s="39">
        <v>38</v>
      </c>
      <c r="F69" s="39">
        <f t="shared" si="8"/>
        <v>71</v>
      </c>
      <c r="G69" s="24"/>
      <c r="H69" s="16">
        <f t="shared" si="10"/>
        <v>0</v>
      </c>
    </row>
    <row r="70" spans="2:8" x14ac:dyDescent="0.25">
      <c r="B70" s="32">
        <f t="shared" si="11"/>
        <v>35</v>
      </c>
      <c r="C70" s="26" t="s">
        <v>45</v>
      </c>
      <c r="D70" s="39">
        <v>11</v>
      </c>
      <c r="E70" s="39">
        <v>0</v>
      </c>
      <c r="F70" s="39">
        <f t="shared" si="8"/>
        <v>11</v>
      </c>
      <c r="G70" s="24"/>
      <c r="H70" s="16">
        <f t="shared" si="10"/>
        <v>0</v>
      </c>
    </row>
    <row r="71" spans="2:8" x14ac:dyDescent="0.25">
      <c r="B71" s="32">
        <f t="shared" si="11"/>
        <v>36</v>
      </c>
      <c r="C71" s="26" t="s">
        <v>46</v>
      </c>
      <c r="D71" s="39">
        <v>18</v>
      </c>
      <c r="E71" s="39">
        <v>2</v>
      </c>
      <c r="F71" s="39">
        <f t="shared" si="8"/>
        <v>20</v>
      </c>
      <c r="G71" s="24"/>
      <c r="H71" s="16">
        <f t="shared" si="10"/>
        <v>0</v>
      </c>
    </row>
    <row r="72" spans="2:8" x14ac:dyDescent="0.25">
      <c r="B72" s="32">
        <f t="shared" si="11"/>
        <v>37</v>
      </c>
      <c r="C72" s="26" t="s">
        <v>103</v>
      </c>
      <c r="D72" s="39">
        <v>0</v>
      </c>
      <c r="E72" s="39">
        <v>8</v>
      </c>
      <c r="F72" s="39">
        <f t="shared" ref="F72" si="12">D72+E72</f>
        <v>8</v>
      </c>
      <c r="G72" s="20"/>
      <c r="H72" s="9">
        <f t="shared" si="10"/>
        <v>0</v>
      </c>
    </row>
    <row r="73" spans="2:8" x14ac:dyDescent="0.25">
      <c r="B73" s="33">
        <f>B72+1</f>
        <v>38</v>
      </c>
      <c r="C73" s="3" t="s">
        <v>116</v>
      </c>
      <c r="D73" s="5">
        <v>40</v>
      </c>
      <c r="E73" s="5">
        <v>40</v>
      </c>
      <c r="F73" s="39">
        <f t="shared" si="8"/>
        <v>80</v>
      </c>
      <c r="G73" s="24"/>
      <c r="H73" s="40">
        <f t="shared" si="10"/>
        <v>0</v>
      </c>
    </row>
    <row r="74" spans="2:8" x14ac:dyDescent="0.25">
      <c r="C74" s="18" t="s">
        <v>25</v>
      </c>
      <c r="D74" s="11"/>
      <c r="E74" s="11"/>
      <c r="F74" s="11"/>
      <c r="G74" s="12"/>
      <c r="H74" s="6">
        <f>SUM(H58:H73)</f>
        <v>0</v>
      </c>
    </row>
    <row r="77" spans="2:8" x14ac:dyDescent="0.25">
      <c r="C77" s="15" t="s">
        <v>12</v>
      </c>
    </row>
    <row r="78" spans="2:8" x14ac:dyDescent="0.25">
      <c r="C78" t="s">
        <v>28</v>
      </c>
    </row>
    <row r="79" spans="2:8" x14ac:dyDescent="0.25">
      <c r="C79" t="s">
        <v>7</v>
      </c>
    </row>
    <row r="80" spans="2:8" x14ac:dyDescent="0.25">
      <c r="C80" t="s">
        <v>8</v>
      </c>
    </row>
    <row r="81" spans="2:7" x14ac:dyDescent="0.25">
      <c r="C81" t="s">
        <v>167</v>
      </c>
    </row>
    <row r="82" spans="2:7" x14ac:dyDescent="0.25">
      <c r="C82" t="s">
        <v>119</v>
      </c>
    </row>
    <row r="84" spans="2:7" ht="45" x14ac:dyDescent="0.25">
      <c r="B84" s="34" t="s">
        <v>29</v>
      </c>
      <c r="C84" s="2" t="s">
        <v>0</v>
      </c>
      <c r="D84" s="35" t="s">
        <v>168</v>
      </c>
      <c r="E84" s="35" t="s">
        <v>145</v>
      </c>
      <c r="F84" s="2" t="s">
        <v>166</v>
      </c>
      <c r="G84" s="35" t="s">
        <v>169</v>
      </c>
    </row>
    <row r="85" spans="2:7" x14ac:dyDescent="0.25">
      <c r="B85" s="47"/>
      <c r="C85" s="48" t="s">
        <v>62</v>
      </c>
      <c r="D85" s="47"/>
      <c r="E85" s="47"/>
      <c r="F85" s="47"/>
      <c r="G85" s="47"/>
    </row>
    <row r="86" spans="2:7" ht="45" x14ac:dyDescent="0.25">
      <c r="B86" s="32">
        <f>B73+1</f>
        <v>39</v>
      </c>
      <c r="C86" s="3" t="s">
        <v>117</v>
      </c>
      <c r="D86" s="43">
        <v>30</v>
      </c>
      <c r="E86" s="43" t="s">
        <v>61</v>
      </c>
      <c r="F86" s="27"/>
      <c r="G86" s="9">
        <f>F86*D86</f>
        <v>0</v>
      </c>
    </row>
    <row r="87" spans="2:7" ht="45" x14ac:dyDescent="0.25">
      <c r="B87" s="32">
        <f t="shared" ref="B87:B88" si="13">B86+1</f>
        <v>40</v>
      </c>
      <c r="C87" s="3" t="s">
        <v>118</v>
      </c>
      <c r="D87" s="43">
        <v>30</v>
      </c>
      <c r="E87" s="43" t="s">
        <v>61</v>
      </c>
      <c r="F87" s="27"/>
      <c r="G87" s="9">
        <f>F87*D87</f>
        <v>0</v>
      </c>
    </row>
    <row r="88" spans="2:7" ht="45" x14ac:dyDescent="0.25">
      <c r="B88" s="32">
        <f t="shared" si="13"/>
        <v>41</v>
      </c>
      <c r="C88" s="3" t="s">
        <v>165</v>
      </c>
      <c r="D88" s="43">
        <v>5</v>
      </c>
      <c r="E88" s="43" t="s">
        <v>61</v>
      </c>
      <c r="F88" s="25"/>
      <c r="G88" s="9">
        <f>F88*D88</f>
        <v>0</v>
      </c>
    </row>
    <row r="89" spans="2:7" x14ac:dyDescent="0.25">
      <c r="B89" s="47"/>
      <c r="C89" s="48" t="s">
        <v>171</v>
      </c>
      <c r="D89" s="47"/>
      <c r="E89" s="47"/>
      <c r="F89" s="47"/>
      <c r="G89" s="47"/>
    </row>
    <row r="90" spans="2:7" x14ac:dyDescent="0.25">
      <c r="B90" s="32">
        <v>42</v>
      </c>
      <c r="C90" s="52" t="s">
        <v>146</v>
      </c>
      <c r="D90" s="43">
        <v>621</v>
      </c>
      <c r="E90" s="43" t="s">
        <v>61</v>
      </c>
      <c r="F90" s="27"/>
      <c r="G90" s="9">
        <f>D90*F90</f>
        <v>0</v>
      </c>
    </row>
    <row r="91" spans="2:7" x14ac:dyDescent="0.25">
      <c r="B91" s="32">
        <f>B90+1</f>
        <v>43</v>
      </c>
      <c r="C91" s="26" t="s">
        <v>138</v>
      </c>
      <c r="D91" s="43">
        <v>20</v>
      </c>
      <c r="E91" s="55" t="s">
        <v>172</v>
      </c>
      <c r="F91" s="24"/>
      <c r="G91" s="9">
        <f t="shared" ref="G91:G99" si="14">D91*F91</f>
        <v>0</v>
      </c>
    </row>
    <row r="92" spans="2:7" x14ac:dyDescent="0.25">
      <c r="B92" s="32">
        <f t="shared" ref="B92:B99" si="15">B91+1</f>
        <v>44</v>
      </c>
      <c r="C92" s="3" t="s">
        <v>139</v>
      </c>
      <c r="D92" s="43">
        <v>40</v>
      </c>
      <c r="E92" s="55" t="s">
        <v>172</v>
      </c>
      <c r="F92" s="24"/>
      <c r="G92" s="9">
        <f t="shared" si="14"/>
        <v>0</v>
      </c>
    </row>
    <row r="93" spans="2:7" x14ac:dyDescent="0.25">
      <c r="B93" s="32">
        <f t="shared" si="15"/>
        <v>45</v>
      </c>
      <c r="C93" s="3" t="s">
        <v>170</v>
      </c>
      <c r="D93" s="43">
        <v>20</v>
      </c>
      <c r="E93" s="55" t="s">
        <v>172</v>
      </c>
      <c r="F93" s="24"/>
      <c r="G93" s="9">
        <f t="shared" si="14"/>
        <v>0</v>
      </c>
    </row>
    <row r="94" spans="2:7" x14ac:dyDescent="0.25">
      <c r="B94" s="32">
        <f t="shared" si="15"/>
        <v>46</v>
      </c>
      <c r="C94" s="3" t="s">
        <v>140</v>
      </c>
      <c r="D94" s="43">
        <v>20</v>
      </c>
      <c r="E94" s="55" t="s">
        <v>172</v>
      </c>
      <c r="F94" s="20"/>
      <c r="G94" s="9">
        <f t="shared" si="14"/>
        <v>0</v>
      </c>
    </row>
    <row r="95" spans="2:7" x14ac:dyDescent="0.25">
      <c r="B95" s="32">
        <f t="shared" si="15"/>
        <v>47</v>
      </c>
      <c r="C95" s="3" t="s">
        <v>21</v>
      </c>
      <c r="D95" s="43">
        <v>120</v>
      </c>
      <c r="E95" s="55" t="s">
        <v>172</v>
      </c>
      <c r="F95" s="25"/>
      <c r="G95" s="9">
        <f t="shared" si="14"/>
        <v>0</v>
      </c>
    </row>
    <row r="96" spans="2:7" ht="30" x14ac:dyDescent="0.25">
      <c r="B96" s="32">
        <f t="shared" si="15"/>
        <v>48</v>
      </c>
      <c r="C96" s="26" t="s">
        <v>142</v>
      </c>
      <c r="D96" s="43">
        <v>2</v>
      </c>
      <c r="E96" s="43" t="s">
        <v>173</v>
      </c>
      <c r="F96" s="24"/>
      <c r="G96" s="9">
        <f t="shared" si="14"/>
        <v>0</v>
      </c>
    </row>
    <row r="97" spans="2:7" x14ac:dyDescent="0.25">
      <c r="B97" s="32">
        <f t="shared" si="15"/>
        <v>49</v>
      </c>
      <c r="C97" s="3" t="s">
        <v>143</v>
      </c>
      <c r="D97" s="43">
        <v>4</v>
      </c>
      <c r="E97" s="43" t="s">
        <v>173</v>
      </c>
      <c r="F97" s="24"/>
      <c r="G97" s="9">
        <f t="shared" si="14"/>
        <v>0</v>
      </c>
    </row>
    <row r="98" spans="2:7" x14ac:dyDescent="0.25">
      <c r="B98" s="32">
        <f t="shared" si="15"/>
        <v>50</v>
      </c>
      <c r="C98" s="3" t="s">
        <v>184</v>
      </c>
      <c r="D98" s="43">
        <v>4</v>
      </c>
      <c r="E98" s="43" t="s">
        <v>173</v>
      </c>
      <c r="F98" s="24"/>
      <c r="G98" s="9">
        <f t="shared" si="14"/>
        <v>0</v>
      </c>
    </row>
    <row r="99" spans="2:7" x14ac:dyDescent="0.25">
      <c r="B99" s="32">
        <f t="shared" si="15"/>
        <v>51</v>
      </c>
      <c r="C99" s="3" t="s">
        <v>144</v>
      </c>
      <c r="D99" s="43">
        <v>2</v>
      </c>
      <c r="E99" s="43" t="s">
        <v>173</v>
      </c>
      <c r="F99" s="24"/>
      <c r="G99" s="9">
        <f t="shared" si="14"/>
        <v>0</v>
      </c>
    </row>
    <row r="100" spans="2:7" x14ac:dyDescent="0.25">
      <c r="B100" s="47"/>
      <c r="C100" s="48" t="s">
        <v>63</v>
      </c>
      <c r="D100" s="47"/>
      <c r="E100" s="47"/>
      <c r="F100" s="47"/>
      <c r="G100" s="47"/>
    </row>
    <row r="101" spans="2:7" x14ac:dyDescent="0.25">
      <c r="B101" s="49"/>
      <c r="C101" s="50" t="s">
        <v>64</v>
      </c>
      <c r="D101" s="43"/>
      <c r="E101" s="43"/>
      <c r="F101" s="20"/>
      <c r="G101" s="8"/>
    </row>
    <row r="102" spans="2:7" x14ac:dyDescent="0.25">
      <c r="B102" s="49">
        <f>B99+1</f>
        <v>52</v>
      </c>
      <c r="C102" s="3" t="s">
        <v>112</v>
      </c>
      <c r="D102" s="43">
        <v>10</v>
      </c>
      <c r="E102" s="43" t="s">
        <v>61</v>
      </c>
      <c r="F102" s="20"/>
      <c r="G102" s="9">
        <f>D102*F102</f>
        <v>0</v>
      </c>
    </row>
    <row r="103" spans="2:7" x14ac:dyDescent="0.25">
      <c r="B103" s="49"/>
      <c r="C103" s="50" t="s">
        <v>65</v>
      </c>
      <c r="D103" s="43"/>
      <c r="E103" s="43"/>
      <c r="F103" s="20"/>
      <c r="G103" s="9"/>
    </row>
    <row r="104" spans="2:7" ht="30" x14ac:dyDescent="0.25">
      <c r="B104" s="49">
        <f>B102+1</f>
        <v>53</v>
      </c>
      <c r="C104" s="3" t="s">
        <v>70</v>
      </c>
      <c r="D104" s="43">
        <v>2</v>
      </c>
      <c r="E104" s="43" t="s">
        <v>61</v>
      </c>
      <c r="F104" s="20"/>
      <c r="G104" s="9">
        <f t="shared" ref="G104:G177" si="16">D104*F104</f>
        <v>0</v>
      </c>
    </row>
    <row r="105" spans="2:7" ht="30" x14ac:dyDescent="0.25">
      <c r="B105" s="49">
        <f>B104+1</f>
        <v>54</v>
      </c>
      <c r="C105" s="3" t="s">
        <v>69</v>
      </c>
      <c r="D105" s="43">
        <v>1</v>
      </c>
      <c r="E105" s="43" t="s">
        <v>61</v>
      </c>
      <c r="F105" s="20"/>
      <c r="G105" s="9">
        <f t="shared" si="16"/>
        <v>0</v>
      </c>
    </row>
    <row r="106" spans="2:7" ht="30" x14ac:dyDescent="0.25">
      <c r="B106" s="49">
        <f t="shared" ref="B106:B109" si="17">B105+1</f>
        <v>55</v>
      </c>
      <c r="C106" s="3" t="s">
        <v>68</v>
      </c>
      <c r="D106" s="43">
        <v>2</v>
      </c>
      <c r="E106" s="43" t="s">
        <v>61</v>
      </c>
      <c r="F106" s="20"/>
      <c r="G106" s="9">
        <f t="shared" si="16"/>
        <v>0</v>
      </c>
    </row>
    <row r="107" spans="2:7" ht="30" x14ac:dyDescent="0.25">
      <c r="B107" s="49">
        <f t="shared" si="17"/>
        <v>56</v>
      </c>
      <c r="C107" s="3" t="s">
        <v>67</v>
      </c>
      <c r="D107" s="43">
        <v>1</v>
      </c>
      <c r="E107" s="43" t="s">
        <v>61</v>
      </c>
      <c r="F107" s="20"/>
      <c r="G107" s="9">
        <f t="shared" si="16"/>
        <v>0</v>
      </c>
    </row>
    <row r="108" spans="2:7" x14ac:dyDescent="0.25">
      <c r="B108" s="49">
        <f t="shared" si="17"/>
        <v>57</v>
      </c>
      <c r="C108" s="3" t="s">
        <v>147</v>
      </c>
      <c r="D108" s="43">
        <v>20</v>
      </c>
      <c r="E108" s="43" t="s">
        <v>61</v>
      </c>
      <c r="F108" s="20"/>
      <c r="G108" s="9">
        <f t="shared" si="16"/>
        <v>0</v>
      </c>
    </row>
    <row r="109" spans="2:7" x14ac:dyDescent="0.25">
      <c r="B109" s="49">
        <f t="shared" si="17"/>
        <v>58</v>
      </c>
      <c r="C109" s="5" t="s">
        <v>66</v>
      </c>
      <c r="D109" s="43">
        <v>20</v>
      </c>
      <c r="E109" s="43" t="s">
        <v>61</v>
      </c>
      <c r="F109" s="20"/>
      <c r="G109" s="9">
        <f t="shared" si="16"/>
        <v>0</v>
      </c>
    </row>
    <row r="110" spans="2:7" x14ac:dyDescent="0.25">
      <c r="B110" s="49"/>
      <c r="C110" s="50" t="s">
        <v>71</v>
      </c>
      <c r="D110" s="43"/>
      <c r="E110" s="43"/>
      <c r="F110" s="20"/>
      <c r="G110" s="9"/>
    </row>
    <row r="111" spans="2:7" x14ac:dyDescent="0.25">
      <c r="B111" s="49">
        <f>B109+1</f>
        <v>59</v>
      </c>
      <c r="C111" s="5" t="s">
        <v>121</v>
      </c>
      <c r="D111" s="43">
        <v>60</v>
      </c>
      <c r="E111" s="43" t="s">
        <v>150</v>
      </c>
      <c r="F111" s="20"/>
      <c r="G111" s="9">
        <f t="shared" si="16"/>
        <v>0</v>
      </c>
    </row>
    <row r="112" spans="2:7" x14ac:dyDescent="0.25">
      <c r="B112" s="49">
        <f>B111+1</f>
        <v>60</v>
      </c>
      <c r="C112" s="5" t="s">
        <v>148</v>
      </c>
      <c r="D112" s="43">
        <v>10</v>
      </c>
      <c r="E112" s="43" t="s">
        <v>150</v>
      </c>
      <c r="F112" s="20"/>
      <c r="G112" s="9">
        <f t="shared" si="16"/>
        <v>0</v>
      </c>
    </row>
    <row r="113" spans="2:7" x14ac:dyDescent="0.25">
      <c r="B113" s="49">
        <f>B112+1</f>
        <v>61</v>
      </c>
      <c r="C113" s="5" t="s">
        <v>120</v>
      </c>
      <c r="D113" s="43">
        <v>20</v>
      </c>
      <c r="E113" s="43" t="s">
        <v>150</v>
      </c>
      <c r="F113" s="20"/>
      <c r="G113" s="9">
        <f t="shared" si="16"/>
        <v>0</v>
      </c>
    </row>
    <row r="114" spans="2:7" x14ac:dyDescent="0.25">
      <c r="B114" s="49">
        <f t="shared" ref="B114:B115" si="18">B113+1</f>
        <v>62</v>
      </c>
      <c r="C114" s="5" t="s">
        <v>122</v>
      </c>
      <c r="D114" s="43">
        <v>4</v>
      </c>
      <c r="E114" s="43" t="s">
        <v>61</v>
      </c>
      <c r="F114" s="20"/>
      <c r="G114" s="9">
        <f t="shared" si="16"/>
        <v>0</v>
      </c>
    </row>
    <row r="115" spans="2:7" x14ac:dyDescent="0.25">
      <c r="B115" s="49">
        <f t="shared" si="18"/>
        <v>63</v>
      </c>
      <c r="C115" s="5" t="s">
        <v>149</v>
      </c>
      <c r="D115" s="43">
        <v>2</v>
      </c>
      <c r="E115" s="43" t="s">
        <v>61</v>
      </c>
      <c r="F115" s="20"/>
      <c r="G115" s="9">
        <f t="shared" si="16"/>
        <v>0</v>
      </c>
    </row>
    <row r="116" spans="2:7" x14ac:dyDescent="0.25">
      <c r="B116" s="49">
        <f>B114+1</f>
        <v>63</v>
      </c>
      <c r="C116" s="5" t="s">
        <v>123</v>
      </c>
      <c r="D116" s="43">
        <v>10</v>
      </c>
      <c r="E116" s="43" t="s">
        <v>61</v>
      </c>
      <c r="F116" s="20"/>
      <c r="G116" s="9">
        <f t="shared" si="16"/>
        <v>0</v>
      </c>
    </row>
    <row r="117" spans="2:7" x14ac:dyDescent="0.25">
      <c r="B117" s="49"/>
      <c r="C117" s="50" t="s">
        <v>72</v>
      </c>
      <c r="D117" s="43"/>
      <c r="E117" s="43"/>
      <c r="F117" s="20"/>
      <c r="G117" s="9"/>
    </row>
    <row r="118" spans="2:7" x14ac:dyDescent="0.25">
      <c r="B118" s="49">
        <f>B116+1</f>
        <v>64</v>
      </c>
      <c r="C118" s="5" t="s">
        <v>128</v>
      </c>
      <c r="D118" s="43">
        <v>10</v>
      </c>
      <c r="E118" s="43" t="s">
        <v>61</v>
      </c>
      <c r="F118" s="20"/>
      <c r="G118" s="9">
        <f t="shared" si="16"/>
        <v>0</v>
      </c>
    </row>
    <row r="119" spans="2:7" x14ac:dyDescent="0.25">
      <c r="B119" s="49">
        <f t="shared" ref="B119:B133" si="19">B118+1</f>
        <v>65</v>
      </c>
      <c r="C119" s="5" t="s">
        <v>127</v>
      </c>
      <c r="D119" s="43">
        <v>10</v>
      </c>
      <c r="E119" s="43" t="s">
        <v>61</v>
      </c>
      <c r="F119" s="20"/>
      <c r="G119" s="9">
        <f t="shared" si="16"/>
        <v>0</v>
      </c>
    </row>
    <row r="120" spans="2:7" x14ac:dyDescent="0.25">
      <c r="B120" s="49">
        <f t="shared" si="19"/>
        <v>66</v>
      </c>
      <c r="C120" s="5" t="s">
        <v>126</v>
      </c>
      <c r="D120" s="43">
        <v>10</v>
      </c>
      <c r="E120" s="43" t="s">
        <v>61</v>
      </c>
      <c r="F120" s="20"/>
      <c r="G120" s="9">
        <f t="shared" si="16"/>
        <v>0</v>
      </c>
    </row>
    <row r="121" spans="2:7" x14ac:dyDescent="0.25">
      <c r="B121" s="49">
        <f t="shared" si="19"/>
        <v>67</v>
      </c>
      <c r="C121" s="5" t="s">
        <v>124</v>
      </c>
      <c r="D121" s="43">
        <v>5</v>
      </c>
      <c r="E121" s="43" t="s">
        <v>61</v>
      </c>
      <c r="F121" s="20"/>
      <c r="G121" s="9">
        <f t="shared" si="16"/>
        <v>0</v>
      </c>
    </row>
    <row r="122" spans="2:7" x14ac:dyDescent="0.25">
      <c r="B122" s="49">
        <f t="shared" si="19"/>
        <v>68</v>
      </c>
      <c r="C122" s="5" t="s">
        <v>125</v>
      </c>
      <c r="D122" s="43">
        <v>2</v>
      </c>
      <c r="E122" s="43" t="s">
        <v>61</v>
      </c>
      <c r="F122" s="20"/>
      <c r="G122" s="9">
        <f t="shared" si="16"/>
        <v>0</v>
      </c>
    </row>
    <row r="123" spans="2:7" x14ac:dyDescent="0.25">
      <c r="B123" s="49">
        <f t="shared" si="19"/>
        <v>69</v>
      </c>
      <c r="C123" s="5" t="s">
        <v>129</v>
      </c>
      <c r="D123" s="43">
        <v>20</v>
      </c>
      <c r="E123" s="43" t="s">
        <v>150</v>
      </c>
      <c r="F123" s="20"/>
      <c r="G123" s="9">
        <f t="shared" si="16"/>
        <v>0</v>
      </c>
    </row>
    <row r="124" spans="2:7" x14ac:dyDescent="0.25">
      <c r="B124" s="49">
        <f t="shared" si="19"/>
        <v>70</v>
      </c>
      <c r="C124" s="5" t="s">
        <v>130</v>
      </c>
      <c r="D124" s="43">
        <v>20</v>
      </c>
      <c r="E124" s="43" t="s">
        <v>150</v>
      </c>
      <c r="F124" s="20"/>
      <c r="G124" s="9">
        <f t="shared" si="16"/>
        <v>0</v>
      </c>
    </row>
    <row r="125" spans="2:7" x14ac:dyDescent="0.25">
      <c r="B125" s="49">
        <f t="shared" si="19"/>
        <v>71</v>
      </c>
      <c r="C125" s="5" t="s">
        <v>131</v>
      </c>
      <c r="D125" s="43">
        <v>10</v>
      </c>
      <c r="E125" s="43" t="s">
        <v>150</v>
      </c>
      <c r="F125" s="20"/>
      <c r="G125" s="9">
        <f t="shared" si="16"/>
        <v>0</v>
      </c>
    </row>
    <row r="126" spans="2:7" x14ac:dyDescent="0.25">
      <c r="B126" s="49">
        <f t="shared" si="19"/>
        <v>72</v>
      </c>
      <c r="C126" s="5" t="s">
        <v>132</v>
      </c>
      <c r="D126" s="43">
        <v>20</v>
      </c>
      <c r="E126" s="43" t="s">
        <v>150</v>
      </c>
      <c r="F126" s="20"/>
      <c r="G126" s="9">
        <f t="shared" si="16"/>
        <v>0</v>
      </c>
    </row>
    <row r="127" spans="2:7" x14ac:dyDescent="0.25">
      <c r="B127" s="49">
        <f t="shared" si="19"/>
        <v>73</v>
      </c>
      <c r="C127" s="5" t="s">
        <v>151</v>
      </c>
      <c r="D127" s="43">
        <v>10</v>
      </c>
      <c r="E127" s="43" t="s">
        <v>61</v>
      </c>
      <c r="F127" s="20"/>
      <c r="G127" s="9">
        <f t="shared" si="16"/>
        <v>0</v>
      </c>
    </row>
    <row r="128" spans="2:7" x14ac:dyDescent="0.25">
      <c r="B128" s="49">
        <f t="shared" si="19"/>
        <v>74</v>
      </c>
      <c r="C128" s="5" t="s">
        <v>152</v>
      </c>
      <c r="D128" s="43">
        <v>5</v>
      </c>
      <c r="E128" s="43" t="s">
        <v>61</v>
      </c>
      <c r="F128" s="20"/>
      <c r="G128" s="9">
        <f t="shared" si="16"/>
        <v>0</v>
      </c>
    </row>
    <row r="129" spans="2:8" x14ac:dyDescent="0.25">
      <c r="B129" s="49">
        <f t="shared" si="19"/>
        <v>75</v>
      </c>
      <c r="C129" s="5" t="s">
        <v>153</v>
      </c>
      <c r="D129" s="43">
        <v>2</v>
      </c>
      <c r="E129" s="43" t="s">
        <v>61</v>
      </c>
      <c r="F129" s="20"/>
      <c r="G129" s="9">
        <f t="shared" si="16"/>
        <v>0</v>
      </c>
    </row>
    <row r="130" spans="2:8" x14ac:dyDescent="0.25">
      <c r="B130" s="49">
        <f t="shared" si="19"/>
        <v>76</v>
      </c>
      <c r="C130" s="5" t="s">
        <v>133</v>
      </c>
      <c r="D130" s="43">
        <v>10</v>
      </c>
      <c r="E130" s="43" t="s">
        <v>61</v>
      </c>
      <c r="F130" s="20"/>
      <c r="G130" s="9">
        <f t="shared" si="16"/>
        <v>0</v>
      </c>
    </row>
    <row r="131" spans="2:8" x14ac:dyDescent="0.25">
      <c r="B131" s="49">
        <f t="shared" si="19"/>
        <v>77</v>
      </c>
      <c r="C131" s="5" t="s">
        <v>73</v>
      </c>
      <c r="D131" s="43">
        <v>2</v>
      </c>
      <c r="E131" s="43" t="s">
        <v>61</v>
      </c>
      <c r="F131" s="20"/>
      <c r="G131" s="9">
        <f t="shared" si="16"/>
        <v>0</v>
      </c>
    </row>
    <row r="132" spans="2:8" x14ac:dyDescent="0.25">
      <c r="B132" s="49">
        <f t="shared" si="19"/>
        <v>78</v>
      </c>
      <c r="C132" s="5" t="s">
        <v>74</v>
      </c>
      <c r="D132" s="43">
        <v>2</v>
      </c>
      <c r="E132" s="43" t="s">
        <v>61</v>
      </c>
      <c r="F132" s="20"/>
      <c r="G132" s="9">
        <f t="shared" si="16"/>
        <v>0</v>
      </c>
    </row>
    <row r="133" spans="2:8" ht="120" x14ac:dyDescent="0.25">
      <c r="B133" s="49">
        <f t="shared" si="19"/>
        <v>79</v>
      </c>
      <c r="C133" s="3" t="s">
        <v>179</v>
      </c>
      <c r="D133" s="43">
        <v>8</v>
      </c>
      <c r="E133" s="43" t="s">
        <v>61</v>
      </c>
      <c r="F133" s="20"/>
      <c r="G133" s="9">
        <f t="shared" si="16"/>
        <v>0</v>
      </c>
    </row>
    <row r="134" spans="2:8" x14ac:dyDescent="0.25">
      <c r="B134" s="49"/>
      <c r="C134" s="50" t="s">
        <v>75</v>
      </c>
      <c r="D134" s="43"/>
      <c r="E134" s="43"/>
      <c r="F134" s="20"/>
      <c r="G134" s="9"/>
    </row>
    <row r="135" spans="2:8" ht="75" x14ac:dyDescent="0.25">
      <c r="B135" s="56">
        <f>B133+1</f>
        <v>80</v>
      </c>
      <c r="C135" s="61" t="s">
        <v>134</v>
      </c>
      <c r="D135" s="58">
        <v>2</v>
      </c>
      <c r="E135" s="58" t="s">
        <v>61</v>
      </c>
      <c r="F135" s="59"/>
      <c r="G135" s="60">
        <f t="shared" si="16"/>
        <v>0</v>
      </c>
      <c r="H135" t="s">
        <v>181</v>
      </c>
    </row>
    <row r="136" spans="2:8" ht="60" x14ac:dyDescent="0.25">
      <c r="B136" s="56">
        <f t="shared" ref="B136:B144" si="20">B135+1</f>
        <v>81</v>
      </c>
      <c r="C136" s="61" t="s">
        <v>135</v>
      </c>
      <c r="D136" s="58">
        <v>2</v>
      </c>
      <c r="E136" s="58" t="s">
        <v>61</v>
      </c>
      <c r="F136" s="59"/>
      <c r="G136" s="60">
        <f t="shared" si="16"/>
        <v>0</v>
      </c>
      <c r="H136" t="s">
        <v>181</v>
      </c>
    </row>
    <row r="137" spans="2:8" x14ac:dyDescent="0.25">
      <c r="B137" s="49">
        <f t="shared" si="20"/>
        <v>82</v>
      </c>
      <c r="C137" s="52" t="s">
        <v>136</v>
      </c>
      <c r="D137" s="43">
        <v>10</v>
      </c>
      <c r="E137" s="43" t="s">
        <v>61</v>
      </c>
      <c r="F137" s="20"/>
      <c r="G137" s="9">
        <f t="shared" si="16"/>
        <v>0</v>
      </c>
    </row>
    <row r="138" spans="2:8" x14ac:dyDescent="0.25">
      <c r="B138" s="49">
        <f t="shared" si="20"/>
        <v>83</v>
      </c>
      <c r="C138" s="52" t="s">
        <v>137</v>
      </c>
      <c r="D138" s="43">
        <v>10</v>
      </c>
      <c r="E138" s="43" t="s">
        <v>61</v>
      </c>
      <c r="F138" s="20"/>
      <c r="G138" s="9">
        <f t="shared" si="16"/>
        <v>0</v>
      </c>
    </row>
    <row r="139" spans="2:8" x14ac:dyDescent="0.25">
      <c r="B139" s="56">
        <f t="shared" si="20"/>
        <v>84</v>
      </c>
      <c r="C139" s="62" t="s">
        <v>76</v>
      </c>
      <c r="D139" s="58">
        <v>2</v>
      </c>
      <c r="E139" s="58" t="s">
        <v>61</v>
      </c>
      <c r="F139" s="59"/>
      <c r="G139" s="60">
        <f t="shared" si="16"/>
        <v>0</v>
      </c>
      <c r="H139" t="s">
        <v>181</v>
      </c>
    </row>
    <row r="140" spans="2:8" x14ac:dyDescent="0.25">
      <c r="B140" s="56">
        <f t="shared" si="20"/>
        <v>85</v>
      </c>
      <c r="C140" s="62" t="s">
        <v>77</v>
      </c>
      <c r="D140" s="58">
        <v>2</v>
      </c>
      <c r="E140" s="58" t="s">
        <v>61</v>
      </c>
      <c r="F140" s="59"/>
      <c r="G140" s="60">
        <f t="shared" si="16"/>
        <v>0</v>
      </c>
      <c r="H140" t="s">
        <v>181</v>
      </c>
    </row>
    <row r="141" spans="2:8" x14ac:dyDescent="0.25">
      <c r="B141" s="49">
        <f t="shared" si="20"/>
        <v>86</v>
      </c>
      <c r="C141" s="53" t="s">
        <v>78</v>
      </c>
      <c r="D141" s="43">
        <v>10</v>
      </c>
      <c r="E141" s="43" t="s">
        <v>61</v>
      </c>
      <c r="F141" s="20"/>
      <c r="G141" s="9">
        <f t="shared" si="16"/>
        <v>0</v>
      </c>
    </row>
    <row r="142" spans="2:8" x14ac:dyDescent="0.25">
      <c r="B142" s="49">
        <f t="shared" si="20"/>
        <v>87</v>
      </c>
      <c r="C142" s="53" t="s">
        <v>79</v>
      </c>
      <c r="D142" s="43">
        <v>10</v>
      </c>
      <c r="E142" s="43" t="s">
        <v>61</v>
      </c>
      <c r="F142" s="20"/>
      <c r="G142" s="9">
        <f t="shared" si="16"/>
        <v>0</v>
      </c>
    </row>
    <row r="143" spans="2:8" x14ac:dyDescent="0.25">
      <c r="B143" s="49">
        <f t="shared" si="20"/>
        <v>88</v>
      </c>
      <c r="C143" s="52" t="s">
        <v>113</v>
      </c>
      <c r="D143" s="43">
        <v>10</v>
      </c>
      <c r="E143" s="43" t="s">
        <v>61</v>
      </c>
      <c r="F143" s="20"/>
      <c r="G143" s="9">
        <f t="shared" si="16"/>
        <v>0</v>
      </c>
    </row>
    <row r="144" spans="2:8" x14ac:dyDescent="0.25">
      <c r="B144" s="49">
        <f t="shared" si="20"/>
        <v>89</v>
      </c>
      <c r="C144" s="52" t="s">
        <v>80</v>
      </c>
      <c r="D144" s="43">
        <v>10</v>
      </c>
      <c r="E144" s="43" t="s">
        <v>61</v>
      </c>
      <c r="F144" s="20"/>
      <c r="G144" s="9">
        <f t="shared" si="16"/>
        <v>0</v>
      </c>
    </row>
    <row r="145" spans="2:7" x14ac:dyDescent="0.25">
      <c r="B145" s="49"/>
      <c r="C145" s="50" t="s">
        <v>81</v>
      </c>
      <c r="D145" s="43"/>
      <c r="E145" s="43"/>
      <c r="F145" s="20"/>
      <c r="G145" s="9"/>
    </row>
    <row r="146" spans="2:7" x14ac:dyDescent="0.25">
      <c r="B146" s="49">
        <f>B143+1</f>
        <v>89</v>
      </c>
      <c r="C146" s="5" t="s">
        <v>82</v>
      </c>
      <c r="D146" s="43">
        <v>10</v>
      </c>
      <c r="E146" s="43" t="s">
        <v>61</v>
      </c>
      <c r="F146" s="20"/>
      <c r="G146" s="9">
        <f t="shared" si="16"/>
        <v>0</v>
      </c>
    </row>
    <row r="147" spans="2:7" x14ac:dyDescent="0.25">
      <c r="B147" s="49">
        <f>B146+1</f>
        <v>90</v>
      </c>
      <c r="C147" s="5" t="s">
        <v>83</v>
      </c>
      <c r="D147" s="43">
        <v>5</v>
      </c>
      <c r="E147" s="43" t="s">
        <v>61</v>
      </c>
      <c r="F147" s="20"/>
      <c r="G147" s="9">
        <f t="shared" si="16"/>
        <v>0</v>
      </c>
    </row>
    <row r="148" spans="2:7" x14ac:dyDescent="0.25">
      <c r="B148" s="49">
        <f>B147+1</f>
        <v>91</v>
      </c>
      <c r="C148" s="5" t="s">
        <v>84</v>
      </c>
      <c r="D148" s="43">
        <v>10</v>
      </c>
      <c r="E148" s="43" t="s">
        <v>61</v>
      </c>
      <c r="F148" s="20"/>
      <c r="G148" s="9">
        <f t="shared" si="16"/>
        <v>0</v>
      </c>
    </row>
    <row r="149" spans="2:7" x14ac:dyDescent="0.25">
      <c r="B149" s="49">
        <f>B148+1</f>
        <v>92</v>
      </c>
      <c r="C149" s="5" t="s">
        <v>85</v>
      </c>
      <c r="D149" s="43">
        <v>5</v>
      </c>
      <c r="E149" s="43" t="s">
        <v>61</v>
      </c>
      <c r="F149" s="20"/>
      <c r="G149" s="9">
        <f t="shared" si="16"/>
        <v>0</v>
      </c>
    </row>
    <row r="150" spans="2:7" x14ac:dyDescent="0.25">
      <c r="B150" s="49">
        <f t="shared" ref="B150:B152" si="21">B149+1</f>
        <v>93</v>
      </c>
      <c r="C150" s="5" t="s">
        <v>87</v>
      </c>
      <c r="D150" s="43">
        <v>10</v>
      </c>
      <c r="E150" s="43" t="s">
        <v>61</v>
      </c>
      <c r="F150" s="20"/>
      <c r="G150" s="9">
        <f t="shared" si="16"/>
        <v>0</v>
      </c>
    </row>
    <row r="151" spans="2:7" x14ac:dyDescent="0.25">
      <c r="B151" s="49">
        <f t="shared" si="21"/>
        <v>94</v>
      </c>
      <c r="C151" s="5" t="s">
        <v>86</v>
      </c>
      <c r="D151" s="43">
        <v>5</v>
      </c>
      <c r="E151" s="43" t="s">
        <v>61</v>
      </c>
      <c r="F151" s="20"/>
      <c r="G151" s="9">
        <f>D151*F151</f>
        <v>0</v>
      </c>
    </row>
    <row r="152" spans="2:7" x14ac:dyDescent="0.25">
      <c r="B152" s="49">
        <f t="shared" si="21"/>
        <v>95</v>
      </c>
      <c r="C152" s="3" t="s">
        <v>88</v>
      </c>
      <c r="D152" s="43">
        <v>2</v>
      </c>
      <c r="E152" s="43" t="s">
        <v>61</v>
      </c>
      <c r="F152" s="20"/>
      <c r="G152" s="9">
        <f t="shared" si="16"/>
        <v>0</v>
      </c>
    </row>
    <row r="153" spans="2:7" x14ac:dyDescent="0.25">
      <c r="B153" s="49">
        <f t="shared" ref="B153:B163" si="22">B152+1</f>
        <v>96</v>
      </c>
      <c r="C153" s="3" t="s">
        <v>89</v>
      </c>
      <c r="D153" s="43">
        <v>1</v>
      </c>
      <c r="E153" s="43" t="s">
        <v>61</v>
      </c>
      <c r="F153" s="20"/>
      <c r="G153" s="9">
        <f t="shared" si="16"/>
        <v>0</v>
      </c>
    </row>
    <row r="154" spans="2:7" x14ac:dyDescent="0.25">
      <c r="B154" s="49">
        <f t="shared" si="22"/>
        <v>97</v>
      </c>
      <c r="C154" s="5" t="s">
        <v>90</v>
      </c>
      <c r="D154" s="43">
        <v>2</v>
      </c>
      <c r="E154" s="43" t="s">
        <v>61</v>
      </c>
      <c r="F154" s="20"/>
      <c r="G154" s="9">
        <f t="shared" si="16"/>
        <v>0</v>
      </c>
    </row>
    <row r="155" spans="2:7" x14ac:dyDescent="0.25">
      <c r="B155" s="49">
        <f t="shared" si="22"/>
        <v>98</v>
      </c>
      <c r="C155" s="5" t="s">
        <v>91</v>
      </c>
      <c r="D155" s="43">
        <v>1</v>
      </c>
      <c r="E155" s="43" t="s">
        <v>61</v>
      </c>
      <c r="F155" s="20"/>
      <c r="G155" s="9">
        <f t="shared" si="16"/>
        <v>0</v>
      </c>
    </row>
    <row r="156" spans="2:7" x14ac:dyDescent="0.25">
      <c r="B156" s="49">
        <f t="shared" si="22"/>
        <v>99</v>
      </c>
      <c r="C156" s="5" t="s">
        <v>92</v>
      </c>
      <c r="D156" s="43">
        <v>1</v>
      </c>
      <c r="E156" s="43" t="s">
        <v>61</v>
      </c>
      <c r="F156" s="20"/>
      <c r="G156" s="9">
        <f t="shared" si="16"/>
        <v>0</v>
      </c>
    </row>
    <row r="157" spans="2:7" x14ac:dyDescent="0.25">
      <c r="B157" s="49">
        <f t="shared" si="22"/>
        <v>100</v>
      </c>
      <c r="C157" s="5" t="s">
        <v>180</v>
      </c>
      <c r="D157" s="43">
        <v>1</v>
      </c>
      <c r="E157" s="43" t="s">
        <v>61</v>
      </c>
      <c r="F157" s="20"/>
      <c r="G157" s="9">
        <f t="shared" si="16"/>
        <v>0</v>
      </c>
    </row>
    <row r="158" spans="2:7" x14ac:dyDescent="0.25">
      <c r="B158" s="49">
        <f t="shared" si="22"/>
        <v>101</v>
      </c>
      <c r="C158" s="5" t="s">
        <v>93</v>
      </c>
      <c r="D158" s="43">
        <v>3</v>
      </c>
      <c r="E158" s="43" t="s">
        <v>61</v>
      </c>
      <c r="F158" s="20"/>
      <c r="G158" s="9">
        <f t="shared" si="16"/>
        <v>0</v>
      </c>
    </row>
    <row r="159" spans="2:7" x14ac:dyDescent="0.25">
      <c r="B159" s="49">
        <f t="shared" si="22"/>
        <v>102</v>
      </c>
      <c r="C159" s="5" t="s">
        <v>94</v>
      </c>
      <c r="D159" s="43">
        <v>2</v>
      </c>
      <c r="E159" s="43" t="s">
        <v>61</v>
      </c>
      <c r="F159" s="20"/>
      <c r="G159" s="9">
        <f t="shared" si="16"/>
        <v>0</v>
      </c>
    </row>
    <row r="160" spans="2:7" x14ac:dyDescent="0.25">
      <c r="B160" s="49">
        <f t="shared" si="22"/>
        <v>103</v>
      </c>
      <c r="C160" s="5" t="s">
        <v>95</v>
      </c>
      <c r="D160" s="43">
        <v>1</v>
      </c>
      <c r="E160" s="43" t="s">
        <v>61</v>
      </c>
      <c r="F160" s="20"/>
      <c r="G160" s="9">
        <f t="shared" si="16"/>
        <v>0</v>
      </c>
    </row>
    <row r="161" spans="2:8" x14ac:dyDescent="0.25">
      <c r="B161" s="49">
        <f t="shared" si="22"/>
        <v>104</v>
      </c>
      <c r="C161" s="5" t="s">
        <v>96</v>
      </c>
      <c r="D161" s="43">
        <v>15</v>
      </c>
      <c r="E161" s="43" t="s">
        <v>61</v>
      </c>
      <c r="F161" s="20"/>
      <c r="G161" s="9">
        <f t="shared" si="16"/>
        <v>0</v>
      </c>
    </row>
    <row r="162" spans="2:8" x14ac:dyDescent="0.25">
      <c r="B162" s="49">
        <f t="shared" si="22"/>
        <v>105</v>
      </c>
      <c r="C162" s="5" t="s">
        <v>97</v>
      </c>
      <c r="D162" s="43">
        <v>10</v>
      </c>
      <c r="E162" s="43" t="s">
        <v>61</v>
      </c>
      <c r="F162" s="20"/>
      <c r="G162" s="9">
        <f t="shared" si="16"/>
        <v>0</v>
      </c>
    </row>
    <row r="163" spans="2:8" x14ac:dyDescent="0.25">
      <c r="B163" s="49">
        <f t="shared" si="22"/>
        <v>106</v>
      </c>
      <c r="C163" s="5" t="s">
        <v>98</v>
      </c>
      <c r="D163" s="43">
        <v>2</v>
      </c>
      <c r="E163" s="43" t="s">
        <v>61</v>
      </c>
      <c r="F163" s="20"/>
      <c r="G163" s="9">
        <f t="shared" si="16"/>
        <v>0</v>
      </c>
    </row>
    <row r="164" spans="2:8" x14ac:dyDescent="0.25">
      <c r="B164" s="49"/>
      <c r="C164" s="50" t="s">
        <v>109</v>
      </c>
      <c r="D164" s="43"/>
      <c r="E164" s="43"/>
      <c r="F164" s="20"/>
      <c r="G164" s="9"/>
    </row>
    <row r="165" spans="2:8" x14ac:dyDescent="0.25">
      <c r="B165" s="49">
        <f>B163+1</f>
        <v>107</v>
      </c>
      <c r="C165" s="53" t="s">
        <v>183</v>
      </c>
      <c r="D165" s="43">
        <v>3</v>
      </c>
      <c r="E165" s="43" t="s">
        <v>61</v>
      </c>
      <c r="F165" s="20"/>
      <c r="G165" s="9">
        <f t="shared" si="16"/>
        <v>0</v>
      </c>
      <c r="H165" t="s">
        <v>182</v>
      </c>
    </row>
    <row r="166" spans="2:8" x14ac:dyDescent="0.25">
      <c r="B166" s="49"/>
      <c r="C166" s="50" t="s">
        <v>155</v>
      </c>
      <c r="D166" s="43"/>
      <c r="E166" s="43"/>
      <c r="F166" s="20"/>
      <c r="G166" s="9"/>
    </row>
    <row r="167" spans="2:8" x14ac:dyDescent="0.25">
      <c r="B167" s="49">
        <f>B165+1</f>
        <v>108</v>
      </c>
      <c r="C167" s="5" t="s">
        <v>163</v>
      </c>
      <c r="D167" s="43">
        <v>5</v>
      </c>
      <c r="E167" s="43" t="s">
        <v>61</v>
      </c>
      <c r="F167" s="20"/>
      <c r="G167" s="9">
        <f t="shared" si="16"/>
        <v>0</v>
      </c>
    </row>
    <row r="168" spans="2:8" x14ac:dyDescent="0.25">
      <c r="B168" s="49">
        <f>B167+1</f>
        <v>109</v>
      </c>
      <c r="C168" s="5" t="s">
        <v>164</v>
      </c>
      <c r="D168" s="43">
        <v>2</v>
      </c>
      <c r="E168" s="43" t="s">
        <v>61</v>
      </c>
      <c r="F168" s="20"/>
      <c r="G168" s="9">
        <f t="shared" si="16"/>
        <v>0</v>
      </c>
    </row>
    <row r="169" spans="2:8" x14ac:dyDescent="0.25">
      <c r="B169" s="49">
        <f t="shared" ref="B169:B175" si="23">B168+1</f>
        <v>110</v>
      </c>
      <c r="C169" s="5" t="s">
        <v>156</v>
      </c>
      <c r="D169" s="43">
        <v>2</v>
      </c>
      <c r="E169" s="43" t="s">
        <v>61</v>
      </c>
      <c r="F169" s="20"/>
      <c r="G169" s="9">
        <f t="shared" si="16"/>
        <v>0</v>
      </c>
    </row>
    <row r="170" spans="2:8" x14ac:dyDescent="0.25">
      <c r="B170" s="49">
        <f t="shared" si="23"/>
        <v>111</v>
      </c>
      <c r="C170" s="5" t="s">
        <v>157</v>
      </c>
      <c r="D170" s="43">
        <v>2</v>
      </c>
      <c r="E170" s="43" t="s">
        <v>61</v>
      </c>
      <c r="F170" s="20"/>
      <c r="G170" s="9">
        <f t="shared" si="16"/>
        <v>0</v>
      </c>
    </row>
    <row r="171" spans="2:8" x14ac:dyDescent="0.25">
      <c r="B171" s="49">
        <f t="shared" si="23"/>
        <v>112</v>
      </c>
      <c r="C171" s="5" t="s">
        <v>158</v>
      </c>
      <c r="D171" s="43">
        <v>1</v>
      </c>
      <c r="E171" s="43" t="s">
        <v>61</v>
      </c>
      <c r="F171" s="20"/>
      <c r="G171" s="9">
        <f t="shared" si="16"/>
        <v>0</v>
      </c>
    </row>
    <row r="172" spans="2:8" x14ac:dyDescent="0.25">
      <c r="B172" s="49">
        <f t="shared" si="23"/>
        <v>113</v>
      </c>
      <c r="C172" s="5" t="s">
        <v>159</v>
      </c>
      <c r="D172" s="43">
        <v>1</v>
      </c>
      <c r="E172" s="43" t="s">
        <v>61</v>
      </c>
      <c r="F172" s="20"/>
      <c r="G172" s="9">
        <f t="shared" si="16"/>
        <v>0</v>
      </c>
    </row>
    <row r="173" spans="2:8" x14ac:dyDescent="0.25">
      <c r="B173" s="49">
        <f t="shared" si="23"/>
        <v>114</v>
      </c>
      <c r="C173" s="5" t="s">
        <v>160</v>
      </c>
      <c r="D173" s="43">
        <v>1</v>
      </c>
      <c r="E173" s="43" t="s">
        <v>61</v>
      </c>
      <c r="F173" s="20"/>
      <c r="G173" s="9">
        <f t="shared" si="16"/>
        <v>0</v>
      </c>
    </row>
    <row r="174" spans="2:8" x14ac:dyDescent="0.25">
      <c r="B174" s="49">
        <f t="shared" si="23"/>
        <v>115</v>
      </c>
      <c r="C174" s="5" t="s">
        <v>162</v>
      </c>
      <c r="D174" s="43">
        <v>1</v>
      </c>
      <c r="E174" s="43" t="s">
        <v>61</v>
      </c>
      <c r="F174" s="20"/>
      <c r="G174" s="9">
        <f t="shared" si="16"/>
        <v>0</v>
      </c>
    </row>
    <row r="175" spans="2:8" x14ac:dyDescent="0.25">
      <c r="B175" s="49">
        <f t="shared" si="23"/>
        <v>116</v>
      </c>
      <c r="C175" s="3" t="s">
        <v>161</v>
      </c>
      <c r="D175" s="43">
        <v>1</v>
      </c>
      <c r="E175" s="43" t="s">
        <v>61</v>
      </c>
      <c r="F175" s="20"/>
      <c r="G175" s="9">
        <f t="shared" si="16"/>
        <v>0</v>
      </c>
    </row>
    <row r="176" spans="2:8" x14ac:dyDescent="0.25">
      <c r="B176" s="49"/>
      <c r="C176" s="50" t="s">
        <v>99</v>
      </c>
      <c r="D176" s="43"/>
      <c r="E176" s="43"/>
      <c r="F176" s="20"/>
      <c r="G176" s="9">
        <f t="shared" si="16"/>
        <v>0</v>
      </c>
    </row>
    <row r="177" spans="2:8" x14ac:dyDescent="0.25">
      <c r="B177" s="49">
        <f>B175+1</f>
        <v>117</v>
      </c>
      <c r="C177" s="5" t="s">
        <v>154</v>
      </c>
      <c r="D177" s="43">
        <v>5</v>
      </c>
      <c r="E177" s="43" t="s">
        <v>61</v>
      </c>
      <c r="F177" s="20"/>
      <c r="G177" s="9">
        <f t="shared" si="16"/>
        <v>0</v>
      </c>
    </row>
    <row r="178" spans="2:8" x14ac:dyDescent="0.25">
      <c r="B178" s="49">
        <f>B177+1</f>
        <v>118</v>
      </c>
      <c r="C178" s="5" t="s">
        <v>100</v>
      </c>
      <c r="D178" s="43">
        <v>1</v>
      </c>
      <c r="E178" s="43" t="s">
        <v>61</v>
      </c>
      <c r="F178" s="20"/>
      <c r="G178" s="9">
        <f t="shared" ref="G178:G191" si="24">D178*F178</f>
        <v>0</v>
      </c>
    </row>
    <row r="179" spans="2:8" x14ac:dyDescent="0.25">
      <c r="B179" s="49">
        <f t="shared" ref="B179:B183" si="25">B178+1</f>
        <v>119</v>
      </c>
      <c r="C179" s="5" t="s">
        <v>101</v>
      </c>
      <c r="D179" s="43">
        <v>1</v>
      </c>
      <c r="E179" s="43" t="s">
        <v>61</v>
      </c>
      <c r="F179" s="20"/>
      <c r="G179" s="9">
        <f t="shared" si="24"/>
        <v>0</v>
      </c>
    </row>
    <row r="180" spans="2:8" x14ac:dyDescent="0.25">
      <c r="B180" s="49">
        <f t="shared" si="25"/>
        <v>120</v>
      </c>
      <c r="C180" s="5" t="s">
        <v>102</v>
      </c>
      <c r="D180" s="43">
        <v>5</v>
      </c>
      <c r="E180" s="43" t="s">
        <v>61</v>
      </c>
      <c r="F180" s="20"/>
      <c r="G180" s="9">
        <f t="shared" si="24"/>
        <v>0</v>
      </c>
    </row>
    <row r="181" spans="2:8" x14ac:dyDescent="0.25">
      <c r="B181" s="56">
        <f t="shared" si="25"/>
        <v>121</v>
      </c>
      <c r="C181" s="57" t="s">
        <v>175</v>
      </c>
      <c r="D181" s="58">
        <v>10</v>
      </c>
      <c r="E181" s="58" t="s">
        <v>177</v>
      </c>
      <c r="F181" s="59"/>
      <c r="G181" s="60"/>
      <c r="H181" t="s">
        <v>181</v>
      </c>
    </row>
    <row r="182" spans="2:8" x14ac:dyDescent="0.25">
      <c r="B182" s="56">
        <f t="shared" si="25"/>
        <v>122</v>
      </c>
      <c r="C182" s="57" t="s">
        <v>176</v>
      </c>
      <c r="D182" s="58">
        <v>10</v>
      </c>
      <c r="E182" s="58" t="s">
        <v>177</v>
      </c>
      <c r="F182" s="59"/>
      <c r="G182" s="60"/>
      <c r="H182" t="s">
        <v>181</v>
      </c>
    </row>
    <row r="183" spans="2:8" x14ac:dyDescent="0.25">
      <c r="B183" s="49">
        <f t="shared" si="25"/>
        <v>123</v>
      </c>
      <c r="C183" s="5" t="s">
        <v>178</v>
      </c>
      <c r="D183" s="43">
        <v>2</v>
      </c>
      <c r="E183" s="43" t="s">
        <v>61</v>
      </c>
      <c r="F183" s="20"/>
      <c r="G183" s="9">
        <f t="shared" si="24"/>
        <v>0</v>
      </c>
    </row>
    <row r="184" spans="2:8" x14ac:dyDescent="0.25">
      <c r="B184" s="49"/>
      <c r="C184" s="50" t="s">
        <v>185</v>
      </c>
      <c r="D184" s="43"/>
      <c r="E184" s="43"/>
      <c r="F184" s="20"/>
      <c r="G184" s="9"/>
    </row>
    <row r="185" spans="2:8" x14ac:dyDescent="0.25">
      <c r="B185" s="49">
        <v>124</v>
      </c>
      <c r="C185" s="5" t="s">
        <v>186</v>
      </c>
      <c r="D185" s="43">
        <v>1</v>
      </c>
      <c r="E185" s="43" t="s">
        <v>61</v>
      </c>
      <c r="F185" s="20"/>
      <c r="G185" s="9">
        <f t="shared" si="24"/>
        <v>0</v>
      </c>
      <c r="H185" t="s">
        <v>191</v>
      </c>
    </row>
    <row r="186" spans="2:8" x14ac:dyDescent="0.25">
      <c r="B186" s="49">
        <v>125</v>
      </c>
      <c r="C186" s="5" t="s">
        <v>187</v>
      </c>
      <c r="D186" s="43">
        <v>2</v>
      </c>
      <c r="E186" s="43" t="s">
        <v>61</v>
      </c>
      <c r="F186" s="20"/>
      <c r="G186" s="9">
        <f t="shared" si="24"/>
        <v>0</v>
      </c>
      <c r="H186" t="s">
        <v>191</v>
      </c>
    </row>
    <row r="187" spans="2:8" x14ac:dyDescent="0.25">
      <c r="B187" s="49">
        <v>126</v>
      </c>
      <c r="C187" s="5" t="s">
        <v>188</v>
      </c>
      <c r="D187" s="43">
        <v>5</v>
      </c>
      <c r="E187" s="43" t="s">
        <v>61</v>
      </c>
      <c r="F187" s="20"/>
      <c r="G187" s="9">
        <f t="shared" si="24"/>
        <v>0</v>
      </c>
      <c r="H187" t="s">
        <v>191</v>
      </c>
    </row>
    <row r="188" spans="2:8" x14ac:dyDescent="0.25">
      <c r="B188" s="49">
        <v>127</v>
      </c>
      <c r="C188" s="5" t="s">
        <v>189</v>
      </c>
      <c r="D188" s="43">
        <v>5</v>
      </c>
      <c r="E188" s="43" t="s">
        <v>61</v>
      </c>
      <c r="F188" s="20"/>
      <c r="G188" s="9">
        <f t="shared" si="24"/>
        <v>0</v>
      </c>
      <c r="H188" t="s">
        <v>191</v>
      </c>
    </row>
    <row r="189" spans="2:8" x14ac:dyDescent="0.25">
      <c r="B189" s="49">
        <v>128</v>
      </c>
      <c r="C189" s="5" t="s">
        <v>190</v>
      </c>
      <c r="D189" s="43">
        <v>2</v>
      </c>
      <c r="E189" s="43" t="s">
        <v>61</v>
      </c>
      <c r="F189" s="20"/>
      <c r="G189" s="9">
        <f t="shared" si="24"/>
        <v>0</v>
      </c>
      <c r="H189" t="s">
        <v>191</v>
      </c>
    </row>
    <row r="190" spans="2:8" x14ac:dyDescent="0.25">
      <c r="B190" s="49"/>
      <c r="C190" s="50" t="s">
        <v>192</v>
      </c>
      <c r="D190" s="43"/>
      <c r="E190" s="43"/>
      <c r="F190" s="20"/>
      <c r="G190" s="9"/>
    </row>
    <row r="191" spans="2:8" x14ac:dyDescent="0.25">
      <c r="B191" s="49">
        <v>129</v>
      </c>
      <c r="C191" s="63" t="s">
        <v>193</v>
      </c>
      <c r="D191" s="43">
        <v>15</v>
      </c>
      <c r="E191" s="43" t="s">
        <v>61</v>
      </c>
      <c r="F191" s="20"/>
      <c r="G191" s="9">
        <f t="shared" si="24"/>
        <v>0</v>
      </c>
      <c r="H191" t="s">
        <v>191</v>
      </c>
    </row>
    <row r="192" spans="2:8" x14ac:dyDescent="0.25">
      <c r="B192" s="54"/>
      <c r="C192" s="5"/>
      <c r="D192" s="43"/>
      <c r="E192" s="43"/>
      <c r="F192" s="20"/>
      <c r="G192" s="10"/>
    </row>
    <row r="193" spans="3:7" x14ac:dyDescent="0.25">
      <c r="C193" s="22" t="s">
        <v>26</v>
      </c>
      <c r="D193" s="11"/>
      <c r="E193" s="12"/>
      <c r="F193" s="7"/>
      <c r="G193" s="7">
        <f>SUM(G85:G192)</f>
        <v>0</v>
      </c>
    </row>
    <row r="197" spans="3:7" x14ac:dyDescent="0.25">
      <c r="C197" s="14" t="s">
        <v>14</v>
      </c>
    </row>
    <row r="199" spans="3:7" x14ac:dyDescent="0.25">
      <c r="C199" s="4" t="s">
        <v>9</v>
      </c>
      <c r="D199" s="8">
        <f>H38</f>
        <v>0</v>
      </c>
      <c r="E199" s="44"/>
      <c r="F199" s="44"/>
    </row>
    <row r="200" spans="3:7" x14ac:dyDescent="0.25">
      <c r="C200" s="5" t="s">
        <v>10</v>
      </c>
      <c r="D200" s="9">
        <f>H50</f>
        <v>0</v>
      </c>
      <c r="E200" s="44"/>
      <c r="F200" s="44"/>
    </row>
    <row r="201" spans="3:7" x14ac:dyDescent="0.25">
      <c r="C201" s="5" t="s">
        <v>15</v>
      </c>
      <c r="D201" s="9">
        <f>H74</f>
        <v>0</v>
      </c>
      <c r="E201" s="44"/>
      <c r="F201" s="44"/>
    </row>
    <row r="202" spans="3:7" x14ac:dyDescent="0.25">
      <c r="C202" s="5" t="s">
        <v>11</v>
      </c>
      <c r="D202" s="9">
        <f>G193</f>
        <v>0</v>
      </c>
      <c r="E202" s="44"/>
      <c r="F202" s="44"/>
    </row>
    <row r="203" spans="3:7" x14ac:dyDescent="0.25">
      <c r="C203" s="17" t="s">
        <v>27</v>
      </c>
      <c r="D203" s="7">
        <f>SUM(D199:D202)</f>
        <v>0</v>
      </c>
      <c r="E203" s="45"/>
      <c r="F203" s="45"/>
    </row>
    <row r="206" spans="3:7" x14ac:dyDescent="0.25">
      <c r="C206" s="13" t="s">
        <v>36</v>
      </c>
    </row>
    <row r="207" spans="3:7" ht="20.100000000000001" customHeight="1" x14ac:dyDescent="0.25">
      <c r="C207" s="38" t="s">
        <v>39</v>
      </c>
    </row>
    <row r="208" spans="3:7" ht="20.100000000000001" customHeight="1" x14ac:dyDescent="0.25">
      <c r="C208" s="38" t="s">
        <v>33</v>
      </c>
    </row>
    <row r="209" spans="3:3" ht="20.100000000000001" customHeight="1" x14ac:dyDescent="0.25">
      <c r="C209" s="38" t="s">
        <v>34</v>
      </c>
    </row>
    <row r="210" spans="3:3" ht="20.100000000000001" customHeight="1" x14ac:dyDescent="0.25">
      <c r="C210" s="38" t="s">
        <v>35</v>
      </c>
    </row>
    <row r="211" spans="3:3" x14ac:dyDescent="0.25">
      <c r="C211" s="38"/>
    </row>
    <row r="212" spans="3:3" ht="20.100000000000001" customHeight="1" x14ac:dyDescent="0.25">
      <c r="C212" s="38" t="s">
        <v>37</v>
      </c>
    </row>
    <row r="213" spans="3:3" x14ac:dyDescent="0.25">
      <c r="C213" s="38"/>
    </row>
    <row r="214" spans="3:3" ht="20.100000000000001" customHeight="1" x14ac:dyDescent="0.25">
      <c r="C214" s="38" t="s">
        <v>38</v>
      </c>
    </row>
    <row r="215" spans="3:3" ht="20.100000000000001" customHeight="1" x14ac:dyDescent="0.25">
      <c r="C215" s="38" t="s">
        <v>31</v>
      </c>
    </row>
    <row r="216" spans="3:3" ht="20.100000000000001" customHeight="1" x14ac:dyDescent="0.25">
      <c r="C216" s="38" t="s">
        <v>32</v>
      </c>
    </row>
    <row r="217" spans="3:3" x14ac:dyDescent="0.25">
      <c r="C217" s="37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52" min="2" max="7" man="1"/>
    <brk id="101" min="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Jeroen Peels</cp:lastModifiedBy>
  <cp:lastPrinted>2021-01-22T12:55:10Z</cp:lastPrinted>
  <dcterms:created xsi:type="dcterms:W3CDTF">2016-01-13T13:42:09Z</dcterms:created>
  <dcterms:modified xsi:type="dcterms:W3CDTF">2025-03-20T06:54:05Z</dcterms:modified>
</cp:coreProperties>
</file>