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P092142\Downloads\"/>
    </mc:Choice>
  </mc:AlternateContent>
  <xr:revisionPtr revIDLastSave="0" documentId="8_{17F62F84-8300-492D-995F-403BF9B4ABA6}" xr6:coauthVersionLast="47" xr6:coauthVersionMax="47" xr10:uidLastSave="{00000000-0000-0000-0000-000000000000}"/>
  <bookViews>
    <workbookView xWindow="-120" yWindow="-120" windowWidth="29040" windowHeight="15840" firstSheet="2" activeTab="6" xr2:uid="{00000000-000D-0000-FFFF-FFFF00000000}"/>
  </bookViews>
  <sheets>
    <sheet name="Voorblad" sheetId="3" r:id="rId1"/>
    <sheet name="Transport en verwerking asbest" sheetId="6" r:id="rId2"/>
    <sheet name="Transport en verwerking optione" sheetId="8" r:id="rId3"/>
    <sheet name="Inzamelmiddelen koop" sheetId="9" r:id="rId4"/>
    <sheet name="lease inzamelmiddelen" sheetId="2" r:id="rId5"/>
    <sheet name="Inhuur adviseur verduurzaming" sheetId="7" r:id="rId6"/>
    <sheet name="Kosten PMD pers"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 l="1"/>
  <c r="G9" i="10"/>
  <c r="G8" i="10"/>
  <c r="G8" i="7"/>
  <c r="F8" i="9" l="1"/>
  <c r="J8" i="9" s="1"/>
  <c r="F7" i="9"/>
  <c r="J7" i="9" s="1"/>
  <c r="J24" i="8"/>
  <c r="T24" i="8" s="1"/>
  <c r="F23" i="8"/>
  <c r="J23" i="8" s="1"/>
  <c r="T23" i="8" s="1"/>
  <c r="S21" i="8"/>
  <c r="T21" i="8" s="1"/>
  <c r="F20" i="8"/>
  <c r="J20" i="8" s="1"/>
  <c r="T20" i="8" s="1"/>
  <c r="F16" i="8"/>
  <c r="J16" i="8" s="1"/>
  <c r="T16" i="8" s="1"/>
  <c r="F14" i="8"/>
  <c r="J14" i="8" s="1"/>
  <c r="T14" i="8" s="1"/>
  <c r="S11" i="8"/>
  <c r="T11" i="8" s="1"/>
  <c r="F10" i="8"/>
  <c r="J10" i="8" s="1"/>
  <c r="T10" i="8" s="1"/>
  <c r="S9" i="8"/>
  <c r="T9" i="8" s="1"/>
  <c r="T10" i="6"/>
  <c r="J9" i="9" l="1"/>
  <c r="C21" i="3" s="1"/>
  <c r="T25" i="8"/>
  <c r="C20" i="3" s="1"/>
  <c r="S13" i="6" l="1"/>
  <c r="S12" i="6"/>
  <c r="G33" i="2"/>
  <c r="G32" i="2"/>
  <c r="G9" i="7" l="1"/>
  <c r="C23" i="3" s="1"/>
  <c r="G11" i="2"/>
  <c r="G18" i="2"/>
  <c r="E13" i="6"/>
  <c r="F13" i="6" s="1"/>
  <c r="J13" i="6" s="1"/>
  <c r="T13" i="6" s="1"/>
  <c r="E14" i="6"/>
  <c r="S15" i="6"/>
  <c r="F15" i="6"/>
  <c r="J15" i="6" s="1"/>
  <c r="E18" i="6"/>
  <c r="F18" i="6" s="1"/>
  <c r="J18" i="6" s="1"/>
  <c r="S19" i="6"/>
  <c r="F19" i="6"/>
  <c r="J19" i="6" s="1"/>
  <c r="J40" i="6"/>
  <c r="T40" i="6" s="1"/>
  <c r="J39" i="6"/>
  <c r="T39" i="6" s="1"/>
  <c r="J37" i="6"/>
  <c r="T37" i="6" s="1"/>
  <c r="J36" i="6"/>
  <c r="T36" i="6" s="1"/>
  <c r="J33" i="6"/>
  <c r="T33" i="6" s="1"/>
  <c r="J34" i="6"/>
  <c r="T34" i="6" s="1"/>
  <c r="F38" i="6"/>
  <c r="J38" i="6" s="1"/>
  <c r="T38" i="6" s="1"/>
  <c r="F35" i="6"/>
  <c r="J35" i="6" s="1"/>
  <c r="T35" i="6" s="1"/>
  <c r="F32" i="6"/>
  <c r="J32" i="6" s="1"/>
  <c r="T32" i="6" s="1"/>
  <c r="S23" i="6"/>
  <c r="T23" i="6" s="1"/>
  <c r="S14" i="6"/>
  <c r="S16" i="6"/>
  <c r="S17" i="6"/>
  <c r="S18" i="6"/>
  <c r="S20" i="6"/>
  <c r="S21" i="6"/>
  <c r="S9" i="6"/>
  <c r="F26" i="6"/>
  <c r="J26" i="6" s="1"/>
  <c r="T26" i="6" s="1"/>
  <c r="F27" i="6"/>
  <c r="J27" i="6" s="1"/>
  <c r="T27" i="6" s="1"/>
  <c r="F28" i="6"/>
  <c r="F29" i="6"/>
  <c r="J29" i="6" s="1"/>
  <c r="T29" i="6" s="1"/>
  <c r="F30" i="6"/>
  <c r="J30" i="6" s="1"/>
  <c r="T30" i="6" s="1"/>
  <c r="F31" i="6"/>
  <c r="F41" i="6"/>
  <c r="J41" i="6" s="1"/>
  <c r="T41" i="6" s="1"/>
  <c r="F42" i="6"/>
  <c r="J42" i="6" s="1"/>
  <c r="T42" i="6" s="1"/>
  <c r="F25" i="6"/>
  <c r="J25" i="6" s="1"/>
  <c r="T25" i="6" s="1"/>
  <c r="F10" i="6"/>
  <c r="F14" i="6"/>
  <c r="J14" i="6" s="1"/>
  <c r="F16" i="6"/>
  <c r="J16" i="6" s="1"/>
  <c r="F17" i="6"/>
  <c r="J17" i="6" s="1"/>
  <c r="F20" i="6"/>
  <c r="J20" i="6" s="1"/>
  <c r="T15" i="6" l="1"/>
  <c r="T19" i="6"/>
  <c r="J28" i="6"/>
  <c r="T28" i="6" s="1"/>
  <c r="T20" i="6"/>
  <c r="T17" i="6"/>
  <c r="E21" i="6" l="1"/>
  <c r="F21" i="6" s="1"/>
  <c r="J21" i="6" s="1"/>
  <c r="T18" i="6" l="1"/>
  <c r="T16" i="6" l="1"/>
  <c r="T14" i="6"/>
  <c r="T21" i="6"/>
  <c r="G28" i="2" l="1"/>
  <c r="G19" i="2"/>
  <c r="G17" i="2"/>
  <c r="G15" i="2"/>
  <c r="G13" i="2"/>
  <c r="G12" i="2"/>
  <c r="G9" i="2"/>
  <c r="G7" i="2"/>
  <c r="G34" i="2" l="1"/>
  <c r="C22" i="3" s="1"/>
  <c r="F12" i="6" l="1"/>
  <c r="J12" i="6" l="1"/>
  <c r="T12" i="6" l="1"/>
  <c r="F9" i="6"/>
  <c r="J9" i="6" s="1"/>
  <c r="T9" i="6" s="1"/>
  <c r="T43" i="6" s="1"/>
  <c r="C19" i="3" s="1"/>
  <c r="C25" i="3" l="1"/>
  <c r="C26" i="3" s="1"/>
  <c r="C27" i="3" s="1"/>
  <c r="C29" i="3" s="1"/>
</calcChain>
</file>

<file path=xl/sharedStrings.xml><?xml version="1.0" encoding="utf-8"?>
<sst xmlns="http://schemas.openxmlformats.org/spreadsheetml/2006/main" count="338" uniqueCount="217">
  <si>
    <t>Offerteaanvraag Europese Openbare aanbesteding</t>
  </si>
  <si>
    <t xml:space="preserve">Afvalinzamelingsmiddelen, -transport en -verwerking </t>
  </si>
  <si>
    <t>Prijzenblad niet gevaarlijk afval</t>
  </si>
  <si>
    <t>Prijzenblad Totaal</t>
  </si>
  <si>
    <t xml:space="preserve">Naam onderneming: </t>
  </si>
  <si>
    <t>Adres:</t>
  </si>
  <si>
    <t xml:space="preserve">Postcode en woonplaats: </t>
  </si>
  <si>
    <t xml:space="preserve">Verklaart zich door ondertekening van dit blad tot het uitvoeren van de werkzaamheden tegen de in dit prijzenblad geoffreerde tarieven betreffende de aanbesteding 'afvaltransport, afvalverwerking, afvalinzamelmiddelen' en 'inhuur adviseur voor verduurzaming' conform het gestelde in de aanbestedingsdocumenten. </t>
  </si>
  <si>
    <t>Onderdeel</t>
  </si>
  <si>
    <t>Totaal</t>
  </si>
  <si>
    <t>Transport en verwerking verplichte afvalstromen aanbesteding</t>
  </si>
  <si>
    <t>Transport en verwerking optionele afvalstromen</t>
  </si>
  <si>
    <t>Inzamelmiddelen  koop</t>
  </si>
  <si>
    <t>Lease inzamelmiddelen</t>
  </si>
  <si>
    <t>Inhuur adviseur voor verduurzaming</t>
  </si>
  <si>
    <t>Totaal per jaar exclusief BTW</t>
  </si>
  <si>
    <t>21% BTW</t>
  </si>
  <si>
    <t>Totaal per jaar inclusief 21% BTW (inschrijfsom)</t>
  </si>
  <si>
    <t>waarde 4 jaar</t>
  </si>
  <si>
    <t>Ondertekening Inschrijver</t>
  </si>
  <si>
    <t>Plaats</t>
  </si>
  <si>
    <t>Naam</t>
  </si>
  <si>
    <t xml:space="preserve">Functie </t>
  </si>
  <si>
    <t>Datum</t>
  </si>
  <si>
    <t>Handtekening</t>
  </si>
  <si>
    <t>Instructie:</t>
  </si>
  <si>
    <t>Alleen de oranje cellen in te vullen door de leverancier.</t>
  </si>
  <si>
    <t>Transport en verwerking niet gevaarlijk afval (verplichte afvalstromen aanbesteding)</t>
  </si>
  <si>
    <t>Verwerking</t>
  </si>
  <si>
    <t>Transport</t>
  </si>
  <si>
    <t>Afvalsoort</t>
  </si>
  <si>
    <t>Ingezameld in:</t>
  </si>
  <si>
    <t>Tonnage locatie Vumc 2023</t>
  </si>
  <si>
    <t>Tonnage locatie AMC 2023</t>
  </si>
  <si>
    <t>totaal beide locaties in tonnage</t>
  </si>
  <si>
    <t>prijs per ton</t>
  </si>
  <si>
    <t>Handlings- kosten per ingezameld item (Vumc)</t>
  </si>
  <si>
    <t>handlings-kosten per ingezameld item (AMC)</t>
  </si>
  <si>
    <t>Totale kosten verwerking afval</t>
  </si>
  <si>
    <t>aantal ritten VUMC 2023</t>
  </si>
  <si>
    <t>aantal stuks VUMC 2023</t>
  </si>
  <si>
    <t>aantal ritten AMC 2023</t>
  </si>
  <si>
    <t>aantal stuks AMC 2023</t>
  </si>
  <si>
    <t>Transport prijs per rit VUMC</t>
  </si>
  <si>
    <t>Transportprijs per rit AMC</t>
  </si>
  <si>
    <t>Prijs per container VUMC</t>
  </si>
  <si>
    <t>Prijs per container AMC</t>
  </si>
  <si>
    <t>Kosten transport</t>
  </si>
  <si>
    <t>Totaal kosten</t>
  </si>
  <si>
    <t>opmerkingen i.v.m. combinatie transport</t>
  </si>
  <si>
    <t>Perscontainers</t>
  </si>
  <si>
    <t>NIET-SPECIFIEK ZIEKENHUISAFVAL</t>
  </si>
  <si>
    <t>22M3 PERSCONTAINERS</t>
  </si>
  <si>
    <t>GEMENGDE VERPAKKINGEN (KUNSTSTOFFEN EN DRANKVERPAKKINGEN)</t>
  </si>
  <si>
    <t>12M3 PERSCONTAINER</t>
  </si>
  <si>
    <t>Afzetcontainers</t>
  </si>
  <si>
    <t>BEDDINGAFVAL</t>
  </si>
  <si>
    <t>MESTTANK (EIGENDOM AMC)</t>
  </si>
  <si>
    <t>30M3 MAGAZIJNCONTAINER</t>
  </si>
  <si>
    <t>BEDRIJFSAFVAL (SORTEERBAAR), grofvuil</t>
  </si>
  <si>
    <t>20 M3 AFZETCONTAINER</t>
  </si>
  <si>
    <t>40 M3 AFZETCONTAINER</t>
  </si>
  <si>
    <t>BOUW- EN SLOOPAFVAL (ONGESORTEERD)</t>
  </si>
  <si>
    <t>B-HOUT</t>
  </si>
  <si>
    <t>IJZER(FERRO METALEN)</t>
  </si>
  <si>
    <t>FILTERS (BRANDBAAR)</t>
  </si>
  <si>
    <t>KABEL (KOPER)</t>
  </si>
  <si>
    <t>20 M3 AFZETCONTAINER MET ELECTRISCH BEDIENBARE KLEP</t>
  </si>
  <si>
    <t>Milieu mobiel (combi ritten) (bakwagen)</t>
  </si>
  <si>
    <t xml:space="preserve"> - Milieumobiel combi ritten (bakwagen)</t>
  </si>
  <si>
    <t>AFVAL UIT VOEDING EN GENOT INDUSTRIE (VERPAKT EN ONVERPAKT)</t>
  </si>
  <si>
    <t>BAKWAGEN, AANGEBODEN IN 240 LITER ROLCONTAINERS</t>
  </si>
  <si>
    <t>SWILL, CAT. 3, NIET GESCHIKT VOOR MENSELIJKE CONSUMPTIE en THT</t>
  </si>
  <si>
    <t>BAKWAGEN, AANGEBODEN IN 120 LITER ROLCONTAINERS</t>
  </si>
  <si>
    <t>KOFFIEDIK</t>
  </si>
  <si>
    <t>BAKWAGEN, AANGEBODEN IN120 LITER ROLCONTAINERS</t>
  </si>
  <si>
    <t>FRITUURVET, CAT. 3, NIET GESCHIKT VOOR MENSELIJKE CONSUMPTIE</t>
  </si>
  <si>
    <t>BAKWAGEN, AANGEBODEN IN EEN DEKSELVAT</t>
  </si>
  <si>
    <t xml:space="preserve">NON WOVEN PP (BLUE WRAP DOEKEN OK) </t>
  </si>
  <si>
    <t>BAKWAGEN, AANGEBODEN IN ZAKKEN VAN 400 LITER</t>
  </si>
  <si>
    <t>KOFFIEBEKERS</t>
  </si>
  <si>
    <t>GEMENGD GLAS EN GLAS (IN DORESBOXEN)</t>
  </si>
  <si>
    <t>BAKWAGEN, AANGEBODEN IN 220 (vumc) en 660 LITER (amc)  ROLCONTAINERS</t>
  </si>
  <si>
    <t>HARDE KUNSTSTOFFEN, PP</t>
  </si>
  <si>
    <t xml:space="preserve">BAKWAGEN, AANGEBODEN IN </t>
  </si>
  <si>
    <t>PALLETBOX KUNSTSTOF, 600 LTR</t>
  </si>
  <si>
    <t>PALLETBOX KUNSTSTOF, 1100 LTR</t>
  </si>
  <si>
    <t>HARDE KUNSTSTOFFEN, EPS</t>
  </si>
  <si>
    <t>HARDE KUNSTSTOFFEN, HDPE</t>
  </si>
  <si>
    <t>LOOD (LOODSCHORTEN)</t>
  </si>
  <si>
    <t>BAKWAGEN, AANGEBODEN IN DEKSELVAT 60 LTR</t>
  </si>
  <si>
    <t>TONERS</t>
  </si>
  <si>
    <t>BAKWAGEN, AANGEBODEN IN DEKSELVATEN OF DOZEN</t>
  </si>
  <si>
    <t>Totaal transport en verwerking overig afval aanbesteding</t>
  </si>
  <si>
    <t>U rekent voor de herbruikbare retour emballage (bijvoorbeeld boxpallets, IBC's, ASP container, palletboxen voor verfresten, laboratorium kratten, grijze bakken voor batterijen, accu's etc.) geen huur.</t>
  </si>
  <si>
    <t>opbrengsten dienen als negatief getal te worden ingevoerd.</t>
  </si>
  <si>
    <t>indien u bepaalde ritten combineert in één rit vult u op één regel een tarief voor transport in en geeft u in de laatste kolom aan welke ritten gecombineerd worden.</t>
  </si>
  <si>
    <t>Voorwaarden:</t>
  </si>
  <si>
    <t>Gegevens in deze modellen zijn gebaseerd op huidige cijfers en werkwijzen en dienen ter indicatie, aan genoemde containers, aantallen, tonnages, frequenties etc. kunnen geen rechten worden ontleend.</t>
  </si>
  <si>
    <t>Kosten niet benoemd in het prijzenblad dienen tijdens de gehele contractperiode inclusief te zijn.</t>
  </si>
  <si>
    <t>Verzamelmiddelen dienen voor transport op de aangegeven locatie te worden aangeleverd.</t>
  </si>
  <si>
    <t>Optioneel: De Opdractgever is op zoek naar een totaal leverancier. Er zijn een aantal optionele stromen die momenteel via derden lopen waar geen kosten voor transport en verwerking worden gemaakt. Deze worden optioneel meegenomen in de aanbesteding</t>
  </si>
  <si>
    <t>Bijzonderheden:</t>
  </si>
  <si>
    <t>Het gewicht van de kabel is de hoeveelheid kabel die is ingezameld in 2022</t>
  </si>
  <si>
    <t>Nedvangregeling kunststoffen en verpakkingsmaterialen:</t>
  </si>
  <si>
    <t>Voor de inzameling van kunststoffen wordt op dit moment (in 2024) gebruik gemaakt van de Nedvangregeling, waardoor er geen huur hoeft te worden betaald over alle rolcontainers die worden</t>
  </si>
  <si>
    <t>gebruikt voor de inzameling van kunststoffen en er wordt ook geen huur betaalt voor de perscontainer. Het Amsterdam UMC betaalt door de Nedvangregeling geen transportkosten en geen verwerkingskosten</t>
  </si>
  <si>
    <t>van de kunststoffen die worden ingezameld in de perscontainer. Dit geldt voor beide locaties.</t>
  </si>
  <si>
    <t>Stichting Amsterdam UMC wenst dat deze regeling wordt meegenomen in het nieuwe contract met ingang van 1 januari 2025.</t>
  </si>
  <si>
    <t>De partij die dit perceel gegund krijgt zal hiervoor moeten zorgdragen.</t>
  </si>
  <si>
    <t>UPV voor het glas:</t>
  </si>
  <si>
    <t>Vanwege de UPV wordt er geen huur, handling en verwerkingskosten betaalt voor de inzameling van het glas voor beide locaties (AMC en VUMC).</t>
  </si>
  <si>
    <t>Transport en verwerking niet gevaarlijk afval (optionele afvalstromen)</t>
  </si>
  <si>
    <t>Optionele afvalstromen</t>
  </si>
  <si>
    <t xml:space="preserve"> - Aantal transporten bakwagen- combi ritten</t>
  </si>
  <si>
    <t>WITGOED (HUISHOUDELIJKE KOELKASTEN, DIEPVRIEZERS) (OPTIONEEL)</t>
  </si>
  <si>
    <t>BAKWAGEN, AANGEBODEN OP PALLETS</t>
  </si>
  <si>
    <t xml:space="preserve"> - Aantal transporten trailer - combi ritten</t>
  </si>
  <si>
    <t>BRUINGOED (EN OVERIGE HUISHOUDELIJKE APPARATUUR ) (OPTIONEEL)</t>
  </si>
  <si>
    <t>AANGEBODEN OP PALLETS</t>
  </si>
  <si>
    <t>AANGEBODEN IN GGB's</t>
  </si>
  <si>
    <t xml:space="preserve">(MATERIAAL PAST NIET IN DE </t>
  </si>
  <si>
    <t>660 LITER ROLCONTAINERS)</t>
  </si>
  <si>
    <t>SCHOON INSTRUMENTARIUM (OPTIONEEL)</t>
  </si>
  <si>
    <t>AANGEBODEN IN DEKSELVAT 30 LTR</t>
  </si>
  <si>
    <t xml:space="preserve">AANGEBODEN IN 660 LTR </t>
  </si>
  <si>
    <t>Totaal transport en verwerking optionele afvalstromen</t>
  </si>
  <si>
    <t>Alleen de oranje cellen in te vullen door leverancier</t>
  </si>
  <si>
    <t>Opbrengsten dienen als negatief getal te worden ingevoerd.</t>
  </si>
  <si>
    <t>Optioneel: De Opdrachtgever is op zoek naar een totaal leverancier. Er zijn een aantal optionele stromen die momenteel via derden lopen waar geen kosten voor transport en verwerking worden gemaakt. Deze worden optioneel meegenomen in de aanbesteding</t>
  </si>
  <si>
    <t>Tarieven inzamelmiddelen koop</t>
  </si>
  <si>
    <t xml:space="preserve">Emballage koop </t>
  </si>
  <si>
    <t>geschat aantal  Vumc</t>
  </si>
  <si>
    <t>geschat aantal  AMC</t>
  </si>
  <si>
    <t>totaal beide lokaties</t>
  </si>
  <si>
    <t>Tarieven</t>
  </si>
  <si>
    <t>Totaal per jaar</t>
  </si>
  <si>
    <t>Glasboxen van 60 liter voor de inzameling van glas per stuk</t>
  </si>
  <si>
    <t>Dores voor  koffiebekers per stuk</t>
  </si>
  <si>
    <t>Totaal inzamelmiddelen koop</t>
  </si>
  <si>
    <t>De opbrengsten dienen als negatief getal te worden ingevoerd.</t>
  </si>
  <si>
    <t>Indien u bepaalde ritten combineert in één rit vult u op één regel een tarief voor transport in en geeft u in de laatste kolom aan welke ritten gecombineerd worden.</t>
  </si>
  <si>
    <t>Optioneel: De Opdractgever is op zoek naar een totaal leverancier. Er zijn een aantal optionele stromen die momenteel via derden lopen waar geen kosten voor transport en verwerking worden gemaakt. Deze worden optioneel meegenomen in de aanbesteding.</t>
  </si>
  <si>
    <t>Verpactregeling (UPV) voor het glas:</t>
  </si>
  <si>
    <t>Vanwege de Verpactregeling wordt er geen huur, handling en verwerkingskosten betaalt voor de inzameling van het glas voor beide locaties (AMC en VUMC).</t>
  </si>
  <si>
    <t xml:space="preserve"> </t>
  </si>
  <si>
    <t>Opmerkingen</t>
  </si>
  <si>
    <t>Container Omschrijving</t>
  </si>
  <si>
    <t>Aantal AMC</t>
  </si>
  <si>
    <t>Aantal VUmc</t>
  </si>
  <si>
    <t>Lease tarief per maand</t>
  </si>
  <si>
    <t xml:space="preserve"> IJZER(FERRO METALEN)</t>
  </si>
  <si>
    <t>AFZETCONTAINER, 20 M3</t>
  </si>
  <si>
    <t>AFZETCONTAINER, 40 M3</t>
  </si>
  <si>
    <t>INCIDENTEEL, OP AFROEP</t>
  </si>
  <si>
    <t>voor een grote opruiming</t>
  </si>
  <si>
    <t>BEDRIJFSAFVAL (SORTEERBAAR)</t>
  </si>
  <si>
    <t>AFZETCONTAINER, 20M3</t>
  </si>
  <si>
    <t>KABEL (KOPER) alleen voor AMC</t>
  </si>
  <si>
    <t>CONTAINER 20M3 DICHT,  MET ELECTRISCH BEDIENBARE KLEP</t>
  </si>
  <si>
    <t>BEDDINGAFVAL alleen voor AMC</t>
  </si>
  <si>
    <t xml:space="preserve">MAGAZIJNCONTAINER 30 M3       </t>
  </si>
  <si>
    <t>mesttank eigendom AMC</t>
  </si>
  <si>
    <t>NIET-SPECIFIEK ZIEKENHUISAFVAL(RESTAFVAL)</t>
  </si>
  <si>
    <t>PERSCONTAINER, 22 M3</t>
  </si>
  <si>
    <t>KUNSTSTOFFEN EN DRANKVERPAKKINGEN (PD)</t>
  </si>
  <si>
    <t>PERSCONTAINER, 12 M3</t>
  </si>
  <si>
    <t>gratis vanwege de Verpactregeling</t>
  </si>
  <si>
    <t>SWILL, CAT. 3, NIET GESCHIKT VOOR MENSELIJKE CONSUMPTIE</t>
  </si>
  <si>
    <t>ROLCONTAINER, 120 LTR KUNSTST</t>
  </si>
  <si>
    <t>ROCONTAINER, 120 LTR KUNSTST</t>
  </si>
  <si>
    <t>ROLCONTAINER, 240 LTR KUNSTST</t>
  </si>
  <si>
    <t xml:space="preserve">KUNSTSTOFFEN EN DRANKVERPAKKINGEN (PD) Vumc in eigendom, locatie AMC wil deze ' huren' </t>
  </si>
  <si>
    <t>ROLCONTAINER, 660 LTR KUNSTST (INCLUSIEF ONDERSTEL, TREKSTANG, KOPPELING, ARBO-WIELEN, RICHTINGVASTSTELLERS EN TRAPREM)</t>
  </si>
  <si>
    <t>(ROLCONTAINER MOET PASSEND ZIJN OP DE TRANSPORTMIDDELEN IN HET HUIS)</t>
  </si>
  <si>
    <t>ROLCONTAINER, 770 LTR KUNSTST (INCLUSIEF ONDERSTEL, TREKSTANG, KOPPELING, ARBO-WIELEN, RICHTINGVASTSTELLERS EN TRAPREM)</t>
  </si>
  <si>
    <t xml:space="preserve">KUNSTSTOFFEN EN DRANKVERPAKKINGEN (PD)alleen voor  locatie AMC wil deze ' huren' </t>
  </si>
  <si>
    <t>ROLCONTAINER, 1100 LTR KUNSTST (INCLUSIEF ONDERSTEL, TREKSTANG, KOPPELING, ARBO-WIELEN, RICHTINGVASTSTELLERS EN TRAPREM)</t>
  </si>
  <si>
    <t>GEMENGD GLAS</t>
  </si>
  <si>
    <t>ROLCONTAINER, 660 LTR KUNSTST, INCLUSIEF ONDERERSTEL, TREKSTANG, KOPPELING, ARBO-WIELEN, TRAPREM</t>
  </si>
  <si>
    <t>(ROLCONTAINER MOET PASSEND ZIJN OP DE TRANSPORTMIDDELEN IN HET HUIS) Voor Vumc gele 240 LTR kunstst</t>
  </si>
  <si>
    <t>BRUINGOED (OVERIGE HUISHOUDELIJKE APPARATUUR)</t>
  </si>
  <si>
    <t>ROLCONTAINER, 660 LTR KUNSTST</t>
  </si>
  <si>
    <t>Wellicht gratis via Wecycle (Stichting Open) ?</t>
  </si>
  <si>
    <t>GROTE GRIJZE KUNSTSTOF BAK</t>
  </si>
  <si>
    <t>eigendom AMC</t>
  </si>
  <si>
    <t>VAT 60 LTR</t>
  </si>
  <si>
    <t>Vumc via Roti</t>
  </si>
  <si>
    <t>HARDE KUNSTSTOFFEN</t>
  </si>
  <si>
    <t>PALLETBOX KUNSTSTOF, 600 LITER</t>
  </si>
  <si>
    <t>PALLETBOX KUNSTSTOF, 1100 LITER</t>
  </si>
  <si>
    <t xml:space="preserve">totaal kosten lease inzamelmiddelen </t>
  </si>
  <si>
    <t>Voor dezelfde inzamelmiddelen dienen gelijke prijzen te worden aangeboden en of berekend.</t>
  </si>
  <si>
    <t>Kosten niet benoemd in het prijzenblad dienen inclusief te zijn.</t>
  </si>
  <si>
    <t>Gedurende de contractperiode worden  inzamelmiddelen niet geindexeerd</t>
  </si>
  <si>
    <t>De huurprijzen van alle inzamelmiddelen zijn inclusief preventief en correctief onderhoud en inclusief reinigingskosten. Het onderhoud kan plaatsvinden op verzoek van de opdrachtgever(s).</t>
  </si>
  <si>
    <t>Verzamelmiddelen dienen voor transport op de aangegeven locatie(s) te worden aangeleverd.</t>
  </si>
  <si>
    <t>Verpactregeling (voorheen Nedvangregeling) kunststoffen en verpakkingsmaterialen:</t>
  </si>
  <si>
    <t>Voor de inzameling van kunststoffen wordt op dit moment (in 2024) gebruik gemaakt van de verpactregeling, waardoor er geen huur hoeft te worden betaald over alle rolcontainers die worden</t>
  </si>
  <si>
    <t>gebruikt voor de inzameling van kunststoffen en er wordt ook geen huur betaalt voor de perscontainer. Het Amsterdam UMC betaalt door de Verpactregeling geen transportkosten en geen verwerkingskosten</t>
  </si>
  <si>
    <t>Vanwege de Verpactregeling (UPV) wordt er geen huur, handling en verwerkingskosten betaalt voor de inzameling van het glas voor beide locaties (AMC en VUMC).</t>
  </si>
  <si>
    <t>Adviseur voor verduurzaming</t>
  </si>
  <si>
    <t>ONDERDEEL</t>
  </si>
  <si>
    <t>Aantal personen AMC</t>
  </si>
  <si>
    <t>Aantal personen VUmc</t>
  </si>
  <si>
    <t>Tarief per uur</t>
  </si>
  <si>
    <t>INHUUR ADVISEUR VOOR VERDUURZAMING</t>
  </si>
  <si>
    <t>(8 UUR PER LOCATIE PER MAAND)</t>
  </si>
  <si>
    <t>totaal kosten inhuur adviseur voor verduurzaming</t>
  </si>
  <si>
    <t>Prijzenblad niet gevaarlijk afval (huishoudelijk afval)</t>
  </si>
  <si>
    <t>Prijzenblad niet gevaarlijk afval (Huishoudelijk afval)</t>
  </si>
  <si>
    <t>Kosten PMD-pers</t>
  </si>
  <si>
    <t>KOSTEN PMD PERS</t>
  </si>
  <si>
    <t>Tarief per maand</t>
  </si>
  <si>
    <t>totaal kosten PMD pers</t>
  </si>
  <si>
    <t>Kosten PMD pers</t>
  </si>
  <si>
    <t>2 LOCATIES LOCATIE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</si>
</sst>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 * #,##0_ ;_ * \-#,##0_ ;_ * &quot;-&quot;??_ ;_ @_ "/>
    <numFmt numFmtId="165" formatCode="#,##0.00;&quot;-&quot;#,##0.00;\ "/>
    <numFmt numFmtId="166" formatCode="mmm\ d\,\ yyyy"/>
    <numFmt numFmtId="167" formatCode="#0"/>
    <numFmt numFmtId="168" formatCode="#0;&quot;-&quot;#0"/>
    <numFmt numFmtId="169" formatCode="_ * #,##0.0_ ;_ * \-#,##0.0_ ;_ * &quot;-&quot;??_ ;_ @_ "/>
    <numFmt numFmtId="170" formatCode="#0.00;\-#0.00;\ "/>
    <numFmt numFmtId="171" formatCode="#,##0.000_ ;\-#,##0.000\ "/>
    <numFmt numFmtId="172" formatCode="#,##0.00_ ;\-#,##0.00\ "/>
  </numFmts>
  <fonts count="4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0"/>
      <name val="Arial"/>
      <family val="2"/>
    </font>
    <font>
      <b/>
      <sz val="11"/>
      <name val="Calibri"/>
      <family val="2"/>
      <scheme val="minor"/>
    </font>
    <font>
      <sz val="11"/>
      <color rgb="FF000000"/>
      <name val="Calibri"/>
      <family val="2"/>
      <scheme val="minor"/>
    </font>
    <font>
      <b/>
      <sz val="11"/>
      <color rgb="FF000000"/>
      <name val="Calibri"/>
      <family val="2"/>
      <scheme val="minor"/>
    </font>
    <font>
      <sz val="10"/>
      <color theme="1"/>
      <name val="Calibri"/>
      <family val="2"/>
      <scheme val="minor"/>
    </font>
    <font>
      <sz val="10"/>
      <name val="LucidaSansEF"/>
    </font>
    <font>
      <sz val="8"/>
      <color theme="1"/>
      <name val="Tahoma"/>
      <family val="2"/>
    </font>
    <font>
      <b/>
      <sz val="10"/>
      <name val="Tahoma"/>
      <family val="2"/>
    </font>
    <font>
      <sz val="11"/>
      <color rgb="FFFF0000"/>
      <name val="Calibri"/>
      <family val="2"/>
      <scheme val="minor"/>
    </font>
    <font>
      <sz val="9"/>
      <name val="Arial"/>
      <family val="2"/>
    </font>
    <font>
      <b/>
      <sz val="14"/>
      <color theme="1"/>
      <name val="Arial"/>
      <family val="2"/>
    </font>
    <font>
      <sz val="11"/>
      <color theme="1"/>
      <name val="Arial"/>
      <family val="2"/>
    </font>
    <font>
      <sz val="10"/>
      <color theme="1"/>
      <name val="Arial"/>
      <family val="2"/>
    </font>
    <font>
      <b/>
      <sz val="10"/>
      <name val="Arial"/>
      <family val="2"/>
    </font>
    <font>
      <u/>
      <sz val="14"/>
      <color theme="1"/>
      <name val="Arial"/>
      <family val="2"/>
    </font>
    <font>
      <sz val="9"/>
      <color rgb="FFFF0000"/>
      <name val="Arial"/>
      <family val="2"/>
    </font>
    <font>
      <strike/>
      <sz val="11"/>
      <name val="Calibri"/>
      <family val="2"/>
      <scheme val="minor"/>
    </font>
    <font>
      <b/>
      <sz val="9"/>
      <name val="Arial"/>
      <family val="2"/>
    </font>
    <font>
      <b/>
      <sz val="9"/>
      <color rgb="FFFF0000"/>
      <name val="Arial"/>
      <family val="2"/>
    </font>
    <font>
      <b/>
      <sz val="11"/>
      <color theme="1"/>
      <name val="Arial"/>
      <family val="2"/>
    </font>
    <font>
      <sz val="11"/>
      <name val="Arial"/>
      <family val="2"/>
    </font>
    <font>
      <sz val="8"/>
      <name val="Tahoma"/>
      <family val="2"/>
    </font>
    <font>
      <sz val="11"/>
      <color rgb="FFFF0000"/>
      <name val="Arial"/>
      <family val="2"/>
    </font>
    <font>
      <strike/>
      <sz val="11"/>
      <color rgb="FFFF0000"/>
      <name val="Arial"/>
      <family val="2"/>
    </font>
    <font>
      <strike/>
      <sz val="11"/>
      <color rgb="FFFF0000"/>
      <name val="Calibri"/>
      <family val="2"/>
      <scheme val="minor"/>
    </font>
    <font>
      <strike/>
      <sz val="11"/>
      <name val="Arial"/>
      <family val="2"/>
    </font>
    <font>
      <b/>
      <sz val="11"/>
      <name val="Calibri"/>
      <family val="2"/>
    </font>
    <font>
      <sz val="9"/>
      <color theme="1"/>
      <name val="Arial"/>
      <family val="2"/>
    </font>
    <font>
      <sz val="9"/>
      <color rgb="FF000000"/>
      <name val="Arial"/>
      <family val="2"/>
    </font>
    <font>
      <b/>
      <sz val="9"/>
      <color rgb="FF000000"/>
      <name val="Arial"/>
      <family val="2"/>
    </font>
    <font>
      <b/>
      <sz val="10"/>
      <color rgb="FF000000"/>
      <name val="Tahoma"/>
      <family val="2"/>
    </font>
    <font>
      <sz val="11"/>
      <color rgb="FF000000"/>
      <name val="Arial"/>
      <family val="2"/>
    </font>
    <font>
      <sz val="10"/>
      <color rgb="FF000000"/>
      <name val="Arial"/>
      <family val="2"/>
    </font>
    <font>
      <sz val="8"/>
      <color rgb="FF000000"/>
      <name val="Tahoma"/>
      <family val="2"/>
    </font>
    <font>
      <b/>
      <sz val="14"/>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2" tint="-9.9978637043366805E-2"/>
        <bgColor indexed="64"/>
      </patternFill>
    </fill>
  </fills>
  <borders count="9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ck">
        <color indexed="64"/>
      </left>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right style="thick">
        <color indexed="64"/>
      </right>
      <top/>
      <bottom style="thin">
        <color indexed="64"/>
      </bottom>
      <diagonal/>
    </border>
    <border>
      <left/>
      <right/>
      <top style="thin">
        <color indexed="64"/>
      </top>
      <bottom style="thick">
        <color indexed="64"/>
      </bottom>
      <diagonal/>
    </border>
    <border>
      <left/>
      <right style="medium">
        <color indexed="64"/>
      </right>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n">
        <color indexed="64"/>
      </left>
      <right/>
      <top/>
      <bottom/>
      <diagonal/>
    </border>
    <border>
      <left/>
      <right style="thin">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thick">
        <color indexed="64"/>
      </bottom>
      <diagonal/>
    </border>
    <border>
      <left/>
      <right/>
      <top style="thick">
        <color indexed="64"/>
      </top>
      <bottom style="thin">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bottom/>
      <diagonal/>
    </border>
    <border>
      <left/>
      <right style="thick">
        <color indexed="64"/>
      </right>
      <top/>
      <bottom/>
      <diagonal/>
    </border>
    <border>
      <left/>
      <right style="thin">
        <color indexed="64"/>
      </right>
      <top style="medium">
        <color indexed="64"/>
      </top>
      <bottom style="thin">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medium">
        <color rgb="FF000000"/>
      </bottom>
      <diagonal/>
    </border>
    <border>
      <left style="thin">
        <color indexed="64"/>
      </left>
      <right style="thick">
        <color indexed="64"/>
      </right>
      <top/>
      <bottom style="medium">
        <color rgb="FF000000"/>
      </bottom>
      <diagonal/>
    </border>
    <border>
      <left/>
      <right style="thin">
        <color indexed="64"/>
      </right>
      <top/>
      <bottom style="thick">
        <color indexed="64"/>
      </bottom>
      <diagonal/>
    </border>
    <border>
      <left style="thick">
        <color indexed="64"/>
      </left>
      <right/>
      <top style="thin">
        <color indexed="64"/>
      </top>
      <bottom/>
      <diagonal/>
    </border>
    <border>
      <left style="thin">
        <color rgb="FF000000"/>
      </left>
      <right style="thick">
        <color indexed="64"/>
      </right>
      <top/>
      <bottom/>
      <diagonal/>
    </border>
    <border>
      <left style="thick">
        <color indexed="64"/>
      </left>
      <right/>
      <top/>
      <bottom style="medium">
        <color rgb="FF000000"/>
      </bottom>
      <diagonal/>
    </border>
    <border>
      <left style="medium">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1" fillId="0" borderId="0"/>
    <xf numFmtId="0" fontId="5" fillId="0" borderId="0"/>
    <xf numFmtId="44" fontId="1" fillId="0" borderId="0" applyFont="0" applyFill="0" applyBorder="0" applyAlignment="0" applyProtection="0"/>
    <xf numFmtId="0" fontId="1" fillId="0" borderId="0"/>
    <xf numFmtId="0" fontId="1" fillId="0" borderId="0"/>
  </cellStyleXfs>
  <cellXfs count="493">
    <xf numFmtId="0" fontId="0" fillId="0" borderId="0" xfId="0"/>
    <xf numFmtId="0" fontId="2" fillId="0" borderId="0" xfId="0" applyFont="1"/>
    <xf numFmtId="0" fontId="4" fillId="0" borderId="0" xfId="0" applyFont="1" applyAlignment="1">
      <alignment horizontal="left"/>
    </xf>
    <xf numFmtId="167" fontId="11" fillId="0" borderId="0" xfId="0" applyNumberFormat="1" applyFont="1" applyAlignment="1">
      <alignment vertical="center"/>
    </xf>
    <xf numFmtId="0" fontId="0" fillId="0" borderId="0" xfId="0" applyAlignment="1">
      <alignment vertical="center"/>
    </xf>
    <xf numFmtId="0" fontId="11" fillId="0" borderId="5" xfId="0" applyFont="1" applyBorder="1" applyAlignment="1">
      <alignment vertical="center"/>
    </xf>
    <xf numFmtId="0" fontId="11" fillId="6" borderId="5" xfId="0" applyFont="1" applyFill="1" applyBorder="1" applyAlignment="1">
      <alignment horizontal="left" vertical="top"/>
    </xf>
    <xf numFmtId="0" fontId="11" fillId="6" borderId="10" xfId="0" applyFont="1" applyFill="1" applyBorder="1" applyAlignment="1">
      <alignment horizontal="right" vertical="top"/>
    </xf>
    <xf numFmtId="0" fontId="11" fillId="6" borderId="10" xfId="0" applyFont="1" applyFill="1" applyBorder="1" applyAlignment="1">
      <alignment horizontal="left" vertical="top"/>
    </xf>
    <xf numFmtId="0" fontId="0" fillId="7" borderId="24" xfId="0" applyFill="1" applyBorder="1"/>
    <xf numFmtId="0" fontId="0" fillId="7" borderId="32" xfId="0" applyFill="1" applyBorder="1"/>
    <xf numFmtId="0" fontId="0" fillId="7" borderId="25" xfId="0" applyFill="1" applyBorder="1"/>
    <xf numFmtId="0" fontId="2" fillId="7" borderId="32" xfId="0" applyFont="1" applyFill="1" applyBorder="1"/>
    <xf numFmtId="0" fontId="0" fillId="6" borderId="36" xfId="0" applyFill="1" applyBorder="1"/>
    <xf numFmtId="0" fontId="0" fillId="6" borderId="33" xfId="0" applyFill="1" applyBorder="1" applyAlignment="1">
      <alignment horizontal="right"/>
    </xf>
    <xf numFmtId="3" fontId="26" fillId="0" borderId="5" xfId="0" applyNumberFormat="1" applyFont="1" applyBorder="1" applyAlignment="1">
      <alignment horizontal="right" vertical="center"/>
    </xf>
    <xf numFmtId="167" fontId="11" fillId="0" borderId="70" xfId="0" applyNumberFormat="1" applyFont="1" applyBorder="1" applyAlignment="1">
      <alignment vertical="center"/>
    </xf>
    <xf numFmtId="0" fontId="11" fillId="0" borderId="70" xfId="0" applyFont="1" applyBorder="1" applyAlignment="1">
      <alignment horizontal="left" vertical="top"/>
    </xf>
    <xf numFmtId="3" fontId="11" fillId="2" borderId="5" xfId="0" applyNumberFormat="1" applyFont="1" applyFill="1" applyBorder="1" applyAlignment="1">
      <alignment horizontal="right" vertical="center"/>
    </xf>
    <xf numFmtId="0" fontId="38" fillId="6" borderId="10" xfId="0" applyFont="1" applyFill="1" applyBorder="1" applyAlignment="1">
      <alignment horizontal="left" vertical="top"/>
    </xf>
    <xf numFmtId="0" fontId="1" fillId="9" borderId="3" xfId="2" applyFill="1" applyBorder="1" applyAlignment="1" applyProtection="1">
      <alignment horizontal="left" vertical="center"/>
      <protection locked="0"/>
    </xf>
    <xf numFmtId="0" fontId="1" fillId="9" borderId="6" xfId="2" applyFill="1" applyBorder="1" applyAlignment="1" applyProtection="1">
      <alignment horizontal="left" vertical="center"/>
      <protection locked="0"/>
    </xf>
    <xf numFmtId="0" fontId="6" fillId="9" borderId="3" xfId="3" applyFont="1" applyFill="1" applyBorder="1" applyAlignment="1" applyProtection="1">
      <alignment horizontal="left" vertical="center"/>
      <protection locked="0"/>
    </xf>
    <xf numFmtId="0" fontId="6" fillId="9" borderId="6" xfId="3" applyFont="1" applyFill="1" applyBorder="1" applyAlignment="1" applyProtection="1">
      <alignment vertical="center"/>
      <protection locked="0"/>
    </xf>
    <xf numFmtId="0" fontId="6" fillId="9" borderId="27" xfId="3" applyFont="1" applyFill="1" applyBorder="1" applyAlignment="1" applyProtection="1">
      <alignment vertical="center"/>
      <protection locked="0"/>
    </xf>
    <xf numFmtId="0" fontId="6" fillId="9" borderId="12" xfId="3" applyFont="1" applyFill="1" applyBorder="1" applyAlignment="1" applyProtection="1">
      <alignment vertical="center"/>
      <protection locked="0"/>
    </xf>
    <xf numFmtId="0" fontId="3" fillId="0" borderId="0" xfId="0" applyFont="1"/>
    <xf numFmtId="0" fontId="6" fillId="0" borderId="1" xfId="3" applyFont="1" applyBorder="1" applyAlignment="1">
      <alignment horizontal="left" vertical="center"/>
    </xf>
    <xf numFmtId="0" fontId="9" fillId="0" borderId="0" xfId="2" applyFont="1"/>
    <xf numFmtId="0" fontId="6" fillId="0" borderId="4" xfId="3" applyFont="1" applyBorder="1" applyAlignment="1">
      <alignment horizontal="left" vertical="center"/>
    </xf>
    <xf numFmtId="0" fontId="6" fillId="10" borderId="4" xfId="2" applyFont="1" applyFill="1" applyBorder="1"/>
    <xf numFmtId="0" fontId="6" fillId="10" borderId="6" xfId="2" applyFont="1" applyFill="1" applyBorder="1"/>
    <xf numFmtId="0" fontId="7" fillId="0" borderId="4" xfId="2" applyFont="1" applyBorder="1" applyAlignment="1">
      <alignment vertical="top" wrapText="1"/>
    </xf>
    <xf numFmtId="44" fontId="1" fillId="4" borderId="6" xfId="4" applyFont="1" applyFill="1" applyBorder="1" applyAlignment="1" applyProtection="1">
      <alignment vertical="top"/>
    </xf>
    <xf numFmtId="0" fontId="9" fillId="0" borderId="0" xfId="2" applyFont="1" applyAlignment="1">
      <alignment vertical="top"/>
    </xf>
    <xf numFmtId="0" fontId="8" fillId="0" borderId="19" xfId="2" applyFont="1" applyBorder="1" applyAlignment="1">
      <alignment vertical="top" wrapText="1"/>
    </xf>
    <xf numFmtId="44" fontId="2" fillId="4" borderId="20" xfId="4" applyFont="1" applyFill="1" applyBorder="1" applyAlignment="1" applyProtection="1">
      <alignment vertical="top"/>
    </xf>
    <xf numFmtId="0" fontId="7" fillId="0" borderId="7" xfId="2" applyFont="1" applyBorder="1" applyAlignment="1">
      <alignment vertical="top" wrapText="1"/>
    </xf>
    <xf numFmtId="44" fontId="1" fillId="4" borderId="8" xfId="4" applyFont="1" applyFill="1" applyBorder="1" applyAlignment="1" applyProtection="1">
      <alignment vertical="top"/>
    </xf>
    <xf numFmtId="0" fontId="8" fillId="0" borderId="21" xfId="2" applyFont="1" applyBorder="1" applyAlignment="1">
      <alignment vertical="top" wrapText="1"/>
    </xf>
    <xf numFmtId="44" fontId="2" fillId="4" borderId="14" xfId="4" applyFont="1" applyFill="1" applyBorder="1" applyAlignment="1" applyProtection="1">
      <alignment vertical="top"/>
    </xf>
    <xf numFmtId="0" fontId="2" fillId="3" borderId="22" xfId="2" applyFont="1" applyFill="1" applyBorder="1" applyAlignment="1">
      <alignment vertical="top"/>
    </xf>
    <xf numFmtId="44" fontId="2" fillId="3" borderId="23" xfId="2" applyNumberFormat="1" applyFont="1" applyFill="1" applyBorder="1" applyAlignment="1">
      <alignment vertical="top"/>
    </xf>
    <xf numFmtId="0" fontId="1" fillId="0" borderId="24" xfId="2" applyBorder="1"/>
    <xf numFmtId="0" fontId="1" fillId="0" borderId="25" xfId="2" applyBorder="1"/>
    <xf numFmtId="0" fontId="6" fillId="0" borderId="4" xfId="3" applyFont="1" applyBorder="1" applyAlignment="1">
      <alignment vertical="center"/>
    </xf>
    <xf numFmtId="0" fontId="6" fillId="0" borderId="26" xfId="3" applyFont="1" applyBorder="1" applyAlignment="1">
      <alignment vertical="center"/>
    </xf>
    <xf numFmtId="0" fontId="6" fillId="2" borderId="26" xfId="3" applyFont="1" applyFill="1" applyBorder="1" applyAlignment="1">
      <alignment vertical="center"/>
    </xf>
    <xf numFmtId="0" fontId="9" fillId="2" borderId="28" xfId="2" applyFont="1" applyFill="1" applyBorder="1"/>
    <xf numFmtId="0" fontId="10" fillId="2" borderId="29" xfId="0" applyFont="1" applyFill="1" applyBorder="1"/>
    <xf numFmtId="0" fontId="0" fillId="0" borderId="0" xfId="0" applyAlignment="1">
      <alignment horizontal="left"/>
    </xf>
    <xf numFmtId="0" fontId="0" fillId="0" borderId="0" xfId="0" applyAlignment="1">
      <alignment horizontal="right"/>
    </xf>
    <xf numFmtId="0" fontId="3" fillId="0" borderId="0" xfId="0" applyFont="1" applyAlignment="1">
      <alignment horizontal="right"/>
    </xf>
    <xf numFmtId="0" fontId="0" fillId="9" borderId="14" xfId="0" applyFill="1" applyBorder="1" applyProtection="1">
      <protection locked="0"/>
    </xf>
    <xf numFmtId="0" fontId="0" fillId="9" borderId="9" xfId="0" applyFill="1" applyBorder="1" applyProtection="1">
      <protection locked="0"/>
    </xf>
    <xf numFmtId="0" fontId="16" fillId="0" borderId="0" xfId="0" applyFont="1"/>
    <xf numFmtId="0" fontId="19" fillId="0" borderId="0" xfId="0" applyFont="1" applyAlignment="1">
      <alignment horizontal="center"/>
    </xf>
    <xf numFmtId="0" fontId="19" fillId="0" borderId="0" xfId="0" applyFont="1"/>
    <xf numFmtId="0" fontId="16" fillId="0" borderId="0" xfId="0" applyFont="1" applyAlignment="1">
      <alignment horizontal="left"/>
    </xf>
    <xf numFmtId="43" fontId="16" fillId="0" borderId="0" xfId="1" applyFont="1" applyAlignment="1" applyProtection="1">
      <alignment horizontal="left"/>
    </xf>
    <xf numFmtId="0" fontId="16" fillId="0" borderId="0" xfId="0" applyFont="1" applyAlignment="1">
      <alignment horizontal="right"/>
    </xf>
    <xf numFmtId="166" fontId="17" fillId="0" borderId="0" xfId="0" applyNumberFormat="1" applyFont="1" applyAlignment="1">
      <alignment horizontal="right" vertical="center"/>
    </xf>
    <xf numFmtId="166" fontId="5" fillId="0" borderId="0" xfId="0" applyNumberFormat="1" applyFont="1" applyAlignment="1">
      <alignment horizontal="right" vertical="center"/>
    </xf>
    <xf numFmtId="0" fontId="15" fillId="0" borderId="0" xfId="0" applyFont="1"/>
    <xf numFmtId="19" fontId="17" fillId="0" borderId="0" xfId="0" applyNumberFormat="1" applyFont="1" applyAlignment="1">
      <alignment horizontal="right" vertical="center"/>
    </xf>
    <xf numFmtId="19" fontId="5" fillId="0" borderId="0" xfId="0" applyNumberFormat="1" applyFont="1" applyAlignment="1">
      <alignment horizontal="right" vertical="center"/>
    </xf>
    <xf numFmtId="0" fontId="25" fillId="0" borderId="0" xfId="0" applyFont="1" applyAlignment="1">
      <alignment horizontal="right"/>
    </xf>
    <xf numFmtId="0" fontId="4" fillId="11" borderId="0" xfId="2" applyFont="1" applyFill="1"/>
    <xf numFmtId="0" fontId="16" fillId="11" borderId="0" xfId="0" applyFont="1" applyFill="1"/>
    <xf numFmtId="0" fontId="16" fillId="7" borderId="60" xfId="0" applyFont="1" applyFill="1" applyBorder="1" applyAlignment="1">
      <alignment horizontal="right" vertical="center"/>
    </xf>
    <xf numFmtId="0" fontId="25" fillId="7" borderId="60" xfId="0" applyFont="1" applyFill="1" applyBorder="1" applyAlignment="1">
      <alignment horizontal="right" vertical="center"/>
    </xf>
    <xf numFmtId="0" fontId="16" fillId="7" borderId="61" xfId="0" applyFont="1" applyFill="1" applyBorder="1" applyAlignment="1">
      <alignment horizontal="right" vertical="center"/>
    </xf>
    <xf numFmtId="0" fontId="16" fillId="0" borderId="0" xfId="0" applyFont="1" applyAlignment="1">
      <alignment horizontal="center" vertical="center"/>
    </xf>
    <xf numFmtId="0" fontId="0" fillId="0" borderId="0" xfId="0" applyAlignment="1">
      <alignment horizontal="center" vertical="center"/>
    </xf>
    <xf numFmtId="0" fontId="18" fillId="6" borderId="46" xfId="0" applyFont="1" applyFill="1" applyBorder="1" applyAlignment="1">
      <alignment horizontal="center" vertical="top" wrapText="1"/>
    </xf>
    <xf numFmtId="0" fontId="18" fillId="6" borderId="47" xfId="0" applyFont="1" applyFill="1" applyBorder="1" applyAlignment="1">
      <alignment vertical="top" wrapText="1"/>
    </xf>
    <xf numFmtId="0" fontId="18" fillId="6" borderId="47" xfId="0" applyFont="1" applyFill="1" applyBorder="1" applyAlignment="1">
      <alignment horizontal="center" vertical="top" wrapText="1"/>
    </xf>
    <xf numFmtId="0" fontId="12" fillId="6" borderId="48" xfId="0" applyFont="1" applyFill="1" applyBorder="1" applyAlignment="1">
      <alignment horizontal="center" vertical="top" wrapText="1"/>
    </xf>
    <xf numFmtId="0" fontId="18" fillId="6" borderId="46" xfId="0" applyFont="1" applyFill="1" applyBorder="1" applyAlignment="1">
      <alignment horizontal="left" vertical="top" wrapText="1"/>
    </xf>
    <xf numFmtId="0" fontId="18" fillId="6" borderId="74" xfId="0" applyFont="1" applyFill="1" applyBorder="1" applyAlignment="1">
      <alignment horizontal="left" vertical="top" wrapText="1"/>
    </xf>
    <xf numFmtId="0" fontId="18" fillId="6" borderId="62" xfId="0" applyFont="1" applyFill="1" applyBorder="1" applyAlignment="1">
      <alignment horizontal="left" vertical="top" wrapText="1"/>
    </xf>
    <xf numFmtId="43" fontId="18" fillId="6" borderId="48" xfId="1" applyFont="1" applyFill="1" applyBorder="1" applyAlignment="1" applyProtection="1">
      <alignment horizontal="left" vertical="top" wrapText="1"/>
    </xf>
    <xf numFmtId="0" fontId="18" fillId="6" borderId="42" xfId="0" applyFont="1" applyFill="1" applyBorder="1" applyAlignment="1">
      <alignment horizontal="right" vertical="top" wrapText="1"/>
    </xf>
    <xf numFmtId="0" fontId="18" fillId="6" borderId="47" xfId="0" applyFont="1" applyFill="1" applyBorder="1" applyAlignment="1">
      <alignment horizontal="right" vertical="top" wrapText="1"/>
    </xf>
    <xf numFmtId="0" fontId="22" fillId="6" borderId="47" xfId="0" applyFont="1" applyFill="1" applyBorder="1" applyAlignment="1">
      <alignment horizontal="right" vertical="top" wrapText="1"/>
    </xf>
    <xf numFmtId="0" fontId="18" fillId="6" borderId="48" xfId="0" applyFont="1" applyFill="1" applyBorder="1" applyAlignment="1">
      <alignment horizontal="right" vertical="top" wrapText="1"/>
    </xf>
    <xf numFmtId="0" fontId="13" fillId="0" borderId="0" xfId="0" applyFont="1"/>
    <xf numFmtId="0" fontId="6" fillId="7" borderId="43" xfId="2" applyFont="1" applyFill="1" applyBorder="1" applyAlignment="1">
      <alignment horizontal="left" wrapText="1"/>
    </xf>
    <xf numFmtId="0" fontId="6" fillId="7" borderId="5" xfId="2" applyFont="1" applyFill="1" applyBorder="1" applyAlignment="1">
      <alignment wrapText="1"/>
    </xf>
    <xf numFmtId="0" fontId="23" fillId="7" borderId="5" xfId="0" applyFont="1" applyFill="1" applyBorder="1"/>
    <xf numFmtId="43" fontId="23" fillId="7" borderId="44" xfId="1" applyFont="1" applyFill="1" applyBorder="1" applyAlignment="1" applyProtection="1"/>
    <xf numFmtId="170" fontId="23" fillId="7" borderId="43" xfId="0" applyNumberFormat="1" applyFont="1" applyFill="1" applyBorder="1" applyAlignment="1">
      <alignment horizontal="left" vertical="top"/>
    </xf>
    <xf numFmtId="170" fontId="23" fillId="7" borderId="36" xfId="0" applyNumberFormat="1" applyFont="1" applyFill="1" applyBorder="1" applyAlignment="1">
      <alignment horizontal="left" vertical="top"/>
    </xf>
    <xf numFmtId="170" fontId="23" fillId="7" borderId="35" xfId="0" applyNumberFormat="1" applyFont="1" applyFill="1" applyBorder="1" applyAlignment="1">
      <alignment horizontal="left" vertical="top"/>
    </xf>
    <xf numFmtId="43" fontId="23" fillId="7" borderId="44" xfId="1" applyFont="1" applyFill="1" applyBorder="1" applyAlignment="1" applyProtection="1">
      <alignment horizontal="left" vertical="top"/>
    </xf>
    <xf numFmtId="168" fontId="23" fillId="7" borderId="43" xfId="0" applyNumberFormat="1" applyFont="1" applyFill="1" applyBorder="1" applyAlignment="1">
      <alignment horizontal="right" vertical="top"/>
    </xf>
    <xf numFmtId="168" fontId="23" fillId="7" borderId="33" xfId="0" applyNumberFormat="1" applyFont="1" applyFill="1" applyBorder="1" applyAlignment="1">
      <alignment horizontal="right" vertical="top"/>
    </xf>
    <xf numFmtId="168" fontId="23" fillId="7" borderId="5" xfId="0" applyNumberFormat="1" applyFont="1" applyFill="1" applyBorder="1" applyAlignment="1">
      <alignment horizontal="right" vertical="top"/>
    </xf>
    <xf numFmtId="165" fontId="23" fillId="7" borderId="5" xfId="0" applyNumberFormat="1" applyFont="1" applyFill="1" applyBorder="1" applyAlignment="1">
      <alignment horizontal="right" vertical="top"/>
    </xf>
    <xf numFmtId="0" fontId="23" fillId="7" borderId="5" xfId="0" applyFont="1" applyFill="1" applyBorder="1" applyAlignment="1">
      <alignment horizontal="right"/>
    </xf>
    <xf numFmtId="43" fontId="22" fillId="7" borderId="35" xfId="1" applyFont="1" applyFill="1" applyBorder="1" applyAlignment="1" applyProtection="1">
      <alignment horizontal="right" vertical="top"/>
    </xf>
    <xf numFmtId="165" fontId="23" fillId="7" borderId="44" xfId="0" applyNumberFormat="1" applyFont="1" applyFill="1" applyBorder="1" applyAlignment="1">
      <alignment horizontal="right" vertical="top"/>
    </xf>
    <xf numFmtId="0" fontId="28" fillId="0" borderId="0" xfId="0" applyFont="1" applyAlignment="1">
      <alignment vertical="top"/>
    </xf>
    <xf numFmtId="0" fontId="14" fillId="0" borderId="43" xfId="2" applyFont="1" applyBorder="1" applyAlignment="1">
      <alignment horizontal="left" vertical="top" wrapText="1"/>
    </xf>
    <xf numFmtId="0" fontId="14" fillId="0" borderId="5" xfId="2" applyFont="1" applyBorder="1" applyAlignment="1">
      <alignment vertical="top" wrapText="1"/>
    </xf>
    <xf numFmtId="43" fontId="33" fillId="2" borderId="5" xfId="1" applyFont="1" applyFill="1" applyBorder="1" applyAlignment="1" applyProtection="1">
      <alignment vertical="top"/>
    </xf>
    <xf numFmtId="43" fontId="14" fillId="0" borderId="5" xfId="1" applyFont="1" applyFill="1" applyBorder="1" applyAlignment="1" applyProtection="1">
      <alignment vertical="top"/>
    </xf>
    <xf numFmtId="43" fontId="14" fillId="0" borderId="44" xfId="1" applyFont="1" applyFill="1" applyBorder="1" applyAlignment="1" applyProtection="1">
      <alignment vertical="top"/>
    </xf>
    <xf numFmtId="170" fontId="33" fillId="2" borderId="36" xfId="0" applyNumberFormat="1" applyFont="1" applyFill="1" applyBorder="1" applyAlignment="1">
      <alignment horizontal="left" vertical="top"/>
    </xf>
    <xf numFmtId="170" fontId="33" fillId="0" borderId="35" xfId="0" applyNumberFormat="1" applyFont="1" applyBorder="1" applyAlignment="1">
      <alignment horizontal="left" vertical="top"/>
    </xf>
    <xf numFmtId="43" fontId="14" fillId="5" borderId="44" xfId="1" applyFont="1" applyFill="1" applyBorder="1" applyAlignment="1" applyProtection="1">
      <alignment horizontal="left" vertical="top"/>
    </xf>
    <xf numFmtId="168" fontId="33" fillId="2" borderId="43" xfId="0" applyNumberFormat="1" applyFont="1" applyFill="1" applyBorder="1" applyAlignment="1">
      <alignment horizontal="right" vertical="top"/>
    </xf>
    <xf numFmtId="168" fontId="20" fillId="0" borderId="33" xfId="0" applyNumberFormat="1" applyFont="1" applyBorder="1" applyAlignment="1">
      <alignment horizontal="right" vertical="top"/>
    </xf>
    <xf numFmtId="168" fontId="14" fillId="0" borderId="5" xfId="0" applyNumberFormat="1" applyFont="1" applyBorder="1" applyAlignment="1">
      <alignment horizontal="right" vertical="top"/>
    </xf>
    <xf numFmtId="168" fontId="20" fillId="0" borderId="5" xfId="0" applyNumberFormat="1" applyFont="1" applyBorder="1" applyAlignment="1">
      <alignment horizontal="right" vertical="top"/>
    </xf>
    <xf numFmtId="165" fontId="20" fillId="0" borderId="5" xfId="0" applyNumberFormat="1" applyFont="1" applyBorder="1" applyAlignment="1">
      <alignment horizontal="right" vertical="top"/>
    </xf>
    <xf numFmtId="43" fontId="33" fillId="5" borderId="5" xfId="0" applyNumberFormat="1" applyFont="1" applyFill="1" applyBorder="1" applyAlignment="1">
      <alignment horizontal="right" vertical="top"/>
    </xf>
    <xf numFmtId="43" fontId="14" fillId="4" borderId="35" xfId="1" applyFont="1" applyFill="1" applyBorder="1" applyAlignment="1" applyProtection="1">
      <alignment horizontal="right" vertical="top"/>
    </xf>
    <xf numFmtId="165" fontId="20" fillId="0" borderId="44" xfId="0" applyNumberFormat="1" applyFont="1" applyBorder="1" applyAlignment="1">
      <alignment horizontal="right" vertical="top"/>
    </xf>
    <xf numFmtId="0" fontId="29" fillId="0" borderId="0" xfId="0" applyFont="1" applyAlignment="1">
      <alignment vertical="top"/>
    </xf>
    <xf numFmtId="0" fontId="30" fillId="0" borderId="0" xfId="0" applyFont="1" applyAlignment="1">
      <alignment vertical="top"/>
    </xf>
    <xf numFmtId="170" fontId="33" fillId="0" borderId="43" xfId="0" applyNumberFormat="1" applyFont="1" applyBorder="1" applyAlignment="1">
      <alignment vertical="top"/>
    </xf>
    <xf numFmtId="170" fontId="33" fillId="0" borderId="36" xfId="0" applyNumberFormat="1" applyFont="1" applyBorder="1" applyAlignment="1">
      <alignment horizontal="left" vertical="top"/>
    </xf>
    <xf numFmtId="43" fontId="14" fillId="0" borderId="44" xfId="1" applyFont="1" applyFill="1" applyBorder="1" applyAlignment="1" applyProtection="1">
      <alignment horizontal="left" vertical="top"/>
    </xf>
    <xf numFmtId="168" fontId="14" fillId="0" borderId="33" xfId="0" applyNumberFormat="1" applyFont="1" applyBorder="1" applyAlignment="1">
      <alignment horizontal="right" vertical="top"/>
    </xf>
    <xf numFmtId="165" fontId="14" fillId="0" borderId="5" xfId="0" applyNumberFormat="1" applyFont="1" applyBorder="1" applyAlignment="1">
      <alignment horizontal="right" vertical="top"/>
    </xf>
    <xf numFmtId="165" fontId="33" fillId="0" borderId="5" xfId="0" applyNumberFormat="1" applyFont="1" applyBorder="1" applyAlignment="1">
      <alignment horizontal="right" vertical="top"/>
    </xf>
    <xf numFmtId="4" fontId="33" fillId="0" borderId="5" xfId="0" applyNumberFormat="1" applyFont="1" applyBorder="1" applyAlignment="1">
      <alignment horizontal="right" vertical="top"/>
    </xf>
    <xf numFmtId="165" fontId="14" fillId="0" borderId="44" xfId="0" applyNumberFormat="1" applyFont="1" applyBorder="1" applyAlignment="1">
      <alignment horizontal="right" vertical="top"/>
    </xf>
    <xf numFmtId="0" fontId="21" fillId="0" borderId="0" xfId="0" applyFont="1" applyAlignment="1">
      <alignment vertical="top"/>
    </xf>
    <xf numFmtId="0" fontId="13" fillId="0" borderId="0" xfId="0" applyFont="1" applyAlignment="1">
      <alignment vertical="top"/>
    </xf>
    <xf numFmtId="0" fontId="6" fillId="7" borderId="43" xfId="2" applyFont="1" applyFill="1" applyBorder="1" applyAlignment="1">
      <alignment horizontal="left" vertical="top" wrapText="1"/>
    </xf>
    <xf numFmtId="0" fontId="6" fillId="7" borderId="5" xfId="2" applyFont="1" applyFill="1" applyBorder="1" applyAlignment="1">
      <alignment vertical="top" wrapText="1"/>
    </xf>
    <xf numFmtId="0" fontId="34" fillId="7" borderId="5" xfId="0" applyFont="1" applyFill="1" applyBorder="1" applyAlignment="1">
      <alignment vertical="top"/>
    </xf>
    <xf numFmtId="0" fontId="23" fillId="7" borderId="5" xfId="0" applyFont="1" applyFill="1" applyBorder="1" applyAlignment="1">
      <alignment vertical="top"/>
    </xf>
    <xf numFmtId="43" fontId="22" fillId="7" borderId="44" xfId="1" applyFont="1" applyFill="1" applyBorder="1" applyAlignment="1" applyProtection="1">
      <alignment vertical="top"/>
    </xf>
    <xf numFmtId="170" fontId="34" fillId="7" borderId="43" xfId="0" applyNumberFormat="1" applyFont="1" applyFill="1" applyBorder="1" applyAlignment="1">
      <alignment vertical="top"/>
    </xf>
    <xf numFmtId="170" fontId="34" fillId="7" borderId="36" xfId="0" applyNumberFormat="1" applyFont="1" applyFill="1" applyBorder="1" applyAlignment="1">
      <alignment horizontal="left" vertical="top"/>
    </xf>
    <xf numFmtId="170" fontId="34" fillId="7" borderId="35" xfId="0" applyNumberFormat="1" applyFont="1" applyFill="1" applyBorder="1" applyAlignment="1">
      <alignment horizontal="left" vertical="top"/>
    </xf>
    <xf numFmtId="43" fontId="14" fillId="7" borderId="44" xfId="1" applyFont="1" applyFill="1" applyBorder="1" applyAlignment="1" applyProtection="1">
      <alignment horizontal="left" vertical="top"/>
    </xf>
    <xf numFmtId="168" fontId="22" fillId="7" borderId="5" xfId="0" applyNumberFormat="1" applyFont="1" applyFill="1" applyBorder="1" applyAlignment="1">
      <alignment horizontal="right" vertical="top"/>
    </xf>
    <xf numFmtId="0" fontId="34" fillId="7" borderId="5" xfId="0" applyFont="1" applyFill="1" applyBorder="1" applyAlignment="1">
      <alignment horizontal="right" vertical="top"/>
    </xf>
    <xf numFmtId="0" fontId="33" fillId="2" borderId="5" xfId="0" applyFont="1" applyFill="1" applyBorder="1" applyAlignment="1">
      <alignment vertical="top"/>
    </xf>
    <xf numFmtId="0" fontId="14" fillId="0" borderId="5" xfId="0" applyFont="1" applyBorder="1" applyAlignment="1">
      <alignment vertical="top"/>
    </xf>
    <xf numFmtId="0" fontId="27" fillId="0" borderId="0" xfId="0" applyFont="1" applyAlignment="1">
      <alignment vertical="top"/>
    </xf>
    <xf numFmtId="43" fontId="20" fillId="0" borderId="5" xfId="1" applyFont="1" applyFill="1" applyBorder="1" applyAlignment="1" applyProtection="1">
      <alignment vertical="top"/>
    </xf>
    <xf numFmtId="43" fontId="33" fillId="0" borderId="5" xfId="0" applyNumberFormat="1" applyFont="1" applyBorder="1" applyAlignment="1">
      <alignment horizontal="right" vertical="top"/>
    </xf>
    <xf numFmtId="0" fontId="25" fillId="0" borderId="0" xfId="0" applyFont="1" applyAlignment="1">
      <alignment vertical="top"/>
    </xf>
    <xf numFmtId="170" fontId="37" fillId="2" borderId="36" xfId="0" applyNumberFormat="1" applyFont="1" applyFill="1" applyBorder="1" applyAlignment="1">
      <alignment horizontal="left" vertical="top"/>
    </xf>
    <xf numFmtId="0" fontId="3" fillId="0" borderId="0" xfId="0" applyFont="1" applyAlignment="1">
      <alignment vertical="top"/>
    </xf>
    <xf numFmtId="0" fontId="33" fillId="0" borderId="5" xfId="0" applyFont="1" applyBorder="1" applyAlignment="1">
      <alignment vertical="top"/>
    </xf>
    <xf numFmtId="168" fontId="14" fillId="2" borderId="43" xfId="0" applyNumberFormat="1" applyFont="1" applyFill="1" applyBorder="1" applyAlignment="1">
      <alignment horizontal="right" vertical="top"/>
    </xf>
    <xf numFmtId="168" fontId="20" fillId="2" borderId="33" xfId="0" applyNumberFormat="1" applyFont="1" applyFill="1" applyBorder="1" applyAlignment="1">
      <alignment horizontal="right" vertical="top"/>
    </xf>
    <xf numFmtId="172" fontId="20" fillId="2" borderId="5" xfId="0" applyNumberFormat="1" applyFont="1" applyFill="1" applyBorder="1" applyAlignment="1">
      <alignment horizontal="right" vertical="top"/>
    </xf>
    <xf numFmtId="165" fontId="23" fillId="0" borderId="44" xfId="0" applyNumberFormat="1" applyFont="1" applyBorder="1" applyAlignment="1">
      <alignment horizontal="right" vertical="top"/>
    </xf>
    <xf numFmtId="172" fontId="20" fillId="0" borderId="5" xfId="0" applyNumberFormat="1" applyFont="1" applyBorder="1" applyAlignment="1">
      <alignment horizontal="right" vertical="top"/>
    </xf>
    <xf numFmtId="43" fontId="14" fillId="0" borderId="35" xfId="1" applyFont="1" applyFill="1" applyBorder="1" applyAlignment="1" applyProtection="1">
      <alignment horizontal="right" vertical="top"/>
    </xf>
    <xf numFmtId="43" fontId="33" fillId="5" borderId="44" xfId="1" applyFont="1" applyFill="1" applyBorder="1" applyAlignment="1" applyProtection="1">
      <alignment horizontal="left" vertical="top"/>
    </xf>
    <xf numFmtId="168" fontId="20" fillId="2" borderId="43" xfId="0" applyNumberFormat="1" applyFont="1" applyFill="1" applyBorder="1" applyAlignment="1">
      <alignment horizontal="right" vertical="top"/>
    </xf>
    <xf numFmtId="168" fontId="33" fillId="2" borderId="33" xfId="0" applyNumberFormat="1" applyFont="1" applyFill="1" applyBorder="1" applyAlignment="1">
      <alignment horizontal="right" vertical="top"/>
    </xf>
    <xf numFmtId="43" fontId="20" fillId="0" borderId="5" xfId="0" applyNumberFormat="1" applyFont="1" applyBorder="1" applyAlignment="1">
      <alignment horizontal="right" vertical="top"/>
    </xf>
    <xf numFmtId="43" fontId="33" fillId="0" borderId="44" xfId="1" quotePrefix="1" applyFont="1" applyFill="1" applyBorder="1" applyAlignment="1" applyProtection="1">
      <alignment horizontal="left" vertical="top"/>
    </xf>
    <xf numFmtId="0" fontId="14" fillId="0" borderId="63" xfId="2" applyFont="1" applyBorder="1" applyAlignment="1">
      <alignment horizontal="left" vertical="top" wrapText="1"/>
    </xf>
    <xf numFmtId="0" fontId="14" fillId="0" borderId="30" xfId="2" applyFont="1" applyBorder="1" applyAlignment="1">
      <alignment vertical="top" wrapText="1"/>
    </xf>
    <xf numFmtId="43" fontId="33" fillId="0" borderId="30" xfId="1" applyFont="1" applyFill="1" applyBorder="1" applyAlignment="1" applyProtection="1">
      <alignment vertical="top"/>
    </xf>
    <xf numFmtId="43" fontId="14" fillId="0" borderId="30" xfId="1" applyFont="1" applyFill="1" applyBorder="1" applyAlignment="1" applyProtection="1">
      <alignment vertical="top"/>
    </xf>
    <xf numFmtId="43" fontId="14" fillId="0" borderId="64" xfId="1" applyFont="1" applyFill="1" applyBorder="1" applyAlignment="1" applyProtection="1">
      <alignment vertical="top"/>
    </xf>
    <xf numFmtId="170" fontId="33" fillId="0" borderId="40" xfId="0" applyNumberFormat="1" applyFont="1" applyBorder="1" applyAlignment="1">
      <alignment horizontal="left" vertical="top"/>
    </xf>
    <xf numFmtId="170" fontId="33" fillId="0" borderId="37" xfId="0" applyNumberFormat="1" applyFont="1" applyBorder="1" applyAlignment="1">
      <alignment horizontal="left" vertical="top"/>
    </xf>
    <xf numFmtId="43" fontId="33" fillId="5" borderId="64" xfId="1" applyFont="1" applyFill="1" applyBorder="1" applyAlignment="1" applyProtection="1">
      <alignment horizontal="left" vertical="top"/>
    </xf>
    <xf numFmtId="168" fontId="20" fillId="2" borderId="63" xfId="0" applyNumberFormat="1" applyFont="1" applyFill="1" applyBorder="1" applyAlignment="1">
      <alignment horizontal="right" vertical="top"/>
    </xf>
    <xf numFmtId="168" fontId="14" fillId="2" borderId="65" xfId="0" applyNumberFormat="1" applyFont="1" applyFill="1" applyBorder="1" applyAlignment="1">
      <alignment horizontal="right" vertical="top"/>
    </xf>
    <xf numFmtId="168" fontId="20" fillId="0" borderId="30" xfId="0" applyNumberFormat="1" applyFont="1" applyBorder="1" applyAlignment="1">
      <alignment horizontal="right" vertical="top"/>
    </xf>
    <xf numFmtId="168" fontId="14" fillId="0" borderId="30" xfId="0" applyNumberFormat="1" applyFont="1" applyBorder="1" applyAlignment="1">
      <alignment horizontal="right" vertical="top"/>
    </xf>
    <xf numFmtId="172" fontId="20" fillId="0" borderId="30" xfId="0" applyNumberFormat="1" applyFont="1" applyBorder="1" applyAlignment="1">
      <alignment horizontal="right" vertical="top"/>
    </xf>
    <xf numFmtId="43" fontId="20" fillId="0" borderId="30" xfId="0" applyNumberFormat="1" applyFont="1" applyBorder="1" applyAlignment="1">
      <alignment horizontal="right" vertical="top"/>
    </xf>
    <xf numFmtId="43" fontId="14" fillId="4" borderId="30" xfId="1" applyFont="1" applyFill="1" applyBorder="1" applyAlignment="1" applyProtection="1">
      <alignment horizontal="right" vertical="top"/>
    </xf>
    <xf numFmtId="165" fontId="20" fillId="0" borderId="64" xfId="0" applyNumberFormat="1" applyFont="1" applyBorder="1" applyAlignment="1">
      <alignment horizontal="right" vertical="top"/>
    </xf>
    <xf numFmtId="0" fontId="14" fillId="0" borderId="66" xfId="2" applyFont="1" applyBorder="1" applyAlignment="1">
      <alignment horizontal="left" vertical="top" wrapText="1"/>
    </xf>
    <xf numFmtId="0" fontId="14" fillId="0" borderId="67" xfId="2" applyFont="1" applyBorder="1" applyAlignment="1">
      <alignment vertical="top" wrapText="1"/>
    </xf>
    <xf numFmtId="43" fontId="33" fillId="0" borderId="67" xfId="1" applyFont="1" applyFill="1" applyBorder="1" applyAlignment="1" applyProtection="1">
      <alignment vertical="top"/>
    </xf>
    <xf numFmtId="43" fontId="14" fillId="0" borderId="67" xfId="1" applyFont="1" applyFill="1" applyBorder="1" applyAlignment="1" applyProtection="1">
      <alignment vertical="top"/>
    </xf>
    <xf numFmtId="43" fontId="14" fillId="0" borderId="68" xfId="1" applyFont="1" applyFill="1" applyBorder="1" applyAlignment="1" applyProtection="1">
      <alignment vertical="top"/>
    </xf>
    <xf numFmtId="170" fontId="33" fillId="0" borderId="66" xfId="0" applyNumberFormat="1" applyFont="1" applyBorder="1" applyAlignment="1">
      <alignment vertical="top"/>
    </xf>
    <xf numFmtId="170" fontId="33" fillId="2" borderId="0" xfId="0" applyNumberFormat="1" applyFont="1" applyFill="1" applyAlignment="1">
      <alignment horizontal="left" vertical="top"/>
    </xf>
    <xf numFmtId="43" fontId="33" fillId="5" borderId="68" xfId="1" applyFont="1" applyFill="1" applyBorder="1" applyAlignment="1" applyProtection="1">
      <alignment horizontal="left" vertical="top"/>
    </xf>
    <xf numFmtId="168" fontId="20" fillId="2" borderId="66" xfId="0" applyNumberFormat="1" applyFont="1" applyFill="1" applyBorder="1" applyAlignment="1">
      <alignment horizontal="right" vertical="top"/>
    </xf>
    <xf numFmtId="168" fontId="14" fillId="2" borderId="70" xfId="0" applyNumberFormat="1" applyFont="1" applyFill="1" applyBorder="1" applyAlignment="1">
      <alignment horizontal="right" vertical="top"/>
    </xf>
    <xf numFmtId="168" fontId="20" fillId="0" borderId="67" xfId="0" applyNumberFormat="1" applyFont="1" applyBorder="1" applyAlignment="1">
      <alignment horizontal="right" vertical="top"/>
    </xf>
    <xf numFmtId="168" fontId="14" fillId="0" borderId="67" xfId="0" applyNumberFormat="1" applyFont="1" applyBorder="1" applyAlignment="1">
      <alignment horizontal="right" vertical="top"/>
    </xf>
    <xf numFmtId="172" fontId="20" fillId="0" borderId="67" xfId="0" applyNumberFormat="1" applyFont="1" applyBorder="1" applyAlignment="1">
      <alignment horizontal="right" vertical="top"/>
    </xf>
    <xf numFmtId="43" fontId="20" fillId="0" borderId="67" xfId="0" applyNumberFormat="1" applyFont="1" applyBorder="1" applyAlignment="1">
      <alignment horizontal="right" vertical="top"/>
    </xf>
    <xf numFmtId="43" fontId="14" fillId="4" borderId="67" xfId="1" applyFont="1" applyFill="1" applyBorder="1" applyAlignment="1" applyProtection="1">
      <alignment horizontal="right" vertical="top"/>
    </xf>
    <xf numFmtId="165" fontId="20" fillId="0" borderId="68" xfId="0" applyNumberFormat="1" applyFont="1" applyBorder="1" applyAlignment="1">
      <alignment horizontal="right" vertical="top"/>
    </xf>
    <xf numFmtId="0" fontId="14" fillId="0" borderId="71" xfId="2" applyFont="1" applyBorder="1" applyAlignment="1">
      <alignment horizontal="left" vertical="top" wrapText="1"/>
    </xf>
    <xf numFmtId="0" fontId="14" fillId="0" borderId="10" xfId="2" applyFont="1" applyBorder="1" applyAlignment="1">
      <alignment vertical="top" wrapText="1"/>
    </xf>
    <xf numFmtId="43" fontId="33" fillId="0" borderId="10" xfId="1" applyFont="1" applyFill="1" applyBorder="1" applyAlignment="1" applyProtection="1">
      <alignment vertical="top"/>
    </xf>
    <xf numFmtId="43" fontId="14" fillId="0" borderId="10" xfId="1" applyFont="1" applyFill="1" applyBorder="1" applyAlignment="1" applyProtection="1">
      <alignment vertical="top"/>
    </xf>
    <xf numFmtId="43" fontId="14" fillId="0" borderId="72" xfId="1" applyFont="1" applyFill="1" applyBorder="1" applyAlignment="1" applyProtection="1">
      <alignment vertical="top"/>
    </xf>
    <xf numFmtId="170" fontId="33" fillId="0" borderId="71" xfId="0" applyNumberFormat="1" applyFont="1" applyBorder="1" applyAlignment="1">
      <alignment vertical="top"/>
    </xf>
    <xf numFmtId="170" fontId="33" fillId="2" borderId="41" xfId="0" applyNumberFormat="1" applyFont="1" applyFill="1" applyBorder="1" applyAlignment="1">
      <alignment horizontal="left" vertical="top"/>
    </xf>
    <xf numFmtId="168" fontId="20" fillId="2" borderId="71" xfId="0" applyNumberFormat="1" applyFont="1" applyFill="1" applyBorder="1" applyAlignment="1">
      <alignment horizontal="right" vertical="top"/>
    </xf>
    <xf numFmtId="168" fontId="14" fillId="2" borderId="34" xfId="0" applyNumberFormat="1" applyFont="1" applyFill="1" applyBorder="1" applyAlignment="1">
      <alignment horizontal="right" vertical="top"/>
    </xf>
    <xf numFmtId="168" fontId="20" fillId="0" borderId="10" xfId="0" applyNumberFormat="1" applyFont="1" applyBorder="1" applyAlignment="1">
      <alignment horizontal="right" vertical="top"/>
    </xf>
    <xf numFmtId="168" fontId="14" fillId="0" borderId="10" xfId="0" applyNumberFormat="1" applyFont="1" applyBorder="1" applyAlignment="1">
      <alignment horizontal="right" vertical="top"/>
    </xf>
    <xf numFmtId="172" fontId="20" fillId="0" borderId="10" xfId="0" applyNumberFormat="1" applyFont="1" applyBorder="1" applyAlignment="1">
      <alignment horizontal="right" vertical="top"/>
    </xf>
    <xf numFmtId="43" fontId="20" fillId="0" borderId="10" xfId="0" applyNumberFormat="1" applyFont="1" applyBorder="1" applyAlignment="1">
      <alignment horizontal="right" vertical="top"/>
    </xf>
    <xf numFmtId="43" fontId="14" fillId="4" borderId="10" xfId="1" applyFont="1" applyFill="1" applyBorder="1" applyAlignment="1" applyProtection="1">
      <alignment horizontal="right" vertical="top"/>
    </xf>
    <xf numFmtId="165" fontId="20" fillId="0" borderId="72" xfId="0" applyNumberFormat="1" applyFont="1" applyBorder="1" applyAlignment="1">
      <alignment horizontal="right" vertical="top"/>
    </xf>
    <xf numFmtId="0" fontId="13" fillId="6" borderId="39" xfId="0" applyFont="1" applyFill="1" applyBorder="1" applyAlignment="1">
      <alignment vertical="top"/>
    </xf>
    <xf numFmtId="0" fontId="13" fillId="6" borderId="41" xfId="0" applyFont="1" applyFill="1" applyBorder="1" applyAlignment="1">
      <alignment vertical="top"/>
    </xf>
    <xf numFmtId="0" fontId="7" fillId="6" borderId="41" xfId="0" applyFont="1" applyFill="1" applyBorder="1" applyAlignment="1">
      <alignment vertical="top"/>
    </xf>
    <xf numFmtId="0" fontId="13" fillId="6" borderId="41" xfId="0" applyFont="1" applyFill="1" applyBorder="1" applyAlignment="1">
      <alignment horizontal="left" vertical="top"/>
    </xf>
    <xf numFmtId="43" fontId="13" fillId="6" borderId="41" xfId="1" applyFont="1" applyFill="1" applyBorder="1" applyAlignment="1" applyProtection="1">
      <alignment horizontal="left" vertical="top"/>
    </xf>
    <xf numFmtId="0" fontId="13" fillId="6" borderId="41" xfId="0" applyFont="1" applyFill="1" applyBorder="1" applyAlignment="1">
      <alignment horizontal="right" vertical="top"/>
    </xf>
    <xf numFmtId="0" fontId="3" fillId="6" borderId="41" xfId="0" applyFont="1" applyFill="1" applyBorder="1" applyAlignment="1">
      <alignment horizontal="right" vertical="top"/>
    </xf>
    <xf numFmtId="0" fontId="13" fillId="6" borderId="34" xfId="0" applyFont="1" applyFill="1" applyBorder="1" applyAlignment="1">
      <alignment horizontal="right" vertical="top"/>
    </xf>
    <xf numFmtId="43" fontId="3" fillId="8" borderId="9" xfId="1" applyFont="1" applyFill="1" applyBorder="1" applyAlignment="1" applyProtection="1">
      <alignment horizontal="right" vertical="top"/>
    </xf>
    <xf numFmtId="0" fontId="13" fillId="0" borderId="0" xfId="0" applyFont="1" applyAlignment="1">
      <alignment horizontal="right" vertical="top"/>
    </xf>
    <xf numFmtId="0" fontId="14" fillId="0" borderId="0" xfId="2" applyFont="1" applyAlignment="1">
      <alignment horizontal="left" vertical="top" wrapText="1"/>
    </xf>
    <xf numFmtId="0" fontId="14" fillId="0" borderId="0" xfId="2" applyFont="1" applyAlignment="1">
      <alignment vertical="top" wrapText="1"/>
    </xf>
    <xf numFmtId="43" fontId="33" fillId="0" borderId="0" xfId="1" applyFont="1" applyFill="1" applyBorder="1" applyAlignment="1" applyProtection="1">
      <alignment vertical="top"/>
    </xf>
    <xf numFmtId="43" fontId="14" fillId="0" borderId="0" xfId="1" applyFont="1" applyFill="1" applyBorder="1" applyAlignment="1" applyProtection="1">
      <alignment vertical="top"/>
    </xf>
    <xf numFmtId="43" fontId="33" fillId="0" borderId="0" xfId="0" applyNumberFormat="1" applyFont="1" applyAlignment="1">
      <alignment vertical="top"/>
    </xf>
    <xf numFmtId="170" fontId="33" fillId="0" borderId="0" xfId="0" applyNumberFormat="1" applyFont="1" applyAlignment="1">
      <alignment horizontal="left" vertical="top"/>
    </xf>
    <xf numFmtId="43" fontId="33" fillId="0" borderId="0" xfId="1" applyFont="1" applyFill="1" applyBorder="1" applyAlignment="1" applyProtection="1">
      <alignment horizontal="left" vertical="top"/>
    </xf>
    <xf numFmtId="168" fontId="20" fillId="0" borderId="0" xfId="0" applyNumberFormat="1" applyFont="1" applyAlignment="1">
      <alignment horizontal="right" vertical="top"/>
    </xf>
    <xf numFmtId="168" fontId="33" fillId="0" borderId="0" xfId="0" applyNumberFormat="1" applyFont="1" applyAlignment="1">
      <alignment horizontal="right" vertical="top"/>
    </xf>
    <xf numFmtId="168" fontId="14" fillId="0" borderId="0" xfId="0" applyNumberFormat="1" applyFont="1" applyAlignment="1">
      <alignment horizontal="right" vertical="top"/>
    </xf>
    <xf numFmtId="165" fontId="20" fillId="0" borderId="0" xfId="0" applyNumberFormat="1" applyFont="1" applyAlignment="1">
      <alignment horizontal="right" vertical="top"/>
    </xf>
    <xf numFmtId="43" fontId="20" fillId="0" borderId="0" xfId="0" applyNumberFormat="1" applyFont="1" applyAlignment="1">
      <alignment horizontal="right" vertical="top"/>
    </xf>
    <xf numFmtId="43" fontId="14" fillId="0" borderId="0" xfId="1" applyFont="1" applyFill="1" applyBorder="1" applyAlignment="1" applyProtection="1">
      <alignment horizontal="right" vertical="top"/>
    </xf>
    <xf numFmtId="0" fontId="0" fillId="0" borderId="0" xfId="0" applyAlignment="1">
      <alignment vertical="top"/>
    </xf>
    <xf numFmtId="43" fontId="16" fillId="0" borderId="0" xfId="1" applyFont="1" applyFill="1" applyAlignment="1" applyProtection="1">
      <alignment horizontal="left"/>
    </xf>
    <xf numFmtId="171" fontId="0" fillId="0" borderId="0" xfId="0" applyNumberFormat="1"/>
    <xf numFmtId="0" fontId="6" fillId="0" borderId="0" xfId="0" applyFont="1"/>
    <xf numFmtId="0" fontId="0" fillId="0" borderId="0" xfId="0" applyAlignment="1">
      <alignment horizontal="right" vertical="top"/>
    </xf>
    <xf numFmtId="0" fontId="3" fillId="0" borderId="0" xfId="0" applyFont="1" applyAlignment="1">
      <alignment horizontal="right" vertical="top"/>
    </xf>
    <xf numFmtId="43" fontId="0" fillId="0" borderId="0" xfId="1" applyFont="1" applyAlignment="1" applyProtection="1">
      <alignment horizontal="left"/>
    </xf>
    <xf numFmtId="0" fontId="3" fillId="0" borderId="0" xfId="0" quotePrefix="1" applyFont="1"/>
    <xf numFmtId="0" fontId="2" fillId="0" borderId="0" xfId="2" applyFont="1"/>
    <xf numFmtId="0" fontId="1" fillId="0" borderId="0" xfId="2"/>
    <xf numFmtId="0" fontId="6" fillId="0" borderId="0" xfId="2" applyFont="1"/>
    <xf numFmtId="43" fontId="33" fillId="9" borderId="43" xfId="0" applyNumberFormat="1" applyFont="1" applyFill="1" applyBorder="1" applyAlignment="1" applyProtection="1">
      <alignment vertical="top"/>
      <protection locked="0"/>
    </xf>
    <xf numFmtId="43" fontId="33" fillId="9" borderId="36" xfId="0" applyNumberFormat="1" applyFont="1" applyFill="1" applyBorder="1" applyAlignment="1" applyProtection="1">
      <alignment horizontal="left" vertical="top"/>
      <protection locked="0"/>
    </xf>
    <xf numFmtId="43" fontId="33" fillId="9" borderId="35" xfId="0" applyNumberFormat="1" applyFont="1" applyFill="1" applyBorder="1" applyAlignment="1" applyProtection="1">
      <alignment horizontal="left" vertical="top"/>
      <protection locked="0"/>
    </xf>
    <xf numFmtId="43" fontId="33" fillId="9" borderId="63" xfId="0" applyNumberFormat="1" applyFont="1" applyFill="1" applyBorder="1" applyAlignment="1" applyProtection="1">
      <alignment vertical="top"/>
      <protection locked="0"/>
    </xf>
    <xf numFmtId="43" fontId="33" fillId="9" borderId="69" xfId="0" applyNumberFormat="1" applyFont="1" applyFill="1" applyBorder="1" applyAlignment="1" applyProtection="1">
      <alignment horizontal="left" vertical="top"/>
      <protection locked="0"/>
    </xf>
    <xf numFmtId="43" fontId="33" fillId="9" borderId="39" xfId="0" applyNumberFormat="1" applyFont="1" applyFill="1" applyBorder="1" applyAlignment="1" applyProtection="1">
      <alignment horizontal="left" vertical="top"/>
      <protection locked="0"/>
    </xf>
    <xf numFmtId="43" fontId="14" fillId="9" borderId="5" xfId="0" applyNumberFormat="1" applyFont="1" applyFill="1" applyBorder="1" applyAlignment="1" applyProtection="1">
      <alignment vertical="top"/>
      <protection locked="0"/>
    </xf>
    <xf numFmtId="43" fontId="33" fillId="9" borderId="5" xfId="0" applyNumberFormat="1" applyFont="1" applyFill="1" applyBorder="1" applyAlignment="1" applyProtection="1">
      <alignment horizontal="right" vertical="top"/>
      <protection locked="0"/>
    </xf>
    <xf numFmtId="0" fontId="12" fillId="6" borderId="62" xfId="0" applyFont="1" applyFill="1" applyBorder="1" applyAlignment="1">
      <alignment horizontal="center" vertical="top" wrapText="1"/>
    </xf>
    <xf numFmtId="0" fontId="18" fillId="6" borderId="74" xfId="0" applyFont="1" applyFill="1" applyBorder="1" applyAlignment="1">
      <alignment horizontal="right" vertical="top" wrapText="1"/>
    </xf>
    <xf numFmtId="0" fontId="31" fillId="7" borderId="43" xfId="2" applyFont="1" applyFill="1" applyBorder="1" applyAlignment="1">
      <alignment horizontal="left" vertical="top" wrapText="1"/>
    </xf>
    <xf numFmtId="0" fontId="31" fillId="7" borderId="5" xfId="2" applyFont="1" applyFill="1" applyBorder="1" applyAlignment="1">
      <alignment vertical="top" wrapText="1"/>
    </xf>
    <xf numFmtId="43" fontId="33" fillId="7" borderId="5" xfId="1" applyFont="1" applyFill="1" applyBorder="1" applyAlignment="1" applyProtection="1">
      <alignment vertical="top"/>
    </xf>
    <xf numFmtId="43" fontId="14" fillId="7" borderId="5" xfId="1" applyFont="1" applyFill="1" applyBorder="1" applyAlignment="1" applyProtection="1">
      <alignment vertical="top"/>
    </xf>
    <xf numFmtId="43" fontId="14" fillId="7" borderId="35" xfId="1" applyFont="1" applyFill="1" applyBorder="1" applyAlignment="1" applyProtection="1">
      <alignment vertical="top"/>
    </xf>
    <xf numFmtId="170" fontId="20" fillId="7" borderId="43" xfId="0" applyNumberFormat="1" applyFont="1" applyFill="1" applyBorder="1" applyAlignment="1">
      <alignment vertical="top"/>
    </xf>
    <xf numFmtId="170" fontId="20" fillId="7" borderId="36" xfId="0" applyNumberFormat="1" applyFont="1" applyFill="1" applyBorder="1" applyAlignment="1">
      <alignment horizontal="left" vertical="top"/>
    </xf>
    <xf numFmtId="170" fontId="20" fillId="7" borderId="35" xfId="0" applyNumberFormat="1" applyFont="1" applyFill="1" applyBorder="1" applyAlignment="1">
      <alignment horizontal="left" vertical="top"/>
    </xf>
    <xf numFmtId="168" fontId="20" fillId="7" borderId="33" xfId="0" applyNumberFormat="1" applyFont="1" applyFill="1" applyBorder="1" applyAlignment="1">
      <alignment horizontal="right" vertical="top"/>
    </xf>
    <xf numFmtId="168" fontId="20" fillId="7" borderId="5" xfId="0" applyNumberFormat="1" applyFont="1" applyFill="1" applyBorder="1" applyAlignment="1">
      <alignment horizontal="right" vertical="top"/>
    </xf>
    <xf numFmtId="165" fontId="20" fillId="7" borderId="5" xfId="0" applyNumberFormat="1" applyFont="1" applyFill="1" applyBorder="1" applyAlignment="1">
      <alignment horizontal="right" vertical="top"/>
    </xf>
    <xf numFmtId="4" fontId="20" fillId="7" borderId="5" xfId="0" applyNumberFormat="1" applyFont="1" applyFill="1" applyBorder="1" applyAlignment="1">
      <alignment horizontal="right" vertical="top"/>
    </xf>
    <xf numFmtId="43" fontId="14" fillId="7" borderId="35" xfId="1" applyFont="1" applyFill="1" applyBorder="1" applyAlignment="1" applyProtection="1">
      <alignment horizontal="right" vertical="top"/>
    </xf>
    <xf numFmtId="165" fontId="20" fillId="7" borderId="44" xfId="0" applyNumberFormat="1" applyFont="1" applyFill="1" applyBorder="1" applyAlignment="1">
      <alignment horizontal="right" vertical="top"/>
    </xf>
    <xf numFmtId="0" fontId="13" fillId="0" borderId="69" xfId="0" applyFont="1" applyBorder="1" applyAlignment="1">
      <alignment vertical="top"/>
    </xf>
    <xf numFmtId="0" fontId="14" fillId="3" borderId="63" xfId="2" applyFont="1" applyFill="1" applyBorder="1" applyAlignment="1">
      <alignment horizontal="left" vertical="top" wrapText="1"/>
    </xf>
    <xf numFmtId="0" fontId="33" fillId="2" borderId="30" xfId="0" applyFont="1" applyFill="1" applyBorder="1" applyAlignment="1">
      <alignment vertical="top"/>
    </xf>
    <xf numFmtId="43" fontId="20" fillId="0" borderId="30" xfId="1" applyFont="1" applyFill="1" applyBorder="1" applyAlignment="1" applyProtection="1">
      <alignment vertical="top"/>
    </xf>
    <xf numFmtId="43" fontId="14" fillId="0" borderId="37" xfId="1" applyFont="1" applyFill="1" applyBorder="1" applyAlignment="1" applyProtection="1">
      <alignment vertical="top"/>
    </xf>
    <xf numFmtId="170" fontId="33" fillId="0" borderId="63" xfId="0" applyNumberFormat="1" applyFont="1" applyBorder="1" applyAlignment="1">
      <alignment vertical="top"/>
    </xf>
    <xf numFmtId="43" fontId="33" fillId="0" borderId="64" xfId="1" applyFont="1" applyFill="1" applyBorder="1" applyAlignment="1" applyProtection="1">
      <alignment horizontal="left" vertical="top"/>
    </xf>
    <xf numFmtId="168" fontId="33" fillId="2" borderId="65" xfId="0" applyNumberFormat="1" applyFont="1" applyFill="1" applyBorder="1" applyAlignment="1">
      <alignment horizontal="right" vertical="top"/>
    </xf>
    <xf numFmtId="168" fontId="33" fillId="2" borderId="30" xfId="0" applyNumberFormat="1" applyFont="1" applyFill="1" applyBorder="1" applyAlignment="1">
      <alignment horizontal="right" vertical="top"/>
    </xf>
    <xf numFmtId="168" fontId="33" fillId="0" borderId="30" xfId="0" applyNumberFormat="1" applyFont="1" applyBorder="1" applyAlignment="1">
      <alignment horizontal="right" vertical="top"/>
    </xf>
    <xf numFmtId="172" fontId="33" fillId="0" borderId="30" xfId="0" applyNumberFormat="1" applyFont="1" applyBorder="1" applyAlignment="1">
      <alignment horizontal="right" vertical="top"/>
    </xf>
    <xf numFmtId="172" fontId="33" fillId="2" borderId="30" xfId="0" applyNumberFormat="1" applyFont="1" applyFill="1" applyBorder="1" applyAlignment="1">
      <alignment horizontal="right" vertical="top"/>
    </xf>
    <xf numFmtId="43" fontId="33" fillId="5" borderId="30" xfId="0" applyNumberFormat="1" applyFont="1" applyFill="1" applyBorder="1" applyAlignment="1">
      <alignment horizontal="right" vertical="top"/>
    </xf>
    <xf numFmtId="43" fontId="33" fillId="4" borderId="37" xfId="1" applyFont="1" applyFill="1" applyBorder="1" applyAlignment="1" applyProtection="1">
      <alignment horizontal="right" vertical="top"/>
    </xf>
    <xf numFmtId="165" fontId="34" fillId="0" borderId="64" xfId="0" applyNumberFormat="1" applyFont="1" applyBorder="1" applyAlignment="1">
      <alignment horizontal="right" vertical="top"/>
    </xf>
    <xf numFmtId="0" fontId="27" fillId="0" borderId="69" xfId="0" applyFont="1" applyBorder="1" applyAlignment="1">
      <alignment vertical="top"/>
    </xf>
    <xf numFmtId="43" fontId="33" fillId="2" borderId="10" xfId="1" applyFont="1" applyFill="1" applyBorder="1" applyAlignment="1" applyProtection="1">
      <alignment vertical="top"/>
    </xf>
    <xf numFmtId="43" fontId="14" fillId="0" borderId="39" xfId="1" applyFont="1" applyFill="1" applyBorder="1" applyAlignment="1" applyProtection="1">
      <alignment vertical="top"/>
    </xf>
    <xf numFmtId="170" fontId="33" fillId="0" borderId="41" xfId="0" applyNumberFormat="1" applyFont="1" applyBorder="1" applyAlignment="1">
      <alignment horizontal="left" vertical="top"/>
    </xf>
    <xf numFmtId="170" fontId="33" fillId="0" borderId="39" xfId="0" applyNumberFormat="1" applyFont="1" applyBorder="1" applyAlignment="1">
      <alignment horizontal="left" vertical="top"/>
    </xf>
    <xf numFmtId="43" fontId="33" fillId="5" borderId="72" xfId="1" applyFont="1" applyFill="1" applyBorder="1" applyAlignment="1" applyProtection="1">
      <alignment horizontal="left" vertical="top"/>
    </xf>
    <xf numFmtId="168" fontId="33" fillId="2" borderId="34" xfId="0" applyNumberFormat="1" applyFont="1" applyFill="1" applyBorder="1" applyAlignment="1">
      <alignment horizontal="right" vertical="top"/>
    </xf>
    <xf numFmtId="168" fontId="33" fillId="2" borderId="10" xfId="0" applyNumberFormat="1" applyFont="1" applyFill="1" applyBorder="1" applyAlignment="1">
      <alignment horizontal="right" vertical="top"/>
    </xf>
    <xf numFmtId="168" fontId="33" fillId="0" borderId="10" xfId="0" applyNumberFormat="1" applyFont="1" applyBorder="1" applyAlignment="1">
      <alignment horizontal="right" vertical="top"/>
    </xf>
    <xf numFmtId="172" fontId="33" fillId="0" borderId="10" xfId="0" applyNumberFormat="1" applyFont="1" applyBorder="1" applyAlignment="1">
      <alignment horizontal="right" vertical="top"/>
    </xf>
    <xf numFmtId="43" fontId="33" fillId="4" borderId="39" xfId="1" applyFont="1" applyFill="1" applyBorder="1" applyAlignment="1" applyProtection="1">
      <alignment horizontal="center" vertical="top"/>
    </xf>
    <xf numFmtId="165" fontId="33" fillId="0" borderId="72" xfId="0" applyNumberFormat="1" applyFont="1" applyBorder="1" applyAlignment="1">
      <alignment horizontal="right" vertical="top"/>
    </xf>
    <xf numFmtId="0" fontId="14" fillId="3" borderId="66" xfId="2" applyFont="1" applyFill="1" applyBorder="1" applyAlignment="1">
      <alignment vertical="top" wrapText="1"/>
    </xf>
    <xf numFmtId="43" fontId="33" fillId="2" borderId="67" xfId="1" applyFont="1" applyFill="1" applyBorder="1" applyAlignment="1" applyProtection="1">
      <alignment vertical="top"/>
    </xf>
    <xf numFmtId="43" fontId="14" fillId="0" borderId="69" xfId="1" applyFont="1" applyFill="1" applyBorder="1" applyAlignment="1" applyProtection="1">
      <alignment vertical="top"/>
    </xf>
    <xf numFmtId="170" fontId="33" fillId="0" borderId="69" xfId="0" applyNumberFormat="1" applyFont="1" applyBorder="1" applyAlignment="1">
      <alignment horizontal="left" vertical="top"/>
    </xf>
    <xf numFmtId="43" fontId="33" fillId="0" borderId="68" xfId="1" applyFont="1" applyFill="1" applyBorder="1" applyAlignment="1" applyProtection="1">
      <alignment horizontal="left" vertical="top"/>
    </xf>
    <xf numFmtId="168" fontId="33" fillId="2" borderId="70" xfId="0" applyNumberFormat="1" applyFont="1" applyFill="1" applyBorder="1" applyAlignment="1">
      <alignment horizontal="right" vertical="top"/>
    </xf>
    <xf numFmtId="168" fontId="33" fillId="2" borderId="67" xfId="0" applyNumberFormat="1" applyFont="1" applyFill="1" applyBorder="1" applyAlignment="1">
      <alignment horizontal="right" vertical="top"/>
    </xf>
    <xf numFmtId="168" fontId="33" fillId="0" borderId="67" xfId="0" applyNumberFormat="1" applyFont="1" applyBorder="1" applyAlignment="1">
      <alignment horizontal="right" vertical="top"/>
    </xf>
    <xf numFmtId="172" fontId="33" fillId="2" borderId="67" xfId="0" applyNumberFormat="1" applyFont="1" applyFill="1" applyBorder="1" applyAlignment="1">
      <alignment horizontal="right" vertical="top"/>
    </xf>
    <xf numFmtId="172" fontId="33" fillId="0" borderId="67" xfId="0" applyNumberFormat="1" applyFont="1" applyBorder="1" applyAlignment="1">
      <alignment horizontal="right" vertical="top"/>
    </xf>
    <xf numFmtId="43" fontId="33" fillId="5" borderId="67" xfId="0" applyNumberFormat="1" applyFont="1" applyFill="1" applyBorder="1" applyAlignment="1">
      <alignment horizontal="right" vertical="top"/>
    </xf>
    <xf numFmtId="43" fontId="33" fillId="4" borderId="69" xfId="1" applyFont="1" applyFill="1" applyBorder="1" applyAlignment="1" applyProtection="1">
      <alignment horizontal="right" vertical="top"/>
    </xf>
    <xf numFmtId="165" fontId="33" fillId="0" borderId="68" xfId="0" applyNumberFormat="1" applyFont="1" applyBorder="1" applyAlignment="1">
      <alignment horizontal="right" vertical="top"/>
    </xf>
    <xf numFmtId="0" fontId="14" fillId="0" borderId="66" xfId="2" applyFont="1" applyBorder="1" applyAlignment="1">
      <alignment vertical="top" wrapText="1"/>
    </xf>
    <xf numFmtId="0" fontId="7" fillId="2" borderId="0" xfId="0" applyFont="1" applyFill="1" applyAlignment="1">
      <alignment vertical="top"/>
    </xf>
    <xf numFmtId="43" fontId="33" fillId="0" borderId="69" xfId="1" applyFont="1" applyFill="1" applyBorder="1" applyAlignment="1" applyProtection="1">
      <alignment horizontal="right" vertical="top"/>
    </xf>
    <xf numFmtId="43" fontId="33" fillId="0" borderId="67" xfId="0" applyNumberFormat="1" applyFont="1" applyBorder="1" applyAlignment="1">
      <alignment horizontal="right" vertical="top"/>
    </xf>
    <xf numFmtId="172" fontId="33" fillId="0" borderId="69" xfId="1" applyNumberFormat="1" applyFont="1" applyFill="1" applyBorder="1" applyAlignment="1" applyProtection="1">
      <alignment horizontal="right" vertical="top"/>
    </xf>
    <xf numFmtId="0" fontId="14" fillId="0" borderId="71" xfId="2" applyFont="1" applyBorder="1" applyAlignment="1">
      <alignment vertical="top" wrapText="1"/>
    </xf>
    <xf numFmtId="43" fontId="33" fillId="2" borderId="10" xfId="1" applyFont="1" applyFill="1" applyBorder="1" applyAlignment="1" applyProtection="1">
      <alignment horizontal="center" vertical="top"/>
    </xf>
    <xf numFmtId="43" fontId="14" fillId="0" borderId="10" xfId="1" applyFont="1" applyFill="1" applyBorder="1" applyAlignment="1" applyProtection="1">
      <alignment horizontal="center" vertical="top"/>
    </xf>
    <xf numFmtId="170" fontId="33" fillId="0" borderId="41" xfId="0" applyNumberFormat="1" applyFont="1" applyBorder="1" applyAlignment="1">
      <alignment horizontal="center" vertical="top"/>
    </xf>
    <xf numFmtId="170" fontId="33" fillId="0" borderId="39" xfId="0" applyNumberFormat="1" applyFont="1" applyBorder="1" applyAlignment="1">
      <alignment horizontal="center" vertical="top"/>
    </xf>
    <xf numFmtId="0" fontId="27" fillId="0" borderId="0" xfId="0" applyFont="1" applyAlignment="1">
      <alignment horizontal="center" vertical="top"/>
    </xf>
    <xf numFmtId="0" fontId="13" fillId="0" borderId="0" xfId="0" applyFont="1" applyAlignment="1">
      <alignment horizontal="center" vertical="top"/>
    </xf>
    <xf numFmtId="43" fontId="33" fillId="2" borderId="30" xfId="1" applyFont="1" applyFill="1" applyBorder="1" applyAlignment="1" applyProtection="1">
      <alignment vertical="top"/>
    </xf>
    <xf numFmtId="43" fontId="14" fillId="0" borderId="40" xfId="1" applyFont="1" applyFill="1" applyBorder="1" applyAlignment="1" applyProtection="1">
      <alignment vertical="top"/>
    </xf>
    <xf numFmtId="170" fontId="33" fillId="0" borderId="87" xfId="0" applyNumberFormat="1" applyFont="1" applyBorder="1" applyAlignment="1">
      <alignment vertical="top"/>
    </xf>
    <xf numFmtId="170" fontId="33" fillId="0" borderId="30" xfId="0" applyNumberFormat="1" applyFont="1" applyBorder="1" applyAlignment="1">
      <alignment horizontal="left" vertical="top"/>
    </xf>
    <xf numFmtId="43" fontId="33" fillId="4" borderId="30" xfId="1" applyFont="1" applyFill="1" applyBorder="1" applyAlignment="1" applyProtection="1">
      <alignment horizontal="right" vertical="top"/>
    </xf>
    <xf numFmtId="165" fontId="33" fillId="0" borderId="64" xfId="0" applyNumberFormat="1" applyFont="1" applyBorder="1" applyAlignment="1">
      <alignment horizontal="right" vertical="top"/>
    </xf>
    <xf numFmtId="0" fontId="14" fillId="0" borderId="78" xfId="2" applyFont="1" applyBorder="1" applyAlignment="1">
      <alignment horizontal="left" vertical="top" wrapText="1"/>
    </xf>
    <xf numFmtId="170" fontId="33" fillId="0" borderId="78" xfId="0" applyNumberFormat="1" applyFont="1" applyBorder="1" applyAlignment="1">
      <alignment vertical="top"/>
    </xf>
    <xf numFmtId="170" fontId="33" fillId="0" borderId="81" xfId="0" applyNumberFormat="1" applyFont="1" applyBorder="1" applyAlignment="1">
      <alignment horizontal="left" vertical="top"/>
    </xf>
    <xf numFmtId="170" fontId="33" fillId="0" borderId="82" xfId="0" applyNumberFormat="1" applyFont="1" applyBorder="1" applyAlignment="1">
      <alignment horizontal="left" vertical="top"/>
    </xf>
    <xf numFmtId="43" fontId="33" fillId="0" borderId="88" xfId="1" applyFont="1" applyFill="1" applyBorder="1" applyAlignment="1" applyProtection="1">
      <alignment horizontal="left" vertical="top"/>
    </xf>
    <xf numFmtId="172" fontId="33" fillId="0" borderId="67" xfId="1" applyNumberFormat="1" applyFont="1" applyFill="1" applyBorder="1" applyAlignment="1" applyProtection="1">
      <alignment horizontal="right" vertical="top"/>
    </xf>
    <xf numFmtId="170" fontId="33" fillId="0" borderId="83" xfId="0" applyNumberFormat="1" applyFont="1" applyBorder="1" applyAlignment="1">
      <alignment horizontal="left" vertical="top"/>
    </xf>
    <xf numFmtId="43" fontId="33" fillId="5" borderId="79" xfId="1" applyFont="1" applyFill="1" applyBorder="1" applyAlignment="1" applyProtection="1">
      <alignment horizontal="left" vertical="top"/>
    </xf>
    <xf numFmtId="43" fontId="33" fillId="4" borderId="67" xfId="1" applyFont="1" applyFill="1" applyBorder="1" applyAlignment="1" applyProtection="1">
      <alignment horizontal="right" vertical="top"/>
    </xf>
    <xf numFmtId="0" fontId="14" fillId="0" borderId="75" xfId="2" applyFont="1" applyBorder="1" applyAlignment="1">
      <alignment horizontal="left" vertical="top" wrapText="1"/>
    </xf>
    <xf numFmtId="0" fontId="14" fillId="0" borderId="76" xfId="2" applyFont="1" applyBorder="1" applyAlignment="1">
      <alignment vertical="top" wrapText="1"/>
    </xf>
    <xf numFmtId="43" fontId="33" fillId="2" borderId="76" xfId="1" applyFont="1" applyFill="1" applyBorder="1" applyAlignment="1" applyProtection="1">
      <alignment vertical="top"/>
    </xf>
    <xf numFmtId="43" fontId="14" fillId="0" borderId="76" xfId="1" applyFont="1" applyFill="1" applyBorder="1" applyAlignment="1" applyProtection="1">
      <alignment vertical="top"/>
    </xf>
    <xf numFmtId="43" fontId="14" fillId="0" borderId="73" xfId="1" applyFont="1" applyFill="1" applyBorder="1" applyAlignment="1" applyProtection="1">
      <alignment vertical="top"/>
    </xf>
    <xf numFmtId="170" fontId="33" fillId="0" borderId="89" xfId="0" applyNumberFormat="1" applyFont="1" applyBorder="1" applyAlignment="1">
      <alignment vertical="top"/>
    </xf>
    <xf numFmtId="170" fontId="33" fillId="2" borderId="84" xfId="0" applyNumberFormat="1" applyFont="1" applyFill="1" applyBorder="1" applyAlignment="1">
      <alignment horizontal="left" vertical="top"/>
    </xf>
    <xf numFmtId="43" fontId="33" fillId="5" borderId="85" xfId="1" applyFont="1" applyFill="1" applyBorder="1" applyAlignment="1" applyProtection="1">
      <alignment horizontal="left" vertical="top"/>
    </xf>
    <xf numFmtId="168" fontId="33" fillId="2" borderId="86" xfId="0" applyNumberFormat="1" applyFont="1" applyFill="1" applyBorder="1" applyAlignment="1">
      <alignment horizontal="right" vertical="top"/>
    </xf>
    <xf numFmtId="168" fontId="33" fillId="2" borderId="76" xfId="0" applyNumberFormat="1" applyFont="1" applyFill="1" applyBorder="1" applyAlignment="1">
      <alignment horizontal="right" vertical="top"/>
    </xf>
    <xf numFmtId="168" fontId="33" fillId="0" borderId="76" xfId="0" applyNumberFormat="1" applyFont="1" applyBorder="1" applyAlignment="1">
      <alignment horizontal="right" vertical="top"/>
    </xf>
    <xf numFmtId="172" fontId="33" fillId="0" borderId="76" xfId="0" applyNumberFormat="1" applyFont="1" applyBorder="1" applyAlignment="1">
      <alignment horizontal="right" vertical="top"/>
    </xf>
    <xf numFmtId="43" fontId="33" fillId="4" borderId="76" xfId="1" applyFont="1" applyFill="1" applyBorder="1" applyAlignment="1" applyProtection="1">
      <alignment horizontal="right" vertical="top"/>
    </xf>
    <xf numFmtId="165" fontId="33" fillId="0" borderId="77" xfId="0" applyNumberFormat="1" applyFont="1" applyBorder="1" applyAlignment="1">
      <alignment horizontal="right" vertical="top"/>
    </xf>
    <xf numFmtId="0" fontId="7" fillId="0" borderId="0" xfId="0" applyFont="1"/>
    <xf numFmtId="43" fontId="0" fillId="0" borderId="0" xfId="1" applyFont="1" applyFill="1" applyAlignment="1" applyProtection="1">
      <alignment horizontal="left"/>
    </xf>
    <xf numFmtId="43" fontId="33" fillId="9" borderId="71" xfId="0" applyNumberFormat="1" applyFont="1" applyFill="1" applyBorder="1" applyAlignment="1" applyProtection="1">
      <alignment vertical="top"/>
      <protection locked="0"/>
    </xf>
    <xf numFmtId="43" fontId="33" fillId="9" borderId="66" xfId="0" applyNumberFormat="1" applyFont="1" applyFill="1" applyBorder="1" applyAlignment="1" applyProtection="1">
      <alignment vertical="top"/>
      <protection locked="0"/>
    </xf>
    <xf numFmtId="43" fontId="33" fillId="9" borderId="78" xfId="0" applyNumberFormat="1" applyFont="1" applyFill="1" applyBorder="1" applyAlignment="1" applyProtection="1">
      <alignment vertical="top"/>
      <protection locked="0"/>
    </xf>
    <xf numFmtId="43" fontId="33" fillId="9" borderId="84" xfId="0" applyNumberFormat="1" applyFont="1" applyFill="1" applyBorder="1" applyAlignment="1" applyProtection="1">
      <alignment horizontal="left" vertical="top"/>
      <protection locked="0"/>
    </xf>
    <xf numFmtId="43" fontId="33" fillId="9" borderId="30" xfId="0" applyNumberFormat="1" applyFont="1" applyFill="1" applyBorder="1" applyAlignment="1" applyProtection="1">
      <alignment horizontal="right" vertical="top"/>
      <protection locked="0"/>
    </xf>
    <xf numFmtId="43" fontId="33" fillId="9" borderId="67" xfId="0" applyNumberFormat="1" applyFont="1" applyFill="1" applyBorder="1" applyAlignment="1" applyProtection="1">
      <alignment horizontal="right" vertical="top"/>
      <protection locked="0"/>
    </xf>
    <xf numFmtId="0" fontId="4" fillId="11" borderId="0" xfId="0" applyFont="1" applyFill="1"/>
    <xf numFmtId="0" fontId="0" fillId="0" borderId="0" xfId="0" applyAlignment="1">
      <alignment horizontal="left" vertical="top" wrapText="1"/>
    </xf>
    <xf numFmtId="0" fontId="12" fillId="6" borderId="49" xfId="0" applyFont="1" applyFill="1" applyBorder="1" applyAlignment="1">
      <alignment horizontal="left" vertical="top" wrapText="1"/>
    </xf>
    <xf numFmtId="0" fontId="12" fillId="6" borderId="50" xfId="0" applyFont="1" applyFill="1" applyBorder="1" applyAlignment="1">
      <alignment horizontal="left" vertical="top" wrapText="1"/>
    </xf>
    <xf numFmtId="0" fontId="35" fillId="6" borderId="51" xfId="0" applyFont="1" applyFill="1" applyBorder="1" applyAlignment="1">
      <alignment horizontal="left" vertical="top" wrapText="1"/>
    </xf>
    <xf numFmtId="0" fontId="12" fillId="6" borderId="51" xfId="0" applyFont="1" applyFill="1" applyBorder="1" applyAlignment="1">
      <alignment horizontal="left" vertical="top" wrapText="1"/>
    </xf>
    <xf numFmtId="169" fontId="12" fillId="6" borderId="51" xfId="0" applyNumberFormat="1" applyFont="1" applyFill="1" applyBorder="1" applyAlignment="1">
      <alignment horizontal="left" vertical="top" wrapText="1"/>
    </xf>
    <xf numFmtId="169" fontId="12" fillId="6" borderId="52" xfId="0" applyNumberFormat="1" applyFont="1" applyFill="1" applyBorder="1" applyAlignment="1">
      <alignment horizontal="left" vertical="top" wrapText="1"/>
    </xf>
    <xf numFmtId="43" fontId="12" fillId="6" borderId="53" xfId="1" applyFont="1" applyFill="1" applyBorder="1" applyAlignment="1" applyProtection="1">
      <alignment horizontal="left" vertical="top" wrapText="1"/>
    </xf>
    <xf numFmtId="0" fontId="3" fillId="0" borderId="0" xfId="0" applyFont="1" applyAlignment="1">
      <alignment horizontal="left" vertical="top" wrapText="1"/>
    </xf>
    <xf numFmtId="0" fontId="0" fillId="0" borderId="0" xfId="0" applyAlignment="1">
      <alignment wrapText="1"/>
    </xf>
    <xf numFmtId="0" fontId="32" fillId="0" borderId="54" xfId="0" applyFont="1" applyBorder="1" applyAlignment="1">
      <alignment vertical="top"/>
    </xf>
    <xf numFmtId="0" fontId="32" fillId="0" borderId="2" xfId="0" applyFont="1" applyBorder="1" applyAlignment="1">
      <alignment vertical="top"/>
    </xf>
    <xf numFmtId="169" fontId="33" fillId="0" borderId="2" xfId="0" applyNumberFormat="1" applyFont="1" applyBorder="1" applyAlignment="1">
      <alignment horizontal="center" wrapText="1"/>
    </xf>
    <xf numFmtId="164" fontId="14" fillId="0" borderId="2" xfId="1" applyNumberFormat="1" applyFont="1" applyBorder="1" applyAlignment="1" applyProtection="1"/>
    <xf numFmtId="164" fontId="14" fillId="0" borderId="2" xfId="0" applyNumberFormat="1" applyFont="1" applyBorder="1" applyAlignment="1">
      <alignment horizontal="center" wrapText="1"/>
    </xf>
    <xf numFmtId="169" fontId="22" fillId="2" borderId="38" xfId="0" applyNumberFormat="1" applyFont="1" applyFill="1" applyBorder="1" applyAlignment="1">
      <alignment horizontal="left" wrapText="1"/>
    </xf>
    <xf numFmtId="169" fontId="22" fillId="0" borderId="3" xfId="0" applyNumberFormat="1" applyFont="1" applyBorder="1" applyAlignment="1">
      <alignment horizontal="left" wrapText="1"/>
    </xf>
    <xf numFmtId="43" fontId="14" fillId="5" borderId="55" xfId="1" applyFont="1" applyFill="1" applyBorder="1" applyAlignment="1" applyProtection="1">
      <alignment horizontal="left" wrapText="1"/>
    </xf>
    <xf numFmtId="0" fontId="0" fillId="0" borderId="0" xfId="0" applyAlignment="1">
      <alignment horizontal="right" wrapText="1"/>
    </xf>
    <xf numFmtId="0" fontId="3" fillId="0" borderId="0" xfId="0" applyFont="1" applyAlignment="1">
      <alignment horizontal="right" wrapText="1"/>
    </xf>
    <xf numFmtId="0" fontId="32" fillId="0" borderId="43" xfId="0" applyFont="1" applyBorder="1" applyAlignment="1">
      <alignment vertical="top"/>
    </xf>
    <xf numFmtId="0" fontId="32" fillId="0" borderId="10" xfId="0" applyFont="1" applyBorder="1" applyAlignment="1">
      <alignment vertical="top"/>
    </xf>
    <xf numFmtId="164" fontId="33" fillId="2" borderId="10" xfId="0" applyNumberFormat="1" applyFont="1" applyFill="1" applyBorder="1" applyAlignment="1">
      <alignment wrapText="1"/>
    </xf>
    <xf numFmtId="164" fontId="14" fillId="0" borderId="10" xfId="1" applyNumberFormat="1" applyFont="1" applyBorder="1" applyAlignment="1" applyProtection="1"/>
    <xf numFmtId="164" fontId="14" fillId="0" borderId="10" xfId="0" applyNumberFormat="1" applyFont="1" applyBorder="1" applyAlignment="1">
      <alignment horizontal="center" wrapText="1"/>
    </xf>
    <xf numFmtId="169" fontId="14" fillId="2" borderId="39" xfId="0" applyNumberFormat="1" applyFont="1" applyFill="1" applyBorder="1" applyAlignment="1">
      <alignment horizontal="left" wrapText="1"/>
    </xf>
    <xf numFmtId="169" fontId="14" fillId="0" borderId="31" xfId="0" applyNumberFormat="1" applyFont="1" applyBorder="1" applyAlignment="1">
      <alignment horizontal="left" wrapText="1"/>
    </xf>
    <xf numFmtId="0" fontId="16" fillId="6" borderId="45" xfId="0" applyFont="1" applyFill="1" applyBorder="1"/>
    <xf numFmtId="0" fontId="16" fillId="6" borderId="56" xfId="0" applyFont="1" applyFill="1" applyBorder="1"/>
    <xf numFmtId="0" fontId="36" fillId="6" borderId="56" xfId="0" applyFont="1" applyFill="1" applyBorder="1"/>
    <xf numFmtId="0" fontId="0" fillId="6" borderId="56" xfId="0" applyFill="1" applyBorder="1" applyAlignment="1">
      <alignment horizontal="left"/>
    </xf>
    <xf numFmtId="0" fontId="0" fillId="6" borderId="73" xfId="0" applyFill="1" applyBorder="1" applyAlignment="1">
      <alignment horizontal="left"/>
    </xf>
    <xf numFmtId="0" fontId="0" fillId="6" borderId="57" xfId="0" applyFill="1" applyBorder="1" applyAlignment="1">
      <alignment horizontal="left"/>
    </xf>
    <xf numFmtId="43" fontId="0" fillId="8" borderId="58" xfId="1" applyFont="1" applyFill="1" applyBorder="1" applyAlignment="1" applyProtection="1">
      <alignment horizontal="left"/>
    </xf>
    <xf numFmtId="43" fontId="14" fillId="9" borderId="2" xfId="0" applyNumberFormat="1" applyFont="1" applyFill="1" applyBorder="1" applyAlignment="1" applyProtection="1">
      <alignment horizontal="left" wrapText="1"/>
      <protection locked="0"/>
    </xf>
    <xf numFmtId="43" fontId="14" fillId="9" borderId="10" xfId="0" applyNumberFormat="1" applyFont="1" applyFill="1" applyBorder="1" applyAlignment="1" applyProtection="1">
      <alignment horizontal="left" wrapText="1"/>
      <protection locked="0"/>
    </xf>
    <xf numFmtId="0" fontId="0" fillId="0" borderId="0" xfId="2" applyFont="1"/>
    <xf numFmtId="0" fontId="4" fillId="10" borderId="0" xfId="2" applyFont="1" applyFill="1"/>
    <xf numFmtId="0" fontId="0" fillId="0" borderId="38" xfId="0" applyBorder="1"/>
    <xf numFmtId="0" fontId="1" fillId="0" borderId="80" xfId="2" applyBorder="1"/>
    <xf numFmtId="43" fontId="7" fillId="5" borderId="5" xfId="1" applyFont="1" applyFill="1" applyBorder="1" applyAlignment="1" applyProtection="1">
      <alignment vertical="center"/>
    </xf>
    <xf numFmtId="0" fontId="0" fillId="0" borderId="35" xfId="2" applyFont="1" applyBorder="1" applyAlignment="1">
      <alignment vertical="center"/>
    </xf>
    <xf numFmtId="0" fontId="1" fillId="0" borderId="33" xfId="2" applyBorder="1" applyAlignment="1">
      <alignment vertical="center"/>
    </xf>
    <xf numFmtId="0" fontId="1" fillId="0" borderId="0" xfId="2" applyAlignment="1">
      <alignment vertical="center"/>
    </xf>
    <xf numFmtId="3" fontId="26" fillId="0" borderId="5" xfId="0" applyNumberFormat="1" applyFont="1" applyBorder="1" applyAlignment="1">
      <alignment horizontal="left" vertical="center"/>
    </xf>
    <xf numFmtId="169" fontId="0" fillId="0" borderId="5" xfId="1" quotePrefix="1" applyNumberFormat="1" applyFont="1" applyFill="1" applyBorder="1" applyAlignment="1" applyProtection="1">
      <alignment horizontal="right" vertical="center"/>
    </xf>
    <xf numFmtId="169" fontId="7" fillId="0" borderId="5" xfId="1" quotePrefix="1" applyNumberFormat="1" applyFont="1" applyFill="1" applyBorder="1" applyAlignment="1" applyProtection="1">
      <alignment horizontal="right" vertical="center"/>
    </xf>
    <xf numFmtId="0" fontId="26" fillId="0" borderId="5" xfId="0" applyFont="1" applyBorder="1" applyAlignment="1">
      <alignment vertical="center"/>
    </xf>
    <xf numFmtId="0" fontId="0" fillId="0" borderId="35" xfId="0" applyBorder="1" applyAlignment="1">
      <alignment vertical="center"/>
    </xf>
    <xf numFmtId="167" fontId="26" fillId="0" borderId="70" xfId="0" applyNumberFormat="1" applyFont="1" applyBorder="1" applyAlignment="1">
      <alignment vertical="center"/>
    </xf>
    <xf numFmtId="3" fontId="26" fillId="2" borderId="5" xfId="0" applyNumberFormat="1" applyFont="1" applyFill="1" applyBorder="1" applyAlignment="1">
      <alignment horizontal="right" vertical="center"/>
    </xf>
    <xf numFmtId="0" fontId="3" fillId="0" borderId="35" xfId="2" applyFont="1" applyBorder="1" applyAlignment="1">
      <alignment vertical="center"/>
    </xf>
    <xf numFmtId="0" fontId="3" fillId="0" borderId="33" xfId="0" applyFont="1" applyBorder="1"/>
    <xf numFmtId="0" fontId="3" fillId="0" borderId="0" xfId="2" applyFont="1" applyAlignment="1">
      <alignment vertical="center"/>
    </xf>
    <xf numFmtId="0" fontId="0" fillId="0" borderId="33" xfId="0" applyBorder="1"/>
    <xf numFmtId="0" fontId="11" fillId="0" borderId="30" xfId="0" applyFont="1" applyBorder="1" applyAlignment="1">
      <alignment vertical="center"/>
    </xf>
    <xf numFmtId="0" fontId="0" fillId="0" borderId="37" xfId="2" applyFont="1" applyBorder="1" applyAlignment="1">
      <alignment vertical="center"/>
    </xf>
    <xf numFmtId="3" fontId="26" fillId="0" borderId="30" xfId="0" applyNumberFormat="1" applyFont="1" applyBorder="1" applyAlignment="1">
      <alignment horizontal="right" vertical="center"/>
    </xf>
    <xf numFmtId="3" fontId="11" fillId="2" borderId="30" xfId="0" applyNumberFormat="1" applyFont="1" applyFill="1" applyBorder="1" applyAlignment="1">
      <alignment horizontal="right" vertical="center"/>
    </xf>
    <xf numFmtId="0" fontId="38" fillId="0" borderId="30" xfId="0" quotePrefix="1" applyFont="1" applyBorder="1" applyAlignment="1">
      <alignment horizontal="right" vertical="center" wrapText="1"/>
    </xf>
    <xf numFmtId="0" fontId="0" fillId="0" borderId="65" xfId="0" applyBorder="1"/>
    <xf numFmtId="0" fontId="11" fillId="0" borderId="10" xfId="0" applyFont="1" applyBorder="1" applyAlignment="1">
      <alignment vertical="center"/>
    </xf>
    <xf numFmtId="3" fontId="26" fillId="0" borderId="10" xfId="0" applyNumberFormat="1" applyFont="1" applyBorder="1" applyAlignment="1">
      <alignment horizontal="right" vertical="center"/>
    </xf>
    <xf numFmtId="3" fontId="11" fillId="2" borderId="10" xfId="0" applyNumberFormat="1" applyFont="1" applyFill="1" applyBorder="1" applyAlignment="1">
      <alignment horizontal="right" vertical="center"/>
    </xf>
    <xf numFmtId="0" fontId="38" fillId="0" borderId="10" xfId="0" applyFont="1" applyBorder="1" applyAlignment="1">
      <alignment vertical="center"/>
    </xf>
    <xf numFmtId="0" fontId="0" fillId="0" borderId="39" xfId="2" applyFont="1" applyBorder="1" applyAlignment="1">
      <alignment vertical="center"/>
    </xf>
    <xf numFmtId="0" fontId="0" fillId="0" borderId="34" xfId="0" applyBorder="1"/>
    <xf numFmtId="43" fontId="7" fillId="5" borderId="30" xfId="1" applyFont="1" applyFill="1" applyBorder="1" applyAlignment="1" applyProtection="1">
      <alignment vertical="center"/>
    </xf>
    <xf numFmtId="0" fontId="38" fillId="2" borderId="10" xfId="0" applyFont="1" applyFill="1" applyBorder="1" applyAlignment="1">
      <alignment vertical="center"/>
    </xf>
    <xf numFmtId="43" fontId="7" fillId="2" borderId="10" xfId="1" applyFont="1" applyFill="1" applyBorder="1" applyAlignment="1" applyProtection="1">
      <alignment vertical="center"/>
    </xf>
    <xf numFmtId="0" fontId="1" fillId="0" borderId="39" xfId="2" applyBorder="1" applyAlignment="1">
      <alignment vertical="center"/>
    </xf>
    <xf numFmtId="167" fontId="11" fillId="2" borderId="70" xfId="0" applyNumberFormat="1" applyFont="1" applyFill="1" applyBorder="1" applyAlignment="1">
      <alignment vertical="center"/>
    </xf>
    <xf numFmtId="0" fontId="11" fillId="2" borderId="5" xfId="0" applyFont="1" applyFill="1" applyBorder="1" applyAlignment="1">
      <alignment vertical="center"/>
    </xf>
    <xf numFmtId="0" fontId="1" fillId="2" borderId="35" xfId="2" applyFill="1" applyBorder="1" applyAlignment="1">
      <alignment vertical="center"/>
    </xf>
    <xf numFmtId="0" fontId="0" fillId="2" borderId="33" xfId="0" applyFill="1" applyBorder="1"/>
    <xf numFmtId="0" fontId="0" fillId="2" borderId="0" xfId="0" applyFill="1"/>
    <xf numFmtId="0" fontId="1" fillId="2" borderId="0" xfId="2" applyFill="1" applyAlignment="1">
      <alignment vertical="center"/>
    </xf>
    <xf numFmtId="0" fontId="1" fillId="0" borderId="35" xfId="2" applyBorder="1" applyAlignment="1">
      <alignment vertical="center"/>
    </xf>
    <xf numFmtId="43" fontId="8" fillId="4" borderId="34" xfId="1" applyFont="1" applyFill="1" applyBorder="1" applyAlignment="1" applyProtection="1"/>
    <xf numFmtId="0" fontId="1" fillId="0" borderId="35" xfId="2" applyBorder="1"/>
    <xf numFmtId="0" fontId="1" fillId="0" borderId="33" xfId="2" applyBorder="1"/>
    <xf numFmtId="0" fontId="11" fillId="0" borderId="0" xfId="0" applyFont="1" applyAlignment="1">
      <alignment vertical="center"/>
    </xf>
    <xf numFmtId="43" fontId="38" fillId="9" borderId="5" xfId="0" applyNumberFormat="1" applyFont="1" applyFill="1" applyBorder="1" applyAlignment="1" applyProtection="1">
      <alignment vertical="center"/>
      <protection locked="0"/>
    </xf>
    <xf numFmtId="43" fontId="38" fillId="9" borderId="30" xfId="0" applyNumberFormat="1" applyFont="1" applyFill="1" applyBorder="1" applyAlignment="1" applyProtection="1">
      <alignment vertical="center"/>
      <protection locked="0"/>
    </xf>
    <xf numFmtId="0" fontId="0" fillId="0" borderId="0" xfId="0" applyProtection="1"/>
    <xf numFmtId="0" fontId="1" fillId="0" borderId="0" xfId="2" applyProtection="1"/>
    <xf numFmtId="0" fontId="4" fillId="0" borderId="0" xfId="0" applyFont="1" applyAlignment="1" applyProtection="1">
      <alignment horizontal="left"/>
    </xf>
    <xf numFmtId="0" fontId="0" fillId="0" borderId="0" xfId="2" applyFont="1" applyProtection="1"/>
    <xf numFmtId="0" fontId="4" fillId="10" borderId="0" xfId="2" applyFont="1" applyFill="1" applyProtection="1"/>
    <xf numFmtId="0" fontId="0" fillId="10" borderId="0" xfId="2" applyFont="1" applyFill="1" applyProtection="1"/>
    <xf numFmtId="0" fontId="0" fillId="7" borderId="24" xfId="0" applyFill="1" applyBorder="1" applyProtection="1"/>
    <xf numFmtId="0" fontId="2" fillId="7" borderId="32" xfId="0" applyFont="1" applyFill="1" applyBorder="1" applyProtection="1"/>
    <xf numFmtId="0" fontId="0" fillId="7" borderId="32" xfId="0" applyFill="1" applyBorder="1" applyProtection="1"/>
    <xf numFmtId="0" fontId="0" fillId="7" borderId="25" xfId="0" applyFill="1" applyBorder="1" applyProtection="1"/>
    <xf numFmtId="0" fontId="11" fillId="0" borderId="70" xfId="0" applyFont="1" applyBorder="1" applyAlignment="1" applyProtection="1">
      <alignment horizontal="left" vertical="top"/>
    </xf>
    <xf numFmtId="0" fontId="11" fillId="6" borderId="5" xfId="0" applyFont="1" applyFill="1" applyBorder="1" applyAlignment="1" applyProtection="1">
      <alignment horizontal="left" vertical="top"/>
    </xf>
    <xf numFmtId="0" fontId="11" fillId="6" borderId="10" xfId="0" applyFont="1" applyFill="1" applyBorder="1" applyAlignment="1" applyProtection="1">
      <alignment horizontal="right" vertical="top"/>
    </xf>
    <xf numFmtId="0" fontId="38" fillId="6" borderId="10" xfId="0" applyFont="1" applyFill="1" applyBorder="1" applyAlignment="1" applyProtection="1">
      <alignment horizontal="left" vertical="top"/>
    </xf>
    <xf numFmtId="0" fontId="11" fillId="6" borderId="10" xfId="0" applyFont="1" applyFill="1" applyBorder="1" applyAlignment="1" applyProtection="1">
      <alignment horizontal="left" vertical="top"/>
    </xf>
    <xf numFmtId="0" fontId="0" fillId="0" borderId="39" xfId="0" applyBorder="1" applyProtection="1"/>
    <xf numFmtId="0" fontId="1" fillId="0" borderId="34" xfId="2" applyBorder="1" applyProtection="1"/>
    <xf numFmtId="167" fontId="11" fillId="0" borderId="70" xfId="0" applyNumberFormat="1" applyFont="1" applyBorder="1" applyAlignment="1" applyProtection="1">
      <alignment vertical="center"/>
    </xf>
    <xf numFmtId="0" fontId="11" fillId="0" borderId="5" xfId="0" applyFont="1" applyBorder="1" applyAlignment="1" applyProtection="1">
      <alignment vertical="center"/>
    </xf>
    <xf numFmtId="3" fontId="26" fillId="0" borderId="5" xfId="0" applyNumberFormat="1" applyFont="1" applyBorder="1" applyAlignment="1" applyProtection="1">
      <alignment horizontal="right" vertical="center"/>
    </xf>
    <xf numFmtId="3" fontId="11" fillId="2" borderId="5" xfId="0" applyNumberFormat="1" applyFont="1" applyFill="1" applyBorder="1" applyAlignment="1" applyProtection="1">
      <alignment horizontal="right" vertical="center"/>
    </xf>
    <xf numFmtId="0" fontId="0" fillId="0" borderId="35" xfId="2" applyFont="1" applyBorder="1" applyAlignment="1" applyProtection="1">
      <alignment vertical="center"/>
    </xf>
    <xf numFmtId="0" fontId="1" fillId="0" borderId="33" xfId="2" applyBorder="1" applyAlignment="1" applyProtection="1">
      <alignment vertical="center"/>
    </xf>
    <xf numFmtId="0" fontId="1" fillId="0" borderId="0" xfId="2" applyAlignment="1" applyProtection="1">
      <alignment vertical="center"/>
    </xf>
    <xf numFmtId="0" fontId="0" fillId="6" borderId="36" xfId="0" applyFill="1" applyBorder="1" applyProtection="1"/>
    <xf numFmtId="0" fontId="0" fillId="6" borderId="33" xfId="0" applyFill="1" applyBorder="1" applyAlignment="1" applyProtection="1">
      <alignment horizontal="right"/>
    </xf>
    <xf numFmtId="0" fontId="1" fillId="0" borderId="35" xfId="2" applyBorder="1" applyProtection="1"/>
    <xf numFmtId="0" fontId="1" fillId="0" borderId="33" xfId="2" applyBorder="1" applyProtection="1"/>
    <xf numFmtId="167" fontId="11" fillId="0" borderId="0" xfId="0" applyNumberFormat="1" applyFont="1" applyAlignment="1" applyProtection="1">
      <alignment vertical="center"/>
    </xf>
    <xf numFmtId="0" fontId="0" fillId="0" borderId="0" xfId="0" applyAlignment="1" applyProtection="1">
      <alignment vertical="center"/>
    </xf>
    <xf numFmtId="0" fontId="2" fillId="0" borderId="0" xfId="0" applyFont="1" applyProtection="1"/>
    <xf numFmtId="0" fontId="3" fillId="0" borderId="17" xfId="3" applyFont="1" applyBorder="1" applyAlignment="1">
      <alignment horizontal="left" vertical="center" wrapText="1"/>
    </xf>
    <xf numFmtId="0" fontId="3" fillId="0" borderId="18" xfId="0" applyFont="1" applyBorder="1" applyAlignment="1">
      <alignment horizontal="left" vertical="center" wrapText="1"/>
    </xf>
    <xf numFmtId="0" fontId="0" fillId="0" borderId="0" xfId="0"/>
    <xf numFmtId="0" fontId="4" fillId="0" borderId="0" xfId="0" applyFont="1"/>
    <xf numFmtId="0" fontId="39" fillId="10" borderId="0" xfId="2" applyFont="1" applyFill="1"/>
    <xf numFmtId="0" fontId="6" fillId="10" borderId="0" xfId="0" applyFont="1" applyFill="1"/>
    <xf numFmtId="0" fontId="3" fillId="0" borderId="4" xfId="3" applyFont="1" applyBorder="1" applyAlignment="1">
      <alignment horizontal="center" vertical="center"/>
    </xf>
    <xf numFmtId="0" fontId="1" fillId="0" borderId="6" xfId="2" applyBorder="1" applyAlignment="1">
      <alignment horizontal="center" vertical="center"/>
    </xf>
    <xf numFmtId="0" fontId="3" fillId="0" borderId="11" xfId="3" applyFont="1" applyBorder="1" applyAlignment="1" applyProtection="1">
      <alignment horizontal="left" vertical="center" wrapText="1"/>
      <protection locked="0"/>
    </xf>
    <xf numFmtId="0" fontId="1" fillId="0" borderId="12" xfId="2"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24" fillId="7" borderId="59" xfId="0" applyFont="1" applyFill="1" applyBorder="1" applyAlignment="1">
      <alignment horizontal="right"/>
    </xf>
    <xf numFmtId="0" fontId="24" fillId="7" borderId="60" xfId="0" applyFont="1" applyFill="1" applyBorder="1" applyAlignment="1">
      <alignment horizontal="right"/>
    </xf>
    <xf numFmtId="0" fontId="24" fillId="7" borderId="59" xfId="0" applyFont="1" applyFill="1" applyBorder="1" applyAlignment="1">
      <alignment horizontal="left"/>
    </xf>
    <xf numFmtId="0" fontId="24" fillId="7" borderId="60" xfId="0" applyFont="1" applyFill="1" applyBorder="1" applyAlignment="1">
      <alignment horizontal="left"/>
    </xf>
    <xf numFmtId="0" fontId="2" fillId="7" borderId="60" xfId="0" applyFont="1" applyFill="1" applyBorder="1" applyAlignment="1">
      <alignment horizontal="left"/>
    </xf>
    <xf numFmtId="0" fontId="2" fillId="7" borderId="61" xfId="0" applyFont="1" applyFill="1" applyBorder="1" applyAlignment="1">
      <alignment horizontal="left"/>
    </xf>
    <xf numFmtId="0" fontId="7" fillId="0" borderId="90" xfId="2" applyFont="1" applyBorder="1" applyAlignment="1">
      <alignment vertical="top" wrapText="1"/>
    </xf>
  </cellXfs>
  <cellStyles count="7">
    <cellStyle name="Komma" xfId="1" builtinId="3"/>
    <cellStyle name="Standaard" xfId="0" builtinId="0"/>
    <cellStyle name="Standaard 2" xfId="3" xr:uid="{00000000-0005-0000-0000-000002000000}"/>
    <cellStyle name="Standaard 3" xfId="2" xr:uid="{00000000-0005-0000-0000-000003000000}"/>
    <cellStyle name="Standaard 3 2" xfId="6" xr:uid="{00000000-0005-0000-0000-000004000000}"/>
    <cellStyle name="Standaard 3 3" xfId="5" xr:uid="{00000000-0005-0000-0000-000005000000}"/>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43"/>
  <sheetViews>
    <sheetView zoomScaleNormal="100" workbookViewId="0">
      <selection activeCell="C24" sqref="C24"/>
    </sheetView>
  </sheetViews>
  <sheetFormatPr defaultColWidth="9.140625" defaultRowHeight="12.75"/>
  <cols>
    <col min="1" max="1" width="9.140625" style="28"/>
    <col min="2" max="2" width="35.7109375" style="28" customWidth="1"/>
    <col min="3" max="3" width="50.7109375" style="28" customWidth="1"/>
    <col min="4" max="5" width="9.140625" style="28"/>
    <col min="6" max="6" width="20.85546875" style="28" bestFit="1" customWidth="1"/>
    <col min="7" max="7" width="19.42578125" style="28" bestFit="1" customWidth="1"/>
    <col min="8" max="16384" width="9.140625" style="28"/>
  </cols>
  <sheetData>
    <row r="1" spans="2:3" customFormat="1" ht="15"/>
    <row r="2" spans="2:3" customFormat="1" ht="15">
      <c r="B2" s="474" t="s">
        <v>0</v>
      </c>
      <c r="C2" s="474"/>
    </row>
    <row r="3" spans="2:3" customFormat="1" ht="15">
      <c r="B3" s="474" t="s">
        <v>1</v>
      </c>
      <c r="C3" s="474"/>
    </row>
    <row r="4" spans="2:3" customFormat="1" ht="15"/>
    <row r="5" spans="2:3" customFormat="1" ht="18.75">
      <c r="B5" s="475">
        <v>0</v>
      </c>
      <c r="C5" s="474"/>
    </row>
    <row r="6" spans="2:3" customFormat="1" ht="15"/>
    <row r="7" spans="2:3" customFormat="1" ht="18">
      <c r="B7" s="476" t="s">
        <v>3</v>
      </c>
      <c r="C7" s="477"/>
    </row>
    <row r="8" spans="2:3" customFormat="1" ht="15.75" thickBot="1">
      <c r="B8" s="26"/>
      <c r="C8" s="26"/>
    </row>
    <row r="9" spans="2:3" ht="15">
      <c r="B9" s="27" t="s">
        <v>4</v>
      </c>
      <c r="C9" s="20"/>
    </row>
    <row r="10" spans="2:3" ht="15">
      <c r="B10" s="29" t="s">
        <v>5</v>
      </c>
      <c r="C10" s="21"/>
    </row>
    <row r="11" spans="2:3" ht="15">
      <c r="B11" s="29" t="s">
        <v>6</v>
      </c>
      <c r="C11" s="21"/>
    </row>
    <row r="12" spans="2:3" ht="15">
      <c r="B12" s="478"/>
      <c r="C12" s="479"/>
    </row>
    <row r="13" spans="2:3" ht="15" customHeight="1">
      <c r="B13" s="480" t="s">
        <v>7</v>
      </c>
      <c r="C13" s="481"/>
    </row>
    <row r="14" spans="2:3" ht="15" customHeight="1">
      <c r="B14" s="482"/>
      <c r="C14" s="483"/>
    </row>
    <row r="15" spans="2:3" ht="15" customHeight="1">
      <c r="B15" s="482"/>
      <c r="C15" s="483"/>
    </row>
    <row r="16" spans="2:3" ht="15" customHeight="1">
      <c r="B16" s="484"/>
      <c r="C16" s="485"/>
    </row>
    <row r="17" spans="2:3" ht="15">
      <c r="B17" s="472"/>
      <c r="C17" s="473"/>
    </row>
    <row r="18" spans="2:3" ht="15">
      <c r="B18" s="30" t="s">
        <v>8</v>
      </c>
      <c r="C18" s="31" t="s">
        <v>9</v>
      </c>
    </row>
    <row r="19" spans="2:3" s="34" customFormat="1" ht="30">
      <c r="B19" s="32" t="s">
        <v>10</v>
      </c>
      <c r="C19" s="33">
        <f>'Transport en verwerking asbest'!T43</f>
        <v>0</v>
      </c>
    </row>
    <row r="20" spans="2:3" s="34" customFormat="1" ht="30">
      <c r="B20" s="32" t="s">
        <v>11</v>
      </c>
      <c r="C20" s="33">
        <f>'Transport en verwerking optione'!T25</f>
        <v>0</v>
      </c>
    </row>
    <row r="21" spans="2:3" s="34" customFormat="1" ht="15" customHeight="1">
      <c r="B21" s="32" t="s">
        <v>12</v>
      </c>
      <c r="C21" s="33">
        <f>'Inzamelmiddelen koop'!J9</f>
        <v>0</v>
      </c>
    </row>
    <row r="22" spans="2:3" s="34" customFormat="1" ht="15">
      <c r="B22" s="32" t="s">
        <v>13</v>
      </c>
      <c r="C22" s="33">
        <f>'lease inzamelmiddelen'!G34</f>
        <v>0</v>
      </c>
    </row>
    <row r="23" spans="2:3" s="34" customFormat="1" ht="15">
      <c r="B23" s="32" t="s">
        <v>14</v>
      </c>
      <c r="C23" s="33">
        <f>'Inhuur adviseur verduurzaming'!G9</f>
        <v>0</v>
      </c>
    </row>
    <row r="24" spans="2:3" s="34" customFormat="1" ht="15.75" thickBot="1">
      <c r="B24" s="492" t="s">
        <v>211</v>
      </c>
      <c r="C24" s="33">
        <f>'Kosten PMD pers'!G9</f>
        <v>0</v>
      </c>
    </row>
    <row r="25" spans="2:3" s="34" customFormat="1" ht="15.75" thickTop="1">
      <c r="B25" s="35" t="s">
        <v>15</v>
      </c>
      <c r="C25" s="36">
        <f>SUM(C19:C23)</f>
        <v>0</v>
      </c>
    </row>
    <row r="26" spans="2:3" s="34" customFormat="1" ht="15.75" thickBot="1">
      <c r="B26" s="37" t="s">
        <v>16</v>
      </c>
      <c r="C26" s="38">
        <f>C25*0.21</f>
        <v>0</v>
      </c>
    </row>
    <row r="27" spans="2:3" s="34" customFormat="1" ht="30.75" thickTop="1">
      <c r="B27" s="35" t="s">
        <v>17</v>
      </c>
      <c r="C27" s="36">
        <f>SUM(C25:C26)</f>
        <v>0</v>
      </c>
    </row>
    <row r="28" spans="2:3" s="34" customFormat="1" ht="15.75" thickBot="1">
      <c r="B28" s="39"/>
      <c r="C28" s="40"/>
    </row>
    <row r="29" spans="2:3" s="34" customFormat="1" ht="15.75" thickBot="1">
      <c r="B29" s="41" t="s">
        <v>18</v>
      </c>
      <c r="C29" s="42">
        <f>C27*4</f>
        <v>0</v>
      </c>
    </row>
    <row r="30" spans="2:3" ht="15.75" thickBot="1">
      <c r="B30" s="43"/>
      <c r="C30" s="44"/>
    </row>
    <row r="31" spans="2:3" ht="15">
      <c r="B31" s="27" t="s">
        <v>19</v>
      </c>
      <c r="C31" s="22"/>
    </row>
    <row r="32" spans="2:3" ht="15">
      <c r="B32" s="45" t="s">
        <v>20</v>
      </c>
      <c r="C32" s="23"/>
    </row>
    <row r="33" spans="2:21" ht="15">
      <c r="B33" s="45" t="s">
        <v>21</v>
      </c>
      <c r="C33" s="23"/>
    </row>
    <row r="34" spans="2:21" ht="15">
      <c r="B34" s="46" t="s">
        <v>22</v>
      </c>
      <c r="C34" s="24"/>
    </row>
    <row r="35" spans="2:21" ht="15">
      <c r="B35" s="46" t="s">
        <v>23</v>
      </c>
      <c r="C35" s="24"/>
    </row>
    <row r="36" spans="2:21" ht="15">
      <c r="B36" s="47" t="s">
        <v>24</v>
      </c>
      <c r="C36" s="25"/>
    </row>
    <row r="37" spans="2:21" ht="12.95" customHeight="1">
      <c r="B37" s="48"/>
      <c r="C37" s="53"/>
    </row>
    <row r="38" spans="2:21" ht="12.95" customHeight="1">
      <c r="B38" s="48"/>
      <c r="C38" s="53"/>
    </row>
    <row r="39" spans="2:21" ht="13.5" customHeight="1" thickBot="1">
      <c r="B39" s="49"/>
      <c r="C39" s="54"/>
    </row>
    <row r="42" spans="2:21" customFormat="1" ht="15">
      <c r="B42" s="1" t="s">
        <v>25</v>
      </c>
      <c r="C42" s="1"/>
      <c r="G42" s="50"/>
      <c r="H42" s="50"/>
      <c r="I42" s="50"/>
      <c r="J42" s="50"/>
      <c r="K42" s="51"/>
      <c r="L42" s="51"/>
      <c r="M42" s="51"/>
      <c r="N42" s="51"/>
      <c r="O42" s="51"/>
      <c r="P42" s="51"/>
      <c r="Q42" s="51"/>
      <c r="R42" s="51"/>
      <c r="S42" s="51"/>
      <c r="T42" s="52"/>
      <c r="U42" s="51"/>
    </row>
    <row r="43" spans="2:21" customFormat="1" ht="15">
      <c r="B43" t="s">
        <v>26</v>
      </c>
      <c r="G43" s="50"/>
      <c r="H43" s="50"/>
      <c r="I43" s="50"/>
      <c r="J43" s="50"/>
      <c r="K43" s="51"/>
      <c r="L43" s="51"/>
      <c r="M43" s="51"/>
      <c r="N43" s="51"/>
      <c r="O43" s="51"/>
      <c r="P43" s="51"/>
      <c r="Q43" s="51"/>
      <c r="R43" s="51"/>
      <c r="S43" s="51"/>
      <c r="T43" s="52"/>
      <c r="U43" s="51"/>
    </row>
  </sheetData>
  <sheetProtection algorithmName="SHA-512" hashValue="nTu4pTOM7d41uMEsrQpC94xyf1JUTgBHw8rcA7KrN58aWxaKPX3/CJEAUr/cKD07Dt0LVkb3Bh9OI6HGdxCKPA==" saltValue="MjMj6GgtJB/xjfxpGpwz2g==" spinCount="100000" sheet="1" objects="1" scenarios="1"/>
  <mergeCells count="7">
    <mergeCell ref="B17:C17"/>
    <mergeCell ref="B2:C2"/>
    <mergeCell ref="B3:C3"/>
    <mergeCell ref="B5:C5"/>
    <mergeCell ref="B7:C7"/>
    <mergeCell ref="B12:C12"/>
    <mergeCell ref="B13: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73"/>
  <sheetViews>
    <sheetView showGridLines="0" zoomScaleNormal="100" workbookViewId="0">
      <selection activeCell="P35" sqref="P35"/>
    </sheetView>
  </sheetViews>
  <sheetFormatPr defaultRowHeight="15"/>
  <cols>
    <col min="1" max="1" width="3.85546875" customWidth="1"/>
    <col min="2" max="2" width="61.28515625" customWidth="1"/>
    <col min="3" max="3" width="31.7109375" customWidth="1"/>
    <col min="4" max="4" width="14.28515625" customWidth="1"/>
    <col min="5" max="6" width="11.5703125" customWidth="1"/>
    <col min="7" max="8" width="12.42578125" style="50" customWidth="1"/>
    <col min="9" max="9" width="11.28515625" style="50" customWidth="1"/>
    <col min="10" max="10" width="16" style="238" customWidth="1"/>
    <col min="11" max="11" width="11.7109375" style="51" customWidth="1"/>
    <col min="12" max="12" width="11.42578125" style="51" customWidth="1"/>
    <col min="13" max="13" width="11.28515625" style="51" customWidth="1"/>
    <col min="14" max="14" width="12" style="51" customWidth="1"/>
    <col min="15" max="15" width="13.7109375" style="51" customWidth="1"/>
    <col min="16" max="16" width="13.5703125" style="51" customWidth="1"/>
    <col min="17" max="17" width="15.5703125" style="51" customWidth="1"/>
    <col min="18" max="18" width="13.7109375" style="51" customWidth="1"/>
    <col min="19" max="19" width="9.140625" style="51" customWidth="1"/>
    <col min="20" max="20" width="12.42578125" style="52" customWidth="1"/>
    <col min="21" max="21" width="15.5703125" style="51" customWidth="1"/>
    <col min="22" max="22" width="21.5703125" customWidth="1"/>
  </cols>
  <sheetData>
    <row r="1" spans="1:30" ht="21.75" customHeight="1">
      <c r="A1" s="55"/>
      <c r="B1" s="56"/>
      <c r="C1" s="57"/>
      <c r="D1" s="55"/>
      <c r="E1" s="55"/>
      <c r="F1" s="55"/>
      <c r="G1" s="58"/>
      <c r="H1" s="58"/>
      <c r="I1" s="58"/>
      <c r="J1" s="59"/>
      <c r="K1" s="60"/>
      <c r="L1" s="60"/>
      <c r="M1" s="60"/>
      <c r="N1" s="60"/>
      <c r="O1" s="60"/>
      <c r="P1" s="60"/>
      <c r="Q1" s="60"/>
      <c r="R1" s="60"/>
      <c r="S1" s="61"/>
      <c r="T1" s="62"/>
      <c r="U1" s="60"/>
      <c r="V1" s="55"/>
      <c r="W1" s="55"/>
      <c r="X1" s="55"/>
      <c r="Y1" s="55"/>
    </row>
    <row r="2" spans="1:30" ht="18.75">
      <c r="A2" s="55"/>
      <c r="B2" s="2" t="s">
        <v>209</v>
      </c>
      <c r="C2" s="63"/>
      <c r="D2" s="55"/>
      <c r="E2" s="55"/>
      <c r="F2" s="55"/>
      <c r="G2" s="58"/>
      <c r="H2" s="58"/>
      <c r="I2" s="58"/>
      <c r="J2" s="59"/>
      <c r="K2" s="60"/>
      <c r="L2" s="60"/>
      <c r="M2" s="60"/>
      <c r="N2" s="60"/>
      <c r="O2" s="60"/>
      <c r="P2" s="60"/>
      <c r="Q2" s="60"/>
      <c r="R2" s="60"/>
      <c r="S2" s="64"/>
      <c r="T2" s="65"/>
      <c r="U2" s="60"/>
      <c r="V2" s="55"/>
      <c r="W2" s="55"/>
      <c r="X2" s="55"/>
      <c r="Y2" s="55"/>
    </row>
    <row r="3" spans="1:30" ht="12.75" customHeight="1">
      <c r="A3" s="55"/>
      <c r="B3" s="55"/>
      <c r="C3" s="55"/>
      <c r="D3" s="55"/>
      <c r="E3" s="55"/>
      <c r="F3" s="55"/>
      <c r="G3" s="58"/>
      <c r="H3" s="58"/>
      <c r="I3" s="58"/>
      <c r="J3" s="59"/>
      <c r="K3" s="60"/>
      <c r="L3" s="60"/>
      <c r="M3" s="60"/>
      <c r="N3" s="60"/>
      <c r="O3" s="60"/>
      <c r="P3" s="60"/>
      <c r="Q3" s="60"/>
      <c r="R3" s="60"/>
      <c r="S3" s="60"/>
      <c r="T3" s="66"/>
      <c r="U3" s="60"/>
      <c r="V3" s="55"/>
      <c r="W3" s="55"/>
      <c r="X3" s="55"/>
      <c r="Y3" s="55"/>
    </row>
    <row r="4" spans="1:30" ht="18.75" customHeight="1">
      <c r="A4" s="55"/>
      <c r="B4" s="67" t="s">
        <v>27</v>
      </c>
      <c r="C4" s="68"/>
      <c r="D4" s="55"/>
      <c r="E4" s="55"/>
      <c r="F4" s="55"/>
      <c r="G4" s="58"/>
      <c r="H4" s="58"/>
      <c r="I4" s="58"/>
      <c r="J4" s="59"/>
      <c r="K4" s="60"/>
      <c r="L4" s="60"/>
      <c r="M4" s="60"/>
      <c r="N4" s="60"/>
      <c r="O4" s="60"/>
      <c r="P4" s="60"/>
      <c r="Q4" s="60"/>
      <c r="R4" s="60"/>
      <c r="S4" s="60"/>
      <c r="T4" s="66"/>
      <c r="U4" s="60"/>
      <c r="V4" s="55"/>
      <c r="W4" s="55"/>
      <c r="X4" s="55"/>
      <c r="Y4" s="55"/>
    </row>
    <row r="5" spans="1:30" ht="12.75" customHeight="1" thickBot="1">
      <c r="A5" s="55"/>
      <c r="B5" s="55"/>
      <c r="C5" s="55"/>
      <c r="D5" s="55"/>
      <c r="E5" s="55"/>
      <c r="F5" s="55"/>
      <c r="G5" s="58"/>
      <c r="H5" s="58"/>
      <c r="I5" s="58"/>
      <c r="J5" s="59"/>
      <c r="K5" s="60"/>
      <c r="L5" s="60"/>
      <c r="M5" s="60"/>
      <c r="N5" s="60"/>
      <c r="O5" s="60"/>
      <c r="P5" s="60"/>
      <c r="Q5" s="60"/>
      <c r="R5" s="60"/>
      <c r="S5" s="60"/>
      <c r="T5" s="66"/>
      <c r="U5" s="60"/>
      <c r="V5" s="55"/>
      <c r="W5" s="55"/>
      <c r="X5" s="55"/>
      <c r="Y5" s="55"/>
    </row>
    <row r="6" spans="1:30" ht="12.75" customHeight="1" thickTop="1" thickBot="1">
      <c r="A6" s="55"/>
      <c r="B6" s="55"/>
      <c r="C6" s="55"/>
      <c r="D6" s="55"/>
      <c r="E6" s="55"/>
      <c r="F6" s="55"/>
      <c r="G6" s="488" t="s">
        <v>28</v>
      </c>
      <c r="H6" s="489"/>
      <c r="I6" s="490"/>
      <c r="J6" s="491"/>
      <c r="K6" s="486" t="s">
        <v>29</v>
      </c>
      <c r="L6" s="487"/>
      <c r="M6" s="487"/>
      <c r="N6" s="487"/>
      <c r="O6" s="69"/>
      <c r="P6" s="69"/>
      <c r="Q6" s="69"/>
      <c r="R6" s="69"/>
      <c r="S6" s="69"/>
      <c r="T6" s="70"/>
      <c r="U6" s="71"/>
      <c r="V6" s="72"/>
      <c r="W6" s="72"/>
      <c r="X6" s="72"/>
      <c r="Y6" s="72"/>
      <c r="Z6" s="73"/>
      <c r="AA6" s="55"/>
      <c r="AB6" s="55"/>
      <c r="AC6" s="55"/>
      <c r="AD6" s="55"/>
    </row>
    <row r="7" spans="1:30" ht="69.75" customHeight="1">
      <c r="A7" s="55"/>
      <c r="B7" s="74" t="s">
        <v>30</v>
      </c>
      <c r="C7" s="75" t="s">
        <v>31</v>
      </c>
      <c r="D7" s="76" t="s">
        <v>32</v>
      </c>
      <c r="E7" s="76" t="s">
        <v>33</v>
      </c>
      <c r="F7" s="77" t="s">
        <v>34</v>
      </c>
      <c r="G7" s="78" t="s">
        <v>35</v>
      </c>
      <c r="H7" s="79" t="s">
        <v>36</v>
      </c>
      <c r="I7" s="80" t="s">
        <v>37</v>
      </c>
      <c r="J7" s="81" t="s">
        <v>38</v>
      </c>
      <c r="K7" s="82" t="s">
        <v>39</v>
      </c>
      <c r="L7" s="83" t="s">
        <v>40</v>
      </c>
      <c r="M7" s="83" t="s">
        <v>41</v>
      </c>
      <c r="N7" s="83" t="s">
        <v>42</v>
      </c>
      <c r="O7" s="83" t="s">
        <v>43</v>
      </c>
      <c r="P7" s="83" t="s">
        <v>44</v>
      </c>
      <c r="Q7" s="83" t="s">
        <v>45</v>
      </c>
      <c r="R7" s="83" t="s">
        <v>46</v>
      </c>
      <c r="S7" s="84" t="s">
        <v>47</v>
      </c>
      <c r="T7" s="83" t="s">
        <v>48</v>
      </c>
      <c r="U7" s="85" t="s">
        <v>49</v>
      </c>
      <c r="V7" s="55"/>
      <c r="W7" s="55"/>
      <c r="X7" s="55"/>
      <c r="Y7" s="55"/>
    </row>
    <row r="8" spans="1:30" s="86" customFormat="1">
      <c r="B8" s="87" t="s">
        <v>50</v>
      </c>
      <c r="C8" s="88"/>
      <c r="D8" s="89"/>
      <c r="E8" s="89"/>
      <c r="F8" s="90"/>
      <c r="G8" s="91"/>
      <c r="H8" s="92"/>
      <c r="I8" s="93"/>
      <c r="J8" s="94"/>
      <c r="K8" s="95"/>
      <c r="L8" s="96"/>
      <c r="M8" s="97"/>
      <c r="N8" s="97"/>
      <c r="O8" s="98"/>
      <c r="P8" s="98"/>
      <c r="Q8" s="98"/>
      <c r="R8" s="98"/>
      <c r="S8" s="99"/>
      <c r="T8" s="100"/>
      <c r="U8" s="101"/>
    </row>
    <row r="9" spans="1:30" s="119" customFormat="1">
      <c r="A9" s="102"/>
      <c r="B9" s="103" t="s">
        <v>51</v>
      </c>
      <c r="C9" s="104" t="s">
        <v>52</v>
      </c>
      <c r="D9" s="105">
        <v>970.08</v>
      </c>
      <c r="E9" s="106">
        <v>1286.22</v>
      </c>
      <c r="F9" s="107">
        <f>D9+E9</f>
        <v>2256.3000000000002</v>
      </c>
      <c r="G9" s="243">
        <v>0</v>
      </c>
      <c r="H9" s="108"/>
      <c r="I9" s="109"/>
      <c r="J9" s="110">
        <f>G9*F9</f>
        <v>0</v>
      </c>
      <c r="K9" s="111">
        <v>157</v>
      </c>
      <c r="L9" s="112"/>
      <c r="M9" s="113">
        <v>180</v>
      </c>
      <c r="N9" s="114"/>
      <c r="O9" s="115"/>
      <c r="P9" s="115"/>
      <c r="Q9" s="250">
        <v>0</v>
      </c>
      <c r="R9" s="250">
        <v>0</v>
      </c>
      <c r="S9" s="116">
        <f>(K9*Q9)+(M9*R9)</f>
        <v>0</v>
      </c>
      <c r="T9" s="117">
        <f>J9+S9</f>
        <v>0</v>
      </c>
      <c r="U9" s="118"/>
      <c r="V9" s="102"/>
      <c r="W9" s="102"/>
      <c r="X9" s="102"/>
      <c r="Y9" s="102"/>
    </row>
    <row r="10" spans="1:30" s="129" customFormat="1" ht="26.25" customHeight="1">
      <c r="A10" s="120"/>
      <c r="B10" s="103" t="s">
        <v>53</v>
      </c>
      <c r="C10" s="104" t="s">
        <v>54</v>
      </c>
      <c r="D10" s="105">
        <v>15.86</v>
      </c>
      <c r="E10" s="106">
        <v>19.3</v>
      </c>
      <c r="F10" s="107">
        <f>D10+E10</f>
        <v>35.159999999999997</v>
      </c>
      <c r="G10" s="121"/>
      <c r="H10" s="122"/>
      <c r="I10" s="109"/>
      <c r="J10" s="123"/>
      <c r="K10" s="111">
        <v>10</v>
      </c>
      <c r="L10" s="124"/>
      <c r="M10" s="113">
        <v>12</v>
      </c>
      <c r="N10" s="113"/>
      <c r="O10" s="125"/>
      <c r="P10" s="125"/>
      <c r="Q10" s="126"/>
      <c r="R10" s="126"/>
      <c r="S10" s="127"/>
      <c r="T10" s="117">
        <f>J10</f>
        <v>0</v>
      </c>
      <c r="U10" s="128"/>
      <c r="V10" s="120"/>
      <c r="W10" s="120"/>
      <c r="X10" s="120"/>
      <c r="Y10" s="120"/>
    </row>
    <row r="11" spans="1:30" s="130" customFormat="1">
      <c r="B11" s="131" t="s">
        <v>55</v>
      </c>
      <c r="C11" s="132"/>
      <c r="D11" s="133"/>
      <c r="E11" s="134"/>
      <c r="F11" s="135"/>
      <c r="G11" s="136"/>
      <c r="H11" s="137"/>
      <c r="I11" s="138"/>
      <c r="J11" s="139"/>
      <c r="K11" s="95"/>
      <c r="L11" s="96"/>
      <c r="M11" s="140"/>
      <c r="N11" s="97"/>
      <c r="O11" s="98"/>
      <c r="P11" s="98"/>
      <c r="Q11" s="98"/>
      <c r="R11" s="98"/>
      <c r="S11" s="141"/>
      <c r="T11" s="100"/>
      <c r="U11" s="101"/>
    </row>
    <row r="12" spans="1:30" s="130" customFormat="1">
      <c r="B12" s="103" t="s">
        <v>56</v>
      </c>
      <c r="C12" s="104" t="s">
        <v>57</v>
      </c>
      <c r="D12" s="142">
        <v>0</v>
      </c>
      <c r="E12" s="143">
        <v>6.62</v>
      </c>
      <c r="F12" s="107">
        <f t="shared" ref="F12:F21" si="0">D12+E12</f>
        <v>6.62</v>
      </c>
      <c r="G12" s="243">
        <v>0</v>
      </c>
      <c r="H12" s="108"/>
      <c r="I12" s="109"/>
      <c r="J12" s="110">
        <f t="shared" ref="J12:J21" si="1">G12*F12</f>
        <v>0</v>
      </c>
      <c r="K12" s="111">
        <v>0</v>
      </c>
      <c r="L12" s="112"/>
      <c r="M12" s="113">
        <v>1</v>
      </c>
      <c r="N12" s="114"/>
      <c r="O12" s="115"/>
      <c r="P12" s="115"/>
      <c r="Q12" s="126"/>
      <c r="R12" s="250">
        <v>0</v>
      </c>
      <c r="S12" s="116">
        <f>(M12*R12)</f>
        <v>0</v>
      </c>
      <c r="T12" s="117">
        <f t="shared" ref="T12:T21" si="2">J12+S12</f>
        <v>0</v>
      </c>
      <c r="U12" s="118"/>
    </row>
    <row r="13" spans="1:30" s="130" customFormat="1">
      <c r="B13" s="103" t="s">
        <v>56</v>
      </c>
      <c r="C13" s="104" t="s">
        <v>58</v>
      </c>
      <c r="D13" s="142">
        <v>0</v>
      </c>
      <c r="E13" s="106">
        <f>26.56-6.62</f>
        <v>19.939999999999998</v>
      </c>
      <c r="F13" s="107">
        <f t="shared" ref="F13" si="3">D13+E13</f>
        <v>19.939999999999998</v>
      </c>
      <c r="G13" s="243">
        <v>0</v>
      </c>
      <c r="H13" s="108"/>
      <c r="I13" s="109"/>
      <c r="J13" s="110">
        <f t="shared" si="1"/>
        <v>0</v>
      </c>
      <c r="K13" s="111">
        <v>0</v>
      </c>
      <c r="L13" s="112"/>
      <c r="M13" s="113">
        <v>4</v>
      </c>
      <c r="N13" s="114"/>
      <c r="O13" s="115"/>
      <c r="P13" s="115"/>
      <c r="Q13" s="126"/>
      <c r="R13" s="250">
        <v>0</v>
      </c>
      <c r="S13" s="116">
        <f>(M13*R13)</f>
        <v>0</v>
      </c>
      <c r="T13" s="117">
        <f t="shared" si="2"/>
        <v>0</v>
      </c>
      <c r="U13" s="118"/>
    </row>
    <row r="14" spans="1:30" s="119" customFormat="1">
      <c r="A14" s="102"/>
      <c r="B14" s="103" t="s">
        <v>59</v>
      </c>
      <c r="C14" s="104" t="s">
        <v>60</v>
      </c>
      <c r="D14" s="105">
        <v>26.9</v>
      </c>
      <c r="E14" s="106">
        <f>104.58-4.32</f>
        <v>100.25999999999999</v>
      </c>
      <c r="F14" s="107">
        <f t="shared" si="0"/>
        <v>127.16</v>
      </c>
      <c r="G14" s="243">
        <v>0</v>
      </c>
      <c r="H14" s="108"/>
      <c r="I14" s="109"/>
      <c r="J14" s="110">
        <f t="shared" si="1"/>
        <v>0</v>
      </c>
      <c r="K14" s="111">
        <v>10</v>
      </c>
      <c r="L14" s="112"/>
      <c r="M14" s="113">
        <v>58</v>
      </c>
      <c r="N14" s="114"/>
      <c r="O14" s="115"/>
      <c r="P14" s="115"/>
      <c r="Q14" s="250">
        <v>0</v>
      </c>
      <c r="R14" s="250">
        <v>0</v>
      </c>
      <c r="S14" s="116">
        <f t="shared" ref="S14:S21" si="4">(K14*Q14)+(M14*R14)</f>
        <v>0</v>
      </c>
      <c r="T14" s="117">
        <f t="shared" si="2"/>
        <v>0</v>
      </c>
      <c r="U14" s="118"/>
      <c r="V14" s="102"/>
      <c r="W14" s="102"/>
      <c r="X14" s="102"/>
      <c r="Y14" s="102"/>
    </row>
    <row r="15" spans="1:30" s="119" customFormat="1">
      <c r="A15" s="102"/>
      <c r="B15" s="103" t="s">
        <v>59</v>
      </c>
      <c r="C15" s="104" t="s">
        <v>61</v>
      </c>
      <c r="D15" s="105">
        <v>26.9</v>
      </c>
      <c r="E15" s="106">
        <v>4.32</v>
      </c>
      <c r="F15" s="107">
        <f t="shared" ref="F15" si="5">D15+E15</f>
        <v>31.22</v>
      </c>
      <c r="G15" s="243">
        <v>0</v>
      </c>
      <c r="H15" s="108"/>
      <c r="I15" s="109"/>
      <c r="J15" s="110">
        <f t="shared" si="1"/>
        <v>0</v>
      </c>
      <c r="K15" s="111">
        <v>10</v>
      </c>
      <c r="L15" s="112"/>
      <c r="M15" s="113">
        <v>2</v>
      </c>
      <c r="N15" s="114"/>
      <c r="O15" s="115"/>
      <c r="P15" s="115"/>
      <c r="Q15" s="250">
        <v>0</v>
      </c>
      <c r="R15" s="250">
        <v>0</v>
      </c>
      <c r="S15" s="116">
        <f t="shared" ref="S15" si="6">(K15*Q15)+(M15*R15)</f>
        <v>0</v>
      </c>
      <c r="T15" s="117">
        <f t="shared" ref="T15" si="7">J15+S15</f>
        <v>0</v>
      </c>
      <c r="U15" s="118"/>
      <c r="V15" s="102"/>
      <c r="W15" s="102"/>
      <c r="X15" s="102"/>
      <c r="Y15" s="102"/>
    </row>
    <row r="16" spans="1:30" s="130" customFormat="1">
      <c r="A16" s="144"/>
      <c r="B16" s="103" t="s">
        <v>62</v>
      </c>
      <c r="C16" s="104" t="s">
        <v>60</v>
      </c>
      <c r="D16" s="105">
        <v>0</v>
      </c>
      <c r="E16" s="145">
        <v>0</v>
      </c>
      <c r="F16" s="107">
        <f t="shared" si="0"/>
        <v>0</v>
      </c>
      <c r="G16" s="243">
        <v>0</v>
      </c>
      <c r="H16" s="108"/>
      <c r="I16" s="109"/>
      <c r="J16" s="110">
        <f t="shared" si="1"/>
        <v>0</v>
      </c>
      <c r="K16" s="111">
        <v>0</v>
      </c>
      <c r="L16" s="112"/>
      <c r="M16" s="113">
        <v>0</v>
      </c>
      <c r="N16" s="114"/>
      <c r="O16" s="115"/>
      <c r="P16" s="115"/>
      <c r="Q16" s="250">
        <v>0</v>
      </c>
      <c r="R16" s="250">
        <v>0</v>
      </c>
      <c r="S16" s="116">
        <f t="shared" si="4"/>
        <v>0</v>
      </c>
      <c r="T16" s="117">
        <f t="shared" si="2"/>
        <v>0</v>
      </c>
      <c r="U16" s="118"/>
      <c r="V16" s="144"/>
      <c r="W16" s="144"/>
      <c r="X16" s="144"/>
      <c r="Y16" s="144"/>
    </row>
    <row r="17" spans="1:25" s="129" customFormat="1">
      <c r="A17" s="120"/>
      <c r="B17" s="103" t="s">
        <v>63</v>
      </c>
      <c r="C17" s="104" t="s">
        <v>60</v>
      </c>
      <c r="D17" s="105">
        <v>22.6</v>
      </c>
      <c r="E17" s="106">
        <v>27.26</v>
      </c>
      <c r="F17" s="107">
        <f t="shared" si="0"/>
        <v>49.86</v>
      </c>
      <c r="G17" s="243">
        <v>0</v>
      </c>
      <c r="H17" s="108"/>
      <c r="I17" s="109"/>
      <c r="J17" s="110">
        <f t="shared" si="1"/>
        <v>0</v>
      </c>
      <c r="K17" s="111">
        <v>0</v>
      </c>
      <c r="L17" s="124"/>
      <c r="M17" s="113">
        <v>17</v>
      </c>
      <c r="N17" s="113"/>
      <c r="O17" s="125"/>
      <c r="P17" s="125"/>
      <c r="Q17" s="250">
        <v>0</v>
      </c>
      <c r="R17" s="250">
        <v>0</v>
      </c>
      <c r="S17" s="116">
        <f t="shared" si="4"/>
        <v>0</v>
      </c>
      <c r="T17" s="117">
        <f t="shared" si="2"/>
        <v>0</v>
      </c>
      <c r="U17" s="128"/>
      <c r="V17" s="120"/>
      <c r="W17" s="120"/>
      <c r="X17" s="120"/>
      <c r="Y17" s="120"/>
    </row>
    <row r="18" spans="1:25" s="130" customFormat="1">
      <c r="A18" s="144"/>
      <c r="B18" s="103" t="s">
        <v>64</v>
      </c>
      <c r="C18" s="104" t="s">
        <v>60</v>
      </c>
      <c r="D18" s="105">
        <v>18.14</v>
      </c>
      <c r="E18" s="106">
        <f>E17-1.72</f>
        <v>25.540000000000003</v>
      </c>
      <c r="F18" s="107">
        <f t="shared" si="0"/>
        <v>43.680000000000007</v>
      </c>
      <c r="G18" s="243">
        <v>0</v>
      </c>
      <c r="H18" s="108"/>
      <c r="I18" s="109"/>
      <c r="J18" s="110">
        <f t="shared" si="1"/>
        <v>0</v>
      </c>
      <c r="K18" s="111">
        <v>7</v>
      </c>
      <c r="L18" s="112"/>
      <c r="M18" s="113">
        <v>15</v>
      </c>
      <c r="N18" s="114"/>
      <c r="O18" s="115"/>
      <c r="P18" s="115"/>
      <c r="Q18" s="250">
        <v>0</v>
      </c>
      <c r="R18" s="250">
        <v>0</v>
      </c>
      <c r="S18" s="116">
        <f t="shared" si="4"/>
        <v>0</v>
      </c>
      <c r="T18" s="117">
        <f t="shared" si="2"/>
        <v>0</v>
      </c>
      <c r="U18" s="118"/>
      <c r="V18" s="144"/>
      <c r="W18" s="144"/>
      <c r="X18" s="144"/>
      <c r="Y18" s="144"/>
    </row>
    <row r="19" spans="1:25" s="130" customFormat="1">
      <c r="A19" s="144"/>
      <c r="B19" s="103" t="s">
        <v>64</v>
      </c>
      <c r="C19" s="104" t="s">
        <v>61</v>
      </c>
      <c r="D19" s="105">
        <v>0</v>
      </c>
      <c r="E19" s="106">
        <v>1.72</v>
      </c>
      <c r="F19" s="107">
        <f t="shared" ref="F19" si="8">D19+E19</f>
        <v>1.72</v>
      </c>
      <c r="G19" s="243">
        <v>0</v>
      </c>
      <c r="H19" s="108"/>
      <c r="I19" s="109"/>
      <c r="J19" s="110">
        <f t="shared" si="1"/>
        <v>0</v>
      </c>
      <c r="K19" s="111">
        <v>0</v>
      </c>
      <c r="L19" s="112"/>
      <c r="M19" s="113">
        <v>1</v>
      </c>
      <c r="N19" s="114"/>
      <c r="O19" s="115"/>
      <c r="P19" s="115"/>
      <c r="Q19" s="250">
        <v>0</v>
      </c>
      <c r="R19" s="250">
        <v>0</v>
      </c>
      <c r="S19" s="116">
        <f t="shared" ref="S19" si="9">(K19*Q19)+(M19*R19)</f>
        <v>0</v>
      </c>
      <c r="T19" s="117">
        <f t="shared" ref="T19" si="10">J19+S19</f>
        <v>0</v>
      </c>
      <c r="U19" s="118"/>
      <c r="V19" s="144"/>
      <c r="W19" s="144"/>
      <c r="X19" s="144"/>
      <c r="Y19" s="144"/>
    </row>
    <row r="20" spans="1:25" s="119" customFormat="1">
      <c r="A20" s="102"/>
      <c r="B20" s="103" t="s">
        <v>65</v>
      </c>
      <c r="C20" s="104" t="s">
        <v>60</v>
      </c>
      <c r="D20" s="105">
        <v>0</v>
      </c>
      <c r="E20" s="106">
        <v>12.4</v>
      </c>
      <c r="F20" s="107">
        <f t="shared" si="0"/>
        <v>12.4</v>
      </c>
      <c r="G20" s="243">
        <v>0</v>
      </c>
      <c r="H20" s="108"/>
      <c r="I20" s="109"/>
      <c r="J20" s="110">
        <f t="shared" si="1"/>
        <v>0</v>
      </c>
      <c r="K20" s="111"/>
      <c r="L20" s="112"/>
      <c r="M20" s="113">
        <v>12</v>
      </c>
      <c r="N20" s="114"/>
      <c r="O20" s="115"/>
      <c r="P20" s="115"/>
      <c r="Q20" s="146"/>
      <c r="R20" s="250">
        <v>0</v>
      </c>
      <c r="S20" s="116">
        <f t="shared" si="4"/>
        <v>0</v>
      </c>
      <c r="T20" s="117">
        <f t="shared" si="2"/>
        <v>0</v>
      </c>
      <c r="U20" s="118"/>
      <c r="V20" s="102"/>
      <c r="W20" s="102"/>
      <c r="X20" s="102"/>
      <c r="Y20" s="102"/>
    </row>
    <row r="21" spans="1:25" s="149" customFormat="1" ht="26.25" customHeight="1">
      <c r="A21" s="147"/>
      <c r="B21" s="103" t="s">
        <v>66</v>
      </c>
      <c r="C21" s="104" t="s">
        <v>67</v>
      </c>
      <c r="D21" s="105">
        <v>0</v>
      </c>
      <c r="E21" s="106">
        <f>1.42</f>
        <v>1.42</v>
      </c>
      <c r="F21" s="107">
        <f t="shared" si="0"/>
        <v>1.42</v>
      </c>
      <c r="G21" s="243">
        <v>0</v>
      </c>
      <c r="H21" s="148"/>
      <c r="I21" s="109"/>
      <c r="J21" s="110">
        <f t="shared" si="1"/>
        <v>0</v>
      </c>
      <c r="K21" s="111">
        <v>0</v>
      </c>
      <c r="L21" s="124"/>
      <c r="M21" s="113">
        <v>1</v>
      </c>
      <c r="N21" s="113"/>
      <c r="O21" s="125"/>
      <c r="P21" s="125"/>
      <c r="Q21" s="250">
        <v>0</v>
      </c>
      <c r="R21" s="250">
        <v>0</v>
      </c>
      <c r="S21" s="116">
        <f t="shared" si="4"/>
        <v>0</v>
      </c>
      <c r="T21" s="117">
        <f t="shared" si="2"/>
        <v>0</v>
      </c>
      <c r="U21" s="128"/>
      <c r="V21" s="147"/>
      <c r="W21" s="147"/>
      <c r="X21" s="147"/>
      <c r="Y21" s="147"/>
    </row>
    <row r="22" spans="1:25" s="130" customFormat="1">
      <c r="B22" s="131" t="s">
        <v>68</v>
      </c>
      <c r="C22" s="132"/>
      <c r="D22" s="133"/>
      <c r="E22" s="134"/>
      <c r="F22" s="135"/>
      <c r="G22" s="136"/>
      <c r="H22" s="137"/>
      <c r="I22" s="138"/>
      <c r="J22" s="139"/>
      <c r="K22" s="95"/>
      <c r="L22" s="96"/>
      <c r="M22" s="97"/>
      <c r="N22" s="97"/>
      <c r="O22" s="98"/>
      <c r="P22" s="98"/>
      <c r="Q22" s="98"/>
      <c r="R22" s="98"/>
      <c r="S22" s="141"/>
      <c r="T22" s="100"/>
      <c r="U22" s="101"/>
    </row>
    <row r="23" spans="1:25" s="130" customFormat="1">
      <c r="B23" s="103" t="s">
        <v>69</v>
      </c>
      <c r="C23" s="104"/>
      <c r="D23" s="150"/>
      <c r="E23" s="145"/>
      <c r="F23" s="107"/>
      <c r="G23" s="121"/>
      <c r="H23" s="122"/>
      <c r="I23" s="109"/>
      <c r="J23" s="123"/>
      <c r="K23" s="151">
        <v>52</v>
      </c>
      <c r="L23" s="152"/>
      <c r="M23" s="113">
        <v>104</v>
      </c>
      <c r="N23" s="114"/>
      <c r="O23" s="249">
        <v>0</v>
      </c>
      <c r="P23" s="249">
        <v>0</v>
      </c>
      <c r="Q23" s="153"/>
      <c r="R23" s="153"/>
      <c r="S23" s="116">
        <f>(K23*O23)+(M23*P23)</f>
        <v>0</v>
      </c>
      <c r="T23" s="117">
        <f>S23</f>
        <v>0</v>
      </c>
      <c r="U23" s="154"/>
    </row>
    <row r="24" spans="1:25" s="130" customFormat="1">
      <c r="B24" s="103"/>
      <c r="C24" s="104"/>
      <c r="D24" s="150"/>
      <c r="E24" s="145"/>
      <c r="F24" s="107"/>
      <c r="G24" s="121"/>
      <c r="H24" s="122"/>
      <c r="I24" s="109"/>
      <c r="J24" s="123"/>
      <c r="K24" s="151"/>
      <c r="L24" s="152"/>
      <c r="M24" s="113"/>
      <c r="N24" s="114"/>
      <c r="O24" s="155"/>
      <c r="P24" s="155"/>
      <c r="Q24" s="155"/>
      <c r="R24" s="155"/>
      <c r="S24" s="155"/>
      <c r="T24" s="156"/>
      <c r="U24" s="154"/>
    </row>
    <row r="25" spans="1:25" s="130" customFormat="1" ht="24">
      <c r="A25" s="144"/>
      <c r="B25" s="103" t="s">
        <v>70</v>
      </c>
      <c r="C25" s="104" t="s">
        <v>71</v>
      </c>
      <c r="D25" s="142">
        <v>17.059999999999999</v>
      </c>
      <c r="E25" s="106">
        <v>5.22</v>
      </c>
      <c r="F25" s="107">
        <f t="shared" ref="F25:F42" si="11">D25+E25</f>
        <v>22.279999999999998</v>
      </c>
      <c r="G25" s="243">
        <v>0</v>
      </c>
      <c r="H25" s="244">
        <v>0</v>
      </c>
      <c r="I25" s="245">
        <v>0</v>
      </c>
      <c r="J25" s="157">
        <f>(G25*F25)+(H25*L25)+(I25*N25)</f>
        <v>0</v>
      </c>
      <c r="K25" s="158"/>
      <c r="L25" s="159">
        <v>413</v>
      </c>
      <c r="M25" s="114"/>
      <c r="N25" s="113">
        <v>127</v>
      </c>
      <c r="O25" s="155"/>
      <c r="P25" s="155"/>
      <c r="Q25" s="155"/>
      <c r="R25" s="155"/>
      <c r="S25" s="160"/>
      <c r="T25" s="117">
        <f>J25</f>
        <v>0</v>
      </c>
      <c r="U25" s="118"/>
      <c r="V25" s="144"/>
      <c r="W25" s="144"/>
      <c r="X25" s="144"/>
      <c r="Y25" s="144"/>
    </row>
    <row r="26" spans="1:25" s="130" customFormat="1" ht="24">
      <c r="A26" s="144"/>
      <c r="B26" s="103" t="s">
        <v>72</v>
      </c>
      <c r="C26" s="104" t="s">
        <v>73</v>
      </c>
      <c r="D26" s="105">
        <v>22.41</v>
      </c>
      <c r="E26" s="106">
        <v>28.504000000000001</v>
      </c>
      <c r="F26" s="107">
        <f t="shared" si="11"/>
        <v>50.914000000000001</v>
      </c>
      <c r="G26" s="243">
        <v>0</v>
      </c>
      <c r="H26" s="244">
        <v>0</v>
      </c>
      <c r="I26" s="245">
        <v>0</v>
      </c>
      <c r="J26" s="157">
        <f t="shared" ref="J26:J30" si="12">(G26*F26)+(H26*L26)+(I26*N26)</f>
        <v>0</v>
      </c>
      <c r="K26" s="158"/>
      <c r="L26" s="159">
        <v>378</v>
      </c>
      <c r="M26" s="114"/>
      <c r="N26" s="113">
        <v>1433</v>
      </c>
      <c r="O26" s="155"/>
      <c r="P26" s="155"/>
      <c r="Q26" s="155"/>
      <c r="R26" s="155"/>
      <c r="S26" s="160"/>
      <c r="T26" s="117">
        <f t="shared" ref="T26:T42" si="13">J26</f>
        <v>0</v>
      </c>
      <c r="U26" s="118"/>
      <c r="V26" s="144"/>
      <c r="W26" s="144"/>
      <c r="X26" s="144"/>
      <c r="Y26" s="144"/>
    </row>
    <row r="27" spans="1:25" s="130" customFormat="1" ht="24">
      <c r="A27" s="144"/>
      <c r="B27" s="103" t="s">
        <v>74</v>
      </c>
      <c r="C27" s="104" t="s">
        <v>75</v>
      </c>
      <c r="D27" s="105">
        <v>4.8499999999999996</v>
      </c>
      <c r="E27" s="106">
        <v>5.0209999999999999</v>
      </c>
      <c r="F27" s="107">
        <f t="shared" si="11"/>
        <v>9.8709999999999987</v>
      </c>
      <c r="G27" s="243">
        <v>0</v>
      </c>
      <c r="H27" s="244">
        <v>0</v>
      </c>
      <c r="I27" s="245">
        <v>0</v>
      </c>
      <c r="J27" s="157">
        <f t="shared" si="12"/>
        <v>0</v>
      </c>
      <c r="K27" s="158"/>
      <c r="L27" s="159">
        <v>94</v>
      </c>
      <c r="M27" s="114"/>
      <c r="N27" s="113">
        <v>115</v>
      </c>
      <c r="O27" s="155"/>
      <c r="P27" s="155"/>
      <c r="Q27" s="155"/>
      <c r="R27" s="155"/>
      <c r="S27" s="160"/>
      <c r="T27" s="117">
        <f t="shared" si="13"/>
        <v>0</v>
      </c>
      <c r="U27" s="118"/>
      <c r="V27" s="144"/>
      <c r="W27" s="144"/>
      <c r="X27" s="144"/>
      <c r="Y27" s="144"/>
    </row>
    <row r="28" spans="1:25" s="130" customFormat="1" ht="24">
      <c r="A28" s="144"/>
      <c r="B28" s="103" t="s">
        <v>76</v>
      </c>
      <c r="C28" s="104" t="s">
        <v>77</v>
      </c>
      <c r="D28" s="105">
        <v>1.9</v>
      </c>
      <c r="E28" s="106">
        <v>3.0870000000000002</v>
      </c>
      <c r="F28" s="107">
        <f t="shared" si="11"/>
        <v>4.9870000000000001</v>
      </c>
      <c r="G28" s="243">
        <v>0</v>
      </c>
      <c r="H28" s="122"/>
      <c r="I28" s="109"/>
      <c r="J28" s="157">
        <f>(G28*F28)</f>
        <v>0</v>
      </c>
      <c r="K28" s="158"/>
      <c r="L28" s="159">
        <v>37</v>
      </c>
      <c r="M28" s="114"/>
      <c r="N28" s="113">
        <v>58</v>
      </c>
      <c r="O28" s="155"/>
      <c r="P28" s="155"/>
      <c r="Q28" s="155"/>
      <c r="R28" s="155"/>
      <c r="S28" s="160"/>
      <c r="T28" s="117">
        <f t="shared" si="13"/>
        <v>0</v>
      </c>
      <c r="U28" s="118"/>
      <c r="V28" s="144"/>
      <c r="W28" s="144"/>
      <c r="X28" s="144"/>
      <c r="Y28" s="144"/>
    </row>
    <row r="29" spans="1:25" s="130" customFormat="1" ht="24">
      <c r="A29" s="144"/>
      <c r="B29" s="103" t="s">
        <v>78</v>
      </c>
      <c r="C29" s="104" t="s">
        <v>79</v>
      </c>
      <c r="D29" s="105">
        <v>4.4400000000000004</v>
      </c>
      <c r="E29" s="106">
        <v>8.4420000000000002</v>
      </c>
      <c r="F29" s="107">
        <f t="shared" si="11"/>
        <v>12.882000000000001</v>
      </c>
      <c r="G29" s="243">
        <v>0</v>
      </c>
      <c r="H29" s="244">
        <v>0</v>
      </c>
      <c r="I29" s="245">
        <v>0</v>
      </c>
      <c r="J29" s="157">
        <f t="shared" si="12"/>
        <v>0</v>
      </c>
      <c r="K29" s="158"/>
      <c r="L29" s="159">
        <v>370</v>
      </c>
      <c r="M29" s="114"/>
      <c r="N29" s="113">
        <v>822</v>
      </c>
      <c r="O29" s="155"/>
      <c r="P29" s="155"/>
      <c r="Q29" s="155"/>
      <c r="R29" s="155"/>
      <c r="S29" s="160"/>
      <c r="T29" s="117">
        <f t="shared" si="13"/>
        <v>0</v>
      </c>
      <c r="U29" s="118"/>
      <c r="V29" s="144"/>
      <c r="W29" s="144"/>
      <c r="X29" s="144"/>
      <c r="Y29" s="144"/>
    </row>
    <row r="30" spans="1:25" s="130" customFormat="1" ht="24">
      <c r="A30" s="144"/>
      <c r="B30" s="103" t="s">
        <v>80</v>
      </c>
      <c r="C30" s="104" t="s">
        <v>71</v>
      </c>
      <c r="D30" s="105">
        <v>0.15</v>
      </c>
      <c r="E30" s="106">
        <v>0.42099999999999999</v>
      </c>
      <c r="F30" s="107">
        <f t="shared" si="11"/>
        <v>0.57099999999999995</v>
      </c>
      <c r="G30" s="243">
        <v>0</v>
      </c>
      <c r="H30" s="244">
        <v>0</v>
      </c>
      <c r="I30" s="245">
        <v>0</v>
      </c>
      <c r="J30" s="157">
        <f t="shared" si="12"/>
        <v>0</v>
      </c>
      <c r="K30" s="158"/>
      <c r="L30" s="159">
        <v>45</v>
      </c>
      <c r="M30" s="114"/>
      <c r="N30" s="113">
        <v>145</v>
      </c>
      <c r="O30" s="155"/>
      <c r="P30" s="155"/>
      <c r="Q30" s="155"/>
      <c r="R30" s="155"/>
      <c r="S30" s="160"/>
      <c r="T30" s="117">
        <f t="shared" si="13"/>
        <v>0</v>
      </c>
      <c r="U30" s="118"/>
      <c r="V30" s="144"/>
      <c r="W30" s="144"/>
      <c r="X30" s="144"/>
      <c r="Y30" s="144"/>
    </row>
    <row r="31" spans="1:25" s="130" customFormat="1" ht="36">
      <c r="A31" s="144"/>
      <c r="B31" s="103" t="s">
        <v>81</v>
      </c>
      <c r="C31" s="104" t="s">
        <v>82</v>
      </c>
      <c r="D31" s="105">
        <v>5.1029999999999998</v>
      </c>
      <c r="E31" s="106">
        <v>7.0720000000000001</v>
      </c>
      <c r="F31" s="107">
        <f t="shared" si="11"/>
        <v>12.175000000000001</v>
      </c>
      <c r="G31" s="121"/>
      <c r="H31" s="122"/>
      <c r="I31" s="109"/>
      <c r="J31" s="161"/>
      <c r="K31" s="158"/>
      <c r="L31" s="159">
        <v>120</v>
      </c>
      <c r="M31" s="114"/>
      <c r="N31" s="113">
        <v>60</v>
      </c>
      <c r="O31" s="155"/>
      <c r="P31" s="155"/>
      <c r="Q31" s="155"/>
      <c r="R31" s="155"/>
      <c r="S31" s="160"/>
      <c r="T31" s="117">
        <v>0</v>
      </c>
      <c r="U31" s="118"/>
      <c r="V31" s="144"/>
      <c r="W31" s="144"/>
      <c r="X31" s="144"/>
      <c r="Y31" s="144"/>
    </row>
    <row r="32" spans="1:25" s="130" customFormat="1">
      <c r="A32" s="144"/>
      <c r="B32" s="162" t="s">
        <v>83</v>
      </c>
      <c r="C32" s="163" t="s">
        <v>84</v>
      </c>
      <c r="D32" s="164">
        <v>0</v>
      </c>
      <c r="E32" s="165">
        <v>0.60199999999999998</v>
      </c>
      <c r="F32" s="166">
        <f t="shared" si="11"/>
        <v>0.60199999999999998</v>
      </c>
      <c r="G32" s="246">
        <v>0</v>
      </c>
      <c r="H32" s="167"/>
      <c r="I32" s="168"/>
      <c r="J32" s="169">
        <f>(G32*F32)</f>
        <v>0</v>
      </c>
      <c r="K32" s="170"/>
      <c r="L32" s="171"/>
      <c r="M32" s="172"/>
      <c r="N32" s="173"/>
      <c r="O32" s="174"/>
      <c r="P32" s="174"/>
      <c r="Q32" s="174"/>
      <c r="R32" s="174"/>
      <c r="S32" s="175"/>
      <c r="T32" s="176">
        <f t="shared" si="13"/>
        <v>0</v>
      </c>
      <c r="U32" s="177"/>
      <c r="V32" s="144"/>
      <c r="W32" s="144"/>
      <c r="X32" s="144"/>
      <c r="Y32" s="144"/>
    </row>
    <row r="33" spans="1:25" s="130" customFormat="1" ht="15" customHeight="1">
      <c r="A33" s="144"/>
      <c r="B33" s="178"/>
      <c r="C33" s="179" t="s">
        <v>85</v>
      </c>
      <c r="D33" s="180"/>
      <c r="E33" s="181"/>
      <c r="F33" s="182"/>
      <c r="G33" s="183"/>
      <c r="H33" s="184"/>
      <c r="I33" s="247">
        <v>0</v>
      </c>
      <c r="J33" s="185">
        <f>(H33*L33)+(I33*N33)</f>
        <v>0</v>
      </c>
      <c r="K33" s="186"/>
      <c r="L33" s="187">
        <v>0</v>
      </c>
      <c r="M33" s="188"/>
      <c r="N33" s="189">
        <v>30</v>
      </c>
      <c r="O33" s="190"/>
      <c r="P33" s="190"/>
      <c r="Q33" s="190"/>
      <c r="R33" s="190"/>
      <c r="S33" s="191"/>
      <c r="T33" s="192">
        <f t="shared" si="13"/>
        <v>0</v>
      </c>
      <c r="U33" s="193"/>
      <c r="V33" s="144"/>
      <c r="W33" s="144"/>
      <c r="X33" s="144"/>
      <c r="Y33" s="144"/>
    </row>
    <row r="34" spans="1:25" s="130" customFormat="1" ht="15" customHeight="1">
      <c r="A34" s="144"/>
      <c r="B34" s="194"/>
      <c r="C34" s="195" t="s">
        <v>86</v>
      </c>
      <c r="D34" s="196"/>
      <c r="E34" s="197"/>
      <c r="F34" s="198"/>
      <c r="G34" s="199"/>
      <c r="H34" s="200"/>
      <c r="I34" s="248">
        <v>0</v>
      </c>
      <c r="J34" s="185">
        <f>(H34*L34)+(I34*N34)</f>
        <v>0</v>
      </c>
      <c r="K34" s="201"/>
      <c r="L34" s="202">
        <v>0</v>
      </c>
      <c r="M34" s="203"/>
      <c r="N34" s="204">
        <v>8</v>
      </c>
      <c r="O34" s="205"/>
      <c r="P34" s="205"/>
      <c r="Q34" s="205"/>
      <c r="R34" s="205"/>
      <c r="S34" s="206"/>
      <c r="T34" s="207">
        <f t="shared" si="13"/>
        <v>0</v>
      </c>
      <c r="U34" s="208"/>
      <c r="V34" s="144"/>
      <c r="W34" s="144"/>
      <c r="X34" s="144"/>
      <c r="Y34" s="144"/>
    </row>
    <row r="35" spans="1:25" s="130" customFormat="1">
      <c r="A35" s="144"/>
      <c r="B35" s="162" t="s">
        <v>87</v>
      </c>
      <c r="C35" s="163" t="s">
        <v>84</v>
      </c>
      <c r="D35" s="164">
        <v>0</v>
      </c>
      <c r="E35" s="165">
        <v>0.41599999999999998</v>
      </c>
      <c r="F35" s="166">
        <f t="shared" si="11"/>
        <v>0.41599999999999998</v>
      </c>
      <c r="G35" s="246">
        <v>0</v>
      </c>
      <c r="H35" s="167"/>
      <c r="I35" s="168"/>
      <c r="J35" s="169">
        <f>(G35*F35)</f>
        <v>0</v>
      </c>
      <c r="K35" s="170"/>
      <c r="L35" s="171"/>
      <c r="M35" s="172"/>
      <c r="N35" s="173"/>
      <c r="O35" s="174"/>
      <c r="P35" s="174"/>
      <c r="Q35" s="174"/>
      <c r="R35" s="174"/>
      <c r="S35" s="175"/>
      <c r="T35" s="176">
        <f t="shared" si="13"/>
        <v>0</v>
      </c>
      <c r="U35" s="177"/>
      <c r="V35" s="144"/>
      <c r="W35" s="144"/>
      <c r="X35" s="144"/>
      <c r="Y35" s="144"/>
    </row>
    <row r="36" spans="1:25" s="130" customFormat="1" ht="15" customHeight="1">
      <c r="A36" s="144"/>
      <c r="B36" s="178"/>
      <c r="C36" s="179" t="s">
        <v>85</v>
      </c>
      <c r="D36" s="180"/>
      <c r="E36" s="181"/>
      <c r="F36" s="182"/>
      <c r="G36" s="183"/>
      <c r="H36" s="184"/>
      <c r="I36" s="247">
        <v>0</v>
      </c>
      <c r="J36" s="185">
        <f>(H36*L36)+(I36*N36)</f>
        <v>0</v>
      </c>
      <c r="K36" s="186"/>
      <c r="L36" s="187">
        <v>0</v>
      </c>
      <c r="M36" s="188"/>
      <c r="N36" s="189">
        <v>16</v>
      </c>
      <c r="O36" s="190"/>
      <c r="P36" s="190"/>
      <c r="Q36" s="190"/>
      <c r="R36" s="190"/>
      <c r="S36" s="191"/>
      <c r="T36" s="192">
        <f t="shared" si="13"/>
        <v>0</v>
      </c>
      <c r="U36" s="193"/>
      <c r="V36" s="144"/>
      <c r="W36" s="144"/>
      <c r="X36" s="144"/>
      <c r="Y36" s="144"/>
    </row>
    <row r="37" spans="1:25" s="130" customFormat="1" ht="15" customHeight="1">
      <c r="A37" s="144"/>
      <c r="B37" s="194"/>
      <c r="C37" s="195" t="s">
        <v>86</v>
      </c>
      <c r="D37" s="196"/>
      <c r="E37" s="197"/>
      <c r="F37" s="198"/>
      <c r="G37" s="199"/>
      <c r="H37" s="200"/>
      <c r="I37" s="248">
        <v>0</v>
      </c>
      <c r="J37" s="185">
        <f>(H37*L37)+(I37*N37)</f>
        <v>0</v>
      </c>
      <c r="K37" s="201"/>
      <c r="L37" s="202">
        <v>0</v>
      </c>
      <c r="M37" s="203"/>
      <c r="N37" s="204">
        <v>22</v>
      </c>
      <c r="O37" s="205"/>
      <c r="P37" s="205"/>
      <c r="Q37" s="205"/>
      <c r="R37" s="205"/>
      <c r="S37" s="206"/>
      <c r="T37" s="207">
        <f t="shared" si="13"/>
        <v>0</v>
      </c>
      <c r="U37" s="208"/>
      <c r="V37" s="144"/>
      <c r="W37" s="144"/>
      <c r="X37" s="144"/>
      <c r="Y37" s="144"/>
    </row>
    <row r="38" spans="1:25" s="130" customFormat="1">
      <c r="A38" s="144"/>
      <c r="B38" s="162" t="s">
        <v>88</v>
      </c>
      <c r="C38" s="163" t="s">
        <v>84</v>
      </c>
      <c r="D38" s="164">
        <v>0</v>
      </c>
      <c r="E38" s="165">
        <v>3.32</v>
      </c>
      <c r="F38" s="166">
        <f t="shared" si="11"/>
        <v>3.32</v>
      </c>
      <c r="G38" s="246">
        <v>0</v>
      </c>
      <c r="H38" s="167"/>
      <c r="I38" s="168"/>
      <c r="J38" s="169">
        <f>(G38*F38)</f>
        <v>0</v>
      </c>
      <c r="K38" s="170"/>
      <c r="L38" s="171"/>
      <c r="M38" s="172"/>
      <c r="N38" s="173"/>
      <c r="O38" s="174"/>
      <c r="P38" s="174"/>
      <c r="Q38" s="174"/>
      <c r="R38" s="174"/>
      <c r="S38" s="175"/>
      <c r="T38" s="176">
        <f t="shared" si="13"/>
        <v>0</v>
      </c>
      <c r="U38" s="177"/>
      <c r="V38" s="144"/>
      <c r="W38" s="144"/>
      <c r="X38" s="144"/>
      <c r="Y38" s="144"/>
    </row>
    <row r="39" spans="1:25" s="130" customFormat="1" ht="15" customHeight="1">
      <c r="A39" s="144"/>
      <c r="B39" s="178"/>
      <c r="C39" s="179" t="s">
        <v>85</v>
      </c>
      <c r="D39" s="180"/>
      <c r="E39" s="181"/>
      <c r="F39" s="182"/>
      <c r="G39" s="183"/>
      <c r="H39" s="184"/>
      <c r="I39" s="247">
        <v>0</v>
      </c>
      <c r="J39" s="185">
        <f>(H39*L39)+(I39*N39)</f>
        <v>0</v>
      </c>
      <c r="K39" s="186"/>
      <c r="L39" s="187">
        <v>0</v>
      </c>
      <c r="M39" s="188"/>
      <c r="N39" s="189">
        <v>14</v>
      </c>
      <c r="O39" s="190"/>
      <c r="P39" s="190"/>
      <c r="Q39" s="190"/>
      <c r="R39" s="190"/>
      <c r="S39" s="191"/>
      <c r="T39" s="192">
        <f t="shared" si="13"/>
        <v>0</v>
      </c>
      <c r="U39" s="193"/>
      <c r="V39" s="144"/>
      <c r="W39" s="144"/>
      <c r="X39" s="144"/>
      <c r="Y39" s="144"/>
    </row>
    <row r="40" spans="1:25" s="130" customFormat="1" ht="15" customHeight="1">
      <c r="A40" s="144"/>
      <c r="B40" s="194"/>
      <c r="C40" s="195" t="s">
        <v>86</v>
      </c>
      <c r="D40" s="196"/>
      <c r="E40" s="197"/>
      <c r="F40" s="198"/>
      <c r="G40" s="199"/>
      <c r="H40" s="200"/>
      <c r="I40" s="248">
        <v>0</v>
      </c>
      <c r="J40" s="185">
        <f>(H40*L40)+(I40*N40)</f>
        <v>0</v>
      </c>
      <c r="K40" s="201"/>
      <c r="L40" s="202">
        <v>0</v>
      </c>
      <c r="M40" s="203"/>
      <c r="N40" s="204">
        <v>10</v>
      </c>
      <c r="O40" s="205"/>
      <c r="P40" s="205"/>
      <c r="Q40" s="205"/>
      <c r="R40" s="205"/>
      <c r="S40" s="206"/>
      <c r="T40" s="207">
        <f t="shared" si="13"/>
        <v>0</v>
      </c>
      <c r="U40" s="208"/>
      <c r="V40" s="144"/>
      <c r="W40" s="144"/>
      <c r="X40" s="144"/>
      <c r="Y40" s="144"/>
    </row>
    <row r="41" spans="1:25" s="130" customFormat="1" ht="24">
      <c r="A41" s="144"/>
      <c r="B41" s="103" t="s">
        <v>89</v>
      </c>
      <c r="C41" s="104" t="s">
        <v>90</v>
      </c>
      <c r="D41" s="105">
        <v>0.2</v>
      </c>
      <c r="E41" s="106">
        <v>0.32900000000000001</v>
      </c>
      <c r="F41" s="107">
        <f t="shared" si="11"/>
        <v>0.52900000000000003</v>
      </c>
      <c r="G41" s="243">
        <v>0</v>
      </c>
      <c r="H41" s="122"/>
      <c r="I41" s="109"/>
      <c r="J41" s="157">
        <f>(G41*F41)</f>
        <v>0</v>
      </c>
      <c r="K41" s="158"/>
      <c r="L41" s="159">
        <v>12</v>
      </c>
      <c r="M41" s="114"/>
      <c r="N41" s="113">
        <v>16</v>
      </c>
      <c r="O41" s="115"/>
      <c r="P41" s="115"/>
      <c r="Q41" s="115"/>
      <c r="R41" s="115"/>
      <c r="S41" s="160"/>
      <c r="T41" s="117">
        <f t="shared" si="13"/>
        <v>0</v>
      </c>
      <c r="U41" s="118"/>
      <c r="V41" s="144"/>
      <c r="W41" s="144"/>
      <c r="X41" s="144"/>
      <c r="Y41" s="144"/>
    </row>
    <row r="42" spans="1:25" s="130" customFormat="1" ht="24">
      <c r="A42" s="144"/>
      <c r="B42" s="103" t="s">
        <v>91</v>
      </c>
      <c r="C42" s="104" t="s">
        <v>92</v>
      </c>
      <c r="D42" s="105">
        <v>0.08</v>
      </c>
      <c r="E42" s="106">
        <v>0.11700000000000001</v>
      </c>
      <c r="F42" s="107">
        <f t="shared" si="11"/>
        <v>0.19700000000000001</v>
      </c>
      <c r="G42" s="243">
        <v>0</v>
      </c>
      <c r="H42" s="122"/>
      <c r="I42" s="109"/>
      <c r="J42" s="157">
        <f>(G42*F42)</f>
        <v>0</v>
      </c>
      <c r="K42" s="158"/>
      <c r="L42" s="159">
        <v>3</v>
      </c>
      <c r="M42" s="114"/>
      <c r="N42" s="113">
        <v>3</v>
      </c>
      <c r="O42" s="115"/>
      <c r="P42" s="115"/>
      <c r="Q42" s="115"/>
      <c r="R42" s="115"/>
      <c r="S42" s="160"/>
      <c r="T42" s="117">
        <f t="shared" si="13"/>
        <v>0</v>
      </c>
      <c r="U42" s="118"/>
      <c r="V42" s="144"/>
      <c r="W42" s="144"/>
      <c r="X42" s="144"/>
      <c r="Y42" s="144"/>
    </row>
    <row r="43" spans="1:25" s="130" customFormat="1" ht="15.75" thickBot="1">
      <c r="B43" s="209"/>
      <c r="C43" s="210"/>
      <c r="D43" s="211"/>
      <c r="E43" s="210"/>
      <c r="F43" s="210"/>
      <c r="G43" s="212"/>
      <c r="H43" s="212"/>
      <c r="I43" s="212"/>
      <c r="J43" s="213"/>
      <c r="K43" s="214"/>
      <c r="L43" s="214"/>
      <c r="M43" s="215" t="s">
        <v>93</v>
      </c>
      <c r="N43" s="214"/>
      <c r="O43" s="214"/>
      <c r="P43" s="214"/>
      <c r="Q43" s="214"/>
      <c r="R43" s="214"/>
      <c r="S43" s="216"/>
      <c r="T43" s="217">
        <f>SUM(T9:T42)</f>
        <v>0</v>
      </c>
      <c r="U43" s="218"/>
    </row>
    <row r="44" spans="1:25" s="130" customFormat="1">
      <c r="A44" s="144"/>
      <c r="B44" s="219"/>
      <c r="C44" s="220"/>
      <c r="D44" s="221"/>
      <c r="E44" s="222"/>
      <c r="F44" s="222"/>
      <c r="G44" s="223"/>
      <c r="H44" s="224"/>
      <c r="I44" s="224"/>
      <c r="J44" s="225"/>
      <c r="K44" s="226"/>
      <c r="L44" s="227"/>
      <c r="M44" s="226"/>
      <c r="N44" s="228"/>
      <c r="O44" s="229"/>
      <c r="P44" s="229"/>
      <c r="Q44" s="229"/>
      <c r="R44" s="229"/>
      <c r="S44" s="230"/>
      <c r="T44" s="231"/>
      <c r="U44" s="229"/>
      <c r="V44" s="144"/>
      <c r="W44" s="144"/>
      <c r="X44" s="144"/>
      <c r="Y44" s="144"/>
    </row>
    <row r="45" spans="1:25" s="130" customFormat="1">
      <c r="A45" s="144"/>
      <c r="B45" s="219"/>
      <c r="C45" s="220"/>
      <c r="D45" s="221"/>
      <c r="E45" s="222"/>
      <c r="F45" s="222"/>
      <c r="G45" s="223"/>
      <c r="H45" s="224"/>
      <c r="I45" s="224"/>
      <c r="J45" s="225"/>
      <c r="K45" s="226"/>
      <c r="L45" s="227"/>
      <c r="M45" s="226"/>
      <c r="N45" s="228"/>
      <c r="O45" s="229"/>
      <c r="P45" s="229"/>
      <c r="Q45" s="229"/>
      <c r="R45" s="229"/>
      <c r="S45" s="230"/>
      <c r="T45" s="231"/>
      <c r="U45" s="229"/>
      <c r="V45" s="144"/>
      <c r="W45" s="144"/>
      <c r="X45" s="144"/>
      <c r="Y45" s="144"/>
    </row>
    <row r="46" spans="1:25" s="130" customFormat="1">
      <c r="A46" s="144"/>
      <c r="B46" s="219"/>
      <c r="C46" s="220"/>
      <c r="D46" s="221"/>
      <c r="E46" s="222"/>
      <c r="F46" s="222"/>
      <c r="G46" s="223"/>
      <c r="H46" s="224"/>
      <c r="I46" s="224"/>
      <c r="J46" s="225"/>
      <c r="K46" s="226"/>
      <c r="L46" s="227"/>
      <c r="M46" s="226"/>
      <c r="N46" s="228"/>
      <c r="O46" s="229"/>
      <c r="P46" s="229"/>
      <c r="Q46" s="229"/>
      <c r="R46" s="229"/>
      <c r="S46" s="230"/>
      <c r="T46" s="231"/>
      <c r="U46" s="229"/>
      <c r="V46" s="144"/>
      <c r="W46" s="144"/>
      <c r="X46" s="144"/>
      <c r="Y46" s="144"/>
    </row>
    <row r="47" spans="1:25">
      <c r="B47" s="1" t="s">
        <v>25</v>
      </c>
      <c r="C47" s="1"/>
      <c r="J47" s="50"/>
    </row>
    <row r="48" spans="1:25">
      <c r="A48" s="55"/>
      <c r="B48" t="s">
        <v>94</v>
      </c>
      <c r="D48" s="232"/>
      <c r="E48" s="55"/>
      <c r="F48" s="55"/>
      <c r="G48" s="58"/>
      <c r="H48" s="58"/>
      <c r="I48" s="58"/>
      <c r="J48" s="233"/>
      <c r="K48" s="60"/>
      <c r="L48" s="60"/>
      <c r="M48" s="60"/>
      <c r="N48" s="60"/>
      <c r="O48" s="60"/>
      <c r="P48" s="60"/>
      <c r="Q48" s="60"/>
      <c r="R48" s="60"/>
      <c r="S48" s="60"/>
      <c r="T48" s="66"/>
      <c r="U48" s="60"/>
      <c r="V48" s="55"/>
      <c r="W48" s="55"/>
      <c r="X48" s="55"/>
      <c r="Y48" s="55"/>
    </row>
    <row r="49" spans="2:21">
      <c r="B49" t="s">
        <v>26</v>
      </c>
      <c r="J49" s="50"/>
    </row>
    <row r="50" spans="2:21">
      <c r="B50" t="s">
        <v>95</v>
      </c>
      <c r="D50" s="234"/>
      <c r="J50" s="50"/>
    </row>
    <row r="51" spans="2:21">
      <c r="B51" t="s">
        <v>96</v>
      </c>
      <c r="D51" s="234"/>
      <c r="J51" s="50"/>
    </row>
    <row r="52" spans="2:21">
      <c r="J52" s="50"/>
    </row>
    <row r="53" spans="2:21">
      <c r="B53" s="235" t="s">
        <v>97</v>
      </c>
      <c r="C53" s="235"/>
      <c r="J53" s="50"/>
    </row>
    <row r="54" spans="2:21">
      <c r="B54" s="26" t="s">
        <v>98</v>
      </c>
      <c r="C54" s="26"/>
      <c r="J54" s="50"/>
    </row>
    <row r="55" spans="2:21">
      <c r="B55" s="26" t="s">
        <v>99</v>
      </c>
      <c r="C55" s="26"/>
      <c r="J55" s="50"/>
    </row>
    <row r="56" spans="2:21" s="232" customFormat="1">
      <c r="B56" s="26" t="s">
        <v>98</v>
      </c>
      <c r="C56" s="26"/>
      <c r="D56"/>
      <c r="E56"/>
      <c r="F56"/>
      <c r="G56" s="50"/>
      <c r="H56" s="50"/>
      <c r="I56" s="50"/>
      <c r="J56" s="50"/>
      <c r="K56" s="51"/>
      <c r="L56" s="51"/>
      <c r="M56" s="51"/>
      <c r="N56" s="51"/>
      <c r="O56" s="51"/>
      <c r="P56" s="51"/>
      <c r="Q56" s="51"/>
      <c r="R56" s="51"/>
      <c r="S56" s="236"/>
      <c r="T56" s="237"/>
      <c r="U56" s="236"/>
    </row>
    <row r="57" spans="2:21">
      <c r="B57" t="s">
        <v>100</v>
      </c>
      <c r="J57" s="50"/>
    </row>
    <row r="58" spans="2:21">
      <c r="B58" s="26" t="s">
        <v>101</v>
      </c>
      <c r="C58" s="26"/>
    </row>
    <row r="60" spans="2:21">
      <c r="B60" s="235" t="s">
        <v>102</v>
      </c>
      <c r="C60" s="235"/>
      <c r="J60" s="50"/>
    </row>
    <row r="61" spans="2:21">
      <c r="B61" s="239" t="s">
        <v>103</v>
      </c>
      <c r="C61" s="239"/>
    </row>
    <row r="63" spans="2:21" s="241" customFormat="1">
      <c r="B63" s="240" t="s">
        <v>104</v>
      </c>
      <c r="J63"/>
      <c r="K63"/>
      <c r="L63"/>
      <c r="M63"/>
      <c r="N63"/>
    </row>
    <row r="64" spans="2:21" s="241" customFormat="1">
      <c r="B64" s="241" t="s">
        <v>105</v>
      </c>
      <c r="J64"/>
      <c r="K64"/>
      <c r="L64"/>
      <c r="M64"/>
      <c r="N64"/>
    </row>
    <row r="65" spans="2:14" s="241" customFormat="1">
      <c r="B65" s="241" t="s">
        <v>106</v>
      </c>
      <c r="J65"/>
      <c r="K65"/>
      <c r="L65"/>
      <c r="M65"/>
      <c r="N65"/>
    </row>
    <row r="66" spans="2:14" s="241" customFormat="1">
      <c r="B66" s="241" t="s">
        <v>107</v>
      </c>
      <c r="J66"/>
      <c r="K66"/>
      <c r="L66"/>
      <c r="M66"/>
      <c r="N66"/>
    </row>
    <row r="67" spans="2:14" s="241" customFormat="1">
      <c r="B67" s="241" t="s">
        <v>108</v>
      </c>
      <c r="J67"/>
      <c r="K67"/>
      <c r="L67"/>
      <c r="M67"/>
      <c r="N67"/>
    </row>
    <row r="68" spans="2:14" s="241" customFormat="1">
      <c r="B68" s="241" t="s">
        <v>109</v>
      </c>
      <c r="J68"/>
      <c r="K68"/>
      <c r="L68"/>
      <c r="M68"/>
      <c r="N68"/>
    </row>
    <row r="69" spans="2:14" s="241" customFormat="1">
      <c r="J69"/>
      <c r="K69"/>
      <c r="L69"/>
      <c r="M69"/>
      <c r="N69"/>
    </row>
    <row r="70" spans="2:14" s="241" customFormat="1">
      <c r="B70" s="242" t="s">
        <v>110</v>
      </c>
      <c r="J70"/>
      <c r="K70"/>
      <c r="L70"/>
      <c r="M70"/>
      <c r="N70"/>
    </row>
    <row r="71" spans="2:14" s="241" customFormat="1">
      <c r="B71" s="241" t="s">
        <v>111</v>
      </c>
      <c r="J71"/>
      <c r="K71"/>
      <c r="L71"/>
      <c r="M71"/>
      <c r="N71"/>
    </row>
    <row r="72" spans="2:14" s="241" customFormat="1">
      <c r="B72" s="241" t="s">
        <v>108</v>
      </c>
      <c r="J72"/>
      <c r="K72"/>
      <c r="L72"/>
      <c r="M72"/>
      <c r="N72"/>
    </row>
    <row r="73" spans="2:14" s="241" customFormat="1">
      <c r="B73" s="241" t="s">
        <v>109</v>
      </c>
      <c r="J73"/>
      <c r="K73"/>
      <c r="L73"/>
      <c r="M73"/>
      <c r="N73"/>
    </row>
  </sheetData>
  <sheetProtection algorithmName="SHA-512" hashValue="to2WCd/aK5eUJPmrTaJgFeEMOXC2NrmW8XuQeykoMHMX2X4/u6xGjUEQNj0eI5iJMoXP7LtYnZnTt+She3ew3Q==" saltValue="rb7hGReGJJ15xj99SiBkUQ==" spinCount="100000" sheet="1" objects="1" scenarios="1"/>
  <mergeCells count="2">
    <mergeCell ref="K6:N6"/>
    <mergeCell ref="G6:J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8C27-CB9D-4DCA-A26A-24ACEAB59283}">
  <dimension ref="A1:AD40"/>
  <sheetViews>
    <sheetView showGridLines="0" zoomScaleNormal="100" workbookViewId="0">
      <selection activeCell="D28" sqref="D28"/>
    </sheetView>
  </sheetViews>
  <sheetFormatPr defaultRowHeight="15"/>
  <cols>
    <col min="1" max="1" width="3.85546875" customWidth="1"/>
    <col min="2" max="2" width="61.28515625" customWidth="1"/>
    <col min="3" max="3" width="31.7109375" customWidth="1"/>
    <col min="4" max="4" width="14.28515625" customWidth="1"/>
    <col min="5" max="6" width="11.5703125" customWidth="1"/>
    <col min="7" max="8" width="12.42578125" style="50" customWidth="1"/>
    <col min="9" max="9" width="11.28515625" style="50" customWidth="1"/>
    <col min="10" max="10" width="16" style="238" customWidth="1"/>
    <col min="11" max="11" width="11.7109375" style="51" customWidth="1"/>
    <col min="12" max="12" width="11.42578125" style="51" customWidth="1"/>
    <col min="13" max="13" width="11.28515625" style="51" customWidth="1"/>
    <col min="14" max="14" width="12" style="51" customWidth="1"/>
    <col min="15" max="15" width="13.7109375" style="51" customWidth="1"/>
    <col min="16" max="16" width="13.5703125" style="51" customWidth="1"/>
    <col min="17" max="17" width="15.5703125" style="51" customWidth="1"/>
    <col min="18" max="18" width="13.7109375" style="51" customWidth="1"/>
    <col min="19" max="19" width="9.140625" style="51" customWidth="1"/>
    <col min="20" max="20" width="12.42578125" style="52" customWidth="1"/>
    <col min="21" max="21" width="15.5703125" style="51" customWidth="1"/>
    <col min="22" max="22" width="21.5703125" customWidth="1"/>
  </cols>
  <sheetData>
    <row r="1" spans="1:30" ht="21.75" customHeight="1">
      <c r="A1" s="55"/>
      <c r="B1" s="56"/>
      <c r="C1" s="57"/>
      <c r="D1" s="55"/>
      <c r="E1" s="55"/>
      <c r="F1" s="55"/>
      <c r="G1" s="58"/>
      <c r="H1" s="58"/>
      <c r="I1" s="58"/>
      <c r="J1" s="59"/>
      <c r="K1" s="60"/>
      <c r="L1" s="60"/>
      <c r="M1" s="60"/>
      <c r="N1" s="60"/>
      <c r="O1" s="60"/>
      <c r="P1" s="60"/>
      <c r="Q1" s="60"/>
      <c r="R1" s="60"/>
      <c r="S1" s="61"/>
      <c r="T1" s="62"/>
      <c r="U1" s="60"/>
      <c r="V1" s="55"/>
      <c r="W1" s="55"/>
      <c r="X1" s="55"/>
      <c r="Y1" s="55"/>
    </row>
    <row r="2" spans="1:30" ht="18.75">
      <c r="A2" s="55"/>
      <c r="B2" s="2" t="s">
        <v>210</v>
      </c>
      <c r="C2" s="63"/>
      <c r="D2" s="55"/>
      <c r="E2" s="55"/>
      <c r="F2" s="55"/>
      <c r="G2" s="58"/>
      <c r="H2" s="58"/>
      <c r="I2" s="58"/>
      <c r="J2" s="59"/>
      <c r="K2" s="60"/>
      <c r="L2" s="60"/>
      <c r="M2" s="60"/>
      <c r="N2" s="60"/>
      <c r="O2" s="60"/>
      <c r="P2" s="60"/>
      <c r="Q2" s="60"/>
      <c r="R2" s="60"/>
      <c r="S2" s="64"/>
      <c r="T2" s="65"/>
      <c r="U2" s="60"/>
      <c r="V2" s="55"/>
      <c r="W2" s="55"/>
      <c r="X2" s="55"/>
      <c r="Y2" s="55"/>
    </row>
    <row r="3" spans="1:30" ht="12.75" customHeight="1">
      <c r="A3" s="55"/>
      <c r="B3" s="55"/>
      <c r="C3" s="55"/>
      <c r="D3" s="55"/>
      <c r="E3" s="55"/>
      <c r="F3" s="55"/>
      <c r="G3" s="58"/>
      <c r="H3" s="58"/>
      <c r="I3" s="58"/>
      <c r="J3" s="59"/>
      <c r="K3" s="60"/>
      <c r="L3" s="60"/>
      <c r="M3" s="60"/>
      <c r="N3" s="60"/>
      <c r="O3" s="60"/>
      <c r="P3" s="60"/>
      <c r="Q3" s="60"/>
      <c r="R3" s="60"/>
      <c r="S3" s="60"/>
      <c r="T3" s="66"/>
      <c r="U3" s="60"/>
      <c r="V3" s="55"/>
      <c r="W3" s="55"/>
      <c r="X3" s="55"/>
      <c r="Y3" s="55"/>
    </row>
    <row r="4" spans="1:30" ht="18.75" customHeight="1">
      <c r="A4" s="55"/>
      <c r="B4" s="67" t="s">
        <v>112</v>
      </c>
      <c r="C4" s="68"/>
      <c r="D4" s="55"/>
      <c r="E4" s="55"/>
      <c r="F4" s="55"/>
      <c r="G4" s="58"/>
      <c r="H4" s="58"/>
      <c r="I4" s="58"/>
      <c r="J4" s="59"/>
      <c r="K4" s="60"/>
      <c r="L4" s="60"/>
      <c r="M4" s="60"/>
      <c r="N4" s="60"/>
      <c r="O4" s="60"/>
      <c r="P4" s="60"/>
      <c r="Q4" s="60"/>
      <c r="R4" s="60"/>
      <c r="S4" s="60"/>
      <c r="T4" s="66"/>
      <c r="U4" s="60"/>
      <c r="V4" s="55"/>
      <c r="W4" s="55"/>
      <c r="X4" s="55"/>
      <c r="Y4" s="55"/>
    </row>
    <row r="5" spans="1:30" ht="12.75" customHeight="1" thickBot="1">
      <c r="A5" s="55"/>
      <c r="B5" s="55"/>
      <c r="C5" s="55"/>
      <c r="D5" s="55"/>
      <c r="E5" s="55"/>
      <c r="F5" s="55"/>
      <c r="G5" s="58"/>
      <c r="H5" s="58"/>
      <c r="I5" s="58"/>
      <c r="J5" s="59"/>
      <c r="K5" s="60"/>
      <c r="L5" s="60"/>
      <c r="M5" s="60"/>
      <c r="N5" s="60"/>
      <c r="O5" s="60"/>
      <c r="P5" s="60"/>
      <c r="Q5" s="60"/>
      <c r="R5" s="60"/>
      <c r="S5" s="60"/>
      <c r="T5" s="66"/>
      <c r="U5" s="60"/>
      <c r="V5" s="55"/>
      <c r="W5" s="55"/>
      <c r="X5" s="55"/>
      <c r="Y5" s="55"/>
    </row>
    <row r="6" spans="1:30" ht="12.75" customHeight="1" thickTop="1" thickBot="1">
      <c r="A6" s="55"/>
      <c r="B6" s="55"/>
      <c r="C6" s="55"/>
      <c r="D6" s="55"/>
      <c r="E6" s="55"/>
      <c r="F6" s="55"/>
      <c r="G6" s="488" t="s">
        <v>28</v>
      </c>
      <c r="H6" s="489"/>
      <c r="I6" s="490"/>
      <c r="J6" s="491"/>
      <c r="K6" s="487" t="s">
        <v>29</v>
      </c>
      <c r="L6" s="487"/>
      <c r="M6" s="487"/>
      <c r="N6" s="487"/>
      <c r="O6" s="69"/>
      <c r="P6" s="69"/>
      <c r="Q6" s="69"/>
      <c r="R6" s="69"/>
      <c r="S6" s="69"/>
      <c r="T6" s="70"/>
      <c r="U6" s="71"/>
      <c r="V6" s="72"/>
      <c r="W6" s="72"/>
      <c r="X6" s="72"/>
      <c r="Y6" s="72"/>
      <c r="Z6" s="73"/>
      <c r="AA6" s="55"/>
      <c r="AB6" s="55"/>
      <c r="AC6" s="55"/>
      <c r="AD6" s="55"/>
    </row>
    <row r="7" spans="1:30" ht="69.75" customHeight="1" thickTop="1">
      <c r="A7" s="55"/>
      <c r="B7" s="74" t="s">
        <v>30</v>
      </c>
      <c r="C7" s="75" t="s">
        <v>31</v>
      </c>
      <c r="D7" s="76" t="s">
        <v>32</v>
      </c>
      <c r="E7" s="76" t="s">
        <v>33</v>
      </c>
      <c r="F7" s="251" t="s">
        <v>34</v>
      </c>
      <c r="G7" s="78" t="s">
        <v>35</v>
      </c>
      <c r="H7" s="79" t="s">
        <v>36</v>
      </c>
      <c r="I7" s="80" t="s">
        <v>37</v>
      </c>
      <c r="J7" s="81" t="s">
        <v>38</v>
      </c>
      <c r="K7" s="252" t="s">
        <v>39</v>
      </c>
      <c r="L7" s="83" t="s">
        <v>40</v>
      </c>
      <c r="M7" s="83" t="s">
        <v>41</v>
      </c>
      <c r="N7" s="83" t="s">
        <v>42</v>
      </c>
      <c r="O7" s="83" t="s">
        <v>43</v>
      </c>
      <c r="P7" s="83" t="s">
        <v>44</v>
      </c>
      <c r="Q7" s="83" t="s">
        <v>45</v>
      </c>
      <c r="R7" s="83" t="s">
        <v>46</v>
      </c>
      <c r="S7" s="84" t="s">
        <v>47</v>
      </c>
      <c r="T7" s="83" t="s">
        <v>48</v>
      </c>
      <c r="U7" s="85" t="s">
        <v>49</v>
      </c>
      <c r="V7" s="55"/>
      <c r="W7" s="55"/>
      <c r="X7" s="55"/>
      <c r="Y7" s="55"/>
    </row>
    <row r="8" spans="1:30" s="130" customFormat="1">
      <c r="A8" s="144"/>
      <c r="B8" s="253" t="s">
        <v>113</v>
      </c>
      <c r="C8" s="254"/>
      <c r="D8" s="255"/>
      <c r="E8" s="256"/>
      <c r="F8" s="257"/>
      <c r="G8" s="258"/>
      <c r="H8" s="259"/>
      <c r="I8" s="260"/>
      <c r="J8" s="139"/>
      <c r="K8" s="261"/>
      <c r="L8" s="261"/>
      <c r="M8" s="262"/>
      <c r="N8" s="262"/>
      <c r="O8" s="263"/>
      <c r="P8" s="263"/>
      <c r="Q8" s="263"/>
      <c r="R8" s="263"/>
      <c r="S8" s="264"/>
      <c r="T8" s="265"/>
      <c r="U8" s="266"/>
      <c r="V8" s="144"/>
      <c r="W8" s="144"/>
      <c r="X8" s="144"/>
      <c r="Y8" s="144"/>
    </row>
    <row r="9" spans="1:30" s="130" customFormat="1">
      <c r="A9" s="267"/>
      <c r="B9" s="268" t="s">
        <v>114</v>
      </c>
      <c r="C9" s="163"/>
      <c r="D9" s="269"/>
      <c r="E9" s="270"/>
      <c r="F9" s="271"/>
      <c r="G9" s="272"/>
      <c r="H9" s="167"/>
      <c r="I9" s="168"/>
      <c r="J9" s="273"/>
      <c r="K9" s="274">
        <v>0</v>
      </c>
      <c r="L9" s="274"/>
      <c r="M9" s="275">
        <v>12</v>
      </c>
      <c r="N9" s="276"/>
      <c r="O9" s="277"/>
      <c r="P9" s="354">
        <v>0</v>
      </c>
      <c r="Q9" s="278"/>
      <c r="R9" s="278"/>
      <c r="S9" s="279">
        <f>M9*P9</f>
        <v>0</v>
      </c>
      <c r="T9" s="280">
        <f>S9</f>
        <v>0</v>
      </c>
      <c r="U9" s="281"/>
    </row>
    <row r="10" spans="1:30" s="130" customFormat="1" ht="24">
      <c r="A10" s="282"/>
      <c r="B10" s="194" t="s">
        <v>115</v>
      </c>
      <c r="C10" s="195" t="s">
        <v>116</v>
      </c>
      <c r="D10" s="283">
        <v>0</v>
      </c>
      <c r="E10" s="197">
        <v>11.686999999999999</v>
      </c>
      <c r="F10" s="284">
        <f>D10+E10</f>
        <v>11.686999999999999</v>
      </c>
      <c r="G10" s="350">
        <v>0</v>
      </c>
      <c r="H10" s="285"/>
      <c r="I10" s="286"/>
      <c r="J10" s="287">
        <f>F10*G10</f>
        <v>0</v>
      </c>
      <c r="K10" s="288"/>
      <c r="L10" s="288"/>
      <c r="M10" s="289"/>
      <c r="N10" s="290"/>
      <c r="O10" s="291"/>
      <c r="P10" s="291"/>
      <c r="Q10" s="291"/>
      <c r="R10" s="291"/>
      <c r="S10" s="291"/>
      <c r="T10" s="292">
        <f>J10</f>
        <v>0</v>
      </c>
      <c r="U10" s="293"/>
      <c r="V10" s="144"/>
      <c r="W10" s="144"/>
      <c r="X10" s="144"/>
      <c r="Y10" s="144"/>
    </row>
    <row r="11" spans="1:30" s="130" customFormat="1">
      <c r="A11" s="144"/>
      <c r="B11" s="294" t="s">
        <v>117</v>
      </c>
      <c r="C11" s="179"/>
      <c r="D11" s="295"/>
      <c r="E11" s="181"/>
      <c r="F11" s="296"/>
      <c r="G11" s="183"/>
      <c r="H11" s="224"/>
      <c r="I11" s="297"/>
      <c r="J11" s="298"/>
      <c r="K11" s="299">
        <v>0</v>
      </c>
      <c r="L11" s="299"/>
      <c r="M11" s="300">
        <v>8</v>
      </c>
      <c r="N11" s="301"/>
      <c r="O11" s="302"/>
      <c r="P11" s="355">
        <v>0</v>
      </c>
      <c r="Q11" s="303"/>
      <c r="R11" s="303"/>
      <c r="S11" s="304">
        <f>M11*P11</f>
        <v>0</v>
      </c>
      <c r="T11" s="305">
        <f>S11</f>
        <v>0</v>
      </c>
      <c r="U11" s="306"/>
      <c r="V11" s="144"/>
      <c r="W11" s="144"/>
      <c r="X11" s="144"/>
      <c r="Y11" s="144"/>
    </row>
    <row r="12" spans="1:30" s="130" customFormat="1">
      <c r="A12" s="144"/>
      <c r="B12" s="307"/>
      <c r="C12" s="179"/>
      <c r="D12" s="295"/>
      <c r="E12" s="181"/>
      <c r="F12" s="296"/>
      <c r="G12" s="183"/>
      <c r="H12" s="224"/>
      <c r="I12" s="297"/>
      <c r="J12" s="298"/>
      <c r="K12" s="299"/>
      <c r="L12" s="308"/>
      <c r="M12" s="300"/>
      <c r="N12" s="301"/>
      <c r="O12" s="303"/>
      <c r="P12" s="303"/>
      <c r="Q12" s="303"/>
      <c r="R12" s="303"/>
      <c r="S12" s="303"/>
      <c r="T12" s="309"/>
      <c r="U12" s="306"/>
      <c r="V12" s="144"/>
      <c r="W12" s="144"/>
      <c r="X12" s="144"/>
      <c r="Y12" s="144"/>
    </row>
    <row r="13" spans="1:30" s="130" customFormat="1">
      <c r="A13" s="144"/>
      <c r="B13" s="307"/>
      <c r="C13" s="179"/>
      <c r="D13" s="295"/>
      <c r="E13" s="181"/>
      <c r="F13" s="296"/>
      <c r="G13" s="183"/>
      <c r="H13" s="224"/>
      <c r="I13" s="297"/>
      <c r="J13" s="298"/>
      <c r="K13" s="299"/>
      <c r="L13" s="299"/>
      <c r="M13" s="300"/>
      <c r="N13" s="301"/>
      <c r="O13" s="303"/>
      <c r="P13" s="303"/>
      <c r="Q13" s="303"/>
      <c r="R13" s="303"/>
      <c r="S13" s="303"/>
      <c r="T13" s="309"/>
      <c r="U13" s="306"/>
      <c r="V13" s="144"/>
      <c r="W13" s="144"/>
      <c r="X13" s="144"/>
      <c r="Y13" s="144"/>
    </row>
    <row r="14" spans="1:30" s="130" customFormat="1" ht="24">
      <c r="A14" s="144"/>
      <c r="B14" s="307" t="s">
        <v>118</v>
      </c>
      <c r="C14" s="179" t="s">
        <v>119</v>
      </c>
      <c r="D14" s="295">
        <v>0</v>
      </c>
      <c r="E14" s="181">
        <v>10.02</v>
      </c>
      <c r="F14" s="296">
        <f t="shared" ref="F14:F16" si="0">D14+E14</f>
        <v>10.02</v>
      </c>
      <c r="G14" s="351">
        <v>0</v>
      </c>
      <c r="H14" s="224"/>
      <c r="I14" s="297"/>
      <c r="J14" s="185">
        <f>F14*G14</f>
        <v>0</v>
      </c>
      <c r="K14" s="299"/>
      <c r="L14" s="299"/>
      <c r="M14" s="300"/>
      <c r="N14" s="301"/>
      <c r="O14" s="303"/>
      <c r="P14" s="303"/>
      <c r="Q14" s="303"/>
      <c r="R14" s="303"/>
      <c r="S14" s="310"/>
      <c r="T14" s="305">
        <f>J14</f>
        <v>0</v>
      </c>
      <c r="U14" s="306"/>
      <c r="V14" s="144"/>
      <c r="W14" s="144"/>
      <c r="X14" s="144"/>
      <c r="Y14" s="144"/>
    </row>
    <row r="15" spans="1:30" s="130" customFormat="1">
      <c r="A15" s="144"/>
      <c r="B15" s="307"/>
      <c r="C15" s="179"/>
      <c r="D15" s="295"/>
      <c r="E15" s="181"/>
      <c r="F15" s="296"/>
      <c r="G15" s="183"/>
      <c r="H15" s="224"/>
      <c r="I15" s="297"/>
      <c r="J15" s="298"/>
      <c r="K15" s="299"/>
      <c r="L15" s="299"/>
      <c r="M15" s="300"/>
      <c r="N15" s="301"/>
      <c r="O15" s="303"/>
      <c r="P15" s="303"/>
      <c r="Q15" s="303"/>
      <c r="R15" s="303"/>
      <c r="S15" s="303"/>
      <c r="T15" s="311"/>
      <c r="U15" s="306"/>
      <c r="V15" s="144"/>
      <c r="W15" s="144"/>
      <c r="X15" s="144"/>
      <c r="Y15" s="144"/>
    </row>
    <row r="16" spans="1:30" s="130" customFormat="1">
      <c r="A16" s="144"/>
      <c r="B16" s="307"/>
      <c r="C16" s="179" t="s">
        <v>120</v>
      </c>
      <c r="D16" s="295">
        <v>0</v>
      </c>
      <c r="E16" s="181">
        <v>9.9030000000000005</v>
      </c>
      <c r="F16" s="296">
        <f t="shared" si="0"/>
        <v>9.9030000000000005</v>
      </c>
      <c r="G16" s="351">
        <v>0</v>
      </c>
      <c r="H16" s="224"/>
      <c r="I16" s="297"/>
      <c r="J16" s="185">
        <f>F16*G16</f>
        <v>0</v>
      </c>
      <c r="K16" s="299"/>
      <c r="L16" s="299"/>
      <c r="M16" s="300"/>
      <c r="N16" s="301"/>
      <c r="O16" s="303"/>
      <c r="P16" s="303"/>
      <c r="Q16" s="303"/>
      <c r="R16" s="303"/>
      <c r="S16" s="303"/>
      <c r="T16" s="305">
        <f>J16</f>
        <v>0</v>
      </c>
      <c r="U16" s="306"/>
      <c r="V16" s="144"/>
      <c r="W16" s="144"/>
      <c r="X16" s="144"/>
      <c r="Y16" s="144"/>
    </row>
    <row r="17" spans="1:25" s="130" customFormat="1">
      <c r="A17" s="144"/>
      <c r="B17" s="307"/>
      <c r="C17" s="179" t="s">
        <v>121</v>
      </c>
      <c r="D17" s="295"/>
      <c r="E17" s="181"/>
      <c r="F17" s="296"/>
      <c r="G17" s="183"/>
      <c r="H17" s="224"/>
      <c r="I17" s="297"/>
      <c r="J17" s="298"/>
      <c r="K17" s="299"/>
      <c r="L17" s="299"/>
      <c r="M17" s="300"/>
      <c r="N17" s="301"/>
      <c r="O17" s="303"/>
      <c r="P17" s="303"/>
      <c r="Q17" s="303"/>
      <c r="R17" s="303"/>
      <c r="S17" s="303"/>
      <c r="T17" s="311"/>
      <c r="U17" s="306"/>
      <c r="V17" s="144"/>
      <c r="W17" s="144"/>
      <c r="X17" s="144"/>
      <c r="Y17" s="144"/>
    </row>
    <row r="18" spans="1:25" s="130" customFormat="1">
      <c r="A18" s="144"/>
      <c r="B18" s="307"/>
      <c r="C18" s="179" t="s">
        <v>122</v>
      </c>
      <c r="D18" s="295"/>
      <c r="E18" s="181"/>
      <c r="F18" s="296"/>
      <c r="G18" s="183"/>
      <c r="H18" s="224"/>
      <c r="I18" s="297"/>
      <c r="J18" s="298"/>
      <c r="K18" s="299"/>
      <c r="L18" s="299"/>
      <c r="M18" s="300"/>
      <c r="N18" s="301"/>
      <c r="O18" s="303"/>
      <c r="P18" s="303"/>
      <c r="Q18" s="303"/>
      <c r="R18" s="303"/>
      <c r="S18" s="303"/>
      <c r="T18" s="311"/>
      <c r="U18" s="306"/>
      <c r="V18" s="144"/>
      <c r="W18" s="144"/>
      <c r="X18" s="144"/>
      <c r="Y18" s="144"/>
    </row>
    <row r="19" spans="1:25" s="130" customFormat="1">
      <c r="A19" s="144"/>
      <c r="B19" s="307"/>
      <c r="C19" s="179"/>
      <c r="D19" s="295"/>
      <c r="E19" s="181"/>
      <c r="F19" s="296"/>
      <c r="G19" s="183"/>
      <c r="H19" s="224"/>
      <c r="I19" s="297"/>
      <c r="J19" s="298"/>
      <c r="K19" s="299"/>
      <c r="L19" s="299"/>
      <c r="M19" s="300"/>
      <c r="N19" s="301"/>
      <c r="O19" s="303"/>
      <c r="P19" s="303"/>
      <c r="Q19" s="303"/>
      <c r="R19" s="303"/>
      <c r="S19" s="303"/>
      <c r="T19" s="311"/>
      <c r="U19" s="306"/>
      <c r="V19" s="144"/>
      <c r="W19" s="144"/>
      <c r="X19" s="144"/>
      <c r="Y19" s="144"/>
    </row>
    <row r="20" spans="1:25" s="318" customFormat="1" ht="15" customHeight="1">
      <c r="A20" s="144"/>
      <c r="B20" s="312" t="s">
        <v>123</v>
      </c>
      <c r="C20" s="195" t="s">
        <v>124</v>
      </c>
      <c r="D20" s="313">
        <v>0</v>
      </c>
      <c r="E20" s="314">
        <v>0.12</v>
      </c>
      <c r="F20" s="284">
        <f>D20+E20</f>
        <v>0.12</v>
      </c>
      <c r="G20" s="350">
        <v>0</v>
      </c>
      <c r="H20" s="315"/>
      <c r="I20" s="316"/>
      <c r="J20" s="185">
        <f>F20*G20</f>
        <v>0</v>
      </c>
      <c r="K20" s="288"/>
      <c r="L20" s="288"/>
      <c r="M20" s="289">
        <v>4</v>
      </c>
      <c r="N20" s="290"/>
      <c r="O20" s="291"/>
      <c r="P20" s="291"/>
      <c r="Q20" s="291"/>
      <c r="R20" s="291"/>
      <c r="S20" s="291"/>
      <c r="T20" s="305">
        <f>J20</f>
        <v>0</v>
      </c>
      <c r="U20" s="293"/>
      <c r="V20" s="317"/>
      <c r="W20" s="317"/>
      <c r="X20" s="317"/>
      <c r="Y20" s="317"/>
    </row>
    <row r="21" spans="1:25" s="130" customFormat="1">
      <c r="A21" s="144"/>
      <c r="B21" s="268" t="s">
        <v>114</v>
      </c>
      <c r="C21" s="163"/>
      <c r="D21" s="319">
        <v>0</v>
      </c>
      <c r="E21" s="165"/>
      <c r="F21" s="320"/>
      <c r="G21" s="321"/>
      <c r="H21" s="322"/>
      <c r="I21" s="322"/>
      <c r="J21" s="273"/>
      <c r="K21" s="274">
        <v>0</v>
      </c>
      <c r="L21" s="275"/>
      <c r="M21" s="275">
        <v>15</v>
      </c>
      <c r="N21" s="276"/>
      <c r="O21" s="278"/>
      <c r="P21" s="354">
        <v>0</v>
      </c>
      <c r="Q21" s="277"/>
      <c r="R21" s="277"/>
      <c r="S21" s="304">
        <f>M21*P21</f>
        <v>0</v>
      </c>
      <c r="T21" s="323">
        <f>S21</f>
        <v>0</v>
      </c>
      <c r="U21" s="324"/>
      <c r="V21" s="144"/>
      <c r="W21" s="144"/>
      <c r="X21" s="144"/>
      <c r="Y21" s="144"/>
    </row>
    <row r="22" spans="1:25" s="130" customFormat="1">
      <c r="A22" s="144"/>
      <c r="B22" s="325"/>
      <c r="C22" s="179"/>
      <c r="D22" s="295"/>
      <c r="E22" s="181"/>
      <c r="F22" s="222"/>
      <c r="G22" s="326"/>
      <c r="H22" s="327"/>
      <c r="I22" s="328"/>
      <c r="J22" s="329"/>
      <c r="K22" s="299"/>
      <c r="L22" s="300"/>
      <c r="M22" s="300"/>
      <c r="N22" s="301"/>
      <c r="O22" s="303"/>
      <c r="P22" s="303"/>
      <c r="Q22" s="303"/>
      <c r="R22" s="303"/>
      <c r="S22" s="303"/>
      <c r="T22" s="330"/>
      <c r="U22" s="306"/>
      <c r="V22" s="144"/>
      <c r="W22" s="144"/>
      <c r="X22" s="144"/>
      <c r="Y22" s="144"/>
    </row>
    <row r="23" spans="1:25" s="130" customFormat="1" ht="24">
      <c r="A23" s="144"/>
      <c r="B23" s="307" t="s">
        <v>118</v>
      </c>
      <c r="C23" s="179" t="s">
        <v>125</v>
      </c>
      <c r="D23" s="295">
        <v>0</v>
      </c>
      <c r="E23" s="181">
        <v>11.063000000000001</v>
      </c>
      <c r="F23" s="222">
        <f t="shared" ref="F23" si="1">D23+E23</f>
        <v>11.063000000000001</v>
      </c>
      <c r="G23" s="352">
        <v>0</v>
      </c>
      <c r="H23" s="331"/>
      <c r="I23" s="328"/>
      <c r="J23" s="332">
        <f>F23*G23</f>
        <v>0</v>
      </c>
      <c r="K23" s="299"/>
      <c r="L23" s="300"/>
      <c r="M23" s="300"/>
      <c r="N23" s="301"/>
      <c r="O23" s="303"/>
      <c r="P23" s="303"/>
      <c r="Q23" s="303"/>
      <c r="R23" s="303"/>
      <c r="S23" s="303"/>
      <c r="T23" s="333">
        <f>J23</f>
        <v>0</v>
      </c>
      <c r="U23" s="306"/>
      <c r="V23" s="144"/>
      <c r="W23" s="144"/>
      <c r="X23" s="144"/>
      <c r="Y23" s="144"/>
    </row>
    <row r="24" spans="1:25" s="130" customFormat="1" ht="15.75" thickBot="1">
      <c r="A24" s="144"/>
      <c r="B24" s="334"/>
      <c r="C24" s="335"/>
      <c r="D24" s="336"/>
      <c r="E24" s="337"/>
      <c r="F24" s="338"/>
      <c r="G24" s="339"/>
      <c r="H24" s="340"/>
      <c r="I24" s="353">
        <v>0</v>
      </c>
      <c r="J24" s="341">
        <f>N24*I24</f>
        <v>0</v>
      </c>
      <c r="K24" s="342"/>
      <c r="L24" s="343"/>
      <c r="M24" s="343"/>
      <c r="N24" s="344">
        <v>74</v>
      </c>
      <c r="O24" s="345"/>
      <c r="P24" s="345"/>
      <c r="Q24" s="345"/>
      <c r="R24" s="345"/>
      <c r="S24" s="345"/>
      <c r="T24" s="346">
        <f>J24</f>
        <v>0</v>
      </c>
      <c r="U24" s="347"/>
      <c r="V24" s="144"/>
      <c r="W24" s="144"/>
      <c r="X24" s="144"/>
      <c r="Y24" s="144"/>
    </row>
    <row r="25" spans="1:25" s="130" customFormat="1" ht="16.5" thickTop="1" thickBot="1">
      <c r="B25" s="209"/>
      <c r="C25" s="210"/>
      <c r="D25" s="211"/>
      <c r="E25" s="210"/>
      <c r="F25" s="210"/>
      <c r="G25" s="212"/>
      <c r="H25" s="212"/>
      <c r="I25" s="212"/>
      <c r="J25" s="213"/>
      <c r="K25" s="214"/>
      <c r="L25" s="214"/>
      <c r="M25" s="215" t="s">
        <v>126</v>
      </c>
      <c r="N25" s="214"/>
      <c r="O25" s="214"/>
      <c r="P25" s="214"/>
      <c r="Q25" s="214"/>
      <c r="R25" s="214"/>
      <c r="S25" s="216"/>
      <c r="T25" s="217">
        <f>SUM(T8:T24)</f>
        <v>0</v>
      </c>
      <c r="U25" s="218"/>
    </row>
    <row r="26" spans="1:25">
      <c r="D26" s="348"/>
      <c r="J26" s="349"/>
    </row>
    <row r="28" spans="1:25">
      <c r="J28" s="50"/>
    </row>
    <row r="29" spans="1:25">
      <c r="B29" s="1" t="s">
        <v>25</v>
      </c>
      <c r="C29" s="1"/>
      <c r="J29" s="50"/>
    </row>
    <row r="30" spans="1:25">
      <c r="A30" s="55"/>
      <c r="B30" t="s">
        <v>94</v>
      </c>
      <c r="D30" s="232"/>
      <c r="E30" s="55"/>
      <c r="F30" s="55"/>
      <c r="G30" s="58"/>
      <c r="H30" s="58"/>
      <c r="I30" s="58"/>
      <c r="J30" s="233"/>
      <c r="K30" s="60"/>
      <c r="L30" s="60"/>
      <c r="M30" s="60"/>
      <c r="N30" s="60"/>
      <c r="O30" s="60"/>
      <c r="P30" s="60"/>
      <c r="Q30" s="60"/>
      <c r="R30" s="60"/>
      <c r="S30" s="60"/>
      <c r="T30" s="66"/>
      <c r="U30" s="60"/>
      <c r="V30" s="55"/>
      <c r="W30" s="55"/>
      <c r="X30" s="55"/>
      <c r="Y30" s="55"/>
    </row>
    <row r="31" spans="1:25">
      <c r="B31" t="s">
        <v>127</v>
      </c>
      <c r="J31" s="50"/>
    </row>
    <row r="32" spans="1:25">
      <c r="B32" t="s">
        <v>128</v>
      </c>
      <c r="D32" s="234"/>
      <c r="J32" s="50"/>
    </row>
    <row r="33" spans="2:21">
      <c r="B33" t="s">
        <v>96</v>
      </c>
      <c r="D33" s="234"/>
      <c r="J33" s="50"/>
    </row>
    <row r="34" spans="2:21">
      <c r="J34" s="50"/>
    </row>
    <row r="35" spans="2:21">
      <c r="B35" s="235" t="s">
        <v>97</v>
      </c>
      <c r="C35" s="235"/>
      <c r="J35" s="50"/>
    </row>
    <row r="36" spans="2:21">
      <c r="B36" s="26" t="s">
        <v>98</v>
      </c>
      <c r="C36" s="26"/>
      <c r="J36" s="50"/>
    </row>
    <row r="37" spans="2:21">
      <c r="B37" s="26" t="s">
        <v>99</v>
      </c>
      <c r="C37" s="26"/>
      <c r="J37" s="50"/>
    </row>
    <row r="38" spans="2:21" s="232" customFormat="1">
      <c r="B38" s="26" t="s">
        <v>98</v>
      </c>
      <c r="C38" s="26"/>
      <c r="D38"/>
      <c r="E38"/>
      <c r="F38"/>
      <c r="G38" s="50"/>
      <c r="H38" s="50"/>
      <c r="I38" s="50"/>
      <c r="J38" s="50"/>
      <c r="K38" s="51"/>
      <c r="L38" s="51"/>
      <c r="M38" s="51"/>
      <c r="N38" s="51"/>
      <c r="O38" s="51"/>
      <c r="P38" s="51"/>
      <c r="Q38" s="51"/>
      <c r="R38" s="51"/>
      <c r="S38" s="236"/>
      <c r="T38" s="237"/>
      <c r="U38" s="236"/>
    </row>
    <row r="39" spans="2:21">
      <c r="B39" t="s">
        <v>100</v>
      </c>
      <c r="J39" s="50"/>
    </row>
    <row r="40" spans="2:21">
      <c r="B40" s="26" t="s">
        <v>129</v>
      </c>
      <c r="C40" s="26"/>
    </row>
  </sheetData>
  <sheetProtection algorithmName="SHA-512" hashValue="0yjOkAVmTlsBQLLnNFY1KB/1KkkoTbXaqd6OP9kMOHihBiasDgzXVOuevuhp5dvbU1UdGSNgmxM1CNQHLORCkA==" saltValue="S73OuAz8RxB+Hk5nxRxjOQ==" spinCount="100000" sheet="1" objects="1" scenarios="1"/>
  <mergeCells count="2">
    <mergeCell ref="G6:J6"/>
    <mergeCell ref="K6:N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4AEB-57EB-442D-9024-C8FD4D5458A3}">
  <dimension ref="A1:AD33"/>
  <sheetViews>
    <sheetView showGridLines="0" zoomScaleNormal="100" workbookViewId="0">
      <selection activeCell="J12" sqref="J12"/>
    </sheetView>
  </sheetViews>
  <sheetFormatPr defaultRowHeight="15"/>
  <cols>
    <col min="1" max="1" width="3.85546875" customWidth="1"/>
    <col min="2" max="2" width="61.28515625" customWidth="1"/>
    <col min="3" max="3" width="31.7109375" customWidth="1"/>
    <col min="4" max="4" width="14.28515625" customWidth="1"/>
    <col min="5" max="5" width="13.5703125" customWidth="1"/>
    <col min="6" max="6" width="11.5703125" customWidth="1"/>
    <col min="7" max="8" width="12.42578125" style="50" customWidth="1"/>
    <col min="9" max="9" width="11.28515625" style="50" customWidth="1"/>
    <col min="10" max="10" width="16" style="238" customWidth="1"/>
    <col min="11" max="11" width="11.7109375" style="51" customWidth="1"/>
    <col min="12" max="12" width="11.42578125" style="51" customWidth="1"/>
    <col min="13" max="13" width="11.28515625" style="51" customWidth="1"/>
    <col min="14" max="14" width="12" style="51" customWidth="1"/>
    <col min="15" max="15" width="13.7109375" style="51" customWidth="1"/>
    <col min="16" max="16" width="13.5703125" style="51" customWidth="1"/>
    <col min="17" max="17" width="15.5703125" style="51" customWidth="1"/>
    <col min="18" max="18" width="13.7109375" style="51" customWidth="1"/>
    <col min="19" max="19" width="9.140625" style="51" customWidth="1"/>
    <col min="20" max="20" width="12.42578125" style="52" customWidth="1"/>
    <col min="21" max="21" width="15.5703125" style="51" customWidth="1"/>
    <col min="22" max="22" width="21.5703125" customWidth="1"/>
  </cols>
  <sheetData>
    <row r="1" spans="1:25" ht="21.75" customHeight="1">
      <c r="A1" s="55"/>
      <c r="B1" s="56"/>
      <c r="C1" s="57"/>
      <c r="D1" s="55"/>
      <c r="E1" s="55"/>
      <c r="F1" s="55"/>
      <c r="G1" s="58"/>
      <c r="H1" s="58"/>
      <c r="I1" s="58"/>
      <c r="J1" s="59"/>
      <c r="K1" s="60"/>
      <c r="L1" s="60"/>
      <c r="M1" s="60"/>
      <c r="N1" s="60"/>
      <c r="O1" s="60"/>
      <c r="P1" s="60"/>
      <c r="Q1" s="60"/>
      <c r="R1" s="60"/>
      <c r="S1" s="61"/>
      <c r="T1" s="62"/>
      <c r="U1" s="60"/>
      <c r="V1" s="55"/>
      <c r="W1" s="55"/>
      <c r="X1" s="55"/>
      <c r="Y1" s="55"/>
    </row>
    <row r="2" spans="1:25" ht="18.75">
      <c r="A2" s="55"/>
      <c r="B2" s="2" t="s">
        <v>210</v>
      </c>
      <c r="C2" s="63"/>
      <c r="D2" s="55"/>
      <c r="E2" s="55"/>
      <c r="F2" s="55"/>
      <c r="G2" s="58"/>
      <c r="H2" s="58"/>
      <c r="I2" s="58"/>
      <c r="J2" s="59"/>
      <c r="K2" s="60"/>
      <c r="L2" s="60"/>
      <c r="M2" s="60"/>
      <c r="N2" s="60"/>
      <c r="O2" s="60"/>
      <c r="P2" s="60"/>
      <c r="Q2" s="60"/>
      <c r="R2" s="60"/>
      <c r="S2" s="64"/>
      <c r="T2" s="65"/>
      <c r="U2" s="60"/>
      <c r="V2" s="55"/>
      <c r="W2" s="55"/>
      <c r="X2" s="55"/>
      <c r="Y2" s="55"/>
    </row>
    <row r="3" spans="1:25" ht="12.75" customHeight="1">
      <c r="A3" s="55"/>
      <c r="B3" s="55"/>
      <c r="C3" s="55"/>
      <c r="D3" s="55"/>
      <c r="E3" s="55"/>
      <c r="F3" s="55"/>
      <c r="G3" s="58"/>
      <c r="H3" s="58"/>
      <c r="I3" s="58"/>
      <c r="J3" s="59"/>
      <c r="K3" s="60"/>
      <c r="L3" s="60"/>
      <c r="M3" s="60"/>
      <c r="N3" s="60"/>
      <c r="O3" s="60"/>
      <c r="P3" s="60"/>
      <c r="Q3" s="60"/>
      <c r="R3" s="60"/>
      <c r="S3" s="60"/>
      <c r="T3" s="66"/>
      <c r="U3" s="60"/>
      <c r="V3" s="55"/>
      <c r="W3" s="55"/>
      <c r="X3" s="55"/>
      <c r="Y3" s="55"/>
    </row>
    <row r="4" spans="1:25" ht="18.75" customHeight="1">
      <c r="A4" s="55"/>
      <c r="B4" s="356" t="s">
        <v>130</v>
      </c>
      <c r="C4" s="55"/>
      <c r="D4" s="55"/>
      <c r="E4" s="55"/>
      <c r="F4" s="55"/>
      <c r="G4" s="58"/>
      <c r="H4" s="58"/>
      <c r="I4" s="58"/>
      <c r="J4" s="59"/>
      <c r="K4" s="60"/>
      <c r="L4" s="60"/>
      <c r="M4" s="60"/>
      <c r="N4" s="60"/>
      <c r="O4" s="60"/>
      <c r="P4" s="60"/>
      <c r="Q4" s="60"/>
      <c r="R4" s="60"/>
      <c r="S4" s="60"/>
      <c r="T4" s="66"/>
      <c r="U4" s="60"/>
      <c r="V4" s="55"/>
      <c r="W4" s="55"/>
      <c r="X4" s="55"/>
      <c r="Y4" s="55"/>
    </row>
    <row r="5" spans="1:25" ht="15.75" thickBot="1">
      <c r="D5" s="348"/>
      <c r="J5" s="349"/>
    </row>
    <row r="6" spans="1:25" s="357" customFormat="1" ht="39.75" thickTop="1" thickBot="1">
      <c r="B6" s="358" t="s">
        <v>131</v>
      </c>
      <c r="C6" s="359"/>
      <c r="D6" s="360" t="s">
        <v>132</v>
      </c>
      <c r="E6" s="361" t="s">
        <v>133</v>
      </c>
      <c r="F6" s="361" t="s">
        <v>134</v>
      </c>
      <c r="G6" s="362" t="s">
        <v>135</v>
      </c>
      <c r="H6" s="363"/>
      <c r="I6" s="363"/>
      <c r="J6" s="364" t="s">
        <v>136</v>
      </c>
      <c r="T6" s="365"/>
    </row>
    <row r="7" spans="1:25" s="366" customFormat="1">
      <c r="B7" s="367" t="s">
        <v>137</v>
      </c>
      <c r="C7" s="368"/>
      <c r="D7" s="369">
        <v>0</v>
      </c>
      <c r="E7" s="370">
        <v>540</v>
      </c>
      <c r="F7" s="371">
        <f>D7+E7</f>
        <v>540</v>
      </c>
      <c r="G7" s="391">
        <v>0</v>
      </c>
      <c r="H7" s="372"/>
      <c r="I7" s="373"/>
      <c r="J7" s="374">
        <f>F7*G7</f>
        <v>0</v>
      </c>
      <c r="K7" s="60"/>
      <c r="L7" s="60"/>
      <c r="M7" s="375"/>
      <c r="N7" s="375"/>
      <c r="O7" s="375"/>
      <c r="P7" s="375"/>
      <c r="Q7" s="375"/>
      <c r="R7" s="375"/>
      <c r="S7" s="375"/>
      <c r="T7" s="376"/>
      <c r="U7" s="375"/>
    </row>
    <row r="8" spans="1:25" s="366" customFormat="1" ht="15.75" thickBot="1">
      <c r="B8" s="377" t="s">
        <v>138</v>
      </c>
      <c r="C8" s="378"/>
      <c r="D8" s="379">
        <v>50</v>
      </c>
      <c r="E8" s="380">
        <v>0</v>
      </c>
      <c r="F8" s="381">
        <f>D8+E8</f>
        <v>50</v>
      </c>
      <c r="G8" s="392">
        <v>0</v>
      </c>
      <c r="H8" s="382"/>
      <c r="I8" s="383"/>
      <c r="J8" s="374">
        <f>F8*G8</f>
        <v>0</v>
      </c>
      <c r="K8" s="60"/>
      <c r="L8" s="60"/>
      <c r="M8" s="375"/>
      <c r="N8" s="375"/>
      <c r="O8" s="375"/>
      <c r="P8" s="375"/>
      <c r="Q8" s="375"/>
      <c r="R8" s="375"/>
      <c r="S8" s="375"/>
      <c r="T8" s="376"/>
      <c r="U8" s="375"/>
    </row>
    <row r="9" spans="1:25" ht="15.75" thickBot="1">
      <c r="A9" s="55"/>
      <c r="B9" s="384"/>
      <c r="C9" s="385"/>
      <c r="D9" s="386"/>
      <c r="E9" s="387"/>
      <c r="F9" s="387" t="s">
        <v>139</v>
      </c>
      <c r="G9" s="387"/>
      <c r="H9" s="388"/>
      <c r="I9" s="389"/>
      <c r="J9" s="390">
        <f>SUM(J7:J8)</f>
        <v>0</v>
      </c>
      <c r="K9" s="60"/>
      <c r="L9" s="60"/>
      <c r="M9" s="60"/>
      <c r="N9" s="60"/>
      <c r="O9" s="375"/>
      <c r="P9" s="375"/>
      <c r="Q9" s="375"/>
      <c r="R9" s="375"/>
      <c r="S9" s="375"/>
      <c r="T9" s="376"/>
      <c r="U9" s="375"/>
      <c r="V9" s="55"/>
      <c r="W9" s="55"/>
      <c r="X9" s="55"/>
      <c r="Y9" s="55"/>
    </row>
    <row r="10" spans="1:25" ht="15.75" thickTop="1"/>
    <row r="11" spans="1:25">
      <c r="J11" s="50"/>
    </row>
    <row r="12" spans="1:25">
      <c r="J12" s="50"/>
    </row>
    <row r="13" spans="1:25">
      <c r="B13" s="1" t="s">
        <v>25</v>
      </c>
      <c r="C13" s="1"/>
      <c r="J13" s="50"/>
    </row>
    <row r="14" spans="1:25">
      <c r="A14" s="55"/>
      <c r="B14" t="s">
        <v>94</v>
      </c>
      <c r="D14" s="232"/>
      <c r="E14" s="55"/>
      <c r="F14" s="55"/>
      <c r="G14" s="58"/>
      <c r="H14" s="58"/>
      <c r="I14" s="58"/>
      <c r="J14" s="233"/>
      <c r="K14" s="60"/>
      <c r="L14" s="60"/>
      <c r="M14" s="60"/>
      <c r="N14" s="60"/>
      <c r="O14" s="60"/>
      <c r="P14" s="60"/>
      <c r="Q14" s="60"/>
      <c r="R14" s="60"/>
      <c r="S14" s="60"/>
      <c r="T14" s="66"/>
      <c r="U14" s="60"/>
      <c r="V14" s="55"/>
      <c r="W14" s="55"/>
      <c r="X14" s="55"/>
      <c r="Y14" s="55"/>
    </row>
    <row r="15" spans="1:25">
      <c r="B15" t="s">
        <v>26</v>
      </c>
      <c r="J15" s="50"/>
    </row>
    <row r="16" spans="1:25">
      <c r="B16" t="s">
        <v>140</v>
      </c>
      <c r="D16" s="234"/>
      <c r="J16" s="50"/>
    </row>
    <row r="17" spans="1:30">
      <c r="B17" t="s">
        <v>141</v>
      </c>
      <c r="D17" s="234"/>
      <c r="J17" s="50"/>
    </row>
    <row r="18" spans="1:30">
      <c r="J18" s="50"/>
    </row>
    <row r="19" spans="1:30">
      <c r="B19" s="235" t="s">
        <v>97</v>
      </c>
      <c r="C19" s="235"/>
      <c r="J19" s="50"/>
    </row>
    <row r="20" spans="1:30">
      <c r="B20" s="26" t="s">
        <v>98</v>
      </c>
      <c r="C20" s="26"/>
      <c r="J20" s="50"/>
    </row>
    <row r="21" spans="1:30">
      <c r="B21" s="26" t="s">
        <v>99</v>
      </c>
      <c r="C21" s="26"/>
      <c r="J21" s="50"/>
    </row>
    <row r="22" spans="1:30" s="232" customFormat="1">
      <c r="B22" s="26" t="s">
        <v>98</v>
      </c>
      <c r="C22" s="26"/>
      <c r="D22"/>
      <c r="E22"/>
      <c r="F22"/>
      <c r="G22" s="50"/>
      <c r="H22" s="50"/>
      <c r="I22" s="50"/>
      <c r="J22" s="50"/>
      <c r="K22" s="51"/>
      <c r="L22" s="51"/>
      <c r="M22" s="51"/>
      <c r="N22" s="51"/>
      <c r="O22" s="51"/>
      <c r="P22" s="51"/>
      <c r="Q22" s="51"/>
      <c r="R22" s="51"/>
      <c r="S22" s="236"/>
      <c r="T22" s="237"/>
      <c r="U22" s="236"/>
    </row>
    <row r="23" spans="1:30">
      <c r="B23" t="s">
        <v>100</v>
      </c>
      <c r="J23" s="50"/>
    </row>
    <row r="24" spans="1:30" s="51" customFormat="1">
      <c r="A24"/>
      <c r="B24" s="26" t="s">
        <v>142</v>
      </c>
      <c r="C24" s="26"/>
      <c r="D24"/>
      <c r="E24"/>
      <c r="F24"/>
      <c r="G24" s="50"/>
      <c r="H24" s="50"/>
      <c r="I24" s="50"/>
      <c r="J24" s="238"/>
      <c r="T24" s="52"/>
      <c r="V24"/>
      <c r="W24"/>
      <c r="X24"/>
      <c r="Y24"/>
      <c r="Z24"/>
      <c r="AA24"/>
      <c r="AB24"/>
      <c r="AC24"/>
      <c r="AD24"/>
    </row>
    <row r="26" spans="1:30" s="51" customFormat="1">
      <c r="A26"/>
      <c r="B26" s="235" t="s">
        <v>102</v>
      </c>
      <c r="C26" s="235"/>
      <c r="D26"/>
      <c r="E26"/>
      <c r="F26"/>
      <c r="G26" s="50"/>
      <c r="H26" s="50"/>
      <c r="I26" s="50"/>
      <c r="J26" s="50"/>
      <c r="T26" s="52"/>
      <c r="V26"/>
      <c r="W26"/>
      <c r="X26"/>
      <c r="Y26"/>
      <c r="Z26"/>
      <c r="AA26"/>
      <c r="AB26"/>
      <c r="AC26"/>
      <c r="AD26"/>
    </row>
    <row r="27" spans="1:30" s="51" customFormat="1">
      <c r="A27"/>
      <c r="B27" s="239" t="s">
        <v>103</v>
      </c>
      <c r="C27" s="239"/>
      <c r="D27"/>
      <c r="E27"/>
      <c r="F27"/>
      <c r="G27" s="50"/>
      <c r="H27" s="50"/>
      <c r="I27" s="50"/>
      <c r="J27" s="238"/>
      <c r="T27" s="52"/>
      <c r="V27"/>
      <c r="W27"/>
      <c r="X27"/>
      <c r="Y27"/>
      <c r="Z27"/>
      <c r="AA27"/>
      <c r="AB27"/>
      <c r="AC27"/>
      <c r="AD27"/>
    </row>
    <row r="29" spans="1:30" s="241" customFormat="1">
      <c r="J29"/>
      <c r="K29"/>
      <c r="L29"/>
      <c r="M29"/>
      <c r="N29"/>
    </row>
    <row r="30" spans="1:30" s="241" customFormat="1">
      <c r="B30" s="242" t="s">
        <v>143</v>
      </c>
      <c r="J30"/>
      <c r="K30"/>
      <c r="L30"/>
      <c r="M30"/>
      <c r="N30"/>
    </row>
    <row r="31" spans="1:30" s="241" customFormat="1">
      <c r="B31" s="241" t="s">
        <v>144</v>
      </c>
      <c r="J31"/>
      <c r="K31"/>
      <c r="L31"/>
      <c r="M31"/>
      <c r="N31"/>
    </row>
    <row r="32" spans="1:30" s="241" customFormat="1">
      <c r="B32" s="241" t="s">
        <v>108</v>
      </c>
      <c r="J32"/>
      <c r="K32"/>
      <c r="L32"/>
      <c r="M32"/>
      <c r="N32"/>
    </row>
    <row r="33" spans="2:14" s="241" customFormat="1">
      <c r="B33" s="241" t="s">
        <v>109</v>
      </c>
      <c r="J33"/>
      <c r="K33"/>
      <c r="L33"/>
      <c r="M33"/>
      <c r="N33"/>
    </row>
  </sheetData>
  <sheetProtection algorithmName="SHA-512" hashValue="Mo2h01jlvMKUJ7ozu6QB/sv4w+kFwdbDXXjXAPMtpiJ94K/b/uZfHABC0fHledYhFV20crS8E0evJ4P4uUphkw==" saltValue="KKQQATXL0K/M+6Diokn0M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6"/>
  <sheetViews>
    <sheetView showGridLines="0" zoomScaleNormal="100" workbookViewId="0">
      <selection activeCell="F11" sqref="F11"/>
    </sheetView>
  </sheetViews>
  <sheetFormatPr defaultColWidth="9.140625" defaultRowHeight="15"/>
  <cols>
    <col min="1" max="1" width="9.140625" style="241"/>
    <col min="2" max="2" width="57.140625" style="241" customWidth="1"/>
    <col min="3" max="3" width="100.7109375" style="241" customWidth="1"/>
    <col min="4" max="4" width="19.7109375" style="241" customWidth="1"/>
    <col min="5" max="5" width="14.5703125" style="241" customWidth="1"/>
    <col min="6" max="6" width="18.5703125" style="241" customWidth="1"/>
    <col min="7" max="7" width="20.7109375" style="241" customWidth="1"/>
    <col min="8" max="8" width="18.28515625" style="241" customWidth="1"/>
    <col min="9" max="9" width="13.85546875" customWidth="1"/>
    <col min="10" max="10" width="12" customWidth="1"/>
    <col min="11" max="11" width="12.42578125" customWidth="1"/>
    <col min="12" max="12" width="10.42578125" customWidth="1"/>
    <col min="14" max="16384" width="9.140625" style="241"/>
  </cols>
  <sheetData>
    <row r="1" spans="1:14" customFormat="1"/>
    <row r="2" spans="1:14" ht="18.75">
      <c r="B2" s="2" t="s">
        <v>209</v>
      </c>
      <c r="I2" s="241"/>
      <c r="N2"/>
    </row>
    <row r="3" spans="1:14">
      <c r="B3" s="393" t="s">
        <v>145</v>
      </c>
      <c r="C3"/>
      <c r="D3"/>
      <c r="E3"/>
      <c r="F3"/>
      <c r="G3"/>
    </row>
    <row r="4" spans="1:14" ht="18.75" customHeight="1" thickBot="1">
      <c r="B4" s="394" t="s">
        <v>13</v>
      </c>
      <c r="C4"/>
      <c r="D4"/>
      <c r="E4"/>
      <c r="F4"/>
      <c r="G4"/>
    </row>
    <row r="5" spans="1:14" ht="15.75" thickBot="1">
      <c r="A5" s="393" t="s">
        <v>145</v>
      </c>
      <c r="C5"/>
      <c r="D5" s="9"/>
      <c r="E5" s="12" t="s">
        <v>13</v>
      </c>
      <c r="F5" s="10"/>
      <c r="G5" s="11"/>
      <c r="H5" s="9" t="s">
        <v>146</v>
      </c>
      <c r="I5" s="11"/>
    </row>
    <row r="6" spans="1:14">
      <c r="A6" s="17"/>
      <c r="B6" s="6" t="s">
        <v>30</v>
      </c>
      <c r="C6" s="6" t="s">
        <v>147</v>
      </c>
      <c r="D6" s="7" t="s">
        <v>148</v>
      </c>
      <c r="E6" s="7" t="s">
        <v>149</v>
      </c>
      <c r="F6" s="19" t="s">
        <v>150</v>
      </c>
      <c r="G6" s="8" t="s">
        <v>136</v>
      </c>
      <c r="H6" s="395"/>
      <c r="I6" s="396"/>
      <c r="J6" s="241"/>
      <c r="K6" s="241"/>
      <c r="L6" s="241"/>
      <c r="M6" s="241"/>
    </row>
    <row r="7" spans="1:14" s="400" customFormat="1">
      <c r="A7" s="16"/>
      <c r="B7" s="5" t="s">
        <v>151</v>
      </c>
      <c r="C7" s="5" t="s">
        <v>152</v>
      </c>
      <c r="D7" s="15">
        <v>1</v>
      </c>
      <c r="E7" s="18">
        <v>1</v>
      </c>
      <c r="F7" s="439">
        <v>0</v>
      </c>
      <c r="G7" s="397">
        <f>((D7+E7)*F7)*12</f>
        <v>0</v>
      </c>
      <c r="H7" s="398"/>
      <c r="I7" s="399"/>
    </row>
    <row r="8" spans="1:14" s="400" customFormat="1">
      <c r="A8" s="16"/>
      <c r="B8" s="5" t="s">
        <v>151</v>
      </c>
      <c r="C8" s="5" t="s">
        <v>153</v>
      </c>
      <c r="D8" s="401" t="s">
        <v>154</v>
      </c>
      <c r="E8" s="402"/>
      <c r="F8" s="403"/>
      <c r="G8" s="403"/>
      <c r="H8" s="398" t="s">
        <v>155</v>
      </c>
      <c r="I8" s="399"/>
    </row>
    <row r="9" spans="1:14" s="400" customFormat="1">
      <c r="A9" s="16"/>
      <c r="B9" s="5" t="s">
        <v>156</v>
      </c>
      <c r="C9" s="404" t="s">
        <v>152</v>
      </c>
      <c r="D9" s="15">
        <v>1</v>
      </c>
      <c r="E9" s="18">
        <v>1</v>
      </c>
      <c r="F9" s="439">
        <v>0</v>
      </c>
      <c r="G9" s="397">
        <f t="shared" ref="G9:G28" si="0">((D9+E9)*F9)*12</f>
        <v>0</v>
      </c>
      <c r="H9" s="398"/>
      <c r="I9" s="399"/>
    </row>
    <row r="10" spans="1:14" s="400" customFormat="1">
      <c r="A10" s="16"/>
      <c r="B10" s="5" t="s">
        <v>156</v>
      </c>
      <c r="C10" s="404" t="s">
        <v>153</v>
      </c>
      <c r="D10" s="401" t="s">
        <v>154</v>
      </c>
      <c r="E10" s="402"/>
      <c r="F10" s="403"/>
      <c r="G10" s="403"/>
      <c r="H10" s="398" t="s">
        <v>155</v>
      </c>
      <c r="I10" s="399"/>
    </row>
    <row r="11" spans="1:14" s="400" customFormat="1">
      <c r="A11" s="16"/>
      <c r="B11" s="5" t="s">
        <v>63</v>
      </c>
      <c r="C11" s="404" t="s">
        <v>157</v>
      </c>
      <c r="D11" s="15">
        <v>1</v>
      </c>
      <c r="E11" s="18">
        <v>1</v>
      </c>
      <c r="F11" s="439">
        <v>0</v>
      </c>
      <c r="G11" s="397">
        <f t="shared" si="0"/>
        <v>0</v>
      </c>
      <c r="H11" s="398"/>
      <c r="I11" s="399"/>
    </row>
    <row r="12" spans="1:14" s="400" customFormat="1">
      <c r="A12" s="16"/>
      <c r="B12" s="5" t="s">
        <v>158</v>
      </c>
      <c r="C12" s="5" t="s">
        <v>159</v>
      </c>
      <c r="D12" s="15">
        <v>1</v>
      </c>
      <c r="E12" s="18">
        <v>0</v>
      </c>
      <c r="F12" s="439">
        <v>0</v>
      </c>
      <c r="G12" s="397">
        <f t="shared" si="0"/>
        <v>0</v>
      </c>
      <c r="H12" s="405"/>
      <c r="I12" s="399"/>
    </row>
    <row r="13" spans="1:14" s="410" customFormat="1">
      <c r="A13" s="406"/>
      <c r="B13" s="404" t="s">
        <v>160</v>
      </c>
      <c r="C13" s="404" t="s">
        <v>161</v>
      </c>
      <c r="D13" s="15">
        <v>1</v>
      </c>
      <c r="E13" s="407">
        <v>0</v>
      </c>
      <c r="F13" s="439">
        <v>0</v>
      </c>
      <c r="G13" s="397">
        <f t="shared" si="0"/>
        <v>0</v>
      </c>
      <c r="H13" s="408"/>
      <c r="I13" s="409"/>
      <c r="J13" s="26"/>
      <c r="K13" s="26"/>
      <c r="L13" s="26"/>
      <c r="M13" s="26"/>
    </row>
    <row r="14" spans="1:14" s="400" customFormat="1">
      <c r="A14" s="16"/>
      <c r="B14" s="5" t="s">
        <v>160</v>
      </c>
      <c r="C14" s="5" t="s">
        <v>57</v>
      </c>
      <c r="D14" s="15">
        <v>1</v>
      </c>
      <c r="E14" s="402"/>
      <c r="F14" s="403"/>
      <c r="G14" s="403"/>
      <c r="H14" s="398" t="s">
        <v>162</v>
      </c>
      <c r="I14" s="411"/>
      <c r="J14"/>
      <c r="K14"/>
      <c r="L14"/>
      <c r="M14"/>
    </row>
    <row r="15" spans="1:14" s="400" customFormat="1">
      <c r="A15" s="16"/>
      <c r="B15" s="5" t="s">
        <v>163</v>
      </c>
      <c r="C15" s="5" t="s">
        <v>164</v>
      </c>
      <c r="D15" s="15">
        <v>2</v>
      </c>
      <c r="E15" s="18">
        <v>1</v>
      </c>
      <c r="F15" s="439">
        <v>0</v>
      </c>
      <c r="G15" s="397">
        <f t="shared" si="0"/>
        <v>0</v>
      </c>
      <c r="H15" s="398"/>
      <c r="I15" s="411"/>
      <c r="J15"/>
      <c r="K15"/>
      <c r="L15"/>
      <c r="M15"/>
    </row>
    <row r="16" spans="1:14" s="400" customFormat="1">
      <c r="A16" s="16"/>
      <c r="B16" s="412" t="s">
        <v>165</v>
      </c>
      <c r="C16" s="5" t="s">
        <v>166</v>
      </c>
      <c r="D16" s="15">
        <v>1</v>
      </c>
      <c r="E16" s="402"/>
      <c r="F16" s="403"/>
      <c r="G16" s="403"/>
      <c r="H16" s="413" t="s">
        <v>167</v>
      </c>
      <c r="I16" s="411"/>
      <c r="J16"/>
      <c r="K16"/>
      <c r="L16"/>
      <c r="M16"/>
    </row>
    <row r="17" spans="1:13" s="400" customFormat="1">
      <c r="A17" s="16"/>
      <c r="B17" s="5" t="s">
        <v>168</v>
      </c>
      <c r="C17" s="5" t="s">
        <v>169</v>
      </c>
      <c r="D17" s="15">
        <v>13</v>
      </c>
      <c r="E17" s="18">
        <v>10</v>
      </c>
      <c r="F17" s="439">
        <v>0</v>
      </c>
      <c r="G17" s="397">
        <f t="shared" si="0"/>
        <v>0</v>
      </c>
      <c r="H17" s="398"/>
      <c r="I17" s="411"/>
      <c r="J17"/>
      <c r="K17"/>
      <c r="L17"/>
      <c r="M17"/>
    </row>
    <row r="18" spans="1:13" s="400" customFormat="1">
      <c r="A18" s="16"/>
      <c r="B18" s="5" t="s">
        <v>74</v>
      </c>
      <c r="C18" s="5" t="s">
        <v>170</v>
      </c>
      <c r="D18" s="15">
        <v>13</v>
      </c>
      <c r="E18" s="18">
        <v>5</v>
      </c>
      <c r="F18" s="439">
        <v>0</v>
      </c>
      <c r="G18" s="397">
        <f t="shared" si="0"/>
        <v>0</v>
      </c>
      <c r="H18" s="398"/>
      <c r="I18" s="411"/>
      <c r="J18"/>
      <c r="K18"/>
      <c r="L18"/>
      <c r="M18"/>
    </row>
    <row r="19" spans="1:13" s="400" customFormat="1">
      <c r="A19" s="16"/>
      <c r="B19" s="5" t="s">
        <v>70</v>
      </c>
      <c r="C19" s="5" t="s">
        <v>171</v>
      </c>
      <c r="D19" s="15">
        <v>4</v>
      </c>
      <c r="E19" s="18">
        <v>0</v>
      </c>
      <c r="F19" s="439">
        <v>0</v>
      </c>
      <c r="G19" s="397">
        <f t="shared" si="0"/>
        <v>0</v>
      </c>
      <c r="H19" s="398"/>
      <c r="I19" s="411"/>
      <c r="J19"/>
      <c r="K19"/>
      <c r="L19"/>
      <c r="M19"/>
    </row>
    <row r="20" spans="1:13" s="400" customFormat="1">
      <c r="A20" s="16"/>
      <c r="B20" s="412" t="s">
        <v>172</v>
      </c>
      <c r="C20" s="412" t="s">
        <v>173</v>
      </c>
      <c r="D20" s="414">
        <v>4</v>
      </c>
      <c r="E20" s="415">
        <v>0</v>
      </c>
      <c r="F20" s="416"/>
      <c r="G20" s="416"/>
      <c r="H20" s="413" t="s">
        <v>167</v>
      </c>
      <c r="I20" s="417"/>
      <c r="J20"/>
      <c r="K20"/>
      <c r="L20"/>
      <c r="M20"/>
    </row>
    <row r="21" spans="1:13" s="400" customFormat="1">
      <c r="A21" s="16"/>
      <c r="B21" s="418"/>
      <c r="C21" s="418" t="s">
        <v>174</v>
      </c>
      <c r="D21" s="419"/>
      <c r="E21" s="420"/>
      <c r="F21" s="421"/>
      <c r="G21" s="421"/>
      <c r="H21" s="422"/>
      <c r="I21" s="423"/>
      <c r="J21"/>
      <c r="K21"/>
      <c r="L21"/>
      <c r="M21"/>
    </row>
    <row r="22" spans="1:13" s="400" customFormat="1">
      <c r="A22" s="16"/>
      <c r="B22" s="412" t="s">
        <v>172</v>
      </c>
      <c r="C22" s="412" t="s">
        <v>175</v>
      </c>
      <c r="D22" s="414">
        <v>32</v>
      </c>
      <c r="E22" s="415">
        <v>0</v>
      </c>
      <c r="F22" s="416"/>
      <c r="G22" s="416"/>
      <c r="H22" s="413" t="s">
        <v>167</v>
      </c>
      <c r="I22" s="417"/>
      <c r="J22"/>
      <c r="K22"/>
      <c r="L22"/>
      <c r="M22"/>
    </row>
    <row r="23" spans="1:13" s="400" customFormat="1">
      <c r="A23" s="16"/>
      <c r="B23" s="418"/>
      <c r="C23" s="418" t="s">
        <v>174</v>
      </c>
      <c r="D23" s="419"/>
      <c r="E23" s="420"/>
      <c r="F23" s="421"/>
      <c r="G23" s="421"/>
      <c r="H23" s="422"/>
      <c r="I23" s="423"/>
      <c r="J23"/>
      <c r="K23"/>
      <c r="L23"/>
      <c r="M23"/>
    </row>
    <row r="24" spans="1:13" s="400" customFormat="1">
      <c r="A24" s="16"/>
      <c r="B24" s="412" t="s">
        <v>176</v>
      </c>
      <c r="C24" s="412" t="s">
        <v>177</v>
      </c>
      <c r="D24" s="414">
        <v>6</v>
      </c>
      <c r="E24" s="415">
        <v>0</v>
      </c>
      <c r="F24" s="416"/>
      <c r="G24" s="416"/>
      <c r="H24" s="413" t="s">
        <v>167</v>
      </c>
      <c r="I24" s="417"/>
      <c r="J24"/>
      <c r="K24"/>
      <c r="L24"/>
      <c r="M24"/>
    </row>
    <row r="25" spans="1:13" s="400" customFormat="1">
      <c r="A25" s="16"/>
      <c r="B25" s="418"/>
      <c r="C25" s="418" t="s">
        <v>174</v>
      </c>
      <c r="D25" s="419"/>
      <c r="E25" s="420"/>
      <c r="F25" s="421"/>
      <c r="G25" s="421"/>
      <c r="H25" s="422"/>
      <c r="I25" s="423"/>
      <c r="J25"/>
      <c r="K25"/>
      <c r="L25"/>
      <c r="M25"/>
    </row>
    <row r="26" spans="1:13" s="400" customFormat="1">
      <c r="A26" s="16"/>
      <c r="B26" s="412" t="s">
        <v>178</v>
      </c>
      <c r="C26" s="412" t="s">
        <v>179</v>
      </c>
      <c r="D26" s="414">
        <v>6</v>
      </c>
      <c r="E26" s="415">
        <v>3</v>
      </c>
      <c r="F26" s="416"/>
      <c r="G26" s="416"/>
      <c r="H26" s="413" t="s">
        <v>167</v>
      </c>
      <c r="I26" s="417"/>
      <c r="J26"/>
      <c r="K26"/>
      <c r="L26"/>
      <c r="M26"/>
    </row>
    <row r="27" spans="1:13" s="400" customFormat="1">
      <c r="A27" s="16"/>
      <c r="B27" s="418"/>
      <c r="C27" s="418" t="s">
        <v>180</v>
      </c>
      <c r="D27" s="419"/>
      <c r="E27" s="420"/>
      <c r="F27" s="421"/>
      <c r="G27" s="421"/>
      <c r="H27" s="422"/>
      <c r="I27" s="423"/>
      <c r="J27"/>
      <c r="K27"/>
      <c r="L27"/>
      <c r="M27"/>
    </row>
    <row r="28" spans="1:13" s="400" customFormat="1">
      <c r="A28" s="16"/>
      <c r="B28" s="412" t="s">
        <v>181</v>
      </c>
      <c r="C28" s="412" t="s">
        <v>182</v>
      </c>
      <c r="D28" s="414">
        <v>5</v>
      </c>
      <c r="E28" s="415">
        <v>0</v>
      </c>
      <c r="F28" s="440">
        <v>0</v>
      </c>
      <c r="G28" s="424">
        <f t="shared" si="0"/>
        <v>0</v>
      </c>
      <c r="H28" s="413" t="s">
        <v>183</v>
      </c>
      <c r="I28" s="417"/>
      <c r="J28"/>
      <c r="K28"/>
      <c r="L28"/>
      <c r="M28"/>
    </row>
    <row r="29" spans="1:13" s="400" customFormat="1">
      <c r="A29" s="16"/>
      <c r="B29" s="418"/>
      <c r="C29" s="418" t="s">
        <v>174</v>
      </c>
      <c r="D29" s="419"/>
      <c r="E29" s="420"/>
      <c r="F29" s="425"/>
      <c r="G29" s="426"/>
      <c r="H29" s="427"/>
      <c r="I29" s="423"/>
      <c r="J29"/>
      <c r="K29"/>
      <c r="L29"/>
      <c r="M29"/>
    </row>
    <row r="30" spans="1:13" s="433" customFormat="1">
      <c r="A30" s="428"/>
      <c r="B30" s="429" t="s">
        <v>181</v>
      </c>
      <c r="C30" s="429" t="s">
        <v>184</v>
      </c>
      <c r="D30" s="407">
        <v>6</v>
      </c>
      <c r="E30" s="18"/>
      <c r="F30" s="403"/>
      <c r="G30" s="403"/>
      <c r="H30" s="430" t="s">
        <v>185</v>
      </c>
      <c r="I30" s="431"/>
      <c r="J30" s="432"/>
      <c r="K30" s="432"/>
      <c r="L30" s="432"/>
      <c r="M30" s="432"/>
    </row>
    <row r="31" spans="1:13" s="400" customFormat="1">
      <c r="A31" s="16"/>
      <c r="B31" s="5" t="s">
        <v>76</v>
      </c>
      <c r="C31" s="5" t="s">
        <v>186</v>
      </c>
      <c r="D31" s="15">
        <v>10</v>
      </c>
      <c r="E31" s="18">
        <v>0</v>
      </c>
      <c r="F31" s="403"/>
      <c r="G31" s="403"/>
      <c r="H31" s="398" t="s">
        <v>187</v>
      </c>
      <c r="I31" s="411"/>
      <c r="J31"/>
      <c r="K31"/>
      <c r="L31"/>
      <c r="M31"/>
    </row>
    <row r="32" spans="1:13" s="400" customFormat="1">
      <c r="A32" s="16"/>
      <c r="B32" s="5" t="s">
        <v>188</v>
      </c>
      <c r="C32" s="5" t="s">
        <v>189</v>
      </c>
      <c r="D32" s="15">
        <v>6</v>
      </c>
      <c r="E32" s="18">
        <v>0</v>
      </c>
      <c r="F32" s="439">
        <v>0</v>
      </c>
      <c r="G32" s="397">
        <f t="shared" ref="G32:G33" si="1">((D32+E32)*F32)*12</f>
        <v>0</v>
      </c>
      <c r="H32" s="434"/>
      <c r="I32" s="411"/>
      <c r="J32"/>
      <c r="K32"/>
      <c r="L32"/>
      <c r="M32"/>
    </row>
    <row r="33" spans="1:14" s="400" customFormat="1">
      <c r="A33" s="16"/>
      <c r="B33" s="5" t="s">
        <v>188</v>
      </c>
      <c r="C33" s="5" t="s">
        <v>190</v>
      </c>
      <c r="D33" s="15">
        <v>3</v>
      </c>
      <c r="E33" s="18">
        <v>0</v>
      </c>
      <c r="F33" s="439">
        <v>0</v>
      </c>
      <c r="G33" s="397">
        <f t="shared" si="1"/>
        <v>0</v>
      </c>
      <c r="H33" s="434"/>
      <c r="I33" s="411"/>
      <c r="J33"/>
      <c r="K33"/>
      <c r="L33"/>
      <c r="M33"/>
    </row>
    <row r="34" spans="1:14">
      <c r="A34"/>
      <c r="B34" s="13"/>
      <c r="C34" s="13"/>
      <c r="D34" s="13"/>
      <c r="E34" s="13"/>
      <c r="F34" s="14" t="s">
        <v>191</v>
      </c>
      <c r="G34" s="435">
        <f>SUM(G7:G33)</f>
        <v>0</v>
      </c>
      <c r="H34" s="436"/>
      <c r="I34" s="437"/>
      <c r="J34" s="241"/>
      <c r="K34" s="241"/>
      <c r="L34" s="241"/>
      <c r="M34" s="241"/>
    </row>
    <row r="35" spans="1:14">
      <c r="D35"/>
      <c r="E35"/>
      <c r="I35" s="241"/>
      <c r="J35" s="241"/>
      <c r="K35" s="241"/>
      <c r="L35" s="241"/>
      <c r="M35" s="241"/>
    </row>
    <row r="36" spans="1:14" s="400" customFormat="1">
      <c r="A36" s="3"/>
      <c r="B36" s="4"/>
      <c r="C36" s="438"/>
      <c r="I36"/>
      <c r="J36"/>
      <c r="K36"/>
      <c r="L36"/>
      <c r="M36"/>
    </row>
    <row r="37" spans="1:14" s="400" customFormat="1">
      <c r="A37" s="3"/>
      <c r="B37" s="4"/>
      <c r="C37" s="438"/>
      <c r="I37"/>
      <c r="J37"/>
      <c r="K37"/>
      <c r="L37"/>
      <c r="M37"/>
    </row>
    <row r="38" spans="1:14" customFormat="1">
      <c r="B38" s="1" t="s">
        <v>25</v>
      </c>
    </row>
    <row r="39" spans="1:14" customFormat="1">
      <c r="B39" t="s">
        <v>26</v>
      </c>
    </row>
    <row r="40" spans="1:14" customFormat="1"/>
    <row r="41" spans="1:14" customFormat="1">
      <c r="B41" s="1" t="s">
        <v>97</v>
      </c>
    </row>
    <row r="42" spans="1:14" customFormat="1">
      <c r="B42" t="s">
        <v>192</v>
      </c>
    </row>
    <row r="43" spans="1:14" customFormat="1">
      <c r="B43" s="26" t="s">
        <v>98</v>
      </c>
    </row>
    <row r="44" spans="1:14" customFormat="1">
      <c r="B44" s="26" t="s">
        <v>193</v>
      </c>
    </row>
    <row r="45" spans="1:14">
      <c r="B45" t="s">
        <v>194</v>
      </c>
      <c r="I45" s="241"/>
      <c r="N45"/>
    </row>
    <row r="46" spans="1:14">
      <c r="B46" t="s">
        <v>195</v>
      </c>
      <c r="I46" s="241"/>
      <c r="N46"/>
    </row>
    <row r="47" spans="1:14" customFormat="1">
      <c r="B47" t="s">
        <v>196</v>
      </c>
    </row>
    <row r="48" spans="1:14">
      <c r="I48" s="241"/>
      <c r="N48"/>
    </row>
    <row r="49" spans="2:14">
      <c r="B49" s="240" t="s">
        <v>197</v>
      </c>
      <c r="I49" s="241"/>
      <c r="N49"/>
    </row>
    <row r="50" spans="2:14">
      <c r="B50" s="241" t="s">
        <v>198</v>
      </c>
      <c r="I50" s="241"/>
      <c r="N50"/>
    </row>
    <row r="51" spans="2:14">
      <c r="B51" s="241" t="s">
        <v>199</v>
      </c>
      <c r="I51" s="241"/>
      <c r="N51"/>
    </row>
    <row r="52" spans="2:14">
      <c r="B52" s="241" t="s">
        <v>107</v>
      </c>
      <c r="I52" s="241"/>
      <c r="N52"/>
    </row>
    <row r="53" spans="2:14">
      <c r="B53" s="241" t="s">
        <v>108</v>
      </c>
      <c r="I53" s="241"/>
      <c r="N53"/>
    </row>
    <row r="54" spans="2:14">
      <c r="B54" s="241" t="s">
        <v>109</v>
      </c>
      <c r="I54" s="241"/>
      <c r="N54"/>
    </row>
    <row r="55" spans="2:14">
      <c r="I55" s="241"/>
      <c r="N55"/>
    </row>
    <row r="56" spans="2:14">
      <c r="B56" s="242" t="s">
        <v>143</v>
      </c>
      <c r="I56" s="241"/>
      <c r="N56"/>
    </row>
    <row r="57" spans="2:14">
      <c r="B57" s="241" t="s">
        <v>200</v>
      </c>
      <c r="I57" s="241"/>
      <c r="N57"/>
    </row>
    <row r="58" spans="2:14">
      <c r="B58" s="241" t="s">
        <v>108</v>
      </c>
      <c r="I58" s="241"/>
      <c r="N58"/>
    </row>
    <row r="59" spans="2:14">
      <c r="B59" s="241" t="s">
        <v>109</v>
      </c>
      <c r="I59" s="241"/>
      <c r="N59"/>
    </row>
    <row r="60" spans="2:14">
      <c r="I60" s="241"/>
      <c r="N60"/>
    </row>
    <row r="61" spans="2:14">
      <c r="I61" s="241"/>
      <c r="N61"/>
    </row>
    <row r="62" spans="2:14">
      <c r="I62" s="241"/>
      <c r="N62"/>
    </row>
    <row r="63" spans="2:14">
      <c r="I63" s="241"/>
      <c r="N63"/>
    </row>
    <row r="64" spans="2:14">
      <c r="I64" s="241"/>
      <c r="N64"/>
    </row>
    <row r="65" spans="9:14">
      <c r="I65" s="241"/>
      <c r="N65"/>
    </row>
    <row r="66" spans="9:14">
      <c r="I66" s="241"/>
      <c r="N66"/>
    </row>
    <row r="67" spans="9:14">
      <c r="I67" s="241"/>
      <c r="N67"/>
    </row>
    <row r="68" spans="9:14">
      <c r="I68" s="241"/>
      <c r="N68"/>
    </row>
    <row r="69" spans="9:14">
      <c r="I69" s="241"/>
      <c r="N69"/>
    </row>
    <row r="70" spans="9:14">
      <c r="I70" s="241"/>
      <c r="N70"/>
    </row>
    <row r="71" spans="9:14">
      <c r="I71" s="241"/>
      <c r="N71"/>
    </row>
    <row r="72" spans="9:14">
      <c r="I72" s="241"/>
      <c r="N72"/>
    </row>
    <row r="73" spans="9:14">
      <c r="I73" s="241"/>
      <c r="N73"/>
    </row>
    <row r="74" spans="9:14">
      <c r="I74" s="241"/>
      <c r="N74"/>
    </row>
    <row r="75" spans="9:14">
      <c r="I75" s="241"/>
      <c r="N75"/>
    </row>
    <row r="76" spans="9:14">
      <c r="I76" s="241"/>
      <c r="N76"/>
    </row>
  </sheetData>
  <sheetProtection algorithmName="SHA-512" hashValue="h6D3Ot/E+xFhGQq4g27HlsbpZjgiYtRjI2OHjdZ/jBQ5BDt070iHKtFEO54bhkaSXnuC6LgE7DOElvXdl4OEEg==" saltValue="KCKS+LAoqPFBuVOpFjujLw=="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4C765-03C5-47CD-A8BD-7424C64CB3D9}">
  <dimension ref="A1:N14"/>
  <sheetViews>
    <sheetView showGridLines="0" zoomScaleNormal="100" workbookViewId="0">
      <selection activeCell="G29" sqref="G29"/>
    </sheetView>
  </sheetViews>
  <sheetFormatPr defaultColWidth="9.140625" defaultRowHeight="15"/>
  <cols>
    <col min="1" max="1" width="9.140625" style="442"/>
    <col min="2" max="2" width="33.28515625" style="442" customWidth="1"/>
    <col min="3" max="3" width="25" style="442" customWidth="1"/>
    <col min="4" max="4" width="19.7109375" style="442" customWidth="1"/>
    <col min="5" max="5" width="22.85546875" style="442" customWidth="1"/>
    <col min="6" max="6" width="18.5703125" style="442" customWidth="1"/>
    <col min="7" max="7" width="20.7109375" style="442" customWidth="1"/>
    <col min="8" max="8" width="18.28515625" style="442" customWidth="1"/>
    <col min="9" max="9" width="13.85546875" style="441" customWidth="1"/>
    <col min="10" max="10" width="12" style="441" customWidth="1"/>
    <col min="11" max="11" width="12.42578125" style="441" customWidth="1"/>
    <col min="12" max="12" width="10.42578125" style="441" customWidth="1"/>
    <col min="13" max="13" width="9.140625" style="441"/>
    <col min="14" max="16384" width="9.140625" style="442"/>
  </cols>
  <sheetData>
    <row r="1" spans="1:14" s="441" customFormat="1"/>
    <row r="2" spans="1:14" ht="18.75">
      <c r="B2" s="443" t="s">
        <v>2</v>
      </c>
      <c r="I2" s="442"/>
      <c r="N2" s="441"/>
    </row>
    <row r="3" spans="1:14">
      <c r="C3" s="444" t="s">
        <v>145</v>
      </c>
      <c r="D3" s="444"/>
      <c r="E3" s="441"/>
      <c r="F3" s="441"/>
      <c r="G3" s="441"/>
      <c r="H3" s="441"/>
      <c r="I3" s="442"/>
      <c r="N3" s="441"/>
    </row>
    <row r="4" spans="1:14" ht="18.75" customHeight="1">
      <c r="B4" s="445" t="s">
        <v>14</v>
      </c>
      <c r="C4" s="446"/>
      <c r="D4" s="444"/>
      <c r="E4" s="441"/>
      <c r="F4" s="441"/>
      <c r="G4" s="441"/>
      <c r="H4" s="441"/>
      <c r="I4" s="442"/>
      <c r="N4" s="441"/>
    </row>
    <row r="5" spans="1:14" ht="15.75" thickBot="1">
      <c r="B5" s="444"/>
      <c r="C5" s="444"/>
      <c r="D5" s="441"/>
      <c r="E5" s="441"/>
      <c r="F5" s="441"/>
      <c r="G5" s="441"/>
    </row>
    <row r="6" spans="1:14" ht="15.75" thickBot="1">
      <c r="A6" s="444" t="s">
        <v>145</v>
      </c>
      <c r="D6" s="447"/>
      <c r="E6" s="448" t="s">
        <v>201</v>
      </c>
      <c r="F6" s="449"/>
      <c r="G6" s="450"/>
      <c r="H6" s="447" t="s">
        <v>146</v>
      </c>
      <c r="I6" s="450"/>
    </row>
    <row r="7" spans="1:14">
      <c r="A7" s="451"/>
      <c r="B7" s="452" t="s">
        <v>202</v>
      </c>
      <c r="C7" s="452"/>
      <c r="D7" s="453" t="s">
        <v>203</v>
      </c>
      <c r="E7" s="453" t="s">
        <v>204</v>
      </c>
      <c r="F7" s="454" t="s">
        <v>205</v>
      </c>
      <c r="G7" s="455" t="s">
        <v>136</v>
      </c>
      <c r="H7" s="456"/>
      <c r="I7" s="457"/>
      <c r="J7" s="442"/>
      <c r="K7" s="442"/>
      <c r="L7" s="442"/>
      <c r="M7" s="442"/>
    </row>
    <row r="8" spans="1:14" s="464" customFormat="1">
      <c r="A8" s="458"/>
      <c r="B8" s="459" t="s">
        <v>206</v>
      </c>
      <c r="C8" s="459" t="s">
        <v>207</v>
      </c>
      <c r="D8" s="460">
        <v>1</v>
      </c>
      <c r="E8" s="461">
        <v>1</v>
      </c>
      <c r="F8" s="439">
        <v>0</v>
      </c>
      <c r="G8" s="397">
        <f>(1+1)*12*8*F8</f>
        <v>0</v>
      </c>
      <c r="H8" s="462"/>
      <c r="I8" s="463"/>
    </row>
    <row r="9" spans="1:14">
      <c r="A9" s="441"/>
      <c r="B9" s="465"/>
      <c r="C9" s="465"/>
      <c r="D9" s="465"/>
      <c r="E9" s="465"/>
      <c r="F9" s="466" t="s">
        <v>208</v>
      </c>
      <c r="G9" s="435">
        <f>SUM(G8:G8)</f>
        <v>0</v>
      </c>
      <c r="H9" s="467"/>
      <c r="I9" s="468"/>
      <c r="J9" s="442"/>
      <c r="K9" s="442"/>
      <c r="L9" s="442"/>
      <c r="M9" s="442"/>
    </row>
    <row r="10" spans="1:14">
      <c r="D10" s="441"/>
      <c r="E10" s="441"/>
      <c r="I10" s="442"/>
      <c r="J10" s="442"/>
      <c r="K10" s="442"/>
      <c r="L10" s="442"/>
      <c r="M10" s="442"/>
    </row>
    <row r="11" spans="1:14" s="464" customFormat="1">
      <c r="A11" s="469"/>
      <c r="B11" s="470"/>
      <c r="C11" s="470"/>
      <c r="I11" s="441"/>
      <c r="J11" s="441"/>
      <c r="K11" s="441"/>
      <c r="L11" s="441"/>
      <c r="M11" s="441"/>
    </row>
    <row r="12" spans="1:14" s="441" customFormat="1">
      <c r="B12" s="471" t="s">
        <v>25</v>
      </c>
    </row>
    <row r="13" spans="1:14" s="441" customFormat="1">
      <c r="B13" s="441" t="s">
        <v>26</v>
      </c>
    </row>
    <row r="14" spans="1:14" s="441" customFormat="1"/>
  </sheetData>
  <sheetProtection algorithmName="SHA-512" hashValue="mekrUeY9Oz7/zVx51P6JYzTJy8vQY+FgS3XCilOp9m4ziMB7lM9cWzgQCZIfwWr2x/Bv/NhS7TrKJuIFYVAVZg==" saltValue="1R/enZnTAf6WtDwSUX7St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8CDA8-9D3D-4881-8AC7-0967A4E4236C}">
  <dimension ref="A1:N14"/>
  <sheetViews>
    <sheetView tabSelected="1" workbookViewId="0">
      <selection activeCell="H29" sqref="H29"/>
    </sheetView>
  </sheetViews>
  <sheetFormatPr defaultColWidth="9.140625" defaultRowHeight="15"/>
  <cols>
    <col min="1" max="1" width="9.140625" style="442"/>
    <col min="2" max="2" width="33.28515625" style="442" customWidth="1"/>
    <col min="3" max="3" width="25" style="442" customWidth="1"/>
    <col min="4" max="4" width="19.7109375" style="442" customWidth="1"/>
    <col min="5" max="5" width="22.85546875" style="442" customWidth="1"/>
    <col min="6" max="6" width="18.5703125" style="442" customWidth="1"/>
    <col min="7" max="7" width="20.7109375" style="442" customWidth="1"/>
    <col min="8" max="8" width="18.28515625" style="442" customWidth="1"/>
    <col min="9" max="9" width="13.85546875" style="441" customWidth="1"/>
    <col min="10" max="10" width="12" style="441" customWidth="1"/>
    <col min="11" max="11" width="12.42578125" style="441" customWidth="1"/>
    <col min="12" max="12" width="10.42578125" style="441" customWidth="1"/>
    <col min="13" max="13" width="9.140625" style="441"/>
    <col min="14" max="16384" width="9.140625" style="442"/>
  </cols>
  <sheetData>
    <row r="1" spans="1:14" s="441" customFormat="1"/>
    <row r="2" spans="1:14" ht="18.75">
      <c r="B2" s="443" t="s">
        <v>2</v>
      </c>
      <c r="I2" s="442"/>
      <c r="N2" s="441"/>
    </row>
    <row r="3" spans="1:14">
      <c r="C3" s="444" t="s">
        <v>145</v>
      </c>
      <c r="D3" s="444"/>
      <c r="E3" s="441"/>
      <c r="F3" s="441"/>
      <c r="G3" s="441"/>
      <c r="H3" s="441"/>
      <c r="I3" s="442"/>
      <c r="N3" s="441"/>
    </row>
    <row r="4" spans="1:14" ht="18.75" customHeight="1">
      <c r="B4" s="445" t="s">
        <v>215</v>
      </c>
      <c r="C4" s="446"/>
      <c r="D4" s="444"/>
      <c r="E4" s="441"/>
      <c r="F4" s="441"/>
      <c r="G4" s="441"/>
      <c r="H4" s="441"/>
      <c r="I4" s="442"/>
      <c r="N4" s="441"/>
    </row>
    <row r="5" spans="1:14" ht="15.75" thickBot="1">
      <c r="B5" s="444"/>
      <c r="C5" s="444"/>
      <c r="D5" s="441"/>
      <c r="E5" s="441"/>
      <c r="F5" s="441"/>
      <c r="G5" s="441"/>
    </row>
    <row r="6" spans="1:14" ht="15.75" thickBot="1">
      <c r="A6" s="444" t="s">
        <v>145</v>
      </c>
      <c r="D6" s="447"/>
      <c r="E6" s="448" t="s">
        <v>201</v>
      </c>
      <c r="F6" s="449"/>
      <c r="G6" s="450"/>
      <c r="H6" s="447" t="s">
        <v>146</v>
      </c>
      <c r="I6" s="450"/>
    </row>
    <row r="7" spans="1:14">
      <c r="A7" s="451"/>
      <c r="B7" s="452" t="s">
        <v>202</v>
      </c>
      <c r="C7" s="452"/>
      <c r="D7" s="453" t="s">
        <v>203</v>
      </c>
      <c r="E7" s="453" t="s">
        <v>204</v>
      </c>
      <c r="F7" s="454" t="s">
        <v>213</v>
      </c>
      <c r="G7" s="455" t="s">
        <v>136</v>
      </c>
      <c r="H7" s="456"/>
      <c r="I7" s="457"/>
      <c r="J7" s="442"/>
      <c r="K7" s="442"/>
      <c r="L7" s="442"/>
      <c r="M7" s="442"/>
    </row>
    <row r="8" spans="1:14" s="464" customFormat="1">
      <c r="A8" s="458"/>
      <c r="B8" s="459" t="s">
        <v>212</v>
      </c>
      <c r="C8" s="459" t="s">
        <v>216</v>
      </c>
      <c r="D8" s="460">
        <v>1</v>
      </c>
      <c r="E8" s="461">
        <v>1</v>
      </c>
      <c r="F8" s="439">
        <v>0</v>
      </c>
      <c r="G8" s="397">
        <f>(1+1)*12*F8</f>
        <v>0</v>
      </c>
      <c r="H8" s="462"/>
      <c r="I8" s="463"/>
    </row>
    <row r="9" spans="1:14">
      <c r="A9" s="441"/>
      <c r="B9" s="465"/>
      <c r="C9" s="465"/>
      <c r="D9" s="465"/>
      <c r="E9" s="465"/>
      <c r="F9" s="466" t="s">
        <v>214</v>
      </c>
      <c r="G9" s="435">
        <f>SUM(G8:G8)</f>
        <v>0</v>
      </c>
      <c r="H9" s="467"/>
      <c r="I9" s="468"/>
      <c r="J9" s="442"/>
      <c r="K9" s="442"/>
      <c r="L9" s="442"/>
      <c r="M9" s="442"/>
    </row>
    <row r="10" spans="1:14">
      <c r="D10" s="441"/>
      <c r="E10" s="441"/>
      <c r="I10" s="442"/>
      <c r="J10" s="442"/>
      <c r="K10" s="442"/>
      <c r="L10" s="442"/>
      <c r="M10" s="442"/>
    </row>
    <row r="11" spans="1:14" s="464" customFormat="1">
      <c r="A11" s="469"/>
      <c r="B11" s="470"/>
      <c r="C11" s="470"/>
      <c r="I11" s="441"/>
      <c r="J11" s="441"/>
      <c r="K11" s="441"/>
      <c r="L11" s="441"/>
      <c r="M11" s="441"/>
    </row>
    <row r="12" spans="1:14" s="441" customFormat="1">
      <c r="B12" s="471" t="s">
        <v>25</v>
      </c>
    </row>
    <row r="13" spans="1:14" s="441" customFormat="1">
      <c r="B13" s="441" t="s">
        <v>26</v>
      </c>
    </row>
    <row r="14" spans="1:14" s="441" customFormat="1"/>
  </sheetData>
  <sheetProtection algorithmName="SHA-512" hashValue="ji63/8pIuP6YWZFam6ZSNGW0TvfdB99uAljLkExTjSZzmpEYjjQpc0mQCxkXO/MoN0pf05SjnTgAB6TR+gsfdw==" saltValue="rShSDIAeOCb0o73NoTwhE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8a28e9-53de-462c-8919-f4d9d5138fb8" xsi:nil="true"/>
    <lcf76f155ced4ddcb4097134ff3c332f xmlns="a3739775-edeb-4f80-9611-dc751def26b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8B78777F2A0F4CA1A88B12983602B1" ma:contentTypeVersion="12" ma:contentTypeDescription="Een nieuw document maken." ma:contentTypeScope="" ma:versionID="3bf0c3d15a4ac5540fd0d2a381e24755">
  <xsd:schema xmlns:xsd="http://www.w3.org/2001/XMLSchema" xmlns:xs="http://www.w3.org/2001/XMLSchema" xmlns:p="http://schemas.microsoft.com/office/2006/metadata/properties" xmlns:ns2="a3739775-edeb-4f80-9611-dc751def26b5" xmlns:ns3="658a28e9-53de-462c-8919-f4d9d5138fb8" targetNamespace="http://schemas.microsoft.com/office/2006/metadata/properties" ma:root="true" ma:fieldsID="bb72297f3fbf0fa283a408e9cfbc1240" ns2:_="" ns3:_="">
    <xsd:import namespace="a3739775-edeb-4f80-9611-dc751def26b5"/>
    <xsd:import namespace="658a28e9-53de-462c-8919-f4d9d5138f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39775-edeb-4f80-9611-dc751def26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28e9-53de-462c-8919-f4d9d5138f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46184d-8a53-426b-ae9a-a52fd0fb7c65}" ma:internalName="TaxCatchAll" ma:showField="CatchAllData" ma:web="658a28e9-53de-462c-8919-f4d9d5138f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1DD641-FC2B-4506-911A-7BD6AFDFA7D8}">
  <ds:schemaRefs>
    <ds:schemaRef ds:uri="http://schemas.microsoft.com/office/2006/metadata/properties"/>
    <ds:schemaRef ds:uri="http://purl.org/dc/terms/"/>
    <ds:schemaRef ds:uri="658a28e9-53de-462c-8919-f4d9d5138fb8"/>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a3739775-edeb-4f80-9611-dc751def26b5"/>
    <ds:schemaRef ds:uri="http://www.w3.org/XML/1998/namespace"/>
    <ds:schemaRef ds:uri="http://purl.org/dc/dcmitype/"/>
  </ds:schemaRefs>
</ds:datastoreItem>
</file>

<file path=customXml/itemProps2.xml><?xml version="1.0" encoding="utf-8"?>
<ds:datastoreItem xmlns:ds="http://schemas.openxmlformats.org/officeDocument/2006/customXml" ds:itemID="{7B0FC45F-4715-4AF2-833C-EF1A092D69D2}">
  <ds:schemaRefs>
    <ds:schemaRef ds:uri="http://schemas.microsoft.com/sharepoint/v3/contenttype/forms"/>
  </ds:schemaRefs>
</ds:datastoreItem>
</file>

<file path=customXml/itemProps3.xml><?xml version="1.0" encoding="utf-8"?>
<ds:datastoreItem xmlns:ds="http://schemas.openxmlformats.org/officeDocument/2006/customXml" ds:itemID="{C8063676-878F-4E0F-9BBE-D703D5AF6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739775-edeb-4f80-9611-dc751def26b5"/>
    <ds:schemaRef ds:uri="658a28e9-53de-462c-8919-f4d9d5138f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Transport en verwerking asbest</vt:lpstr>
      <vt:lpstr>Transport en verwerking optione</vt:lpstr>
      <vt:lpstr>Inzamelmiddelen koop</vt:lpstr>
      <vt:lpstr>lease inzamelmiddelen</vt:lpstr>
      <vt:lpstr>Inhuur adviseur verduurzaming</vt:lpstr>
      <vt:lpstr>Kosten PMD pers</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Loesberg, P.J.H. (Pamela)</dc:creator>
  <cp:keywords/>
  <dc:description/>
  <cp:lastModifiedBy>Varela, J.M. (Len)</cp:lastModifiedBy>
  <cp:revision/>
  <dcterms:created xsi:type="dcterms:W3CDTF">2019-04-23T09:27:08Z</dcterms:created>
  <dcterms:modified xsi:type="dcterms:W3CDTF">2024-08-01T13:34:04Z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0x010100D18B78777F2A0F4CA1A88B12983602B1</vt:lpwstr>
  </property>
  <property fmtid="{D5CDD505-2E9C-101B-9397-08002B2CF9AE}" pid="3" name="MediaServiceImageTags">
    <vt:lpwstr/>
  </property>
</Properties>
</file>