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ttps://amsterdamumc.sharepoint.com/sites/EA_afval/Gedeelde documenten/5. Nota van inlichtingen/NVI (deel 2)/Documenten uploaden Tendernet/"/>
    </mc:Choice>
  </mc:AlternateContent>
  <xr:revisionPtr revIDLastSave="10" documentId="14_{A412E065-7F7E-41B5-A4EE-996B12277BBB}" xr6:coauthVersionLast="47" xr6:coauthVersionMax="47" xr10:uidLastSave="{21F21BE1-A7C3-4F79-A61E-0877D7E5343B}"/>
  <bookViews>
    <workbookView xWindow="-110" yWindow="-110" windowWidth="19420" windowHeight="10300" activeTab="2" xr2:uid="{00000000-000D-0000-FFFF-FFFF00000000}"/>
  </bookViews>
  <sheets>
    <sheet name="Totaal" sheetId="3" r:id="rId1"/>
    <sheet name="Chemisch afval" sheetId="4" r:id="rId2"/>
    <sheet name="lease inzamelmiddelen" sheetId="2" r:id="rId3"/>
  </sheets>
  <definedNames>
    <definedName name="_xlnm.Print_Area" localSheetId="1">'Chemisch afval'!$A$1:$J$82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5" i="4" l="1"/>
  <c r="M45" i="4" s="1"/>
  <c r="G12" i="4"/>
  <c r="M12" i="4" s="1"/>
  <c r="G13" i="4"/>
  <c r="M13" i="4" s="1"/>
  <c r="G14" i="4"/>
  <c r="M14" i="4" s="1"/>
  <c r="G15" i="4"/>
  <c r="M15" i="4" s="1"/>
  <c r="G16" i="4"/>
  <c r="M16" i="4" s="1"/>
  <c r="G17" i="4"/>
  <c r="M17" i="4" s="1"/>
  <c r="G18" i="4"/>
  <c r="M18" i="4" s="1"/>
  <c r="G19" i="4"/>
  <c r="M19" i="4" s="1"/>
  <c r="G20" i="4"/>
  <c r="M20" i="4" s="1"/>
  <c r="G21" i="4"/>
  <c r="M21" i="4" s="1"/>
  <c r="G22" i="4"/>
  <c r="M22" i="4" s="1"/>
  <c r="G23" i="4"/>
  <c r="M23" i="4" s="1"/>
  <c r="G24" i="4"/>
  <c r="M24" i="4" s="1"/>
  <c r="G25" i="4"/>
  <c r="M25" i="4" s="1"/>
  <c r="G26" i="4"/>
  <c r="M26" i="4" s="1"/>
  <c r="G27" i="4"/>
  <c r="M27" i="4" s="1"/>
  <c r="G28" i="4"/>
  <c r="M28" i="4" s="1"/>
  <c r="G29" i="4"/>
  <c r="M29" i="4" s="1"/>
  <c r="G30" i="4"/>
  <c r="M30" i="4" s="1"/>
  <c r="G31" i="4"/>
  <c r="M31" i="4" s="1"/>
  <c r="G32" i="4"/>
  <c r="M32" i="4" s="1"/>
  <c r="G33" i="4"/>
  <c r="M33" i="4" s="1"/>
  <c r="G34" i="4"/>
  <c r="M34" i="4" s="1"/>
  <c r="G35" i="4"/>
  <c r="M35" i="4" s="1"/>
  <c r="G36" i="4"/>
  <c r="M36" i="4" s="1"/>
  <c r="G37" i="4"/>
  <c r="G38" i="4"/>
  <c r="G39" i="4"/>
  <c r="M39" i="4" s="1"/>
  <c r="G40" i="4"/>
  <c r="M40" i="4" s="1"/>
  <c r="G41" i="4"/>
  <c r="M41" i="4" s="1"/>
  <c r="G42" i="4"/>
  <c r="M42" i="4" s="1"/>
  <c r="G43" i="4"/>
  <c r="M43" i="4" s="1"/>
  <c r="G44" i="4"/>
  <c r="M44" i="4" s="1"/>
  <c r="G11" i="4"/>
  <c r="M11" i="4" s="1"/>
  <c r="G10" i="4"/>
  <c r="M10" i="4" s="1"/>
  <c r="M38" i="4"/>
  <c r="M37" i="4"/>
  <c r="C21" i="3"/>
  <c r="E53" i="4"/>
  <c r="J53" i="4" s="1"/>
  <c r="E66" i="4"/>
  <c r="J66" i="4" s="1"/>
  <c r="E67" i="4"/>
  <c r="J67" i="4" s="1"/>
  <c r="E52" i="4"/>
  <c r="J52" i="4" s="1"/>
  <c r="E62" i="4" l="1"/>
  <c r="J62" i="4" s="1"/>
  <c r="E65" i="4" l="1"/>
  <c r="J65" i="4" s="1"/>
  <c r="E60" i="4"/>
  <c r="J60" i="4" s="1"/>
  <c r="S73" i="4" l="1"/>
  <c r="T73" i="4" s="1"/>
  <c r="E63" i="4" l="1"/>
  <c r="J63" i="4" s="1"/>
  <c r="E64" i="4"/>
  <c r="J64" i="4" s="1"/>
  <c r="E61" i="4" l="1"/>
  <c r="J61" i="4" s="1"/>
  <c r="J46" i="4" l="1"/>
  <c r="C19" i="3" s="1"/>
  <c r="E55" i="4"/>
  <c r="J55" i="4" s="1"/>
  <c r="E56" i="4"/>
  <c r="J56" i="4" s="1"/>
  <c r="E57" i="4"/>
  <c r="J57" i="4" s="1"/>
  <c r="E58" i="4"/>
  <c r="J58" i="4" s="1"/>
  <c r="E59" i="4"/>
  <c r="J59" i="4" s="1"/>
  <c r="E54" i="4"/>
  <c r="J54" i="4" s="1"/>
  <c r="J68" i="4" l="1"/>
  <c r="C20" i="3" s="1"/>
  <c r="C22" i="3" l="1"/>
  <c r="C23" i="3" s="1"/>
  <c r="C24" i="3" s="1"/>
  <c r="C26" i="3" s="1"/>
</calcChain>
</file>

<file path=xl/sharedStrings.xml><?xml version="1.0" encoding="utf-8"?>
<sst xmlns="http://schemas.openxmlformats.org/spreadsheetml/2006/main" count="202" uniqueCount="157">
  <si>
    <t>Offerteaanvraag Europese Openbare aanbesteding</t>
  </si>
  <si>
    <t xml:space="preserve">Afvalinzamelingsmiddelen, -transport en -verwerking </t>
  </si>
  <si>
    <t>Prijzenblad Totaal</t>
  </si>
  <si>
    <t xml:space="preserve">Naam onderneming: </t>
  </si>
  <si>
    <t>Adres:</t>
  </si>
  <si>
    <t xml:space="preserve">Postcode en woonplaats: </t>
  </si>
  <si>
    <t>Onderdeel</t>
  </si>
  <si>
    <t>Totaal</t>
  </si>
  <si>
    <t>Chemisch afval transport en verwerking</t>
  </si>
  <si>
    <t>Emballage koop chemisch afval</t>
  </si>
  <si>
    <t>Overig afval Lease inzamelmiddelen</t>
  </si>
  <si>
    <t>Totaal per jaar exclusief BTW</t>
  </si>
  <si>
    <t>21% BTW</t>
  </si>
  <si>
    <t>Totaal per jaar inclusief 21% BTW (inschrijfsom)</t>
  </si>
  <si>
    <t>waarde 4 jaar</t>
  </si>
  <si>
    <t>Ondertekening Inschrijver</t>
  </si>
  <si>
    <t>Plaats</t>
  </si>
  <si>
    <t>Naam</t>
  </si>
  <si>
    <t xml:space="preserve">Functie </t>
  </si>
  <si>
    <t>Datum</t>
  </si>
  <si>
    <t>Handtekening</t>
  </si>
  <si>
    <t xml:space="preserve">Aantallen/hoeveelheden zijn een inschatting op basis van de huidige situatie. Hier kunnen geen rechten aan worden ontleend. </t>
  </si>
  <si>
    <t>* prijzen dienen inclusief te zijn voor transport en verwerking.</t>
  </si>
  <si>
    <t>Afvalsoort</t>
  </si>
  <si>
    <t>Euralcode</t>
  </si>
  <si>
    <t>UN-code</t>
  </si>
  <si>
    <t>Tonnage locatie Vumc 2023</t>
  </si>
  <si>
    <t>Tonnage locatie AMC 2023</t>
  </si>
  <si>
    <t>Tonnage beide locaties</t>
  </si>
  <si>
    <t>Aantal transporten AMC 2023</t>
  </si>
  <si>
    <t>prijs per ton (transport en verwerking)</t>
  </si>
  <si>
    <t>Transportkosten AMC</t>
  </si>
  <si>
    <t>totaalprijs</t>
  </si>
  <si>
    <t>SALPETER- EN SALPETERIG ZUUR (TOT 15%)</t>
  </si>
  <si>
    <t>06 01 05*</t>
  </si>
  <si>
    <t>ANORGANISCHE ZUREN VLOEIBAAR, GEMENGD</t>
  </si>
  <si>
    <t>06 01 06*</t>
  </si>
  <si>
    <t>ANORGANISCHE VLOEISTOFFEN, BASISCH</t>
  </si>
  <si>
    <t>06 02 05*</t>
  </si>
  <si>
    <t>CHLOORBLEEKLOOG(HYPOCHLORIETOPLOSSING)</t>
  </si>
  <si>
    <t>FOTOGRAFISCH AFVAL, FIXEER</t>
  </si>
  <si>
    <t>09 01 01*</t>
  </si>
  <si>
    <t>-</t>
  </si>
  <si>
    <t>FOTOGRAFISCH AFVAL, ONTWIKKELAAR GEMENGD</t>
  </si>
  <si>
    <t>09 01 04*</t>
  </si>
  <si>
    <t>AFGEWERKTE OLIE CAT. II (SYNTHETISCH)</t>
  </si>
  <si>
    <t>13 02 08*</t>
  </si>
  <si>
    <t>OPLOSMIDDELEN, GEMENGD, HALOGEENARM</t>
  </si>
  <si>
    <t>14 06 03*</t>
  </si>
  <si>
    <t>OPLOSMIDDELEN, GEMENGD, LAAG HALOGEENHOUDEND</t>
  </si>
  <si>
    <t>16 10 01*</t>
  </si>
  <si>
    <t>OPLOSMIDDELEN, GEMENGD, HALOGEENHOUDEND</t>
  </si>
  <si>
    <t>14 06 02*</t>
  </si>
  <si>
    <t>KOELVLOEISTOF, MONOETHYLEENGLYCOL</t>
  </si>
  <si>
    <t>ORGANISCHE PEROXIDE, TYPE F</t>
  </si>
  <si>
    <t>16 09 03*</t>
  </si>
  <si>
    <t>WATERSTOFPEROXIDE EN PEROXYAZIJNZUUR, MENGSEL</t>
  </si>
  <si>
    <t>WATERSTOFPEROXIDE</t>
  </si>
  <si>
    <t>VERFRESTEN IN KUNSTSTOF/STALEN VERPAKKINGEN</t>
  </si>
  <si>
    <t>08 01 11*</t>
  </si>
  <si>
    <t>LATEX</t>
  </si>
  <si>
    <t>20 01 28</t>
  </si>
  <si>
    <t>LIJMEN, KITTEN, HARSEN, GEMENGD</t>
  </si>
  <si>
    <t>08 04 09*</t>
  </si>
  <si>
    <t>PARAFFINE/WAS</t>
  </si>
  <si>
    <t>12 01 12*</t>
  </si>
  <si>
    <t>VERONTREINIGDE EMBALLAGE, GEMENGD</t>
  </si>
  <si>
    <t>15 01 10*</t>
  </si>
  <si>
    <t>POETSDOEKEN (VERONTREINIGD MET CHEMICALIËN)</t>
  </si>
  <si>
    <t>15 02 02*</t>
  </si>
  <si>
    <t>NIKKEL-CADMIUM-BATTERIJEN</t>
  </si>
  <si>
    <t>16 06 02*</t>
  </si>
  <si>
    <t>OVERIGE BATTERIJEN EN ACCU'S</t>
  </si>
  <si>
    <t>16 06 05</t>
  </si>
  <si>
    <t>KWIKHOUDENDE VOORWERPEN</t>
  </si>
  <si>
    <t>06 04 04*</t>
  </si>
  <si>
    <t>LOODHOUDENDE VOORWERPEN (loden potten)</t>
  </si>
  <si>
    <t>17 04 03</t>
  </si>
  <si>
    <t>COSMETICA- EN MEDICIJNAFVAL IN KLEIN VERPAKKING</t>
  </si>
  <si>
    <t>20 01 31*</t>
  </si>
  <si>
    <t>LABORATORIUMAFVAL</t>
  </si>
  <si>
    <t>16 05 06*</t>
  </si>
  <si>
    <t>diverse UN-nrs</t>
  </si>
  <si>
    <t>SPUITBUSSEN</t>
  </si>
  <si>
    <t>16 05 04*</t>
  </si>
  <si>
    <t>FORMALINETANK (BULK, TANK), TANK MEIBERGDREEF</t>
  </si>
  <si>
    <t>FORMALINETANK(BULK, TANK), TANK TAFELBERGWEG</t>
  </si>
  <si>
    <t>FORMALDEHYDE(KLEIN VERPAKKINGEN)</t>
  </si>
  <si>
    <t>16 05 08*</t>
  </si>
  <si>
    <t>SODALIME</t>
  </si>
  <si>
    <t>16 05 07*</t>
  </si>
  <si>
    <t>GEBRUIKSARTIKELEN LABORATORIA</t>
  </si>
  <si>
    <t>ELECTRONICA (POMPEN MET OLIE)</t>
  </si>
  <si>
    <t>16 02 14</t>
  </si>
  <si>
    <t>TELPOTJES/SCINTILLATIE VIALS</t>
  </si>
  <si>
    <t>16 10 02</t>
  </si>
  <si>
    <t>ORGANISCH ZUUR (ADR-VRIJ)</t>
  </si>
  <si>
    <t>OVERIGE LAMPEN</t>
  </si>
  <si>
    <t>20 01 21*</t>
  </si>
  <si>
    <t>Totaal kosten chemisch afval</t>
  </si>
  <si>
    <t xml:space="preserve">Emballage koop </t>
  </si>
  <si>
    <t>geschat aantal  Vumc 2023</t>
  </si>
  <si>
    <t>geschat aantal  AMC 2023</t>
  </si>
  <si>
    <t>totaal beide lokaties</t>
  </si>
  <si>
    <t>tarief per stuk</t>
  </si>
  <si>
    <t>6 LTR UN-gekeurde Curtec dekselvat (x-keur) of gelijkwaardig vat</t>
  </si>
  <si>
    <t>34 LTR UN-gekeurde Curtec dekselvat (x-keur) of gelijkwaardig vat</t>
  </si>
  <si>
    <t>200 LTR UN-gekeurde zwarte kunststof dekselvat</t>
  </si>
  <si>
    <t>200 LTR UN-gekeurde staal dekselvat met hengsels (met klemband)</t>
  </si>
  <si>
    <t>PE-inliner voor een metaal dekselvat van 200 liter</t>
  </si>
  <si>
    <t>Totaal kosten emballage koop chemisch afval</t>
  </si>
  <si>
    <t>ter informatie:</t>
  </si>
  <si>
    <t>Instructie:</t>
  </si>
  <si>
    <t xml:space="preserve"> </t>
  </si>
  <si>
    <t>Bij opgave van een all-in prijs per ton kan bij tarief transport 0 worden ingevoerd.</t>
  </si>
  <si>
    <t>Voorwaarden:</t>
  </si>
  <si>
    <t>Gegevens in deze modellen zijn gebaseerd op huidige cijfers en werkwijzen en dienen ter indicatie, aan genoemde containers, aantallen, tonnages, frequenties etc. kunnen geen rechten worden ontleend.</t>
  </si>
  <si>
    <t>Kosten niet benoemd in het prijzenblad dienen inclusief te zijn.</t>
  </si>
  <si>
    <t>Lease inzamelmiddelen</t>
  </si>
  <si>
    <t>Container Omschrijving</t>
  </si>
  <si>
    <t>Aantal AMC</t>
  </si>
  <si>
    <t>Aantal VUmc</t>
  </si>
  <si>
    <t>Lease tarief per maand</t>
  </si>
  <si>
    <t>Totaal per jaar</t>
  </si>
  <si>
    <t>voor transporteren diverse afvalstromen chemisch afval</t>
  </si>
  <si>
    <t>labkrat 90 liter</t>
  </si>
  <si>
    <t>n.v.t</t>
  </si>
  <si>
    <t>alle labkratten zijn eigendom van het AMC</t>
  </si>
  <si>
    <t>Grote grijze bak (GGB-bak)</t>
  </si>
  <si>
    <t>alle GGB's zijn eigendom van het AMC</t>
  </si>
  <si>
    <t>ASP CONTAINER 800 LTR</t>
  </si>
  <si>
    <t xml:space="preserve">totaal kosten lease inzamelmiddelen </t>
  </si>
  <si>
    <t>Voor dezelfde inzamelmiddelen dienen gelijke prijzen te worden aangeboden en of berekend.</t>
  </si>
  <si>
    <t>De huurprijzen van alle inzamelmiddelen zijn inclusief preventief en correctief onderhoud en inclusief reinigingskosten. Het onderhoud kan plaatsvinden op verzoek van de opdrachtgever(s).</t>
  </si>
  <si>
    <t>Verzamelmiddelen dienen voor transport op de aangegeven locatie(s) te worden aangeleverd.</t>
  </si>
  <si>
    <t>60 LTR UN-gekeurde  blauw vloeistofvat, kunststof met 2 zwarte handvatten</t>
  </si>
  <si>
    <t>30 LTR UN-gekeurde  blauwe  kunststof dekselvat, 2 zwarte handvatten (met klemband)(x-keur)</t>
  </si>
  <si>
    <t xml:space="preserve">10 LTR UN-gekeurde jerrycan wit/blank </t>
  </si>
  <si>
    <t>10 LTR UN-gekeurde jerrycan blauw</t>
  </si>
  <si>
    <t>10 LTR jerrycan geel</t>
  </si>
  <si>
    <t>10 LTR UN-gekeurde jerrycan groen</t>
  </si>
  <si>
    <t>10 LTR UN-gekeurde jerrycan rood</t>
  </si>
  <si>
    <t>10 LTR jerrycan zwart</t>
  </si>
  <si>
    <t>10 LTR  UN-gekeurde jerrycan oranje</t>
  </si>
  <si>
    <t>60 LTR UN-gekeurde doos karton (voor inzameling van spuitbussen)</t>
  </si>
  <si>
    <t>Prijzenblad chemisch afval</t>
  </si>
  <si>
    <t>60 LTR UN-gekeurde  kunststof dekselvaten</t>
  </si>
  <si>
    <t>ASP containers zijn eigendom van het AMC</t>
  </si>
  <si>
    <t>Aantal transporten Vumc 2023</t>
  </si>
  <si>
    <t>Transportkosten Vumc</t>
  </si>
  <si>
    <t>Tarieven inzamelmiddelen koop</t>
  </si>
  <si>
    <t>Transport en verwerking</t>
  </si>
  <si>
    <t>Alleen oranje cellen in te vullen door de leverancier.</t>
  </si>
  <si>
    <t>Gedurende de contractperiode worden  inzamelmiddelen niet geindexeerd.</t>
  </si>
  <si>
    <t>Alleen oranje cellen in te vullen door leverancier.</t>
  </si>
  <si>
    <t>Geen indexatie gedurende de gehele contractperiode voor lease inzamelmiddelen.</t>
  </si>
  <si>
    <t xml:space="preserve">verklaart zich door ondertekening van dit blad tot het uitvoeren van de werkzaamheden tegen de in dit prijzenblad geoffreerde tarieven betreffende de aanbesteding 'Afvalinzamelmiddelen, afvaltransport en -verwerking' conform het gestelde in de aanbestedingsdocumenten.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</si>
</sst>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#,##0.00;&quot;-&quot;#,##0.00;\ "/>
    <numFmt numFmtId="165" formatCode="#0.000;\-#0.000;\ "/>
    <numFmt numFmtId="166" formatCode="#0"/>
    <numFmt numFmtId="167" formatCode="_ * #,##0.0_ ;_ * \-#,##0.0_ ;_ * &quot;-&quot;??_ ;_ @_ "/>
    <numFmt numFmtId="168" formatCode="0.000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LucidaSansEF"/>
    </font>
    <font>
      <sz val="8"/>
      <color theme="1"/>
      <name val="Tahoma"/>
      <family val="2"/>
    </font>
    <font>
      <b/>
      <sz val="10"/>
      <name val="Tahoma"/>
      <family val="2"/>
    </font>
    <font>
      <sz val="11"/>
      <color rgb="FFFF0000"/>
      <name val="Calibri"/>
      <family val="2"/>
      <scheme val="minor"/>
    </font>
    <font>
      <strike/>
      <sz val="11"/>
      <name val="Calibri"/>
      <family val="2"/>
      <scheme val="minor"/>
    </font>
    <font>
      <sz val="10"/>
      <name val="Tahoma"/>
      <family val="2"/>
    </font>
    <font>
      <sz val="8"/>
      <name val="Tahoma"/>
      <family val="2"/>
    </font>
    <font>
      <sz val="8"/>
      <color rgb="FFFF0000"/>
      <name val="Tahoma"/>
      <family val="2"/>
    </font>
    <font>
      <sz val="10"/>
      <color rgb="FF000000"/>
      <name val="Tahoma"/>
      <family val="2"/>
    </font>
    <font>
      <sz val="9"/>
      <color rgb="FF000000"/>
      <name val="Arial"/>
      <family val="2"/>
    </font>
    <font>
      <b/>
      <sz val="14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5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</cellStyleXfs>
  <cellXfs count="183">
    <xf numFmtId="0" fontId="0" fillId="0" borderId="0" xfId="0"/>
    <xf numFmtId="0" fontId="1" fillId="8" borderId="2" xfId="2" applyFill="1" applyBorder="1" applyAlignment="1" applyProtection="1">
      <alignment horizontal="left" vertical="top"/>
      <protection locked="0"/>
    </xf>
    <xf numFmtId="0" fontId="1" fillId="8" borderId="5" xfId="2" applyFill="1" applyBorder="1" applyAlignment="1" applyProtection="1">
      <alignment horizontal="left" vertical="top"/>
      <protection locked="0"/>
    </xf>
    <xf numFmtId="0" fontId="6" fillId="8" borderId="2" xfId="3" applyFont="1" applyFill="1" applyBorder="1" applyAlignment="1" applyProtection="1">
      <alignment horizontal="left" vertical="top"/>
      <protection locked="0"/>
    </xf>
    <xf numFmtId="0" fontId="6" fillId="8" borderId="5" xfId="3" applyFont="1" applyFill="1" applyBorder="1" applyAlignment="1" applyProtection="1">
      <alignment vertical="top"/>
      <protection locked="0"/>
    </xf>
    <xf numFmtId="0" fontId="6" fillId="8" borderId="26" xfId="3" applyFont="1" applyFill="1" applyBorder="1" applyAlignment="1" applyProtection="1">
      <alignment vertical="top"/>
      <protection locked="0"/>
    </xf>
    <xf numFmtId="0" fontId="6" fillId="8" borderId="11" xfId="3" applyFont="1" applyFill="1" applyBorder="1" applyAlignment="1" applyProtection="1">
      <alignment vertical="top"/>
      <protection locked="0"/>
    </xf>
    <xf numFmtId="0" fontId="0" fillId="8" borderId="13" xfId="0" applyFill="1" applyBorder="1" applyAlignment="1" applyProtection="1">
      <alignment vertical="top"/>
      <protection locked="0"/>
    </xf>
    <xf numFmtId="0" fontId="0" fillId="8" borderId="8" xfId="0" applyFill="1" applyBorder="1" applyAlignment="1" applyProtection="1">
      <alignment vertical="top"/>
      <protection locked="0"/>
    </xf>
    <xf numFmtId="0" fontId="0" fillId="0" borderId="0" xfId="0" applyProtection="1"/>
    <xf numFmtId="0" fontId="0" fillId="0" borderId="0" xfId="0" applyProtection="1"/>
    <xf numFmtId="0" fontId="4" fillId="0" borderId="0" xfId="0" applyFont="1" applyProtection="1"/>
    <xf numFmtId="0" fontId="20" fillId="9" borderId="0" xfId="2" applyFont="1" applyFill="1" applyProtection="1"/>
    <xf numFmtId="0" fontId="6" fillId="9" borderId="0" xfId="0" applyFont="1" applyFill="1" applyProtection="1"/>
    <xf numFmtId="0" fontId="3" fillId="0" borderId="0" xfId="0" applyFont="1" applyProtection="1"/>
    <xf numFmtId="0" fontId="6" fillId="0" borderId="1" xfId="3" applyFont="1" applyBorder="1" applyAlignment="1" applyProtection="1">
      <alignment horizontal="left" vertical="top"/>
    </xf>
    <xf numFmtId="0" fontId="9" fillId="0" borderId="0" xfId="2" applyFont="1" applyAlignment="1" applyProtection="1">
      <alignment vertical="top"/>
    </xf>
    <xf numFmtId="0" fontId="6" fillId="0" borderId="3" xfId="3" applyFont="1" applyBorder="1" applyAlignment="1" applyProtection="1">
      <alignment horizontal="left" vertical="top"/>
    </xf>
    <xf numFmtId="0" fontId="3" fillId="0" borderId="3" xfId="3" applyFont="1" applyBorder="1" applyAlignment="1" applyProtection="1">
      <alignment horizontal="center" vertical="top"/>
    </xf>
    <xf numFmtId="0" fontId="1" fillId="0" borderId="5" xfId="2" applyBorder="1" applyAlignment="1" applyProtection="1">
      <alignment horizontal="center" vertical="top"/>
    </xf>
    <xf numFmtId="0" fontId="3" fillId="0" borderId="10" xfId="3" applyFont="1" applyBorder="1" applyAlignment="1" applyProtection="1">
      <alignment horizontal="left" vertical="top" wrapText="1"/>
    </xf>
    <xf numFmtId="0" fontId="1" fillId="0" borderId="11" xfId="2" applyBorder="1" applyAlignment="1" applyProtection="1">
      <alignment horizontal="left" vertical="top" wrapText="1"/>
    </xf>
    <xf numFmtId="0" fontId="3" fillId="0" borderId="12" xfId="0" applyFont="1" applyBorder="1" applyAlignment="1" applyProtection="1">
      <alignment horizontal="left" vertical="top" wrapText="1"/>
    </xf>
    <xf numFmtId="0" fontId="3" fillId="0" borderId="13" xfId="0" applyFont="1" applyBorder="1" applyAlignment="1" applyProtection="1">
      <alignment horizontal="left" vertical="top" wrapText="1"/>
    </xf>
    <xf numFmtId="0" fontId="3" fillId="0" borderId="14" xfId="0" applyFont="1" applyBorder="1" applyAlignment="1" applyProtection="1">
      <alignment horizontal="left" vertical="top" wrapText="1"/>
    </xf>
    <xf numFmtId="0" fontId="3" fillId="0" borderId="15" xfId="0" applyFont="1" applyBorder="1" applyAlignment="1" applyProtection="1">
      <alignment horizontal="left" vertical="top" wrapText="1"/>
    </xf>
    <xf numFmtId="0" fontId="3" fillId="0" borderId="16" xfId="3" applyFont="1" applyBorder="1" applyAlignment="1" applyProtection="1">
      <alignment horizontal="left" vertical="top" wrapText="1"/>
    </xf>
    <xf numFmtId="0" fontId="3" fillId="0" borderId="17" xfId="0" applyFont="1" applyBorder="1" applyAlignment="1" applyProtection="1">
      <alignment horizontal="left" vertical="top" wrapText="1"/>
    </xf>
    <xf numFmtId="0" fontId="6" fillId="9" borderId="3" xfId="2" applyFont="1" applyFill="1" applyBorder="1" applyAlignment="1" applyProtection="1">
      <alignment vertical="top"/>
    </xf>
    <xf numFmtId="0" fontId="6" fillId="9" borderId="5" xfId="2" applyFont="1" applyFill="1" applyBorder="1" applyAlignment="1" applyProtection="1">
      <alignment vertical="top"/>
    </xf>
    <xf numFmtId="0" fontId="7" fillId="0" borderId="3" xfId="2" applyFont="1" applyBorder="1" applyAlignment="1" applyProtection="1">
      <alignment vertical="top" wrapText="1"/>
    </xf>
    <xf numFmtId="44" fontId="1" fillId="4" borderId="5" xfId="4" applyFont="1" applyFill="1" applyBorder="1" applyAlignment="1" applyProtection="1">
      <alignment vertical="top"/>
    </xf>
    <xf numFmtId="0" fontId="8" fillId="0" borderId="18" xfId="2" applyFont="1" applyBorder="1" applyAlignment="1" applyProtection="1">
      <alignment vertical="top" wrapText="1"/>
    </xf>
    <xf numFmtId="44" fontId="2" fillId="4" borderId="19" xfId="4" applyFont="1" applyFill="1" applyBorder="1" applyAlignment="1" applyProtection="1">
      <alignment vertical="top"/>
    </xf>
    <xf numFmtId="0" fontId="7" fillId="0" borderId="6" xfId="2" applyFont="1" applyBorder="1" applyAlignment="1" applyProtection="1">
      <alignment vertical="top" wrapText="1"/>
    </xf>
    <xf numFmtId="44" fontId="1" fillId="4" borderId="7" xfId="4" applyFont="1" applyFill="1" applyBorder="1" applyAlignment="1" applyProtection="1">
      <alignment vertical="top"/>
    </xf>
    <xf numFmtId="0" fontId="8" fillId="0" borderId="20" xfId="2" applyFont="1" applyBorder="1" applyAlignment="1" applyProtection="1">
      <alignment vertical="top" wrapText="1"/>
    </xf>
    <xf numFmtId="44" fontId="2" fillId="4" borderId="13" xfId="4" applyFont="1" applyFill="1" applyBorder="1" applyAlignment="1" applyProtection="1">
      <alignment vertical="top"/>
    </xf>
    <xf numFmtId="0" fontId="2" fillId="3" borderId="21" xfId="2" applyFont="1" applyFill="1" applyBorder="1" applyAlignment="1" applyProtection="1">
      <alignment vertical="top"/>
    </xf>
    <xf numFmtId="44" fontId="2" fillId="3" borderId="22" xfId="2" applyNumberFormat="1" applyFont="1" applyFill="1" applyBorder="1" applyAlignment="1" applyProtection="1">
      <alignment vertical="top"/>
    </xf>
    <xf numFmtId="0" fontId="1" fillId="0" borderId="23" xfId="2" applyBorder="1" applyAlignment="1" applyProtection="1">
      <alignment vertical="top"/>
    </xf>
    <xf numFmtId="0" fontId="6" fillId="0" borderId="3" xfId="3" applyFont="1" applyBorder="1" applyAlignment="1" applyProtection="1">
      <alignment vertical="top"/>
    </xf>
    <xf numFmtId="0" fontId="6" fillId="0" borderId="25" xfId="3" applyFont="1" applyBorder="1" applyAlignment="1" applyProtection="1">
      <alignment vertical="top"/>
    </xf>
    <xf numFmtId="0" fontId="6" fillId="2" borderId="25" xfId="3" applyFont="1" applyFill="1" applyBorder="1" applyAlignment="1" applyProtection="1">
      <alignment vertical="top"/>
    </xf>
    <xf numFmtId="0" fontId="9" fillId="2" borderId="27" xfId="2" applyFont="1" applyFill="1" applyBorder="1" applyAlignment="1" applyProtection="1">
      <alignment vertical="top"/>
    </xf>
    <xf numFmtId="0" fontId="10" fillId="2" borderId="28" xfId="0" applyFont="1" applyFill="1" applyBorder="1" applyAlignment="1" applyProtection="1">
      <alignment vertical="top"/>
    </xf>
    <xf numFmtId="0" fontId="2" fillId="0" borderId="0" xfId="0" applyFont="1" applyProtection="1"/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9" fillId="0" borderId="0" xfId="2" applyFont="1" applyProtection="1"/>
    <xf numFmtId="0" fontId="1" fillId="0" borderId="24" xfId="2" applyBorder="1" applyAlignment="1" applyProtection="1">
      <alignment vertical="top"/>
      <protection locked="0"/>
    </xf>
    <xf numFmtId="0" fontId="4" fillId="0" borderId="0" xfId="0" applyFont="1" applyAlignment="1" applyProtection="1">
      <alignment horizontal="left"/>
    </xf>
    <xf numFmtId="167" fontId="0" fillId="0" borderId="0" xfId="0" applyNumberFormat="1" applyProtection="1"/>
    <xf numFmtId="0" fontId="4" fillId="9" borderId="0" xfId="0" applyFont="1" applyFill="1" applyAlignment="1" applyProtection="1">
      <alignment horizontal="left"/>
    </xf>
    <xf numFmtId="0" fontId="1" fillId="0" borderId="0" xfId="2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3" fillId="0" borderId="0" xfId="2" applyFont="1" applyAlignment="1" applyProtection="1">
      <alignment horizontal="left" vertical="center" wrapText="1"/>
    </xf>
    <xf numFmtId="0" fontId="3" fillId="0" borderId="0" xfId="0" applyFont="1" applyAlignment="1" applyProtection="1">
      <alignment horizontal="left" vertical="center" wrapText="1"/>
    </xf>
    <xf numFmtId="0" fontId="0" fillId="0" borderId="0" xfId="0" applyFill="1" applyProtection="1"/>
    <xf numFmtId="0" fontId="14" fillId="0" borderId="0" xfId="2" applyFont="1" applyAlignment="1" applyProtection="1">
      <alignment horizontal="left" vertical="center" wrapText="1"/>
    </xf>
    <xf numFmtId="165" fontId="11" fillId="0" borderId="0" xfId="0" applyNumberFormat="1" applyFont="1" applyAlignment="1" applyProtection="1">
      <alignment horizontal="right" vertical="top"/>
    </xf>
    <xf numFmtId="167" fontId="11" fillId="0" borderId="0" xfId="1" applyNumberFormat="1" applyFont="1" applyBorder="1" applyAlignment="1" applyProtection="1">
      <alignment horizontal="right" vertical="top"/>
    </xf>
    <xf numFmtId="0" fontId="0" fillId="0" borderId="0" xfId="0" applyAlignment="1" applyProtection="1">
      <alignment vertical="top" wrapText="1"/>
    </xf>
    <xf numFmtId="0" fontId="12" fillId="6" borderId="43" xfId="0" applyFont="1" applyFill="1" applyBorder="1" applyAlignment="1" applyProtection="1">
      <alignment horizontal="left" vertical="top" wrapText="1"/>
    </xf>
    <xf numFmtId="0" fontId="12" fillId="6" borderId="44" xfId="0" applyFont="1" applyFill="1" applyBorder="1" applyAlignment="1" applyProtection="1">
      <alignment horizontal="left" vertical="top" wrapText="1"/>
    </xf>
    <xf numFmtId="0" fontId="12" fillId="6" borderId="45" xfId="0" applyFont="1" applyFill="1" applyBorder="1" applyAlignment="1" applyProtection="1">
      <alignment horizontal="center" vertical="top" wrapText="1"/>
    </xf>
    <xf numFmtId="167" fontId="12" fillId="6" borderId="45" xfId="0" applyNumberFormat="1" applyFont="1" applyFill="1" applyBorder="1" applyAlignment="1" applyProtection="1">
      <alignment horizontal="center" vertical="top" wrapText="1"/>
    </xf>
    <xf numFmtId="167" fontId="12" fillId="6" borderId="46" xfId="0" applyNumberFormat="1" applyFont="1" applyFill="1" applyBorder="1" applyAlignment="1" applyProtection="1">
      <alignment horizontal="center" vertical="top" wrapText="1"/>
    </xf>
    <xf numFmtId="0" fontId="12" fillId="6" borderId="47" xfId="0" applyFont="1" applyFill="1" applyBorder="1" applyAlignment="1" applyProtection="1">
      <alignment horizontal="center" vertical="top" wrapText="1"/>
    </xf>
    <xf numFmtId="0" fontId="3" fillId="0" borderId="48" xfId="2" applyFont="1" applyBorder="1" applyAlignment="1" applyProtection="1">
      <alignment horizontal="left" vertical="top" wrapText="1"/>
    </xf>
    <xf numFmtId="0" fontId="3" fillId="0" borderId="35" xfId="2" applyFont="1" applyBorder="1" applyAlignment="1" applyProtection="1">
      <alignment horizontal="left" vertical="top" wrapText="1"/>
    </xf>
    <xf numFmtId="0" fontId="3" fillId="2" borderId="35" xfId="0" applyFont="1" applyFill="1" applyBorder="1" applyAlignment="1" applyProtection="1">
      <alignment vertical="top"/>
    </xf>
    <xf numFmtId="168" fontId="3" fillId="0" borderId="35" xfId="0" applyNumberFormat="1" applyFont="1" applyBorder="1" applyAlignment="1" applyProtection="1">
      <alignment vertical="top"/>
    </xf>
    <xf numFmtId="0" fontId="3" fillId="0" borderId="35" xfId="0" applyFont="1" applyBorder="1" applyAlignment="1" applyProtection="1">
      <alignment vertical="top"/>
    </xf>
    <xf numFmtId="0" fontId="3" fillId="0" borderId="9" xfId="0" applyFont="1" applyBorder="1" applyAlignment="1" applyProtection="1">
      <alignment vertical="top"/>
    </xf>
    <xf numFmtId="167" fontId="16" fillId="0" borderId="34" xfId="1" applyNumberFormat="1" applyFont="1" applyFill="1" applyBorder="1" applyAlignment="1" applyProtection="1">
      <alignment horizontal="right" vertical="top"/>
    </xf>
    <xf numFmtId="43" fontId="16" fillId="0" borderId="39" xfId="1" applyFont="1" applyFill="1" applyBorder="1" applyAlignment="1" applyProtection="1">
      <alignment horizontal="right" vertical="top"/>
    </xf>
    <xf numFmtId="0" fontId="3" fillId="0" borderId="49" xfId="2" applyFont="1" applyBorder="1" applyAlignment="1" applyProtection="1">
      <alignment horizontal="left" vertical="top" wrapText="1"/>
    </xf>
    <xf numFmtId="0" fontId="3" fillId="0" borderId="4" xfId="2" applyFont="1" applyBorder="1" applyAlignment="1" applyProtection="1">
      <alignment horizontal="left" vertical="top" wrapText="1"/>
    </xf>
    <xf numFmtId="0" fontId="3" fillId="2" borderId="4" xfId="0" applyFont="1" applyFill="1" applyBorder="1" applyAlignment="1" applyProtection="1">
      <alignment vertical="top"/>
    </xf>
    <xf numFmtId="168" fontId="3" fillId="0" borderId="4" xfId="0" applyNumberFormat="1" applyFont="1" applyBorder="1" applyAlignment="1" applyProtection="1">
      <alignment vertical="top"/>
    </xf>
    <xf numFmtId="0" fontId="3" fillId="0" borderId="4" xfId="0" applyFont="1" applyBorder="1" applyAlignment="1" applyProtection="1">
      <alignment vertical="top"/>
    </xf>
    <xf numFmtId="167" fontId="16" fillId="0" borderId="32" xfId="1" applyNumberFormat="1" applyFont="1" applyFill="1" applyBorder="1" applyAlignment="1" applyProtection="1">
      <alignment horizontal="right" vertical="top"/>
    </xf>
    <xf numFmtId="43" fontId="16" fillId="0" borderId="37" xfId="1" applyFont="1" applyFill="1" applyBorder="1" applyAlignment="1" applyProtection="1">
      <alignment horizontal="right" vertical="top"/>
    </xf>
    <xf numFmtId="0" fontId="13" fillId="0" borderId="0" xfId="0" applyFont="1" applyProtection="1"/>
    <xf numFmtId="167" fontId="17" fillId="0" borderId="32" xfId="1" applyNumberFormat="1" applyFont="1" applyFill="1" applyBorder="1" applyAlignment="1" applyProtection="1">
      <alignment horizontal="right" vertical="top"/>
    </xf>
    <xf numFmtId="0" fontId="3" fillId="0" borderId="4" xfId="2" quotePrefix="1" applyFont="1" applyBorder="1" applyAlignment="1" applyProtection="1">
      <alignment horizontal="left" vertical="top" wrapText="1"/>
    </xf>
    <xf numFmtId="0" fontId="7" fillId="0" borderId="38" xfId="0" applyFont="1" applyBorder="1" applyAlignment="1" applyProtection="1">
      <alignment vertical="top"/>
    </xf>
    <xf numFmtId="0" fontId="3" fillId="0" borderId="0" xfId="0" applyFont="1" applyAlignment="1" applyProtection="1">
      <alignment vertical="top"/>
    </xf>
    <xf numFmtId="0" fontId="3" fillId="0" borderId="9" xfId="2" applyFont="1" applyBorder="1" applyAlignment="1" applyProtection="1">
      <alignment horizontal="left" vertical="top" wrapText="1"/>
    </xf>
    <xf numFmtId="0" fontId="3" fillId="0" borderId="9" xfId="2" quotePrefix="1" applyFont="1" applyBorder="1" applyAlignment="1" applyProtection="1">
      <alignment horizontal="left" vertical="top" wrapText="1"/>
    </xf>
    <xf numFmtId="0" fontId="3" fillId="2" borderId="9" xfId="0" applyFont="1" applyFill="1" applyBorder="1" applyAlignment="1" applyProtection="1">
      <alignment vertical="top"/>
    </xf>
    <xf numFmtId="168" fontId="3" fillId="0" borderId="9" xfId="0" applyNumberFormat="1" applyFont="1" applyBorder="1" applyAlignment="1" applyProtection="1">
      <alignment vertical="top"/>
    </xf>
    <xf numFmtId="167" fontId="17" fillId="2" borderId="34" xfId="1" applyNumberFormat="1" applyFont="1" applyFill="1" applyBorder="1" applyAlignment="1" applyProtection="1">
      <alignment horizontal="right" vertical="top"/>
    </xf>
    <xf numFmtId="167" fontId="17" fillId="0" borderId="4" xfId="1" applyNumberFormat="1" applyFont="1" applyFill="1" applyBorder="1" applyAlignment="1" applyProtection="1">
      <alignment horizontal="right" vertical="top"/>
    </xf>
    <xf numFmtId="43" fontId="17" fillId="0" borderId="0" xfId="1" applyFont="1" applyFill="1" applyBorder="1" applyAlignment="1" applyProtection="1">
      <alignment horizontal="right"/>
    </xf>
    <xf numFmtId="0" fontId="3" fillId="0" borderId="50" xfId="2" applyFont="1" applyBorder="1" applyAlignment="1" applyProtection="1">
      <alignment horizontal="left" vertical="top" wrapText="1"/>
    </xf>
    <xf numFmtId="0" fontId="0" fillId="0" borderId="40" xfId="0" applyBorder="1" applyAlignment="1" applyProtection="1">
      <alignment vertical="top"/>
    </xf>
    <xf numFmtId="0" fontId="0" fillId="0" borderId="40" xfId="0" quotePrefix="1" applyBorder="1" applyAlignment="1" applyProtection="1">
      <alignment vertical="top"/>
    </xf>
    <xf numFmtId="0" fontId="3" fillId="2" borderId="40" xfId="0" applyFont="1" applyFill="1" applyBorder="1" applyAlignment="1" applyProtection="1">
      <alignment vertical="top"/>
    </xf>
    <xf numFmtId="168" fontId="3" fillId="0" borderId="40" xfId="0" applyNumberFormat="1" applyFont="1" applyBorder="1" applyAlignment="1" applyProtection="1">
      <alignment vertical="top"/>
    </xf>
    <xf numFmtId="0" fontId="3" fillId="0" borderId="40" xfId="0" applyFont="1" applyBorder="1" applyAlignment="1" applyProtection="1">
      <alignment vertical="top"/>
    </xf>
    <xf numFmtId="167" fontId="11" fillId="0" borderId="40" xfId="1" applyNumberFormat="1" applyFont="1" applyFill="1" applyBorder="1" applyAlignment="1" applyProtection="1">
      <alignment horizontal="right" vertical="top"/>
    </xf>
    <xf numFmtId="167" fontId="11" fillId="0" borderId="41" xfId="1" applyNumberFormat="1" applyFont="1" applyFill="1" applyBorder="1" applyAlignment="1" applyProtection="1">
      <alignment horizontal="right" vertical="top"/>
    </xf>
    <xf numFmtId="43" fontId="16" fillId="0" borderId="42" xfId="1" applyFont="1" applyFill="1" applyBorder="1" applyAlignment="1" applyProtection="1">
      <alignment horizontal="right" vertical="top"/>
    </xf>
    <xf numFmtId="0" fontId="2" fillId="6" borderId="51" xfId="0" applyFont="1" applyFill="1" applyBorder="1" applyAlignment="1" applyProtection="1">
      <alignment horizontal="right" vertical="top"/>
    </xf>
    <xf numFmtId="0" fontId="2" fillId="6" borderId="52" xfId="0" applyFont="1" applyFill="1" applyBorder="1" applyAlignment="1" applyProtection="1">
      <alignment horizontal="right" vertical="top"/>
    </xf>
    <xf numFmtId="43" fontId="0" fillId="4" borderId="47" xfId="1" applyFont="1" applyFill="1" applyBorder="1" applyAlignment="1" applyProtection="1">
      <alignment vertical="top"/>
    </xf>
    <xf numFmtId="0" fontId="0" fillId="0" borderId="0" xfId="0" applyAlignment="1" applyProtection="1">
      <alignment vertical="top"/>
    </xf>
    <xf numFmtId="0" fontId="4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vertical="top"/>
    </xf>
    <xf numFmtId="167" fontId="0" fillId="0" borderId="0" xfId="0" applyNumberFormat="1" applyAlignment="1" applyProtection="1">
      <alignment vertical="top"/>
    </xf>
    <xf numFmtId="0" fontId="4" fillId="9" borderId="0" xfId="0" applyFont="1" applyFill="1" applyAlignment="1" applyProtection="1">
      <alignment horizontal="left" vertical="top"/>
    </xf>
    <xf numFmtId="0" fontId="15" fillId="0" borderId="56" xfId="0" applyFont="1" applyBorder="1" applyAlignment="1" applyProtection="1">
      <alignment horizontal="left" vertical="top" wrapText="1"/>
    </xf>
    <xf numFmtId="0" fontId="7" fillId="2" borderId="35" xfId="0" applyFont="1" applyFill="1" applyBorder="1" applyAlignment="1" applyProtection="1">
      <alignment horizontal="right" vertical="top"/>
    </xf>
    <xf numFmtId="0" fontId="15" fillId="0" borderId="35" xfId="0" applyFont="1" applyBorder="1" applyAlignment="1" applyProtection="1">
      <alignment horizontal="right" vertical="top" wrapText="1"/>
    </xf>
    <xf numFmtId="0" fontId="18" fillId="0" borderId="35" xfId="0" applyFont="1" applyBorder="1" applyAlignment="1" applyProtection="1">
      <alignment horizontal="right" vertical="top" wrapText="1"/>
    </xf>
    <xf numFmtId="0" fontId="12" fillId="0" borderId="35" xfId="0" applyFont="1" applyBorder="1" applyAlignment="1" applyProtection="1">
      <alignment horizontal="center" vertical="top" wrapText="1"/>
    </xf>
    <xf numFmtId="43" fontId="11" fillId="5" borderId="36" xfId="1" applyFont="1" applyFill="1" applyBorder="1" applyAlignment="1" applyProtection="1">
      <alignment horizontal="right" vertical="top"/>
    </xf>
    <xf numFmtId="0" fontId="15" fillId="0" borderId="48" xfId="0" applyFont="1" applyBorder="1" applyAlignment="1" applyProtection="1">
      <alignment horizontal="left" vertical="top" wrapText="1"/>
    </xf>
    <xf numFmtId="0" fontId="7" fillId="2" borderId="9" xfId="0" applyFont="1" applyFill="1" applyBorder="1" applyAlignment="1" applyProtection="1">
      <alignment horizontal="right" vertical="top"/>
    </xf>
    <xf numFmtId="0" fontId="15" fillId="0" borderId="9" xfId="0" applyFont="1" applyBorder="1" applyAlignment="1" applyProtection="1">
      <alignment horizontal="right" vertical="top" wrapText="1"/>
    </xf>
    <xf numFmtId="0" fontId="18" fillId="0" borderId="9" xfId="0" applyFont="1" applyBorder="1" applyAlignment="1" applyProtection="1">
      <alignment horizontal="right" vertical="top" wrapText="1"/>
    </xf>
    <xf numFmtId="0" fontId="12" fillId="0" borderId="9" xfId="0" applyFont="1" applyBorder="1" applyAlignment="1" applyProtection="1">
      <alignment horizontal="center" vertical="top" wrapText="1"/>
    </xf>
    <xf numFmtId="43" fontId="11" fillId="5" borderId="39" xfId="1" applyFont="1" applyFill="1" applyBorder="1" applyAlignment="1" applyProtection="1">
      <alignment horizontal="right" vertical="top"/>
    </xf>
    <xf numFmtId="0" fontId="7" fillId="2" borderId="4" xfId="0" applyFont="1" applyFill="1" applyBorder="1" applyAlignment="1" applyProtection="1">
      <alignment vertical="top"/>
    </xf>
    <xf numFmtId="0" fontId="7" fillId="0" borderId="4" xfId="0" applyFont="1" applyBorder="1" applyAlignment="1" applyProtection="1">
      <alignment vertical="top"/>
    </xf>
    <xf numFmtId="0" fontId="0" fillId="0" borderId="4" xfId="0" applyBorder="1" applyAlignment="1" applyProtection="1">
      <alignment vertical="top"/>
    </xf>
    <xf numFmtId="43" fontId="11" fillId="5" borderId="37" xfId="1" applyFont="1" applyFill="1" applyBorder="1" applyAlignment="1" applyProtection="1">
      <alignment horizontal="right" vertical="top"/>
    </xf>
    <xf numFmtId="0" fontId="3" fillId="0" borderId="38" xfId="0" applyFont="1" applyBorder="1" applyAlignment="1" applyProtection="1">
      <alignment vertical="top"/>
    </xf>
    <xf numFmtId="0" fontId="7" fillId="2" borderId="4" xfId="0" applyFont="1" applyFill="1" applyBorder="1" applyAlignment="1" applyProtection="1">
      <alignment horizontal="right" vertical="top"/>
    </xf>
    <xf numFmtId="0" fontId="3" fillId="0" borderId="4" xfId="0" applyFont="1" applyBorder="1" applyAlignment="1" applyProtection="1">
      <alignment horizontal="right" vertical="top"/>
    </xf>
    <xf numFmtId="0" fontId="7" fillId="0" borderId="4" xfId="0" applyFont="1" applyBorder="1" applyAlignment="1" applyProtection="1">
      <alignment horizontal="right" vertical="top"/>
    </xf>
    <xf numFmtId="0" fontId="0" fillId="0" borderId="4" xfId="0" applyBorder="1" applyAlignment="1" applyProtection="1">
      <alignment horizontal="right" vertical="top"/>
    </xf>
    <xf numFmtId="0" fontId="0" fillId="0" borderId="0" xfId="0" applyAlignment="1" applyProtection="1">
      <alignment horizontal="right" vertical="top"/>
    </xf>
    <xf numFmtId="0" fontId="0" fillId="0" borderId="0" xfId="0" applyAlignment="1" applyProtection="1">
      <alignment horizontal="right" vertical="center"/>
    </xf>
    <xf numFmtId="0" fontId="3" fillId="0" borderId="55" xfId="2" applyFont="1" applyBorder="1" applyAlignment="1" applyProtection="1">
      <alignment horizontal="left" vertical="top" wrapText="1"/>
    </xf>
    <xf numFmtId="0" fontId="3" fillId="0" borderId="0" xfId="0" applyFont="1" applyAlignment="1" applyProtection="1">
      <alignment horizontal="right" vertical="center"/>
    </xf>
    <xf numFmtId="43" fontId="16" fillId="5" borderId="37" xfId="1" applyFont="1" applyFill="1" applyBorder="1" applyAlignment="1" applyProtection="1">
      <alignment horizontal="right" vertical="top"/>
    </xf>
    <xf numFmtId="0" fontId="3" fillId="0" borderId="0" xfId="0" applyFont="1" applyAlignment="1" applyProtection="1">
      <alignment horizontal="right" vertical="top"/>
    </xf>
    <xf numFmtId="0" fontId="2" fillId="6" borderId="50" xfId="0" applyFont="1" applyFill="1" applyBorder="1" applyAlignment="1" applyProtection="1">
      <alignment horizontal="right" vertical="top"/>
    </xf>
    <xf numFmtId="0" fontId="2" fillId="6" borderId="53" xfId="0" applyFont="1" applyFill="1" applyBorder="1" applyAlignment="1" applyProtection="1">
      <alignment horizontal="right" vertical="top"/>
    </xf>
    <xf numFmtId="43" fontId="0" fillId="4" borderId="54" xfId="1" applyFont="1" applyFill="1" applyBorder="1" applyAlignment="1" applyProtection="1">
      <alignment vertical="top"/>
    </xf>
    <xf numFmtId="164" fontId="11" fillId="0" borderId="0" xfId="0" applyNumberFormat="1" applyFont="1" applyAlignment="1" applyProtection="1">
      <alignment vertical="top"/>
    </xf>
    <xf numFmtId="43" fontId="0" fillId="0" borderId="0" xfId="0" applyNumberFormat="1" applyProtection="1"/>
    <xf numFmtId="0" fontId="3" fillId="0" borderId="0" xfId="0" applyFont="1" applyProtection="1">
      <protection locked="0"/>
    </xf>
    <xf numFmtId="43" fontId="19" fillId="8" borderId="34" xfId="1" applyFont="1" applyFill="1" applyBorder="1" applyAlignment="1" applyProtection="1">
      <alignment horizontal="right" vertical="top"/>
      <protection locked="0"/>
    </xf>
    <xf numFmtId="43" fontId="19" fillId="8" borderId="9" xfId="1" applyFont="1" applyFill="1" applyBorder="1" applyAlignment="1" applyProtection="1">
      <alignment vertical="top"/>
      <protection locked="0"/>
    </xf>
    <xf numFmtId="43" fontId="19" fillId="8" borderId="4" xfId="1" applyFont="1" applyFill="1" applyBorder="1" applyAlignment="1" applyProtection="1">
      <alignment vertical="top"/>
      <protection locked="0"/>
    </xf>
    <xf numFmtId="43" fontId="19" fillId="8" borderId="40" xfId="1" applyFont="1" applyFill="1" applyBorder="1" applyAlignment="1" applyProtection="1">
      <alignment vertical="top"/>
      <protection locked="0"/>
    </xf>
    <xf numFmtId="43" fontId="7" fillId="8" borderId="35" xfId="0" applyNumberFormat="1" applyFont="1" applyFill="1" applyBorder="1" applyAlignment="1" applyProtection="1">
      <alignment horizontal="right" vertical="top"/>
      <protection locked="0"/>
    </xf>
    <xf numFmtId="43" fontId="7" fillId="8" borderId="9" xfId="0" applyNumberFormat="1" applyFont="1" applyFill="1" applyBorder="1" applyAlignment="1" applyProtection="1">
      <alignment horizontal="right" vertical="top"/>
      <protection locked="0"/>
    </xf>
    <xf numFmtId="43" fontId="7" fillId="8" borderId="4" xfId="0" applyNumberFormat="1" applyFont="1" applyFill="1" applyBorder="1" applyAlignment="1" applyProtection="1">
      <alignment vertical="top"/>
      <protection locked="0"/>
    </xf>
    <xf numFmtId="43" fontId="7" fillId="8" borderId="4" xfId="0" applyNumberFormat="1" applyFont="1" applyFill="1" applyBorder="1" applyAlignment="1" applyProtection="1">
      <alignment horizontal="right" vertical="top"/>
      <protection locked="0"/>
    </xf>
    <xf numFmtId="0" fontId="1" fillId="0" borderId="0" xfId="2" applyProtection="1"/>
    <xf numFmtId="0" fontId="0" fillId="0" borderId="0" xfId="2" applyFont="1" applyProtection="1"/>
    <xf numFmtId="0" fontId="0" fillId="7" borderId="23" xfId="0" applyFill="1" applyBorder="1" applyProtection="1"/>
    <xf numFmtId="0" fontId="2" fillId="7" borderId="29" xfId="0" applyFont="1" applyFill="1" applyBorder="1" applyProtection="1"/>
    <xf numFmtId="0" fontId="0" fillId="7" borderId="29" xfId="0" applyFill="1" applyBorder="1" applyProtection="1"/>
    <xf numFmtId="0" fontId="0" fillId="7" borderId="24" xfId="0" applyFill="1" applyBorder="1" applyProtection="1"/>
    <xf numFmtId="0" fontId="11" fillId="0" borderId="57" xfId="0" applyFont="1" applyBorder="1" applyAlignment="1" applyProtection="1">
      <alignment horizontal="left" vertical="top"/>
    </xf>
    <xf numFmtId="0" fontId="11" fillId="6" borderId="4" xfId="0" applyFont="1" applyFill="1" applyBorder="1" applyAlignment="1" applyProtection="1">
      <alignment horizontal="left" vertical="top"/>
    </xf>
    <xf numFmtId="0" fontId="11" fillId="6" borderId="9" xfId="0" applyFont="1" applyFill="1" applyBorder="1" applyAlignment="1" applyProtection="1">
      <alignment horizontal="right" vertical="top"/>
    </xf>
    <xf numFmtId="0" fontId="11" fillId="6" borderId="9" xfId="0" applyFont="1" applyFill="1" applyBorder="1" applyAlignment="1" applyProtection="1">
      <alignment horizontal="left" vertical="top"/>
    </xf>
    <xf numFmtId="0" fontId="1" fillId="0" borderId="0" xfId="2" applyAlignment="1" applyProtection="1">
      <alignment vertical="top"/>
    </xf>
    <xf numFmtId="166" fontId="11" fillId="0" borderId="57" xfId="0" applyNumberFormat="1" applyFont="1" applyBorder="1" applyAlignment="1" applyProtection="1">
      <alignment vertical="center"/>
    </xf>
    <xf numFmtId="0" fontId="11" fillId="0" borderId="4" xfId="0" applyFont="1" applyBorder="1" applyAlignment="1" applyProtection="1">
      <alignment vertical="top"/>
    </xf>
    <xf numFmtId="3" fontId="16" fillId="0" borderId="4" xfId="0" applyNumberFormat="1" applyFont="1" applyBorder="1" applyAlignment="1" applyProtection="1">
      <alignment horizontal="right" vertical="top"/>
    </xf>
    <xf numFmtId="3" fontId="11" fillId="2" borderId="4" xfId="0" applyNumberFormat="1" applyFont="1" applyFill="1" applyBorder="1" applyAlignment="1" applyProtection="1">
      <alignment horizontal="right" vertical="top"/>
    </xf>
    <xf numFmtId="0" fontId="11" fillId="0" borderId="4" xfId="0" applyFont="1" applyBorder="1" applyAlignment="1" applyProtection="1">
      <alignment horizontal="right" vertical="top"/>
    </xf>
    <xf numFmtId="43" fontId="0" fillId="0" borderId="4" xfId="1" applyFont="1" applyFill="1" applyBorder="1" applyAlignment="1" applyProtection="1">
      <alignment vertical="top"/>
    </xf>
    <xf numFmtId="0" fontId="1" fillId="0" borderId="0" xfId="2" applyAlignment="1" applyProtection="1">
      <alignment vertical="center"/>
    </xf>
    <xf numFmtId="43" fontId="1" fillId="0" borderId="4" xfId="1" applyFont="1" applyFill="1" applyBorder="1" applyAlignment="1" applyProtection="1">
      <alignment vertical="top"/>
    </xf>
    <xf numFmtId="0" fontId="1" fillId="0" borderId="0" xfId="0" applyFont="1" applyAlignment="1" applyProtection="1">
      <alignment vertical="top"/>
    </xf>
    <xf numFmtId="0" fontId="1" fillId="0" borderId="0" xfId="0" applyFont="1" applyProtection="1"/>
    <xf numFmtId="0" fontId="0" fillId="0" borderId="0" xfId="2" applyFont="1" applyAlignment="1" applyProtection="1">
      <alignment vertical="top"/>
    </xf>
    <xf numFmtId="0" fontId="0" fillId="6" borderId="33" xfId="0" applyFill="1" applyBorder="1" applyAlignment="1" applyProtection="1">
      <alignment vertical="top"/>
    </xf>
    <xf numFmtId="0" fontId="2" fillId="6" borderId="33" xfId="0" applyFont="1" applyFill="1" applyBorder="1" applyAlignment="1" applyProtection="1">
      <alignment vertical="top"/>
    </xf>
    <xf numFmtId="0" fontId="2" fillId="6" borderId="30" xfId="0" applyFont="1" applyFill="1" applyBorder="1" applyAlignment="1" applyProtection="1">
      <alignment horizontal="right" vertical="top"/>
    </xf>
    <xf numFmtId="43" fontId="2" fillId="4" borderId="31" xfId="1" applyFont="1" applyFill="1" applyBorder="1" applyAlignment="1" applyProtection="1">
      <alignment vertical="top"/>
    </xf>
    <xf numFmtId="166" fontId="11" fillId="0" borderId="0" xfId="0" applyNumberFormat="1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11" fillId="0" borderId="0" xfId="0" applyFont="1" applyAlignment="1" applyProtection="1">
      <alignment vertical="center"/>
    </xf>
  </cellXfs>
  <cellStyles count="7">
    <cellStyle name="Komma" xfId="1" builtinId="3"/>
    <cellStyle name="Standaard" xfId="0" builtinId="0"/>
    <cellStyle name="Standaard 2" xfId="3" xr:uid="{00000000-0005-0000-0000-000002000000}"/>
    <cellStyle name="Standaard 3" xfId="2" xr:uid="{00000000-0005-0000-0000-000003000000}"/>
    <cellStyle name="Standaard 3 2" xfId="6" xr:uid="{00000000-0005-0000-0000-000004000000}"/>
    <cellStyle name="Standaard 3 3" xfId="5" xr:uid="{00000000-0005-0000-0000-000005000000}"/>
    <cellStyle name="Valuta 2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40"/>
  <sheetViews>
    <sheetView zoomScale="38" workbookViewId="0">
      <selection activeCell="M21" sqref="M21"/>
    </sheetView>
  </sheetViews>
  <sheetFormatPr defaultColWidth="9.1796875" defaultRowHeight="13"/>
  <cols>
    <col min="1" max="1" width="9.1796875" style="49"/>
    <col min="2" max="2" width="36.453125" style="49" customWidth="1"/>
    <col min="3" max="3" width="50.7265625" style="49" customWidth="1"/>
    <col min="4" max="5" width="9.1796875" style="49"/>
    <col min="6" max="6" width="20.81640625" style="49" bestFit="1" customWidth="1"/>
    <col min="7" max="7" width="19.453125" style="49" bestFit="1" customWidth="1"/>
    <col min="8" max="16384" width="9.1796875" style="49"/>
  </cols>
  <sheetData>
    <row r="1" spans="2:3" s="9" customFormat="1" ht="14.5"/>
    <row r="2" spans="2:3" s="9" customFormat="1" ht="14.5">
      <c r="B2" s="10" t="s">
        <v>0</v>
      </c>
      <c r="C2" s="10"/>
    </row>
    <row r="3" spans="2:3" s="9" customFormat="1" ht="14.5">
      <c r="B3" s="10" t="s">
        <v>1</v>
      </c>
      <c r="C3" s="10"/>
    </row>
    <row r="4" spans="2:3" s="9" customFormat="1" ht="14.5"/>
    <row r="5" spans="2:3" s="9" customFormat="1" ht="18.5">
      <c r="B5" s="11" t="s">
        <v>145</v>
      </c>
      <c r="C5" s="10"/>
    </row>
    <row r="6" spans="2:3" s="9" customFormat="1" ht="14.5"/>
    <row r="7" spans="2:3" s="9" customFormat="1" ht="18">
      <c r="B7" s="12" t="s">
        <v>2</v>
      </c>
      <c r="C7" s="13"/>
    </row>
    <row r="8" spans="2:3" s="9" customFormat="1" ht="15" thickBot="1">
      <c r="B8" s="14"/>
      <c r="C8" s="14"/>
    </row>
    <row r="9" spans="2:3" s="16" customFormat="1" ht="14.5">
      <c r="B9" s="15" t="s">
        <v>3</v>
      </c>
      <c r="C9" s="1"/>
    </row>
    <row r="10" spans="2:3" s="16" customFormat="1" ht="14.5">
      <c r="B10" s="17" t="s">
        <v>4</v>
      </c>
      <c r="C10" s="2"/>
    </row>
    <row r="11" spans="2:3" s="16" customFormat="1" ht="14.5">
      <c r="B11" s="17" t="s">
        <v>5</v>
      </c>
      <c r="C11" s="2"/>
    </row>
    <row r="12" spans="2:3" s="16" customFormat="1" ht="14.5">
      <c r="B12" s="18"/>
      <c r="C12" s="19"/>
    </row>
    <row r="13" spans="2:3" s="16" customFormat="1">
      <c r="B13" s="20" t="s">
        <v>156</v>
      </c>
      <c r="C13" s="21"/>
    </row>
    <row r="14" spans="2:3" s="16" customFormat="1">
      <c r="B14" s="22"/>
      <c r="C14" s="23"/>
    </row>
    <row r="15" spans="2:3" s="16" customFormat="1">
      <c r="B15" s="22"/>
      <c r="C15" s="23"/>
    </row>
    <row r="16" spans="2:3" s="16" customFormat="1">
      <c r="B16" s="24"/>
      <c r="C16" s="25"/>
    </row>
    <row r="17" spans="2:3" s="16" customFormat="1" ht="14.5">
      <c r="B17" s="26"/>
      <c r="C17" s="27"/>
    </row>
    <row r="18" spans="2:3" s="16" customFormat="1" ht="14.5">
      <c r="B18" s="28" t="s">
        <v>6</v>
      </c>
      <c r="C18" s="29" t="s">
        <v>7</v>
      </c>
    </row>
    <row r="19" spans="2:3" s="16" customFormat="1" ht="15" customHeight="1">
      <c r="B19" s="30" t="s">
        <v>8</v>
      </c>
      <c r="C19" s="31">
        <f>'Chemisch afval'!J46</f>
        <v>0</v>
      </c>
    </row>
    <row r="20" spans="2:3" s="16" customFormat="1" ht="14.5">
      <c r="B20" s="30" t="s">
        <v>9</v>
      </c>
      <c r="C20" s="31">
        <f>'Chemisch afval'!J68</f>
        <v>0</v>
      </c>
    </row>
    <row r="21" spans="2:3" s="16" customFormat="1" ht="15" thickBot="1">
      <c r="B21" s="30" t="s">
        <v>10</v>
      </c>
      <c r="C21" s="31">
        <f>'lease inzamelmiddelen'!G11</f>
        <v>0</v>
      </c>
    </row>
    <row r="22" spans="2:3" s="16" customFormat="1" ht="15" thickTop="1">
      <c r="B22" s="32" t="s">
        <v>11</v>
      </c>
      <c r="C22" s="33">
        <f>SUM(C19:C21)</f>
        <v>0</v>
      </c>
    </row>
    <row r="23" spans="2:3" s="16" customFormat="1" ht="15" thickBot="1">
      <c r="B23" s="34" t="s">
        <v>12</v>
      </c>
      <c r="C23" s="35">
        <f>C22*0.21</f>
        <v>0</v>
      </c>
    </row>
    <row r="24" spans="2:3" s="16" customFormat="1" ht="29.5" thickTop="1">
      <c r="B24" s="32" t="s">
        <v>13</v>
      </c>
      <c r="C24" s="33">
        <f>SUM(C22:C23)</f>
        <v>0</v>
      </c>
    </row>
    <row r="25" spans="2:3" s="16" customFormat="1" ht="15" thickBot="1">
      <c r="B25" s="36"/>
      <c r="C25" s="37"/>
    </row>
    <row r="26" spans="2:3" s="16" customFormat="1" ht="15" thickBot="1">
      <c r="B26" s="38" t="s">
        <v>14</v>
      </c>
      <c r="C26" s="39">
        <f>C24*4</f>
        <v>0</v>
      </c>
    </row>
    <row r="27" spans="2:3" s="16" customFormat="1" ht="15" thickBot="1">
      <c r="B27" s="40"/>
      <c r="C27" s="50"/>
    </row>
    <row r="28" spans="2:3" s="16" customFormat="1" ht="14.5">
      <c r="B28" s="15" t="s">
        <v>15</v>
      </c>
      <c r="C28" s="3"/>
    </row>
    <row r="29" spans="2:3" s="16" customFormat="1" ht="14.5">
      <c r="B29" s="41" t="s">
        <v>16</v>
      </c>
      <c r="C29" s="4"/>
    </row>
    <row r="30" spans="2:3" s="16" customFormat="1" ht="14.5">
      <c r="B30" s="41" t="s">
        <v>17</v>
      </c>
      <c r="C30" s="4"/>
    </row>
    <row r="31" spans="2:3" s="16" customFormat="1" ht="14.5">
      <c r="B31" s="42" t="s">
        <v>18</v>
      </c>
      <c r="C31" s="5"/>
    </row>
    <row r="32" spans="2:3" s="16" customFormat="1" ht="14.5">
      <c r="B32" s="42" t="s">
        <v>19</v>
      </c>
      <c r="C32" s="5"/>
    </row>
    <row r="33" spans="2:14" s="16" customFormat="1" ht="14.5">
      <c r="B33" s="43" t="s">
        <v>20</v>
      </c>
      <c r="C33" s="6"/>
    </row>
    <row r="34" spans="2:14" s="16" customFormat="1">
      <c r="B34" s="44"/>
      <c r="C34" s="7"/>
    </row>
    <row r="35" spans="2:14" s="16" customFormat="1">
      <c r="B35" s="44"/>
      <c r="C35" s="7"/>
    </row>
    <row r="36" spans="2:14" s="16" customFormat="1" ht="13.5" customHeight="1" thickBot="1">
      <c r="B36" s="45"/>
      <c r="C36" s="8"/>
    </row>
    <row r="39" spans="2:14" s="9" customFormat="1" ht="14.5">
      <c r="B39" s="46" t="s">
        <v>112</v>
      </c>
      <c r="D39" s="47"/>
      <c r="N39" s="48"/>
    </row>
    <row r="40" spans="2:14" s="9" customFormat="1" ht="14.5">
      <c r="B40" s="9" t="s">
        <v>152</v>
      </c>
      <c r="D40" s="47"/>
      <c r="N40" s="48"/>
    </row>
  </sheetData>
  <sheetProtection algorithmName="SHA-512" hashValue="YtEdNh0vWJK664ec6WLkuaU7AcYL/I02uXNdtOytUBTqwqO9aG0I96TMhXrn5GEH6Gq04a2+n6TRvHjiHGn4TQ==" saltValue="tQil9yfoPuIIY+Y0Sea87g==" spinCount="100000" sheet="1" objects="1" scenarios="1"/>
  <mergeCells count="8">
    <mergeCell ref="B17:C17"/>
    <mergeCell ref="C33:C36"/>
    <mergeCell ref="B2:C2"/>
    <mergeCell ref="B3:C3"/>
    <mergeCell ref="B5:C5"/>
    <mergeCell ref="B7:C7"/>
    <mergeCell ref="B12:C12"/>
    <mergeCell ref="B13:C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AD82"/>
  <sheetViews>
    <sheetView showGridLines="0" topLeftCell="A34" zoomScale="34" zoomScaleNormal="100" workbookViewId="0">
      <selection activeCell="N72" sqref="N72"/>
    </sheetView>
  </sheetViews>
  <sheetFormatPr defaultRowHeight="14.5"/>
  <cols>
    <col min="1" max="1" width="8.7265625" style="9"/>
    <col min="2" max="2" width="63" style="9" customWidth="1"/>
    <col min="3" max="3" width="16.7265625" style="9" customWidth="1"/>
    <col min="4" max="4" width="15.81640625" style="9" customWidth="1"/>
    <col min="5" max="5" width="15.453125" style="9" customWidth="1"/>
    <col min="6" max="9" width="16" style="52" customWidth="1"/>
    <col min="10" max="10" width="16.7265625" style="9" customWidth="1"/>
    <col min="11" max="11" width="17" style="9" customWidth="1"/>
    <col min="12" max="12" width="17.26953125" style="9" customWidth="1"/>
    <col min="13" max="13" width="14.7265625" style="9" customWidth="1"/>
    <col min="14" max="18" width="8.7265625" style="9"/>
    <col min="19" max="19" width="12.90625" style="9" bestFit="1" customWidth="1"/>
    <col min="20" max="20" width="13.7265625" style="9" bestFit="1" customWidth="1"/>
    <col min="21" max="16384" width="8.7265625" style="9"/>
  </cols>
  <sheetData>
    <row r="3" spans="1:30" ht="18.5">
      <c r="B3" s="51" t="s">
        <v>145</v>
      </c>
      <c r="C3" s="46"/>
    </row>
    <row r="4" spans="1:30" ht="18.5">
      <c r="B4" s="51"/>
      <c r="C4" s="46"/>
    </row>
    <row r="5" spans="1:30" ht="18.5">
      <c r="B5" s="53" t="s">
        <v>151</v>
      </c>
      <c r="C5" s="46"/>
    </row>
    <row r="6" spans="1:30" ht="15" customHeight="1">
      <c r="B6" s="54" t="s">
        <v>21</v>
      </c>
      <c r="C6" s="54"/>
      <c r="D6" s="54"/>
      <c r="E6" s="54"/>
      <c r="F6" s="54"/>
      <c r="G6" s="55"/>
      <c r="H6" s="55"/>
      <c r="I6" s="55"/>
    </row>
    <row r="7" spans="1:30" s="58" customFormat="1" ht="15" customHeight="1">
      <c r="A7" s="9"/>
      <c r="B7" s="56" t="s">
        <v>22</v>
      </c>
      <c r="C7" s="56"/>
      <c r="D7" s="56"/>
      <c r="E7" s="56"/>
      <c r="F7" s="56"/>
      <c r="G7" s="57"/>
      <c r="H7" s="57"/>
      <c r="I7" s="57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</row>
    <row r="8" spans="1:30" ht="15" customHeight="1" thickBot="1">
      <c r="B8" s="59"/>
      <c r="C8" s="60"/>
      <c r="D8" s="60"/>
      <c r="F8" s="61"/>
      <c r="G8" s="61"/>
      <c r="H8" s="61"/>
      <c r="I8" s="61"/>
    </row>
    <row r="9" spans="1:30" s="62" customFormat="1" ht="37.5">
      <c r="B9" s="63" t="s">
        <v>23</v>
      </c>
      <c r="C9" s="64" t="s">
        <v>24</v>
      </c>
      <c r="D9" s="64" t="s">
        <v>25</v>
      </c>
      <c r="E9" s="65" t="s">
        <v>26</v>
      </c>
      <c r="F9" s="65" t="s">
        <v>27</v>
      </c>
      <c r="G9" s="65" t="s">
        <v>28</v>
      </c>
      <c r="H9" s="65" t="s">
        <v>148</v>
      </c>
      <c r="I9" s="65" t="s">
        <v>29</v>
      </c>
      <c r="J9" s="66" t="s">
        <v>30</v>
      </c>
      <c r="K9" s="67" t="s">
        <v>149</v>
      </c>
      <c r="L9" s="67" t="s">
        <v>31</v>
      </c>
      <c r="M9" s="68" t="s">
        <v>32</v>
      </c>
    </row>
    <row r="10" spans="1:30" s="14" customFormat="1">
      <c r="B10" s="69" t="s">
        <v>33</v>
      </c>
      <c r="C10" s="70" t="s">
        <v>34</v>
      </c>
      <c r="D10" s="70">
        <v>2031</v>
      </c>
      <c r="E10" s="71">
        <v>0</v>
      </c>
      <c r="F10" s="72">
        <v>2.7E-2</v>
      </c>
      <c r="G10" s="72">
        <f>E10+F10</f>
        <v>2.7E-2</v>
      </c>
      <c r="H10" s="73"/>
      <c r="I10" s="74"/>
      <c r="J10" s="147">
        <v>0</v>
      </c>
      <c r="K10" s="75"/>
      <c r="L10" s="75"/>
      <c r="M10" s="76">
        <f>J10*G10</f>
        <v>0</v>
      </c>
    </row>
    <row r="11" spans="1:30" s="14" customFormat="1" ht="15" customHeight="1">
      <c r="B11" s="77" t="s">
        <v>35</v>
      </c>
      <c r="C11" s="78" t="s">
        <v>36</v>
      </c>
      <c r="D11" s="78">
        <v>3264</v>
      </c>
      <c r="E11" s="79">
        <v>0</v>
      </c>
      <c r="F11" s="80">
        <v>0.19400000000000001</v>
      </c>
      <c r="G11" s="80">
        <f>E11+F11</f>
        <v>0.19400000000000001</v>
      </c>
      <c r="H11" s="81"/>
      <c r="I11" s="81"/>
      <c r="J11" s="148">
        <v>0</v>
      </c>
      <c r="K11" s="82"/>
      <c r="L11" s="82"/>
      <c r="M11" s="83">
        <f>J11*G11</f>
        <v>0</v>
      </c>
    </row>
    <row r="12" spans="1:30" s="84" customFormat="1">
      <c r="B12" s="77" t="s">
        <v>37</v>
      </c>
      <c r="C12" s="78" t="s">
        <v>38</v>
      </c>
      <c r="D12" s="78">
        <v>3266</v>
      </c>
      <c r="E12" s="79">
        <v>0.14699999999999999</v>
      </c>
      <c r="F12" s="80">
        <v>0.47399999999999998</v>
      </c>
      <c r="G12" s="80">
        <f t="shared" ref="G12:G44" si="0">E12+F12</f>
        <v>0.621</v>
      </c>
      <c r="H12" s="81"/>
      <c r="I12" s="81"/>
      <c r="J12" s="148">
        <v>0</v>
      </c>
      <c r="K12" s="85"/>
      <c r="L12" s="85"/>
      <c r="M12" s="83">
        <f t="shared" ref="M12:M36" si="1">J12*G12</f>
        <v>0</v>
      </c>
    </row>
    <row r="13" spans="1:30" s="14" customFormat="1">
      <c r="B13" s="77" t="s">
        <v>39</v>
      </c>
      <c r="C13" s="78" t="s">
        <v>38</v>
      </c>
      <c r="D13" s="78">
        <v>1791</v>
      </c>
      <c r="E13" s="79">
        <v>0</v>
      </c>
      <c r="F13" s="80">
        <v>4.0000000000000001E-3</v>
      </c>
      <c r="G13" s="80">
        <f t="shared" si="0"/>
        <v>4.0000000000000001E-3</v>
      </c>
      <c r="H13" s="81"/>
      <c r="I13" s="81"/>
      <c r="J13" s="148">
        <v>0</v>
      </c>
      <c r="K13" s="82"/>
      <c r="L13" s="82"/>
      <c r="M13" s="83">
        <f t="shared" si="1"/>
        <v>0</v>
      </c>
    </row>
    <row r="14" spans="1:30" s="84" customFormat="1">
      <c r="B14" s="77" t="s">
        <v>40</v>
      </c>
      <c r="C14" s="78" t="s">
        <v>41</v>
      </c>
      <c r="D14" s="86" t="s">
        <v>42</v>
      </c>
      <c r="E14" s="79">
        <v>0</v>
      </c>
      <c r="F14" s="80">
        <v>0.32100000000000001</v>
      </c>
      <c r="G14" s="80">
        <f t="shared" si="0"/>
        <v>0.32100000000000001</v>
      </c>
      <c r="H14" s="81"/>
      <c r="I14" s="81"/>
      <c r="J14" s="148">
        <v>0</v>
      </c>
      <c r="K14" s="85"/>
      <c r="L14" s="85"/>
      <c r="M14" s="83">
        <f t="shared" si="1"/>
        <v>0</v>
      </c>
    </row>
    <row r="15" spans="1:30" s="84" customFormat="1">
      <c r="B15" s="77" t="s">
        <v>43</v>
      </c>
      <c r="C15" s="78" t="s">
        <v>44</v>
      </c>
      <c r="D15" s="86" t="s">
        <v>42</v>
      </c>
      <c r="E15" s="79">
        <v>0</v>
      </c>
      <c r="F15" s="80">
        <v>0.32100000000000001</v>
      </c>
      <c r="G15" s="80">
        <f t="shared" si="0"/>
        <v>0.32100000000000001</v>
      </c>
      <c r="H15" s="81"/>
      <c r="I15" s="81"/>
      <c r="J15" s="148">
        <v>0</v>
      </c>
      <c r="K15" s="85"/>
      <c r="L15" s="85"/>
      <c r="M15" s="83">
        <f t="shared" si="1"/>
        <v>0</v>
      </c>
    </row>
    <row r="16" spans="1:30" s="14" customFormat="1">
      <c r="B16" s="77" t="s">
        <v>45</v>
      </c>
      <c r="C16" s="78" t="s">
        <v>46</v>
      </c>
      <c r="D16" s="86" t="s">
        <v>42</v>
      </c>
      <c r="E16" s="79">
        <v>0</v>
      </c>
      <c r="F16" s="80">
        <v>0.03</v>
      </c>
      <c r="G16" s="80">
        <f t="shared" si="0"/>
        <v>0.03</v>
      </c>
      <c r="H16" s="81"/>
      <c r="I16" s="81"/>
      <c r="J16" s="148">
        <v>0</v>
      </c>
      <c r="K16" s="82"/>
      <c r="L16" s="82"/>
      <c r="M16" s="83">
        <f t="shared" si="1"/>
        <v>0</v>
      </c>
    </row>
    <row r="17" spans="2:13" s="84" customFormat="1">
      <c r="B17" s="77" t="s">
        <v>47</v>
      </c>
      <c r="C17" s="78" t="s">
        <v>48</v>
      </c>
      <c r="D17" s="78">
        <v>1993</v>
      </c>
      <c r="E17" s="79">
        <v>1.397</v>
      </c>
      <c r="F17" s="80">
        <v>6.9450000000000003</v>
      </c>
      <c r="G17" s="80">
        <f t="shared" si="0"/>
        <v>8.3420000000000005</v>
      </c>
      <c r="H17" s="81"/>
      <c r="I17" s="81"/>
      <c r="J17" s="148">
        <v>0</v>
      </c>
      <c r="K17" s="85"/>
      <c r="L17" s="85"/>
      <c r="M17" s="83">
        <f t="shared" si="1"/>
        <v>0</v>
      </c>
    </row>
    <row r="18" spans="2:13" s="84" customFormat="1" ht="16.5" customHeight="1">
      <c r="B18" s="77" t="s">
        <v>49</v>
      </c>
      <c r="C18" s="78" t="s">
        <v>50</v>
      </c>
      <c r="D18" s="78">
        <v>3295</v>
      </c>
      <c r="E18" s="79">
        <v>6.8330000000000002</v>
      </c>
      <c r="F18" s="80">
        <v>11.778</v>
      </c>
      <c r="G18" s="80">
        <f t="shared" si="0"/>
        <v>18.611000000000001</v>
      </c>
      <c r="H18" s="81"/>
      <c r="I18" s="81"/>
      <c r="J18" s="148">
        <v>0</v>
      </c>
      <c r="K18" s="85"/>
      <c r="L18" s="85"/>
      <c r="M18" s="83">
        <f t="shared" si="1"/>
        <v>0</v>
      </c>
    </row>
    <row r="19" spans="2:13" s="84" customFormat="1">
      <c r="B19" s="77" t="s">
        <v>51</v>
      </c>
      <c r="C19" s="78" t="s">
        <v>52</v>
      </c>
      <c r="D19" s="78">
        <v>2810</v>
      </c>
      <c r="E19" s="79">
        <v>0.41399999999999998</v>
      </c>
      <c r="F19" s="80">
        <v>1.345</v>
      </c>
      <c r="G19" s="80">
        <f t="shared" si="0"/>
        <v>1.7589999999999999</v>
      </c>
      <c r="H19" s="81"/>
      <c r="I19" s="81"/>
      <c r="J19" s="148">
        <v>0</v>
      </c>
      <c r="K19" s="85"/>
      <c r="L19" s="85"/>
      <c r="M19" s="83">
        <f t="shared" si="1"/>
        <v>0</v>
      </c>
    </row>
    <row r="20" spans="2:13" s="84" customFormat="1">
      <c r="B20" s="77" t="s">
        <v>53</v>
      </c>
      <c r="C20" s="78" t="s">
        <v>48</v>
      </c>
      <c r="D20" s="86" t="s">
        <v>42</v>
      </c>
      <c r="E20" s="79">
        <v>0</v>
      </c>
      <c r="F20" s="80">
        <v>0.26400000000000001</v>
      </c>
      <c r="G20" s="80">
        <f t="shared" si="0"/>
        <v>0.26400000000000001</v>
      </c>
      <c r="H20" s="81"/>
      <c r="I20" s="81"/>
      <c r="J20" s="148">
        <v>0</v>
      </c>
      <c r="K20" s="85"/>
      <c r="L20" s="85"/>
      <c r="M20" s="83">
        <f t="shared" si="1"/>
        <v>0</v>
      </c>
    </row>
    <row r="21" spans="2:13" s="84" customFormat="1">
      <c r="B21" s="77" t="s">
        <v>54</v>
      </c>
      <c r="C21" s="78" t="s">
        <v>55</v>
      </c>
      <c r="D21" s="78">
        <v>3109</v>
      </c>
      <c r="E21" s="79">
        <v>0</v>
      </c>
      <c r="F21" s="80">
        <v>2.5999999999999999E-2</v>
      </c>
      <c r="G21" s="80">
        <f t="shared" si="0"/>
        <v>2.5999999999999999E-2</v>
      </c>
      <c r="H21" s="81"/>
      <c r="I21" s="81"/>
      <c r="J21" s="148">
        <v>0</v>
      </c>
      <c r="K21" s="85"/>
      <c r="L21" s="85"/>
      <c r="M21" s="83">
        <f t="shared" si="1"/>
        <v>0</v>
      </c>
    </row>
    <row r="22" spans="2:13" s="84" customFormat="1">
      <c r="B22" s="87" t="s">
        <v>56</v>
      </c>
      <c r="C22" s="78" t="s">
        <v>55</v>
      </c>
      <c r="D22" s="78">
        <v>3149</v>
      </c>
      <c r="E22" s="79">
        <v>0</v>
      </c>
      <c r="F22" s="80">
        <v>0.127</v>
      </c>
      <c r="G22" s="80">
        <f t="shared" si="0"/>
        <v>0.127</v>
      </c>
      <c r="H22" s="81"/>
      <c r="I22" s="81"/>
      <c r="J22" s="148">
        <v>0</v>
      </c>
      <c r="K22" s="85"/>
      <c r="L22" s="85"/>
      <c r="M22" s="83">
        <f t="shared" si="1"/>
        <v>0</v>
      </c>
    </row>
    <row r="23" spans="2:13" s="84" customFormat="1">
      <c r="B23" s="77" t="s">
        <v>57</v>
      </c>
      <c r="C23" s="78" t="s">
        <v>55</v>
      </c>
      <c r="D23" s="78">
        <v>2014</v>
      </c>
      <c r="E23" s="79">
        <v>0</v>
      </c>
      <c r="F23" s="80">
        <v>9.5000000000000001E-2</v>
      </c>
      <c r="G23" s="80">
        <f t="shared" si="0"/>
        <v>9.5000000000000001E-2</v>
      </c>
      <c r="H23" s="81"/>
      <c r="I23" s="81"/>
      <c r="J23" s="148">
        <v>0</v>
      </c>
      <c r="K23" s="85"/>
      <c r="L23" s="85"/>
      <c r="M23" s="83">
        <f t="shared" si="1"/>
        <v>0</v>
      </c>
    </row>
    <row r="24" spans="2:13" s="84" customFormat="1">
      <c r="B24" s="77" t="s">
        <v>58</v>
      </c>
      <c r="C24" s="78" t="s">
        <v>59</v>
      </c>
      <c r="D24" s="78">
        <v>1263</v>
      </c>
      <c r="E24" s="79">
        <v>6.7000000000000004E-2</v>
      </c>
      <c r="F24" s="80">
        <v>0.1</v>
      </c>
      <c r="G24" s="80">
        <f t="shared" si="0"/>
        <v>0.16700000000000001</v>
      </c>
      <c r="H24" s="81"/>
      <c r="I24" s="81"/>
      <c r="J24" s="148">
        <v>0</v>
      </c>
      <c r="K24" s="85"/>
      <c r="L24" s="85"/>
      <c r="M24" s="83">
        <f t="shared" si="1"/>
        <v>0</v>
      </c>
    </row>
    <row r="25" spans="2:13" s="14" customFormat="1">
      <c r="B25" s="77" t="s">
        <v>60</v>
      </c>
      <c r="C25" s="78" t="s">
        <v>61</v>
      </c>
      <c r="D25" s="86" t="s">
        <v>42</v>
      </c>
      <c r="E25" s="79">
        <v>0</v>
      </c>
      <c r="F25" s="80">
        <v>0.13700000000000001</v>
      </c>
      <c r="G25" s="80">
        <f t="shared" si="0"/>
        <v>0.13700000000000001</v>
      </c>
      <c r="H25" s="81"/>
      <c r="I25" s="81"/>
      <c r="J25" s="148">
        <v>0</v>
      </c>
      <c r="K25" s="82"/>
      <c r="L25" s="82"/>
      <c r="M25" s="83">
        <f t="shared" si="1"/>
        <v>0</v>
      </c>
    </row>
    <row r="26" spans="2:13" s="14" customFormat="1">
      <c r="B26" s="77" t="s">
        <v>62</v>
      </c>
      <c r="C26" s="78" t="s">
        <v>63</v>
      </c>
      <c r="D26" s="78">
        <v>3175</v>
      </c>
      <c r="E26" s="79">
        <v>0</v>
      </c>
      <c r="F26" s="80">
        <v>2.5000000000000001E-2</v>
      </c>
      <c r="G26" s="80">
        <f t="shared" si="0"/>
        <v>2.5000000000000001E-2</v>
      </c>
      <c r="H26" s="81"/>
      <c r="I26" s="81"/>
      <c r="J26" s="148">
        <v>0</v>
      </c>
      <c r="K26" s="82"/>
      <c r="L26" s="82"/>
      <c r="M26" s="83">
        <f t="shared" si="1"/>
        <v>0</v>
      </c>
    </row>
    <row r="27" spans="2:13" s="14" customFormat="1">
      <c r="B27" s="77" t="s">
        <v>64</v>
      </c>
      <c r="C27" s="78" t="s">
        <v>65</v>
      </c>
      <c r="D27" s="86" t="s">
        <v>42</v>
      </c>
      <c r="E27" s="79">
        <v>0</v>
      </c>
      <c r="F27" s="80">
        <v>0.221</v>
      </c>
      <c r="G27" s="80">
        <f t="shared" si="0"/>
        <v>0.221</v>
      </c>
      <c r="H27" s="81"/>
      <c r="I27" s="81"/>
      <c r="J27" s="148">
        <v>0</v>
      </c>
      <c r="K27" s="82"/>
      <c r="L27" s="82"/>
      <c r="M27" s="83">
        <f t="shared" si="1"/>
        <v>0</v>
      </c>
    </row>
    <row r="28" spans="2:13" s="14" customFormat="1">
      <c r="B28" s="77" t="s">
        <v>66</v>
      </c>
      <c r="C28" s="78" t="s">
        <v>67</v>
      </c>
      <c r="D28" s="86" t="s">
        <v>42</v>
      </c>
      <c r="E28" s="79">
        <v>0</v>
      </c>
      <c r="F28" s="80">
        <v>0.39500000000000002</v>
      </c>
      <c r="G28" s="80">
        <f t="shared" si="0"/>
        <v>0.39500000000000002</v>
      </c>
      <c r="H28" s="81"/>
      <c r="I28" s="81"/>
      <c r="J28" s="148">
        <v>0</v>
      </c>
      <c r="K28" s="82"/>
      <c r="L28" s="82"/>
      <c r="M28" s="83">
        <f t="shared" si="1"/>
        <v>0</v>
      </c>
    </row>
    <row r="29" spans="2:13" s="14" customFormat="1">
      <c r="B29" s="77" t="s">
        <v>68</v>
      </c>
      <c r="C29" s="78" t="s">
        <v>69</v>
      </c>
      <c r="D29" s="78">
        <v>3175</v>
      </c>
      <c r="E29" s="79">
        <v>0</v>
      </c>
      <c r="F29" s="80">
        <v>0.497</v>
      </c>
      <c r="G29" s="80">
        <f t="shared" si="0"/>
        <v>0.497</v>
      </c>
      <c r="H29" s="81"/>
      <c r="I29" s="81"/>
      <c r="J29" s="148">
        <v>0</v>
      </c>
      <c r="K29" s="82"/>
      <c r="L29" s="82"/>
      <c r="M29" s="83">
        <f t="shared" si="1"/>
        <v>0</v>
      </c>
    </row>
    <row r="30" spans="2:13" s="84" customFormat="1" ht="15" customHeight="1">
      <c r="B30" s="77" t="s">
        <v>70</v>
      </c>
      <c r="C30" s="78" t="s">
        <v>71</v>
      </c>
      <c r="D30" s="86" t="s">
        <v>42</v>
      </c>
      <c r="E30" s="79">
        <v>0.35499999999999998</v>
      </c>
      <c r="F30" s="80">
        <v>0.38600000000000001</v>
      </c>
      <c r="G30" s="80">
        <f t="shared" si="0"/>
        <v>0.74099999999999999</v>
      </c>
      <c r="H30" s="81"/>
      <c r="I30" s="81"/>
      <c r="J30" s="148">
        <v>0</v>
      </c>
      <c r="K30" s="85"/>
      <c r="L30" s="85"/>
      <c r="M30" s="83">
        <f t="shared" si="1"/>
        <v>0</v>
      </c>
    </row>
    <row r="31" spans="2:13" s="14" customFormat="1" ht="15" customHeight="1">
      <c r="B31" s="77" t="s">
        <v>72</v>
      </c>
      <c r="C31" s="78" t="s">
        <v>73</v>
      </c>
      <c r="D31" s="78">
        <v>3480</v>
      </c>
      <c r="E31" s="79">
        <v>0.192</v>
      </c>
      <c r="F31" s="80">
        <v>0.23699999999999999</v>
      </c>
      <c r="G31" s="80">
        <f t="shared" si="0"/>
        <v>0.42899999999999999</v>
      </c>
      <c r="H31" s="81"/>
      <c r="I31" s="81"/>
      <c r="J31" s="148">
        <v>0</v>
      </c>
      <c r="K31" s="82"/>
      <c r="L31" s="82"/>
      <c r="M31" s="83">
        <f t="shared" si="1"/>
        <v>0</v>
      </c>
    </row>
    <row r="32" spans="2:13" s="84" customFormat="1">
      <c r="B32" s="77" t="s">
        <v>74</v>
      </c>
      <c r="C32" s="78" t="s">
        <v>75</v>
      </c>
      <c r="D32" s="78">
        <v>3506</v>
      </c>
      <c r="E32" s="79">
        <v>0</v>
      </c>
      <c r="F32" s="80">
        <v>1.6E-2</v>
      </c>
      <c r="G32" s="80">
        <f t="shared" si="0"/>
        <v>1.6E-2</v>
      </c>
      <c r="H32" s="81"/>
      <c r="I32" s="81"/>
      <c r="J32" s="148">
        <v>0</v>
      </c>
      <c r="K32" s="85"/>
      <c r="L32" s="85"/>
      <c r="M32" s="83">
        <f t="shared" si="1"/>
        <v>0</v>
      </c>
    </row>
    <row r="33" spans="2:19" s="84" customFormat="1">
      <c r="B33" s="77" t="s">
        <v>76</v>
      </c>
      <c r="C33" s="78" t="s">
        <v>77</v>
      </c>
      <c r="D33" s="86" t="s">
        <v>42</v>
      </c>
      <c r="E33" s="79">
        <v>0</v>
      </c>
      <c r="F33" s="80">
        <v>4.4999999999999998E-2</v>
      </c>
      <c r="G33" s="80">
        <f t="shared" si="0"/>
        <v>4.4999999999999998E-2</v>
      </c>
      <c r="H33" s="81"/>
      <c r="I33" s="81"/>
      <c r="J33" s="148">
        <v>0</v>
      </c>
      <c r="K33" s="85"/>
      <c r="L33" s="85"/>
      <c r="M33" s="83">
        <f t="shared" si="1"/>
        <v>0</v>
      </c>
    </row>
    <row r="34" spans="2:19" s="84" customFormat="1">
      <c r="B34" s="77" t="s">
        <v>78</v>
      </c>
      <c r="C34" s="78" t="s">
        <v>79</v>
      </c>
      <c r="D34" s="86" t="s">
        <v>42</v>
      </c>
      <c r="E34" s="79">
        <v>0</v>
      </c>
      <c r="F34" s="80">
        <v>0.01</v>
      </c>
      <c r="G34" s="80">
        <f t="shared" si="0"/>
        <v>0.01</v>
      </c>
      <c r="H34" s="81"/>
      <c r="I34" s="81"/>
      <c r="J34" s="148">
        <v>0</v>
      </c>
      <c r="K34" s="85"/>
      <c r="L34" s="85"/>
      <c r="M34" s="83">
        <f t="shared" si="1"/>
        <v>0</v>
      </c>
    </row>
    <row r="35" spans="2:19" s="88" customFormat="1">
      <c r="B35" s="77" t="s">
        <v>80</v>
      </c>
      <c r="C35" s="78" t="s">
        <v>81</v>
      </c>
      <c r="D35" s="78" t="s">
        <v>82</v>
      </c>
      <c r="E35" s="79">
        <v>0</v>
      </c>
      <c r="F35" s="80">
        <v>0.42299999999999999</v>
      </c>
      <c r="G35" s="80">
        <f t="shared" si="0"/>
        <v>0.42299999999999999</v>
      </c>
      <c r="H35" s="81"/>
      <c r="I35" s="81"/>
      <c r="J35" s="148">
        <v>0</v>
      </c>
      <c r="K35" s="82"/>
      <c r="L35" s="82"/>
      <c r="M35" s="83">
        <f t="shared" si="1"/>
        <v>0</v>
      </c>
    </row>
    <row r="36" spans="2:19" s="14" customFormat="1">
      <c r="B36" s="77" t="s">
        <v>83</v>
      </c>
      <c r="C36" s="78" t="s">
        <v>84</v>
      </c>
      <c r="D36" s="78">
        <v>1950</v>
      </c>
      <c r="E36" s="79">
        <v>0</v>
      </c>
      <c r="F36" s="80">
        <v>1.4E-2</v>
      </c>
      <c r="G36" s="80">
        <f t="shared" si="0"/>
        <v>1.4E-2</v>
      </c>
      <c r="H36" s="79"/>
      <c r="I36" s="81"/>
      <c r="J36" s="148">
        <v>0</v>
      </c>
      <c r="K36" s="82"/>
      <c r="L36" s="82"/>
      <c r="M36" s="83">
        <f t="shared" si="1"/>
        <v>0</v>
      </c>
    </row>
    <row r="37" spans="2:19" s="84" customFormat="1">
      <c r="B37" s="69" t="s">
        <v>85</v>
      </c>
      <c r="C37" s="89" t="s">
        <v>50</v>
      </c>
      <c r="D37" s="90" t="s">
        <v>42</v>
      </c>
      <c r="E37" s="91">
        <v>0</v>
      </c>
      <c r="F37" s="92">
        <v>11.233000000000001</v>
      </c>
      <c r="G37" s="80">
        <f t="shared" si="0"/>
        <v>11.233000000000001</v>
      </c>
      <c r="H37" s="79">
        <v>0</v>
      </c>
      <c r="I37" s="81">
        <v>4</v>
      </c>
      <c r="J37" s="148">
        <v>0</v>
      </c>
      <c r="K37" s="93"/>
      <c r="L37" s="146">
        <v>0</v>
      </c>
      <c r="M37" s="76">
        <f>(F37*J37)+(I37*L37)</f>
        <v>0</v>
      </c>
    </row>
    <row r="38" spans="2:19" s="84" customFormat="1">
      <c r="B38" s="69" t="s">
        <v>86</v>
      </c>
      <c r="C38" s="89" t="s">
        <v>50</v>
      </c>
      <c r="D38" s="90" t="s">
        <v>42</v>
      </c>
      <c r="E38" s="91">
        <v>0</v>
      </c>
      <c r="F38" s="92">
        <v>22.6</v>
      </c>
      <c r="G38" s="80">
        <f t="shared" si="0"/>
        <v>22.6</v>
      </c>
      <c r="H38" s="79">
        <v>0</v>
      </c>
      <c r="I38" s="81">
        <v>2</v>
      </c>
      <c r="J38" s="148">
        <v>0</v>
      </c>
      <c r="K38" s="93"/>
      <c r="L38" s="146">
        <v>0</v>
      </c>
      <c r="M38" s="76">
        <f>(F38*J38)+(I38*L38)</f>
        <v>0</v>
      </c>
    </row>
    <row r="39" spans="2:19" s="14" customFormat="1">
      <c r="B39" s="69" t="s">
        <v>87</v>
      </c>
      <c r="C39" s="89" t="s">
        <v>88</v>
      </c>
      <c r="D39" s="90" t="s">
        <v>42</v>
      </c>
      <c r="E39" s="91">
        <v>0</v>
      </c>
      <c r="F39" s="92">
        <v>2.5999999999999999E-2</v>
      </c>
      <c r="G39" s="80">
        <f t="shared" si="0"/>
        <v>2.5999999999999999E-2</v>
      </c>
      <c r="H39" s="79"/>
      <c r="I39" s="81"/>
      <c r="J39" s="148">
        <v>0</v>
      </c>
      <c r="K39" s="75"/>
      <c r="L39" s="75"/>
      <c r="M39" s="83">
        <f t="shared" ref="M39:M44" si="2">J39*G39</f>
        <v>0</v>
      </c>
    </row>
    <row r="40" spans="2:19" s="14" customFormat="1">
      <c r="B40" s="77" t="s">
        <v>89</v>
      </c>
      <c r="C40" s="78" t="s">
        <v>90</v>
      </c>
      <c r="D40" s="78">
        <v>1907</v>
      </c>
      <c r="E40" s="79">
        <v>0</v>
      </c>
      <c r="F40" s="80">
        <v>0.94799999999999995</v>
      </c>
      <c r="G40" s="80">
        <f t="shared" si="0"/>
        <v>0.94799999999999995</v>
      </c>
      <c r="H40" s="81"/>
      <c r="I40" s="81"/>
      <c r="J40" s="148">
        <v>0</v>
      </c>
      <c r="K40" s="82"/>
      <c r="L40" s="82"/>
      <c r="M40" s="83">
        <f t="shared" si="2"/>
        <v>0</v>
      </c>
      <c r="S40" s="145"/>
    </row>
    <row r="41" spans="2:19" s="14" customFormat="1">
      <c r="B41" s="77" t="s">
        <v>91</v>
      </c>
      <c r="C41" s="78" t="s">
        <v>67</v>
      </c>
      <c r="D41" s="86" t="s">
        <v>42</v>
      </c>
      <c r="E41" s="79">
        <v>0</v>
      </c>
      <c r="F41" s="80">
        <v>0.03</v>
      </c>
      <c r="G41" s="80">
        <f t="shared" si="0"/>
        <v>0.03</v>
      </c>
      <c r="H41" s="81"/>
      <c r="I41" s="81"/>
      <c r="J41" s="148">
        <v>0</v>
      </c>
      <c r="K41" s="82"/>
      <c r="L41" s="82"/>
      <c r="M41" s="83">
        <f t="shared" si="2"/>
        <v>0</v>
      </c>
    </row>
    <row r="42" spans="2:19" s="84" customFormat="1">
      <c r="B42" s="77" t="s">
        <v>92</v>
      </c>
      <c r="C42" s="78" t="s">
        <v>93</v>
      </c>
      <c r="D42" s="86" t="s">
        <v>42</v>
      </c>
      <c r="E42" s="79">
        <v>0</v>
      </c>
      <c r="F42" s="80">
        <v>0.05</v>
      </c>
      <c r="G42" s="80">
        <f t="shared" si="0"/>
        <v>0.05</v>
      </c>
      <c r="H42" s="81"/>
      <c r="I42" s="81"/>
      <c r="J42" s="148">
        <v>0</v>
      </c>
      <c r="K42" s="94"/>
      <c r="L42" s="85"/>
      <c r="M42" s="83">
        <f t="shared" si="2"/>
        <v>0</v>
      </c>
      <c r="N42" s="95"/>
    </row>
    <row r="43" spans="2:19" s="84" customFormat="1">
      <c r="B43" s="77" t="s">
        <v>94</v>
      </c>
      <c r="C43" s="78" t="s">
        <v>95</v>
      </c>
      <c r="D43" s="86" t="s">
        <v>42</v>
      </c>
      <c r="E43" s="79">
        <v>0</v>
      </c>
      <c r="F43" s="80">
        <v>0.39600000000000002</v>
      </c>
      <c r="G43" s="80">
        <f t="shared" si="0"/>
        <v>0.39600000000000002</v>
      </c>
      <c r="H43" s="81"/>
      <c r="I43" s="81"/>
      <c r="J43" s="148">
        <v>0</v>
      </c>
      <c r="K43" s="94"/>
      <c r="L43" s="85"/>
      <c r="M43" s="83">
        <f t="shared" si="2"/>
        <v>0</v>
      </c>
      <c r="N43" s="95"/>
    </row>
    <row r="44" spans="2:19" s="84" customFormat="1">
      <c r="B44" s="77" t="s">
        <v>96</v>
      </c>
      <c r="C44" s="78" t="s">
        <v>88</v>
      </c>
      <c r="D44" s="86" t="s">
        <v>42</v>
      </c>
      <c r="E44" s="79">
        <v>0</v>
      </c>
      <c r="F44" s="80">
        <v>8.0000000000000002E-3</v>
      </c>
      <c r="G44" s="80">
        <f t="shared" si="0"/>
        <v>8.0000000000000002E-3</v>
      </c>
      <c r="H44" s="81"/>
      <c r="I44" s="81"/>
      <c r="J44" s="148">
        <v>0</v>
      </c>
      <c r="K44" s="94"/>
      <c r="L44" s="85"/>
      <c r="M44" s="83">
        <f t="shared" si="2"/>
        <v>0</v>
      </c>
      <c r="N44" s="95"/>
    </row>
    <row r="45" spans="2:19">
      <c r="B45" s="96" t="s">
        <v>97</v>
      </c>
      <c r="C45" s="97" t="s">
        <v>98</v>
      </c>
      <c r="D45" s="98" t="s">
        <v>42</v>
      </c>
      <c r="E45" s="99">
        <v>0</v>
      </c>
      <c r="F45" s="100">
        <v>4.9000000000000002E-2</v>
      </c>
      <c r="G45" s="100">
        <f>E45+F45</f>
        <v>4.9000000000000002E-2</v>
      </c>
      <c r="H45" s="101"/>
      <c r="I45" s="101"/>
      <c r="J45" s="149">
        <v>0</v>
      </c>
      <c r="K45" s="102"/>
      <c r="L45" s="103"/>
      <c r="M45" s="104">
        <f>J45*G45</f>
        <v>0</v>
      </c>
    </row>
    <row r="46" spans="2:19" ht="15.5" thickTop="1" thickBot="1">
      <c r="B46" s="105" t="s">
        <v>99</v>
      </c>
      <c r="C46" s="106"/>
      <c r="D46" s="106"/>
      <c r="E46" s="106"/>
      <c r="F46" s="106"/>
      <c r="G46" s="106"/>
      <c r="H46" s="106"/>
      <c r="I46" s="106"/>
      <c r="J46" s="107">
        <f>SUM(M10:M45)</f>
        <v>0</v>
      </c>
      <c r="K46" s="108"/>
      <c r="L46" s="108"/>
      <c r="M46" s="108"/>
    </row>
    <row r="47" spans="2:19" ht="15" thickTop="1">
      <c r="B47" s="108"/>
      <c r="C47" s="108"/>
      <c r="D47" s="108"/>
      <c r="E47" s="108"/>
      <c r="F47" s="108"/>
      <c r="G47" s="108"/>
      <c r="H47" s="108"/>
      <c r="I47" s="108"/>
      <c r="J47" s="108"/>
      <c r="K47" s="108"/>
      <c r="L47" s="108"/>
      <c r="M47" s="108"/>
    </row>
    <row r="48" spans="2:19" ht="18.5">
      <c r="B48" s="109" t="s">
        <v>9</v>
      </c>
      <c r="C48" s="110"/>
      <c r="D48" s="108"/>
      <c r="E48" s="108"/>
      <c r="F48" s="111"/>
      <c r="G48" s="111"/>
      <c r="H48" s="111"/>
      <c r="I48" s="111"/>
      <c r="J48" s="108"/>
      <c r="K48" s="108"/>
      <c r="L48" s="108"/>
      <c r="M48" s="108"/>
    </row>
    <row r="49" spans="2:13" ht="18.5">
      <c r="B49" s="112" t="s">
        <v>150</v>
      </c>
      <c r="C49" s="110"/>
      <c r="D49" s="108"/>
      <c r="E49" s="108"/>
      <c r="F49" s="111"/>
      <c r="G49" s="111"/>
      <c r="H49" s="111"/>
      <c r="I49" s="111"/>
      <c r="J49" s="108"/>
      <c r="K49" s="108"/>
      <c r="L49" s="108"/>
      <c r="M49" s="108"/>
    </row>
    <row r="50" spans="2:13" ht="15" thickBot="1">
      <c r="B50" s="108"/>
      <c r="C50" s="108"/>
      <c r="D50" s="108"/>
      <c r="E50" s="108"/>
      <c r="F50" s="111"/>
      <c r="G50" s="111"/>
      <c r="H50" s="111"/>
      <c r="I50" s="111"/>
      <c r="J50" s="108"/>
      <c r="K50" s="108"/>
      <c r="L50" s="108"/>
      <c r="M50" s="108"/>
    </row>
    <row r="51" spans="2:13" s="62" customFormat="1" ht="26" thickTop="1" thickBot="1">
      <c r="B51" s="63" t="s">
        <v>100</v>
      </c>
      <c r="C51" s="65" t="s">
        <v>101</v>
      </c>
      <c r="D51" s="65" t="s">
        <v>102</v>
      </c>
      <c r="E51" s="65" t="s">
        <v>103</v>
      </c>
      <c r="F51" s="65" t="s">
        <v>104</v>
      </c>
      <c r="G51" s="65"/>
      <c r="H51" s="65"/>
      <c r="I51" s="65"/>
      <c r="J51" s="68" t="s">
        <v>32</v>
      </c>
    </row>
    <row r="52" spans="2:13" s="62" customFormat="1" ht="15" thickTop="1">
      <c r="B52" s="113" t="s">
        <v>105</v>
      </c>
      <c r="C52" s="114">
        <v>0</v>
      </c>
      <c r="D52" s="115">
        <v>25</v>
      </c>
      <c r="E52" s="116">
        <f>C52+D52</f>
        <v>25</v>
      </c>
      <c r="F52" s="150">
        <v>0</v>
      </c>
      <c r="G52" s="117"/>
      <c r="H52" s="117"/>
      <c r="I52" s="117"/>
      <c r="J52" s="118">
        <f>E52*F52</f>
        <v>0</v>
      </c>
    </row>
    <row r="53" spans="2:13" s="62" customFormat="1">
      <c r="B53" s="119" t="s">
        <v>106</v>
      </c>
      <c r="C53" s="120">
        <v>10</v>
      </c>
      <c r="D53" s="121">
        <v>10</v>
      </c>
      <c r="E53" s="122">
        <f>C53+D53</f>
        <v>20</v>
      </c>
      <c r="F53" s="151">
        <v>0</v>
      </c>
      <c r="G53" s="123"/>
      <c r="H53" s="123"/>
      <c r="I53" s="123"/>
      <c r="J53" s="124">
        <f>E53*F53</f>
        <v>0</v>
      </c>
    </row>
    <row r="54" spans="2:13">
      <c r="B54" s="69" t="s">
        <v>137</v>
      </c>
      <c r="C54" s="125">
        <v>807</v>
      </c>
      <c r="D54" s="81">
        <v>2260</v>
      </c>
      <c r="E54" s="126">
        <f t="shared" ref="E54:E64" si="3">D54+C54</f>
        <v>3067</v>
      </c>
      <c r="F54" s="152">
        <v>0</v>
      </c>
      <c r="G54" s="127"/>
      <c r="H54" s="127"/>
      <c r="I54" s="127"/>
      <c r="J54" s="124">
        <f>E54*F54</f>
        <v>0</v>
      </c>
      <c r="K54" s="108"/>
      <c r="L54" s="108"/>
      <c r="M54" s="108"/>
    </row>
    <row r="55" spans="2:13">
      <c r="B55" s="77" t="s">
        <v>138</v>
      </c>
      <c r="C55" s="125">
        <v>60</v>
      </c>
      <c r="D55" s="81">
        <v>142</v>
      </c>
      <c r="E55" s="126">
        <f t="shared" si="3"/>
        <v>202</v>
      </c>
      <c r="F55" s="152">
        <v>0</v>
      </c>
      <c r="G55" s="127"/>
      <c r="H55" s="127"/>
      <c r="I55" s="127"/>
      <c r="J55" s="128">
        <f>E55*F55</f>
        <v>0</v>
      </c>
      <c r="K55" s="108"/>
      <c r="L55" s="108"/>
      <c r="M55" s="108"/>
    </row>
    <row r="56" spans="2:13">
      <c r="B56" s="77" t="s">
        <v>139</v>
      </c>
      <c r="C56" s="125">
        <v>15</v>
      </c>
      <c r="D56" s="81">
        <v>54</v>
      </c>
      <c r="E56" s="126">
        <f t="shared" si="3"/>
        <v>69</v>
      </c>
      <c r="F56" s="152">
        <v>0</v>
      </c>
      <c r="G56" s="127"/>
      <c r="H56" s="127"/>
      <c r="I56" s="127"/>
      <c r="J56" s="128">
        <f t="shared" ref="J56:J67" si="4">E56*F56</f>
        <v>0</v>
      </c>
      <c r="K56" s="108"/>
      <c r="L56" s="108"/>
      <c r="M56" s="108"/>
    </row>
    <row r="57" spans="2:13">
      <c r="B57" s="77" t="s">
        <v>140</v>
      </c>
      <c r="C57" s="125">
        <v>25</v>
      </c>
      <c r="D57" s="81">
        <v>47</v>
      </c>
      <c r="E57" s="126">
        <f t="shared" si="3"/>
        <v>72</v>
      </c>
      <c r="F57" s="152">
        <v>0</v>
      </c>
      <c r="G57" s="127"/>
      <c r="H57" s="127"/>
      <c r="I57" s="127"/>
      <c r="J57" s="128">
        <f t="shared" si="4"/>
        <v>0</v>
      </c>
      <c r="K57" s="108"/>
      <c r="L57" s="108"/>
      <c r="M57" s="108"/>
    </row>
    <row r="58" spans="2:13">
      <c r="B58" s="77" t="s">
        <v>141</v>
      </c>
      <c r="C58" s="125">
        <v>25</v>
      </c>
      <c r="D58" s="81">
        <v>17</v>
      </c>
      <c r="E58" s="126">
        <f t="shared" si="3"/>
        <v>42</v>
      </c>
      <c r="F58" s="152">
        <v>0</v>
      </c>
      <c r="G58" s="127"/>
      <c r="H58" s="127"/>
      <c r="I58" s="127"/>
      <c r="J58" s="128">
        <f t="shared" si="4"/>
        <v>0</v>
      </c>
      <c r="K58" s="108"/>
      <c r="L58" s="108"/>
      <c r="M58" s="108"/>
    </row>
    <row r="59" spans="2:13">
      <c r="B59" s="77" t="s">
        <v>142</v>
      </c>
      <c r="C59" s="125">
        <v>20</v>
      </c>
      <c r="D59" s="81">
        <v>31</v>
      </c>
      <c r="E59" s="126">
        <f t="shared" si="3"/>
        <v>51</v>
      </c>
      <c r="F59" s="152">
        <v>0</v>
      </c>
      <c r="G59" s="127"/>
      <c r="H59" s="127"/>
      <c r="I59" s="127"/>
      <c r="J59" s="128">
        <f t="shared" si="4"/>
        <v>0</v>
      </c>
      <c r="K59" s="108"/>
      <c r="L59" s="108"/>
      <c r="M59" s="108"/>
    </row>
    <row r="60" spans="2:13" s="135" customFormat="1">
      <c r="B60" s="129" t="s">
        <v>143</v>
      </c>
      <c r="C60" s="130">
        <v>10</v>
      </c>
      <c r="D60" s="131">
        <v>15</v>
      </c>
      <c r="E60" s="132">
        <f t="shared" si="3"/>
        <v>25</v>
      </c>
      <c r="F60" s="153">
        <v>0</v>
      </c>
      <c r="G60" s="133"/>
      <c r="H60" s="133"/>
      <c r="I60" s="133"/>
      <c r="J60" s="128">
        <f t="shared" si="4"/>
        <v>0</v>
      </c>
      <c r="K60" s="134"/>
      <c r="L60" s="134"/>
      <c r="M60" s="134"/>
    </row>
    <row r="61" spans="2:13">
      <c r="B61" s="77" t="s">
        <v>107</v>
      </c>
      <c r="C61" s="125">
        <v>24</v>
      </c>
      <c r="D61" s="81">
        <v>32</v>
      </c>
      <c r="E61" s="126">
        <f t="shared" si="3"/>
        <v>56</v>
      </c>
      <c r="F61" s="152">
        <v>0</v>
      </c>
      <c r="G61" s="127"/>
      <c r="H61" s="127"/>
      <c r="I61" s="127"/>
      <c r="J61" s="128">
        <f t="shared" si="4"/>
        <v>0</v>
      </c>
      <c r="K61" s="108"/>
      <c r="L61" s="108"/>
      <c r="M61" s="108"/>
    </row>
    <row r="62" spans="2:13">
      <c r="B62" s="77" t="s">
        <v>108</v>
      </c>
      <c r="C62" s="125">
        <v>0</v>
      </c>
      <c r="D62" s="81">
        <v>16</v>
      </c>
      <c r="E62" s="126">
        <f t="shared" si="3"/>
        <v>16</v>
      </c>
      <c r="F62" s="152">
        <v>0</v>
      </c>
      <c r="G62" s="127"/>
      <c r="H62" s="127"/>
      <c r="I62" s="127"/>
      <c r="J62" s="128">
        <f t="shared" si="4"/>
        <v>0</v>
      </c>
      <c r="K62" s="108"/>
      <c r="L62" s="108"/>
      <c r="M62" s="108"/>
    </row>
    <row r="63" spans="2:13">
      <c r="B63" s="77" t="s">
        <v>146</v>
      </c>
      <c r="C63" s="125">
        <v>150</v>
      </c>
      <c r="D63" s="81">
        <v>81</v>
      </c>
      <c r="E63" s="126">
        <f t="shared" si="3"/>
        <v>231</v>
      </c>
      <c r="F63" s="152">
        <v>0</v>
      </c>
      <c r="G63" s="127"/>
      <c r="H63" s="127"/>
      <c r="I63" s="127"/>
      <c r="J63" s="128">
        <f t="shared" si="4"/>
        <v>0</v>
      </c>
      <c r="K63" s="108"/>
      <c r="L63" s="108"/>
      <c r="M63" s="108"/>
    </row>
    <row r="64" spans="2:13" s="134" customFormat="1" ht="29">
      <c r="B64" s="77" t="s">
        <v>136</v>
      </c>
      <c r="C64" s="130">
        <v>20</v>
      </c>
      <c r="D64" s="131">
        <v>96</v>
      </c>
      <c r="E64" s="132">
        <f t="shared" si="3"/>
        <v>116</v>
      </c>
      <c r="F64" s="153">
        <v>0</v>
      </c>
      <c r="G64" s="133"/>
      <c r="H64" s="133"/>
      <c r="I64" s="133"/>
      <c r="J64" s="128">
        <f t="shared" si="4"/>
        <v>0</v>
      </c>
    </row>
    <row r="65" spans="1:20" s="135" customFormat="1" ht="29">
      <c r="B65" s="77" t="s">
        <v>135</v>
      </c>
      <c r="C65" s="130">
        <v>10</v>
      </c>
      <c r="D65" s="131">
        <v>11</v>
      </c>
      <c r="E65" s="132">
        <f t="shared" ref="E65:E67" si="5">D65+C65</f>
        <v>21</v>
      </c>
      <c r="F65" s="153">
        <v>0</v>
      </c>
      <c r="G65" s="133"/>
      <c r="H65" s="133"/>
      <c r="I65" s="133"/>
      <c r="J65" s="128">
        <f t="shared" si="4"/>
        <v>0</v>
      </c>
      <c r="K65" s="134"/>
      <c r="L65" s="134"/>
      <c r="M65" s="134"/>
    </row>
    <row r="66" spans="1:20" s="135" customFormat="1" ht="15" customHeight="1">
      <c r="B66" s="136" t="s">
        <v>144</v>
      </c>
      <c r="C66" s="130">
        <v>0</v>
      </c>
      <c r="D66" s="131">
        <v>5</v>
      </c>
      <c r="E66" s="132">
        <f t="shared" si="5"/>
        <v>5</v>
      </c>
      <c r="F66" s="153">
        <v>0</v>
      </c>
      <c r="G66" s="133"/>
      <c r="H66" s="133"/>
      <c r="I66" s="133"/>
      <c r="J66" s="128">
        <f t="shared" si="4"/>
        <v>0</v>
      </c>
      <c r="K66" s="134"/>
      <c r="L66" s="134"/>
      <c r="M66" s="134"/>
    </row>
    <row r="67" spans="1:20" s="137" customFormat="1">
      <c r="B67" s="136" t="s">
        <v>109</v>
      </c>
      <c r="C67" s="130">
        <v>0</v>
      </c>
      <c r="D67" s="131">
        <v>20</v>
      </c>
      <c r="E67" s="132">
        <f t="shared" si="5"/>
        <v>20</v>
      </c>
      <c r="F67" s="153">
        <v>0</v>
      </c>
      <c r="G67" s="131"/>
      <c r="H67" s="131"/>
      <c r="I67" s="131"/>
      <c r="J67" s="138">
        <f t="shared" si="4"/>
        <v>0</v>
      </c>
      <c r="K67" s="139"/>
      <c r="L67" s="139"/>
      <c r="M67" s="139"/>
    </row>
    <row r="68" spans="1:20" ht="15" thickBot="1">
      <c r="B68" s="140" t="s">
        <v>110</v>
      </c>
      <c r="C68" s="141"/>
      <c r="D68" s="141"/>
      <c r="E68" s="141"/>
      <c r="F68" s="141"/>
      <c r="G68" s="141"/>
      <c r="H68" s="141"/>
      <c r="I68" s="141"/>
      <c r="J68" s="142">
        <f>SUM(J52:J67)</f>
        <v>0</v>
      </c>
      <c r="K68" s="108"/>
      <c r="L68" s="108"/>
      <c r="M68" s="108"/>
    </row>
    <row r="69" spans="1:20" ht="15" thickTop="1"/>
    <row r="72" spans="1:20">
      <c r="B72" s="46" t="s">
        <v>111</v>
      </c>
      <c r="D72" s="47"/>
      <c r="F72" s="9"/>
      <c r="G72" s="9"/>
      <c r="H72" s="9"/>
      <c r="I72" s="9"/>
      <c r="N72" s="48"/>
      <c r="S72" s="9">
        <v>14000</v>
      </c>
    </row>
    <row r="73" spans="1:20">
      <c r="B73" s="9" t="s">
        <v>42</v>
      </c>
      <c r="F73" s="9"/>
      <c r="G73" s="9"/>
      <c r="H73" s="9"/>
      <c r="I73" s="9"/>
      <c r="L73" s="143"/>
      <c r="N73" s="48"/>
      <c r="S73" s="144">
        <f>SUM(S71:S72)</f>
        <v>14000</v>
      </c>
      <c r="T73" s="144">
        <f>T69-S73</f>
        <v>-14000</v>
      </c>
    </row>
    <row r="74" spans="1:20">
      <c r="F74" s="9"/>
      <c r="G74" s="9"/>
      <c r="H74" s="9"/>
      <c r="I74" s="9"/>
      <c r="L74" s="143"/>
      <c r="N74" s="48"/>
    </row>
    <row r="75" spans="1:20">
      <c r="B75" s="46" t="s">
        <v>112</v>
      </c>
      <c r="D75" s="47"/>
      <c r="F75" s="9"/>
      <c r="G75" s="9"/>
      <c r="H75" s="9"/>
      <c r="I75" s="9"/>
      <c r="N75" s="48"/>
    </row>
    <row r="76" spans="1:20">
      <c r="B76" s="9" t="s">
        <v>154</v>
      </c>
      <c r="D76" s="47"/>
      <c r="F76" s="9"/>
      <c r="G76" s="9"/>
      <c r="H76" s="9"/>
      <c r="I76" s="9"/>
      <c r="N76" s="48"/>
    </row>
    <row r="77" spans="1:20">
      <c r="B77" s="9" t="s">
        <v>155</v>
      </c>
      <c r="D77" s="47"/>
      <c r="F77" s="9"/>
      <c r="G77" s="9"/>
      <c r="H77" s="9"/>
      <c r="I77" s="9"/>
      <c r="M77" s="9" t="s">
        <v>113</v>
      </c>
      <c r="N77" s="48"/>
    </row>
    <row r="78" spans="1:20">
      <c r="B78" s="9" t="s">
        <v>114</v>
      </c>
      <c r="D78" s="47"/>
      <c r="F78" s="9"/>
      <c r="G78" s="9"/>
      <c r="H78" s="9"/>
      <c r="I78" s="9"/>
      <c r="N78" s="48"/>
    </row>
    <row r="79" spans="1:20" s="84" customFormat="1">
      <c r="A79" s="9"/>
    </row>
    <row r="80" spans="1:20">
      <c r="B80" s="46" t="s">
        <v>115</v>
      </c>
      <c r="D80" s="47"/>
      <c r="F80" s="9"/>
      <c r="G80" s="9"/>
      <c r="H80" s="9"/>
      <c r="I80" s="9"/>
      <c r="N80" s="48"/>
    </row>
    <row r="81" spans="2:23">
      <c r="B81" s="14" t="s">
        <v>116</v>
      </c>
      <c r="D81" s="47"/>
      <c r="F81" s="9"/>
      <c r="G81" s="9"/>
      <c r="H81" s="9"/>
      <c r="I81" s="9"/>
      <c r="N81" s="48"/>
      <c r="W81" s="144" t="s">
        <v>113</v>
      </c>
    </row>
    <row r="82" spans="2:23">
      <c r="B82" s="14" t="s">
        <v>117</v>
      </c>
      <c r="D82" s="47"/>
      <c r="F82" s="9"/>
      <c r="G82" s="9"/>
      <c r="H82" s="9"/>
      <c r="I82" s="9"/>
      <c r="N82" s="48"/>
    </row>
  </sheetData>
  <sheetProtection algorithmName="SHA-512" hashValue="oM7zD3NSdKE2ahO3VLETZxJu7ODcf4dcm4vHmeSj51PXjm/59i1Qk02QNdzeVNTz4c5bRERo6cMGzfxK2F/UlQ==" saltValue="0OL4lgls0KU3QhmqcjrygQ==" spinCount="100000" sheet="1" objects="1" scenarios="1"/>
  <mergeCells count="4">
    <mergeCell ref="B6:F6"/>
    <mergeCell ref="B7:F7"/>
    <mergeCell ref="B68:I68"/>
    <mergeCell ref="B46:I46"/>
  </mergeCells>
  <pageMargins left="0.7" right="0.7" top="0.75" bottom="0.75" header="0.3" footer="0.3"/>
  <pageSetup paperSize="9" scale="48" orientation="portrait" r:id="rId1"/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3"/>
  <sheetViews>
    <sheetView showGridLines="0" tabSelected="1" zoomScale="51" workbookViewId="0">
      <selection activeCell="G22" sqref="G22"/>
    </sheetView>
  </sheetViews>
  <sheetFormatPr defaultColWidth="9.1796875" defaultRowHeight="14.5"/>
  <cols>
    <col min="1" max="1" width="9.1796875" style="154"/>
    <col min="2" max="2" width="51" style="154" customWidth="1"/>
    <col min="3" max="3" width="35.81640625" style="154" customWidth="1"/>
    <col min="4" max="4" width="11.453125" style="154" customWidth="1"/>
    <col min="5" max="5" width="14.54296875" style="154" customWidth="1"/>
    <col min="6" max="6" width="18.54296875" style="154" customWidth="1"/>
    <col min="7" max="7" width="20.7265625" style="154" customWidth="1"/>
    <col min="8" max="8" width="18.26953125" style="154" customWidth="1"/>
    <col min="9" max="9" width="9.1796875" style="9"/>
    <col min="10" max="10" width="12" style="9" customWidth="1"/>
    <col min="11" max="11" width="12.453125" style="9" customWidth="1"/>
    <col min="12" max="12" width="10.453125" style="9" customWidth="1"/>
    <col min="13" max="13" width="9.1796875" style="9"/>
    <col min="14" max="16384" width="9.1796875" style="154"/>
  </cols>
  <sheetData>
    <row r="1" spans="1:14" s="9" customFormat="1"/>
    <row r="2" spans="1:14" s="9" customFormat="1" ht="18.5">
      <c r="B2" s="51" t="s">
        <v>145</v>
      </c>
      <c r="C2" s="46"/>
      <c r="F2" s="52"/>
      <c r="G2" s="52"/>
      <c r="H2" s="52"/>
      <c r="I2" s="52"/>
    </row>
    <row r="3" spans="1:14" s="9" customFormat="1" ht="18.5">
      <c r="B3" s="51"/>
      <c r="C3" s="46"/>
      <c r="F3" s="52"/>
      <c r="G3" s="52"/>
      <c r="H3" s="52"/>
      <c r="I3" s="52"/>
    </row>
    <row r="4" spans="1:14" ht="18.5">
      <c r="B4" s="53" t="s">
        <v>118</v>
      </c>
      <c r="I4" s="154"/>
      <c r="N4" s="9"/>
    </row>
    <row r="5" spans="1:14" ht="15" thickBot="1">
      <c r="B5" s="155" t="s">
        <v>113</v>
      </c>
      <c r="C5" s="9"/>
      <c r="D5" s="9"/>
      <c r="E5" s="9"/>
      <c r="F5" s="9"/>
      <c r="G5" s="9"/>
    </row>
    <row r="6" spans="1:14" ht="15" thickBot="1">
      <c r="A6" s="155" t="s">
        <v>113</v>
      </c>
      <c r="C6" s="9"/>
      <c r="D6" s="156"/>
      <c r="E6" s="157" t="s">
        <v>118</v>
      </c>
      <c r="F6" s="158"/>
      <c r="G6" s="159"/>
      <c r="H6" s="9"/>
    </row>
    <row r="7" spans="1:14">
      <c r="A7" s="160"/>
      <c r="B7" s="161" t="s">
        <v>23</v>
      </c>
      <c r="C7" s="161" t="s">
        <v>119</v>
      </c>
      <c r="D7" s="162" t="s">
        <v>120</v>
      </c>
      <c r="E7" s="162" t="s">
        <v>121</v>
      </c>
      <c r="F7" s="163" t="s">
        <v>122</v>
      </c>
      <c r="G7" s="163" t="s">
        <v>123</v>
      </c>
      <c r="H7" s="108"/>
      <c r="I7" s="164"/>
      <c r="J7" s="164"/>
      <c r="K7" s="154"/>
      <c r="L7" s="154"/>
      <c r="M7" s="154"/>
    </row>
    <row r="8" spans="1:14" s="171" customFormat="1">
      <c r="A8" s="165"/>
      <c r="B8" s="166" t="s">
        <v>124</v>
      </c>
      <c r="C8" s="166" t="s">
        <v>125</v>
      </c>
      <c r="D8" s="167">
        <v>40</v>
      </c>
      <c r="E8" s="168">
        <v>0</v>
      </c>
      <c r="F8" s="169" t="s">
        <v>126</v>
      </c>
      <c r="G8" s="170">
        <v>0</v>
      </c>
      <c r="H8" s="164" t="s">
        <v>127</v>
      </c>
      <c r="I8" s="108"/>
      <c r="J8" s="108"/>
      <c r="K8" s="9"/>
      <c r="L8" s="9"/>
      <c r="M8" s="9"/>
    </row>
    <row r="9" spans="1:14" s="171" customFormat="1">
      <c r="A9" s="165"/>
      <c r="B9" s="166" t="s">
        <v>124</v>
      </c>
      <c r="C9" s="166" t="s">
        <v>128</v>
      </c>
      <c r="D9" s="167">
        <v>8</v>
      </c>
      <c r="E9" s="168">
        <v>0</v>
      </c>
      <c r="F9" s="169" t="s">
        <v>126</v>
      </c>
      <c r="G9" s="172">
        <v>0</v>
      </c>
      <c r="H9" s="164" t="s">
        <v>129</v>
      </c>
      <c r="I9" s="173"/>
      <c r="J9" s="173"/>
      <c r="K9" s="174"/>
      <c r="L9" s="174"/>
      <c r="M9" s="174"/>
    </row>
    <row r="10" spans="1:14">
      <c r="A10" s="165"/>
      <c r="B10" s="166" t="s">
        <v>60</v>
      </c>
      <c r="C10" s="166" t="s">
        <v>130</v>
      </c>
      <c r="D10" s="167">
        <v>2</v>
      </c>
      <c r="E10" s="168">
        <v>0</v>
      </c>
      <c r="F10" s="169" t="s">
        <v>126</v>
      </c>
      <c r="G10" s="170">
        <v>0</v>
      </c>
      <c r="H10" s="175" t="s">
        <v>147</v>
      </c>
      <c r="I10" s="164"/>
      <c r="J10" s="164"/>
      <c r="K10" s="154"/>
      <c r="L10" s="154"/>
      <c r="M10" s="154"/>
    </row>
    <row r="11" spans="1:14">
      <c r="A11" s="9"/>
      <c r="B11" s="176"/>
      <c r="C11" s="176"/>
      <c r="D11" s="176"/>
      <c r="E11" s="177"/>
      <c r="F11" s="178" t="s">
        <v>131</v>
      </c>
      <c r="G11" s="179">
        <v>0</v>
      </c>
      <c r="H11" s="164"/>
      <c r="I11" s="164"/>
      <c r="J11" s="164"/>
      <c r="K11" s="154"/>
      <c r="L11" s="154"/>
      <c r="M11" s="154"/>
    </row>
    <row r="12" spans="1:14">
      <c r="D12" s="9"/>
      <c r="E12" s="9"/>
      <c r="I12" s="154"/>
      <c r="J12" s="154"/>
      <c r="K12" s="154"/>
      <c r="L12" s="154"/>
      <c r="M12" s="154"/>
    </row>
    <row r="13" spans="1:14" s="171" customFormat="1">
      <c r="A13" s="180"/>
      <c r="B13" s="181"/>
      <c r="C13" s="182"/>
      <c r="I13" s="9"/>
      <c r="J13" s="9"/>
      <c r="K13" s="9"/>
      <c r="L13" s="9"/>
      <c r="M13" s="9"/>
    </row>
    <row r="14" spans="1:14" s="9" customFormat="1">
      <c r="B14" s="46" t="s">
        <v>112</v>
      </c>
    </row>
    <row r="15" spans="1:14" s="9" customFormat="1">
      <c r="B15" s="9" t="s">
        <v>152</v>
      </c>
    </row>
    <row r="16" spans="1:14" s="9" customFormat="1"/>
    <row r="17" spans="2:14" s="9" customFormat="1">
      <c r="B17" s="46" t="s">
        <v>115</v>
      </c>
    </row>
    <row r="18" spans="2:14" s="9" customFormat="1">
      <c r="B18" s="9" t="s">
        <v>132</v>
      </c>
    </row>
    <row r="19" spans="2:14" s="9" customFormat="1">
      <c r="B19" s="14" t="s">
        <v>116</v>
      </c>
    </row>
    <row r="20" spans="2:14" s="9" customFormat="1">
      <c r="B20" s="14" t="s">
        <v>117</v>
      </c>
    </row>
    <row r="21" spans="2:14">
      <c r="B21" s="9" t="s">
        <v>153</v>
      </c>
      <c r="I21" s="154"/>
      <c r="N21" s="9"/>
    </row>
    <row r="22" spans="2:14">
      <c r="B22" s="9" t="s">
        <v>133</v>
      </c>
      <c r="I22" s="154"/>
      <c r="N22" s="9"/>
    </row>
    <row r="23" spans="2:14" s="9" customFormat="1">
      <c r="B23" s="9" t="s">
        <v>134</v>
      </c>
    </row>
  </sheetData>
  <sheetProtection algorithmName="SHA-512" hashValue="9pQWxa1gQWJBLTZs38gwMptQSlAOylqPkock0tEW7EItXZ8So5/+vRY8meHyk5GKWPoK1nbHVHwhkTJTe3mKoQ==" saltValue="FDR6d6Xz0sx4KLST59jQCw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8B78777F2A0F4CA1A88B12983602B1" ma:contentTypeVersion="12" ma:contentTypeDescription="Een nieuw document maken." ma:contentTypeScope="" ma:versionID="3bf0c3d15a4ac5540fd0d2a381e24755">
  <xsd:schema xmlns:xsd="http://www.w3.org/2001/XMLSchema" xmlns:xs="http://www.w3.org/2001/XMLSchema" xmlns:p="http://schemas.microsoft.com/office/2006/metadata/properties" xmlns:ns2="a3739775-edeb-4f80-9611-dc751def26b5" xmlns:ns3="658a28e9-53de-462c-8919-f4d9d5138fb8" targetNamespace="http://schemas.microsoft.com/office/2006/metadata/properties" ma:root="true" ma:fieldsID="bb72297f3fbf0fa283a408e9cfbc1240" ns2:_="" ns3:_="">
    <xsd:import namespace="a3739775-edeb-4f80-9611-dc751def26b5"/>
    <xsd:import namespace="658a28e9-53de-462c-8919-f4d9d5138f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739775-edeb-4f80-9611-dc751def26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96240b3-82fb-446b-a13e-4fc46c6b65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8a28e9-53de-462c-8919-f4d9d5138fb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e46184d-8a53-426b-ae9a-a52fd0fb7c65}" ma:internalName="TaxCatchAll" ma:showField="CatchAllData" ma:web="658a28e9-53de-462c-8919-f4d9d5138f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58a28e9-53de-462c-8919-f4d9d5138fb8" xsi:nil="true"/>
    <lcf76f155ced4ddcb4097134ff3c332f xmlns="a3739775-edeb-4f80-9611-dc751def26b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BD6EC86-43EE-49D2-8944-A8F25A9080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42E644A-1FA5-4BA6-9312-127D6520A9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739775-edeb-4f80-9611-dc751def26b5"/>
    <ds:schemaRef ds:uri="658a28e9-53de-462c-8919-f4d9d5138f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EB8CD2-BF83-42F5-AA05-76CD5863CD35}">
  <ds:schemaRefs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658a28e9-53de-462c-8919-f4d9d5138fb8"/>
    <ds:schemaRef ds:uri="http://schemas.openxmlformats.org/package/2006/metadata/core-properties"/>
    <ds:schemaRef ds:uri="http://schemas.microsoft.com/office/infopath/2007/PartnerControls"/>
    <ds:schemaRef ds:uri="a3739775-edeb-4f80-9611-dc751def26b5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Totaal</vt:lpstr>
      <vt:lpstr>Chemisch afval</vt:lpstr>
      <vt:lpstr>lease inzamelmiddelen</vt:lpstr>
      <vt:lpstr>'Chemisch afval'!Afdrukbereik</vt:lpstr>
    </vt:vector>
  </TitlesOfParts>
  <Manager/>
  <Company>VUmc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Loesberg, P.J.H. (Pamela)</dc:creator>
  <cp:keywords/>
  <dc:description/>
  <cp:lastModifiedBy>Janzen, J.O. (Jelle)</cp:lastModifiedBy>
  <cp:revision/>
  <dcterms:created xsi:type="dcterms:W3CDTF">2019-04-23T09:27:08Z</dcterms:created>
  <dcterms:modified xsi:type="dcterms:W3CDTF">2024-07-18T13:07:53Z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0x010100D18B78777F2A0F4CA1A88B12983602B1</vt:lpwstr>
  </property>
  <property fmtid="{D5CDD505-2E9C-101B-9397-08002B2CF9AE}" pid="3" name="MediaServiceImageTags">
    <vt:lpwstr/>
  </property>
</Properties>
</file>