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I:\_SEC\Inkoop-RD\Inkoopdossiers lopend\RD2024-0040_JO_Raamovk beheersing eikenprocessierups\06. Aanbestedingsdocumenten\"/>
    </mc:Choice>
  </mc:AlternateContent>
  <xr:revisionPtr revIDLastSave="0" documentId="13_ncr:1_{144F7418-668D-4780-ABCF-8771E0A714C6}" xr6:coauthVersionLast="47" xr6:coauthVersionMax="47" xr10:uidLastSave="{00000000-0000-0000-0000-000000000000}"/>
  <bookViews>
    <workbookView xWindow="62520" yWindow="-120" windowWidth="29040" windowHeight="1584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bewijslast!$A$1:$I$57</definedName>
    <definedName name="_xlnm.Print_Area" localSheetId="0">invulformulier!$B$1:$M$60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21" l="1"/>
  <c r="H44" i="21" s="1"/>
  <c r="J44" i="21" s="1"/>
  <c r="L44" i="21" s="1"/>
  <c r="H22" i="21"/>
  <c r="J22" i="21" s="1"/>
  <c r="L22" i="21" s="1"/>
  <c r="C8" i="38" l="1"/>
  <c r="C8" i="37"/>
  <c r="C8" i="36"/>
  <c r="C8" i="31"/>
  <c r="I8" i="27"/>
  <c r="T34" i="24" l="1"/>
  <c r="N19" i="27" s="1"/>
  <c r="S34" i="24"/>
  <c r="R34" i="24"/>
  <c r="L19" i="27" s="1"/>
  <c r="Q34" i="24"/>
  <c r="K19" i="27" s="1"/>
  <c r="M34" i="24"/>
  <c r="L34" i="24"/>
  <c r="K34" i="24"/>
  <c r="J34" i="24"/>
  <c r="K12" i="21"/>
  <c r="I12" i="21"/>
  <c r="G12" i="21"/>
  <c r="E12" i="21"/>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C15" i="36"/>
  <c r="D15" i="36"/>
  <c r="E15" i="36"/>
  <c r="F15" i="36"/>
  <c r="G15" i="36"/>
  <c r="H15" i="36"/>
  <c r="C16" i="36"/>
  <c r="D16" i="36"/>
  <c r="E16" i="36"/>
  <c r="F16" i="36"/>
  <c r="G16" i="36"/>
  <c r="H16" i="36"/>
  <c r="C17" i="36"/>
  <c r="D17" i="36"/>
  <c r="E17" i="36"/>
  <c r="F17" i="36"/>
  <c r="G17" i="36"/>
  <c r="H17" i="36"/>
  <c r="C18" i="36"/>
  <c r="D18" i="36"/>
  <c r="E18" i="36"/>
  <c r="F18" i="36"/>
  <c r="G18" i="36"/>
  <c r="H18" i="36"/>
  <c r="C19" i="36"/>
  <c r="D19" i="36"/>
  <c r="E19" i="36"/>
  <c r="F19" i="36"/>
  <c r="G19" i="36"/>
  <c r="H19" i="36"/>
  <c r="C20" i="36"/>
  <c r="D20" i="36"/>
  <c r="E20" i="36"/>
  <c r="F20" i="36"/>
  <c r="G20" i="36"/>
  <c r="H20" i="36"/>
  <c r="C21"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C26" i="36"/>
  <c r="D26" i="36"/>
  <c r="E26" i="36"/>
  <c r="F26" i="36"/>
  <c r="G26" i="36"/>
  <c r="H26" i="36"/>
  <c r="C27" i="36"/>
  <c r="D27" i="36"/>
  <c r="E27" i="36"/>
  <c r="F27" i="36"/>
  <c r="G27" i="36"/>
  <c r="H27" i="36"/>
  <c r="C28" i="36"/>
  <c r="D28" i="36"/>
  <c r="E28" i="36"/>
  <c r="F28" i="36"/>
  <c r="G28" i="36"/>
  <c r="H28" i="36"/>
  <c r="C29" i="36"/>
  <c r="D29" i="36"/>
  <c r="E29" i="36"/>
  <c r="F29" i="36"/>
  <c r="G29" i="36"/>
  <c r="H29" i="36"/>
  <c r="C30" i="36"/>
  <c r="D30" i="36"/>
  <c r="E30" i="36"/>
  <c r="F30" i="36"/>
  <c r="G30" i="36"/>
  <c r="H30" i="36"/>
  <c r="C31"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C41" i="31"/>
  <c r="D41" i="31"/>
  <c r="E41" i="31"/>
  <c r="F41" i="31"/>
  <c r="G41" i="31"/>
  <c r="C42" i="31"/>
  <c r="D42" i="31"/>
  <c r="E42" i="31"/>
  <c r="F42" i="31"/>
  <c r="G42" i="31"/>
  <c r="C43" i="31"/>
  <c r="D43" i="31"/>
  <c r="E43" i="31"/>
  <c r="F43" i="31"/>
  <c r="G43" i="31"/>
  <c r="C44" i="31"/>
  <c r="D44" i="31"/>
  <c r="E44" i="31"/>
  <c r="F44" i="31"/>
  <c r="G44" i="31"/>
  <c r="C45" i="31"/>
  <c r="D45" i="31"/>
  <c r="E45" i="31"/>
  <c r="F45" i="31"/>
  <c r="G45" i="31"/>
  <c r="C46" i="31"/>
  <c r="D46" i="31"/>
  <c r="E46" i="31"/>
  <c r="F46" i="31"/>
  <c r="G46" i="31"/>
  <c r="C47" i="31"/>
  <c r="D47" i="31"/>
  <c r="E47" i="31"/>
  <c r="F47" i="31"/>
  <c r="G47" i="31"/>
  <c r="C48" i="31"/>
  <c r="D48" i="31"/>
  <c r="E48" i="31"/>
  <c r="F48" i="31"/>
  <c r="G48" i="31"/>
  <c r="C49" i="31"/>
  <c r="D49" i="31"/>
  <c r="E49" i="31"/>
  <c r="F49" i="31"/>
  <c r="G49" i="31"/>
  <c r="C50" i="31"/>
  <c r="D50" i="31"/>
  <c r="E50" i="31"/>
  <c r="F50" i="31"/>
  <c r="G50" i="31"/>
  <c r="C51" i="31"/>
  <c r="D51" i="31"/>
  <c r="E51" i="31"/>
  <c r="F51" i="31"/>
  <c r="G51" i="31"/>
  <c r="C52" i="31"/>
  <c r="D52" i="31"/>
  <c r="E52" i="31"/>
  <c r="F52" i="31"/>
  <c r="G52" i="31"/>
  <c r="C53" i="31"/>
  <c r="D53" i="31"/>
  <c r="E53" i="31"/>
  <c r="F53" i="31"/>
  <c r="G53" i="31"/>
  <c r="C54" i="31"/>
  <c r="D54" i="31"/>
  <c r="E54" i="31"/>
  <c r="F54" i="31"/>
  <c r="G54" i="31"/>
  <c r="C55" i="31"/>
  <c r="D55" i="31"/>
  <c r="E55" i="31"/>
  <c r="F55" i="31"/>
  <c r="G55" i="31"/>
  <c r="D36" i="31"/>
  <c r="E36" i="31"/>
  <c r="F36" i="31"/>
  <c r="G36" i="31"/>
  <c r="C13" i="31"/>
  <c r="D13" i="31"/>
  <c r="E13" i="31"/>
  <c r="F13" i="31"/>
  <c r="G13" i="31"/>
  <c r="H13" i="31"/>
  <c r="C14" i="31"/>
  <c r="D14" i="31"/>
  <c r="E14" i="31"/>
  <c r="F14" i="31"/>
  <c r="G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E12" i="31"/>
  <c r="F12" i="31"/>
  <c r="G12" i="31"/>
  <c r="H12" i="31"/>
  <c r="N10" i="27"/>
  <c r="M10" i="27"/>
  <c r="L10" i="27"/>
  <c r="K10" i="27"/>
  <c r="G19" i="27"/>
  <c r="F19" i="27"/>
  <c r="E19" i="27"/>
  <c r="D19" i="27"/>
  <c r="G10" i="27"/>
  <c r="F10" i="27"/>
  <c r="E10" i="27"/>
  <c r="D10" i="27"/>
  <c r="R10" i="24"/>
  <c r="T10" i="24"/>
  <c r="S10" i="24"/>
  <c r="Q10" i="24"/>
  <c r="M10" i="24"/>
  <c r="L10" i="24"/>
  <c r="K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R37" i="24"/>
  <c r="R38" i="24"/>
  <c r="R39" i="24"/>
  <c r="R40" i="24"/>
  <c r="R41" i="24"/>
  <c r="R42" i="24"/>
  <c r="R43" i="24"/>
  <c r="R44" i="24"/>
  <c r="R45" i="24"/>
  <c r="R46" i="24"/>
  <c r="R47" i="24"/>
  <c r="R48" i="24"/>
  <c r="R49" i="24"/>
  <c r="R50" i="24"/>
  <c r="R36" i="24"/>
  <c r="C1" i="38" l="1"/>
  <c r="C1" i="37"/>
  <c r="M19" i="27"/>
  <c r="Q12" i="24" l="1"/>
  <c r="F14" i="21" s="1"/>
  <c r="M44" i="21"/>
  <c r="M22" i="21"/>
  <c r="T36" i="24"/>
  <c r="L27" i="21" s="1"/>
  <c r="K27" i="21" s="1"/>
  <c r="S36" i="24"/>
  <c r="J27" i="21" s="1"/>
  <c r="I27" i="21" s="1"/>
  <c r="H27" i="21"/>
  <c r="Q37" i="24"/>
  <c r="Q38" i="24"/>
  <c r="Q39" i="24"/>
  <c r="Q40" i="24"/>
  <c r="Q41" i="24"/>
  <c r="Q42" i="24"/>
  <c r="Q43" i="24"/>
  <c r="Q44" i="24"/>
  <c r="Q45" i="24"/>
  <c r="Q46" i="24"/>
  <c r="Q47" i="24"/>
  <c r="Q48" i="24"/>
  <c r="Q49" i="24"/>
  <c r="Q50" i="24"/>
  <c r="Q36" i="24"/>
  <c r="F27" i="21" s="1"/>
  <c r="T12" i="24"/>
  <c r="L14" i="21" s="1"/>
  <c r="K14" i="21" s="1"/>
  <c r="S13" i="24"/>
  <c r="J15" i="21" s="1"/>
  <c r="I15" i="21" s="1"/>
  <c r="S14" i="24"/>
  <c r="S15" i="24"/>
  <c r="J17" i="21" s="1"/>
  <c r="I17" i="21" s="1"/>
  <c r="S16" i="24"/>
  <c r="S17" i="24"/>
  <c r="J19" i="21" s="1"/>
  <c r="I19" i="21" s="1"/>
  <c r="S12" i="24"/>
  <c r="J14" i="21" s="1"/>
  <c r="I14" i="21" s="1"/>
  <c r="R13" i="24"/>
  <c r="H15" i="21" s="1"/>
  <c r="R14" i="24"/>
  <c r="H16" i="21" s="1"/>
  <c r="R15" i="24"/>
  <c r="H17" i="21" s="1"/>
  <c r="G17" i="21" s="1"/>
  <c r="R16" i="24"/>
  <c r="H18" i="21" s="1"/>
  <c r="R17" i="24"/>
  <c r="H19" i="21" s="1"/>
  <c r="R12" i="24"/>
  <c r="H14" i="21" s="1"/>
  <c r="Q13" i="24"/>
  <c r="Q14" i="24"/>
  <c r="Q15" i="24"/>
  <c r="Q16" i="24"/>
  <c r="Q17" i="24"/>
  <c r="H28" i="21"/>
  <c r="J28" i="21"/>
  <c r="I28" i="21" s="1"/>
  <c r="L28" i="21"/>
  <c r="K28" i="21" s="1"/>
  <c r="H29" i="21"/>
  <c r="J29" i="21"/>
  <c r="I29" i="21" s="1"/>
  <c r="L29" i="21"/>
  <c r="K29" i="21" s="1"/>
  <c r="H30" i="21"/>
  <c r="L30" i="21"/>
  <c r="K30" i="21" s="1"/>
  <c r="H31" i="21"/>
  <c r="J31" i="21"/>
  <c r="I31" i="21" s="1"/>
  <c r="L31" i="21"/>
  <c r="K31" i="21" s="1"/>
  <c r="H32" i="21"/>
  <c r="J32" i="21"/>
  <c r="I32" i="21" s="1"/>
  <c r="L32" i="21"/>
  <c r="K32" i="21" s="1"/>
  <c r="H33" i="21"/>
  <c r="J33" i="21"/>
  <c r="I33" i="21" s="1"/>
  <c r="L33" i="21"/>
  <c r="K33" i="21" s="1"/>
  <c r="H34" i="21"/>
  <c r="L34" i="21"/>
  <c r="K34" i="21" s="1"/>
  <c r="H35" i="21"/>
  <c r="G35" i="21" s="1"/>
  <c r="J35" i="21"/>
  <c r="I35" i="21" s="1"/>
  <c r="L35" i="21"/>
  <c r="K35" i="21" s="1"/>
  <c r="H36" i="21"/>
  <c r="J36" i="21"/>
  <c r="I36" i="21" s="1"/>
  <c r="L36" i="21"/>
  <c r="K36" i="21" s="1"/>
  <c r="H37" i="21"/>
  <c r="J37" i="21"/>
  <c r="I37" i="21" s="1"/>
  <c r="L37" i="21"/>
  <c r="K37" i="21" s="1"/>
  <c r="H38" i="21"/>
  <c r="G38" i="21" s="1"/>
  <c r="J38" i="21"/>
  <c r="I38" i="21" s="1"/>
  <c r="L38" i="21"/>
  <c r="K38" i="21" s="1"/>
  <c r="H39" i="21"/>
  <c r="J39" i="21"/>
  <c r="I39" i="21" s="1"/>
  <c r="L39" i="21"/>
  <c r="K39" i="21" s="1"/>
  <c r="H40" i="21"/>
  <c r="J40" i="21"/>
  <c r="I40" i="21" s="1"/>
  <c r="L40" i="21"/>
  <c r="K40" i="21" s="1"/>
  <c r="H41" i="21"/>
  <c r="J41" i="21"/>
  <c r="I41" i="21" s="1"/>
  <c r="L41" i="21"/>
  <c r="K41" i="21" s="1"/>
  <c r="T13" i="24"/>
  <c r="L15" i="21" s="1"/>
  <c r="K15" i="21" s="1"/>
  <c r="T14" i="24"/>
  <c r="L16" i="21" s="1"/>
  <c r="K16" i="21" s="1"/>
  <c r="T15" i="24"/>
  <c r="L17" i="21" s="1"/>
  <c r="K17" i="21" s="1"/>
  <c r="T16" i="24"/>
  <c r="L18" i="21" s="1"/>
  <c r="K18" i="21" s="1"/>
  <c r="T17" i="24"/>
  <c r="L19" i="21" s="1"/>
  <c r="K19" i="21" s="1"/>
  <c r="C9" i="21" l="1"/>
  <c r="G34" i="21"/>
  <c r="J34" i="21"/>
  <c r="I34" i="21" s="1"/>
  <c r="G39" i="21"/>
  <c r="G31" i="21"/>
  <c r="G30" i="21"/>
  <c r="J30" i="21"/>
  <c r="I30" i="21" s="1"/>
  <c r="G32" i="21"/>
  <c r="G40" i="21"/>
  <c r="H20" i="21"/>
  <c r="G18" i="21"/>
  <c r="G16" i="21"/>
  <c r="J16" i="21"/>
  <c r="I16" i="21" s="1"/>
  <c r="J18" i="21"/>
  <c r="I18" i="21" s="1"/>
  <c r="H42" i="21"/>
  <c r="G37" i="21"/>
  <c r="G28" i="21"/>
  <c r="G36" i="21"/>
  <c r="G41" i="21"/>
  <c r="G33" i="21"/>
  <c r="G27" i="21"/>
  <c r="G15" i="21"/>
  <c r="G19" i="21"/>
  <c r="G14" i="21"/>
  <c r="T51" i="24"/>
  <c r="K20" i="21"/>
  <c r="S51" i="24"/>
  <c r="T18" i="24"/>
  <c r="L20" i="21"/>
  <c r="R51" i="24"/>
  <c r="R18" i="24"/>
  <c r="G29" i="21"/>
  <c r="S18" i="24"/>
  <c r="K42" i="21"/>
  <c r="L42" i="21"/>
  <c r="I20" i="21" l="1"/>
  <c r="I42" i="21"/>
  <c r="J42" i="21"/>
  <c r="J20" i="21"/>
  <c r="G42" i="21"/>
  <c r="H43" i="21" s="1"/>
  <c r="G20" i="21"/>
  <c r="H21" i="21" s="1"/>
  <c r="L21" i="21"/>
  <c r="L43" i="21"/>
  <c r="J21" i="21" l="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C1" i="36"/>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I50" i="31"/>
  <c r="H50" i="31"/>
  <c r="H36" i="31"/>
  <c r="H51" i="31"/>
  <c r="I51" i="31"/>
  <c r="F28" i="21"/>
  <c r="E28" i="21" s="1"/>
  <c r="E27" i="21"/>
  <c r="F15" i="21"/>
  <c r="E15" i="21" s="1"/>
  <c r="F16" i="21"/>
  <c r="E16" i="21" s="1"/>
  <c r="F17" i="21"/>
  <c r="E17" i="21" s="1"/>
  <c r="F18" i="21"/>
  <c r="E18" i="21" s="1"/>
  <c r="F19" i="21"/>
  <c r="E19" i="21" s="1"/>
  <c r="E14" i="21"/>
  <c r="C8" i="24"/>
  <c r="F30" i="21" l="1"/>
  <c r="E30" i="21" s="1"/>
  <c r="F29" i="21"/>
  <c r="E29" i="21" s="1"/>
  <c r="Q18" i="24"/>
  <c r="F20" i="21"/>
  <c r="F31" i="21" l="1"/>
  <c r="E31" i="21" s="1"/>
  <c r="F32" i="21" l="1"/>
  <c r="E32" i="21" s="1"/>
  <c r="F33" i="21" l="1"/>
  <c r="E33" i="21" s="1"/>
  <c r="F34" i="21" l="1"/>
  <c r="E34" i="21" s="1"/>
  <c r="I13" i="31"/>
  <c r="I14" i="31"/>
  <c r="I15" i="31"/>
  <c r="I16" i="31"/>
  <c r="I17" i="31"/>
  <c r="I18" i="31"/>
  <c r="I19" i="31"/>
  <c r="I20" i="31"/>
  <c r="I21" i="31"/>
  <c r="I22" i="31"/>
  <c r="I23" i="31"/>
  <c r="I24" i="31"/>
  <c r="I25" i="31"/>
  <c r="I26" i="31"/>
  <c r="I27" i="31"/>
  <c r="I28" i="31"/>
  <c r="I29" i="31"/>
  <c r="I30" i="31"/>
  <c r="I31" i="31"/>
  <c r="I55" i="31"/>
  <c r="H55" i="31"/>
  <c r="I54" i="31"/>
  <c r="H54" i="31"/>
  <c r="I53" i="31"/>
  <c r="H53" i="31"/>
  <c r="I52" i="31"/>
  <c r="H52"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C36" i="31"/>
  <c r="I12" i="31"/>
  <c r="C12" i="31"/>
  <c r="C1" i="31"/>
  <c r="F35" i="21" l="1"/>
  <c r="E35" i="21" s="1"/>
  <c r="I1" i="27"/>
  <c r="C1" i="24"/>
  <c r="F36" i="21" l="1"/>
  <c r="E36" i="21" s="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Q51" i="24"/>
  <c r="E42" i="21" l="1"/>
  <c r="F42" i="21"/>
  <c r="F43" i="21" l="1"/>
  <c r="M43" i="21" s="1"/>
  <c r="E20" i="21" l="1"/>
  <c r="F21" i="21" s="1"/>
  <c r="M21" i="21" s="1"/>
  <c r="C8" i="21" l="1"/>
</calcChain>
</file>

<file path=xl/sharedStrings.xml><?xml version="1.0" encoding="utf-8"?>
<sst xmlns="http://schemas.openxmlformats.org/spreadsheetml/2006/main" count="829" uniqueCount="138">
  <si>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</si>
  <si>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</si>
  <si>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</si>
  <si>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</si>
  <si>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</si>
  <si>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</si>
  <si>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</si>
  <si>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</si>
  <si>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</si>
  <si>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</si>
  <si>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</si>
  <si>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</si>
  <si>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</si>
  <si>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</si>
  <si>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</si>
  <si>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</si>
  <si>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</si>
  <si>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</si>
  <si>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</si>
  <si>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</si>
  <si>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</si>
  <si>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</si>
  <si>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</si>
  <si>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</si>
  <si>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</si>
  <si>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</si>
  <si>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</si>
  <si>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totaal aantal uren inzet</t>
  </si>
  <si>
    <t>totaal aantal dagen inzet</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</si>
  <si>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</si>
  <si>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</si>
  <si>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</si>
  <si>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</si>
  <si>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</si>
  <si>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</si>
  <si>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</si>
  <si>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</si>
  <si>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</si>
  <si>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</si>
  <si>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</si>
  <si>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</si>
  <si>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</si>
  <si>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</si>
  <si>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</si>
  <si>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</si>
  <si>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</si>
  <si>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</si>
  <si>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</si>
  <si>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</si>
  <si>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</si>
  <si>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</si>
  <si>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</si>
  <si>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</si>
  <si>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</si>
  <si>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</si>
  <si>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</si>
  <si>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</si>
  <si>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</si>
  <si>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</si>
  <si>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</si>
  <si>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</si>
  <si>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</si>
  <si>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</si>
  <si>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</si>
  <si>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</si>
  <si>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</si>
  <si>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</si>
  <si>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</si>
  <si>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</si>
  <si>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</si>
  <si>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</si>
  <si>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</si>
  <si>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</si>
  <si>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</si>
  <si>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</si>
  <si>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</si>
  <si>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</si>
  <si>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</si>
  <si>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</si>
  <si>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</si>
  <si>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</si>
  <si>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</si>
  <si>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</si>
  <si>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</si>
  <si>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</si>
  <si>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</si>
  <si>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</si>
  <si>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</si>
  <si>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</si>
  <si>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</si>
  <si>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</si>
  <si>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</si>
  <si>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</si>
  <si>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</si>
  <si>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</si>
  <si>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</si>
  <si>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</si>
  <si>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</si>
  <si>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</si>
  <si>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</si>
  <si>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</si>
  <si>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</si>
  <si>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</si>
  <si>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</si>
  <si>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</si>
  <si>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</si>
  <si>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</si>
  <si>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</si>
  <si>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</si>
  <si>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</si>
  <si>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totaal belofte uren</t>
  </si>
  <si>
    <t>totaal belofte dagen</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</si>
  <si>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</si>
  <si>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</si>
  <si>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</si>
  <si>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</si>
  <si>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</si>
  <si>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</si>
  <si>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</si>
  <si>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</si>
  <si>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</si>
  <si>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</si>
  <si>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</si>
  <si>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</si>
  <si>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Logboek</t>
  </si>
  <si>
    <t>Logboek overzicht</t>
  </si>
  <si>
    <t>Invulformulier Schoon- en Emissieloos Materieel</t>
  </si>
  <si>
    <t>contractjaar 1</t>
  </si>
  <si>
    <t>contractjaar 2</t>
  </si>
  <si>
    <t>contractjaar 3</t>
  </si>
  <si>
    <t>contractjaar 4</t>
  </si>
  <si>
    <t>startdatum contractjaar 1:</t>
  </si>
  <si>
    <t>startdatum contractjaar 2:</t>
  </si>
  <si>
    <t>startdatum contractjaar 3:</t>
  </si>
  <si>
    <t>startdatum contractjaar 4:</t>
  </si>
  <si>
    <t>Alle blauwe velden invullen</t>
  </si>
  <si>
    <t>Bewijslast</t>
  </si>
  <si>
    <t>Eiken Processierups Eindhoven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</si>
</sst>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164" fontId="5" fillId="0" borderId="0" xfId="1" applyFont="1" applyProtection="1"/>
    <xf numFmtId="166"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5" fontId="5" fillId="0" borderId="0" xfId="0" applyNumberFormat="1" applyFont="1"/>
    <xf numFmtId="0" fontId="13" fillId="0" borderId="0" xfId="0" applyFont="1"/>
    <xf numFmtId="165" fontId="12"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167" fontId="5" fillId="0" borderId="28" xfId="1" applyNumberFormat="1" applyFont="1" applyBorder="1" applyAlignment="1" applyProtection="1">
      <alignment horizontal="right"/>
    </xf>
    <xf numFmtId="0" fontId="8" fillId="2" borderId="37"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18" fillId="4" borderId="10" xfId="0" applyFont="1" applyFill="1" applyBorder="1" applyAlignment="1" applyProtection="1">
      <alignment horizontal="left" vertical="top" wrapText="1"/>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20" fillId="6" borderId="43" xfId="0" applyFont="1" applyFill="1" applyBorder="1" applyProtection="1">
      <protection locked="0"/>
    </xf>
    <xf numFmtId="0" fontId="20" fillId="6" borderId="51" xfId="0" applyFont="1" applyFill="1" applyBorder="1" applyProtection="1">
      <protection locked="0"/>
    </xf>
    <xf numFmtId="0" fontId="20" fillId="6" borderId="52" xfId="0" applyFont="1" applyFill="1" applyBorder="1" applyProtection="1">
      <protection locked="0"/>
    </xf>
    <xf numFmtId="0" fontId="18" fillId="5" borderId="42"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6" xfId="0" applyFont="1" applyFill="1" applyBorder="1" applyAlignment="1">
      <alignment vertical="top" wrapText="1"/>
    </xf>
    <xf numFmtId="0" fontId="8" fillId="2" borderId="32" xfId="0" applyFont="1" applyFill="1" applyBorder="1" applyAlignment="1">
      <alignment vertical="center" wrapText="1"/>
    </xf>
    <xf numFmtId="0" fontId="9" fillId="5" borderId="0" xfId="0" applyFont="1" applyFill="1"/>
    <xf numFmtId="0" fontId="18" fillId="0" borderId="13" xfId="0" applyFont="1" applyBorder="1"/>
    <xf numFmtId="0" fontId="20" fillId="6" borderId="31" xfId="0" applyFont="1" applyFill="1" applyBorder="1" applyProtection="1">
      <protection locked="0"/>
    </xf>
    <xf numFmtId="0" fontId="20" fillId="6" borderId="45" xfId="0" applyFont="1" applyFill="1" applyBorder="1" applyProtection="1">
      <protection locked="0"/>
    </xf>
    <xf numFmtId="0" fontId="18" fillId="4" borderId="34" xfId="0" applyFont="1" applyFill="1" applyBorder="1" applyAlignment="1" applyProtection="1">
      <alignment horizontal="left" vertical="top"/>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6"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6"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18" fillId="4" borderId="4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1" fontId="18" fillId="4" borderId="35" xfId="0" applyNumberFormat="1" applyFont="1" applyFill="1" applyBorder="1" applyAlignment="1" applyProtection="1">
      <alignment horizontal="left" vertical="top"/>
      <protection locked="0"/>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5"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60" xfId="0" applyFont="1" applyFill="1" applyBorder="1" applyAlignment="1">
      <alignment vertical="center" wrapText="1"/>
    </xf>
    <xf numFmtId="0" fontId="18" fillId="4" borderId="31"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8" fillId="2" borderId="66"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20" fillId="6" borderId="67" xfId="0" applyFont="1" applyFill="1" applyBorder="1" applyAlignment="1" applyProtection="1">
      <alignment wrapText="1"/>
      <protection locked="0"/>
    </xf>
    <xf numFmtId="0" fontId="18" fillId="4" borderId="51" xfId="0" applyFont="1" applyFill="1" applyBorder="1" applyAlignment="1" applyProtection="1">
      <alignment horizontal="left" vertical="top"/>
      <protection locked="0"/>
    </xf>
    <xf numFmtId="0" fontId="5" fillId="0" borderId="32" xfId="0" applyFont="1" applyBorder="1" applyAlignment="1">
      <alignment horizontal="left"/>
    </xf>
    <xf numFmtId="0" fontId="18" fillId="5" borderId="47" xfId="0" applyFont="1" applyFill="1" applyBorder="1" applyAlignment="1">
      <alignment vertical="center"/>
    </xf>
    <xf numFmtId="0" fontId="18" fillId="5" borderId="9" xfId="0" applyFont="1" applyFill="1" applyBorder="1" applyAlignment="1">
      <alignment vertical="center"/>
    </xf>
    <xf numFmtId="0" fontId="18" fillId="5" borderId="34" xfId="0" applyFont="1" applyFill="1" applyBorder="1" applyAlignment="1">
      <alignment vertical="center"/>
    </xf>
    <xf numFmtId="0" fontId="18" fillId="5" borderId="58" xfId="0" applyFont="1" applyFill="1" applyBorder="1" applyAlignment="1">
      <alignment vertical="center"/>
    </xf>
    <xf numFmtId="0" fontId="18" fillId="5" borderId="39" xfId="0" applyFont="1" applyFill="1" applyBorder="1" applyAlignment="1">
      <alignment vertical="center"/>
    </xf>
    <xf numFmtId="0" fontId="18" fillId="5" borderId="59" xfId="0" applyFont="1" applyFill="1" applyBorder="1" applyAlignment="1">
      <alignment vertical="center"/>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8" fillId="2" borderId="37" xfId="0" applyFont="1" applyFill="1" applyBorder="1" applyAlignment="1">
      <alignment vertical="top" wrapText="1"/>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167" fontId="12" fillId="0" borderId="50" xfId="1" applyNumberFormat="1" applyFont="1" applyBorder="1" applyAlignment="1" applyProtection="1">
      <alignment horizontal="right"/>
    </xf>
    <xf numFmtId="0" fontId="0" fillId="4" borderId="0" xfId="0" applyFill="1" applyAlignment="1">
      <alignment vertical="top" wrapText="1"/>
    </xf>
    <xf numFmtId="0" fontId="0" fillId="0" borderId="0" xfId="0" applyAlignment="1">
      <alignment vertical="top"/>
    </xf>
    <xf numFmtId="14" fontId="0" fillId="4" borderId="0" xfId="0" applyNumberFormat="1" applyFill="1" applyAlignment="1" applyProtection="1">
      <alignment vertical="top"/>
      <protection locked="0"/>
    </xf>
    <xf numFmtId="0" fontId="2" fillId="2" borderId="1" xfId="0" applyFont="1" applyFill="1" applyBorder="1" applyAlignment="1">
      <alignment vertical="center" wrapText="1"/>
    </xf>
    <xf numFmtId="165"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5"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0" fontId="13" fillId="0" borderId="11" xfId="0" applyFont="1" applyBorder="1"/>
    <xf numFmtId="167"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167" fontId="23" fillId="0" borderId="30" xfId="1" applyNumberFormat="1" applyFont="1" applyBorder="1" applyAlignment="1" applyProtection="1">
      <alignment horizontal="right"/>
    </xf>
    <xf numFmtId="0" fontId="24" fillId="0" borderId="22" xfId="0"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27" xfId="0" applyFont="1" applyFill="1" applyBorder="1" applyAlignment="1">
      <alignment vertical="center" wrapText="1"/>
    </xf>
    <xf numFmtId="0" fontId="5" fillId="0" borderId="53" xfId="0" applyFont="1" applyBorder="1" applyAlignment="1">
      <alignment wrapText="1"/>
    </xf>
    <xf numFmtId="0" fontId="5" fillId="0" borderId="33" xfId="0" applyFont="1" applyBorder="1" applyAlignment="1">
      <alignment wrapText="1"/>
    </xf>
    <xf numFmtId="1" fontId="5" fillId="0" borderId="43" xfId="0" applyNumberFormat="1" applyFont="1" applyBorder="1" applyAlignment="1">
      <alignment horizontal="center" vertical="center"/>
    </xf>
    <xf numFmtId="0" fontId="5" fillId="0" borderId="2" xfId="0" applyFont="1" applyBorder="1"/>
    <xf numFmtId="0" fontId="5" fillId="0" borderId="23" xfId="0" applyFont="1" applyBorder="1" applyAlignment="1">
      <alignment vertical="top" wrapText="1"/>
    </xf>
    <xf numFmtId="166" fontId="5" fillId="0" borderId="25" xfId="0" applyNumberFormat="1" applyFont="1" applyBorder="1" applyAlignment="1">
      <alignment horizontal="center"/>
    </xf>
    <xf numFmtId="166" fontId="5" fillId="0" borderId="31" xfId="0" applyNumberFormat="1" applyFont="1" applyBorder="1" applyAlignment="1">
      <alignment horizontal="center" vertical="center"/>
    </xf>
    <xf numFmtId="1" fontId="5" fillId="0" borderId="56" xfId="0" applyNumberFormat="1" applyFont="1" applyBorder="1" applyAlignment="1">
      <alignment horizontal="center"/>
    </xf>
    <xf numFmtId="0" fontId="5" fillId="0" borderId="20" xfId="0" applyFont="1" applyBorder="1"/>
    <xf numFmtId="0" fontId="22" fillId="5" borderId="0" xfId="0" applyFont="1" applyFill="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49" fontId="5" fillId="4" borderId="0" xfId="0" applyNumberFormat="1" applyFont="1" applyFill="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1168598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61"/>
  <sheetViews>
    <sheetView showGridLines="0" tabSelected="1" zoomScale="85" zoomScaleNormal="85" workbookViewId="0">
      <selection activeCell="F22" sqref="F22"/>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23" t="s">
        <v>137</v>
      </c>
      <c r="C1" s="83"/>
    </row>
    <row r="2" spans="2:20" s="3" customFormat="1" ht="18.5">
      <c r="B2" s="2" t="s">
        <v>126</v>
      </c>
      <c r="M2" s="4"/>
      <c r="N2" s="4"/>
      <c r="P2" s="4"/>
      <c r="Q2" s="4"/>
      <c r="S2" s="4"/>
      <c r="T2" s="4"/>
    </row>
    <row r="3" spans="2:20" s="3" customFormat="1" ht="8.5" customHeight="1">
      <c r="B3" s="2"/>
      <c r="M3" s="4"/>
      <c r="N3" s="4"/>
      <c r="P3" s="4"/>
      <c r="Q3" s="4"/>
      <c r="S3" s="4"/>
      <c r="T3" s="4"/>
    </row>
    <row r="4" spans="2:20" s="3" customFormat="1" ht="18.5">
      <c r="B4" s="21" t="s">
        <v>0</v>
      </c>
      <c r="M4" s="17"/>
      <c r="Q4" s="5"/>
      <c r="S4" s="4"/>
      <c r="T4" s="4"/>
    </row>
    <row r="5" spans="2:20" s="3" customFormat="1" ht="18.5">
      <c r="B5" s="226"/>
      <c r="C5" s="226"/>
      <c r="M5" s="17"/>
      <c r="Q5" s="5"/>
      <c r="S5" s="4"/>
      <c r="T5" s="4"/>
    </row>
    <row r="6" spans="2:20" s="3" customFormat="1" ht="7.5" customHeight="1">
      <c r="B6" s="61"/>
      <c r="C6" s="61"/>
      <c r="D6" s="61"/>
      <c r="E6" s="61"/>
      <c r="F6" s="61"/>
      <c r="G6" s="61"/>
      <c r="H6" s="61"/>
      <c r="I6" s="61"/>
      <c r="J6" s="61"/>
      <c r="K6" s="61"/>
      <c r="L6" s="61"/>
      <c r="M6" s="17"/>
      <c r="Q6" s="5"/>
      <c r="S6" s="4"/>
      <c r="T6" s="4"/>
    </row>
    <row r="7" spans="2:20" s="3" customFormat="1" ht="16" thickBot="1">
      <c r="B7" s="21" t="s">
        <v>21</v>
      </c>
      <c r="C7"/>
      <c r="D7"/>
      <c r="E7" s="21"/>
      <c r="F7" s="21"/>
      <c r="G7" s="21"/>
      <c r="H7" s="21"/>
      <c r="I7" s="21"/>
      <c r="J7" s="21"/>
      <c r="K7" s="21"/>
      <c r="L7" s="21"/>
      <c r="M7" s="21"/>
      <c r="Q7" s="5"/>
      <c r="S7" s="4"/>
      <c r="T7" s="4"/>
    </row>
    <row r="8" spans="2:20" s="3" customFormat="1" ht="30" customHeight="1">
      <c r="B8" s="175" t="s">
        <v>19</v>
      </c>
      <c r="C8" s="176">
        <f>$M$21+$M$43</f>
        <v>0</v>
      </c>
      <c r="D8"/>
      <c r="E8" s="21"/>
      <c r="F8" s="21"/>
      <c r="G8" s="21"/>
      <c r="H8" s="21"/>
      <c r="I8" s="21"/>
      <c r="J8" s="21"/>
      <c r="K8" s="21"/>
      <c r="L8" s="21"/>
      <c r="M8" s="21"/>
      <c r="Q8" s="5"/>
      <c r="S8" s="4"/>
      <c r="T8" s="4"/>
    </row>
    <row r="9" spans="2:20" s="3" customFormat="1" ht="30" customHeight="1" thickBot="1">
      <c r="B9" s="177" t="s">
        <v>20</v>
      </c>
      <c r="C9" s="178">
        <f>M22+M44</f>
        <v>69000</v>
      </c>
      <c r="D9"/>
      <c r="E9" s="21"/>
      <c r="F9" s="21"/>
      <c r="G9" s="21"/>
      <c r="H9" s="21"/>
      <c r="I9" s="21"/>
      <c r="J9" s="21"/>
      <c r="K9" s="21"/>
      <c r="L9" s="21"/>
      <c r="M9" s="21"/>
      <c r="Q9" s="5"/>
      <c r="S9" s="4"/>
      <c r="T9" s="4"/>
    </row>
    <row r="10" spans="2:20" s="3" customFormat="1" ht="18.5">
      <c r="B10" s="179"/>
      <c r="C10" s="18"/>
      <c r="D10"/>
      <c r="E10"/>
      <c r="F10"/>
      <c r="G10"/>
      <c r="H10"/>
      <c r="I10"/>
      <c r="J10"/>
      <c r="K10"/>
      <c r="L10"/>
      <c r="M10" s="17"/>
      <c r="Q10" s="5"/>
      <c r="S10" s="4"/>
      <c r="T10" s="4"/>
    </row>
    <row r="11" spans="2:20" s="3" customFormat="1" ht="15" customHeight="1" thickBot="1">
      <c r="B11"/>
      <c r="C11" s="10"/>
      <c r="D11" s="10"/>
      <c r="E11" s="10"/>
      <c r="F11" s="10"/>
      <c r="G11" s="10"/>
      <c r="H11" s="10"/>
      <c r="I11" s="10"/>
      <c r="J11" s="10"/>
      <c r="K11" s="10"/>
      <c r="L11" s="10"/>
      <c r="M11" s="10"/>
      <c r="N11" s="10"/>
      <c r="O11" s="10"/>
      <c r="P11" s="10"/>
      <c r="Q11" s="5"/>
      <c r="S11" s="4"/>
      <c r="T11" s="4"/>
    </row>
    <row r="12" spans="2:20" s="3" customFormat="1" ht="42.75" customHeight="1" thickBot="1">
      <c r="B12" s="19" t="s">
        <v>17</v>
      </c>
      <c r="C12" s="20"/>
      <c r="D12" s="20"/>
      <c r="E12" s="224" t="str">
        <f>E25</f>
        <v>contractjaar 1</v>
      </c>
      <c r="F12" s="225"/>
      <c r="G12" s="224" t="str">
        <f>G25</f>
        <v>contractjaar 2</v>
      </c>
      <c r="H12" s="225"/>
      <c r="I12" s="224" t="str">
        <f>I25</f>
        <v>contractjaar 3</v>
      </c>
      <c r="J12" s="225"/>
      <c r="K12" s="224" t="str">
        <f>K25</f>
        <v>contractjaar 4</v>
      </c>
      <c r="L12" s="225"/>
      <c r="M12" s="180"/>
    </row>
    <row r="13" spans="2:20" s="6" customFormat="1" ht="29.5" thickBot="1">
      <c r="B13" s="181" t="s">
        <v>98</v>
      </c>
      <c r="C13" s="182" t="s">
        <v>1</v>
      </c>
      <c r="D13" s="183" t="s">
        <v>2</v>
      </c>
      <c r="E13" s="181" t="s">
        <v>3</v>
      </c>
      <c r="F13" s="184" t="s">
        <v>27</v>
      </c>
      <c r="G13" s="181" t="s">
        <v>3</v>
      </c>
      <c r="H13" s="184" t="s">
        <v>27</v>
      </c>
      <c r="I13" s="181" t="s">
        <v>3</v>
      </c>
      <c r="J13" s="184" t="s">
        <v>27</v>
      </c>
      <c r="K13" s="181" t="s">
        <v>3</v>
      </c>
      <c r="L13" s="184" t="s">
        <v>27</v>
      </c>
      <c r="M13" s="185" t="s">
        <v>32</v>
      </c>
    </row>
    <row r="14" spans="2:20" s="3" customFormat="1" ht="15.65" customHeight="1">
      <c r="B14" s="186" t="s">
        <v>94</v>
      </c>
      <c r="C14" s="70" t="s">
        <v>95</v>
      </c>
      <c r="D14" s="187">
        <v>10</v>
      </c>
      <c r="E14" s="98">
        <f t="shared" ref="E14:G19" si="0">IFERROR($D14*F14,0)</f>
        <v>0</v>
      </c>
      <c r="F14" s="90">
        <f>bewijslast!Q12</f>
        <v>0</v>
      </c>
      <c r="G14" s="98">
        <f t="shared" si="0"/>
        <v>0</v>
      </c>
      <c r="H14" s="90">
        <f>bewijslast!R12</f>
        <v>0</v>
      </c>
      <c r="I14" s="98">
        <f t="shared" ref="I14" si="1">IFERROR($D14*J14,0)</f>
        <v>0</v>
      </c>
      <c r="J14" s="90">
        <f>bewijslast!S12</f>
        <v>0</v>
      </c>
      <c r="K14" s="98">
        <f t="shared" ref="K14" si="2">IFERROR($D14*L14,0)</f>
        <v>0</v>
      </c>
      <c r="L14" s="90">
        <f>bewijslast!T12</f>
        <v>0</v>
      </c>
      <c r="M14" s="188"/>
    </row>
    <row r="15" spans="2:20" s="3" customFormat="1">
      <c r="B15" s="186" t="s">
        <v>94</v>
      </c>
      <c r="C15" s="70" t="s">
        <v>101</v>
      </c>
      <c r="D15" s="187">
        <v>10</v>
      </c>
      <c r="E15" s="98">
        <f t="shared" si="0"/>
        <v>0</v>
      </c>
      <c r="F15" s="90">
        <f>bewijslast!Q13</f>
        <v>0</v>
      </c>
      <c r="G15" s="98">
        <f t="shared" si="0"/>
        <v>0</v>
      </c>
      <c r="H15" s="90">
        <f>bewijslast!R13</f>
        <v>0</v>
      </c>
      <c r="I15" s="98">
        <f t="shared" ref="I15" si="3">IFERROR($D15*J15,0)</f>
        <v>0</v>
      </c>
      <c r="J15" s="90">
        <f>bewijslast!S13</f>
        <v>0</v>
      </c>
      <c r="K15" s="98">
        <f t="shared" ref="K15" si="4">IFERROR($D15*L15,0)</f>
        <v>0</v>
      </c>
      <c r="L15" s="90">
        <f>bewijslast!T13</f>
        <v>0</v>
      </c>
      <c r="M15" s="188"/>
    </row>
    <row r="16" spans="2:20" s="3" customFormat="1">
      <c r="B16" s="186" t="s">
        <v>4</v>
      </c>
      <c r="C16" s="189" t="s">
        <v>102</v>
      </c>
      <c r="D16" s="190">
        <v>6</v>
      </c>
      <c r="E16" s="98">
        <f t="shared" si="0"/>
        <v>0</v>
      </c>
      <c r="F16" s="90">
        <f>bewijslast!Q14</f>
        <v>0</v>
      </c>
      <c r="G16" s="98">
        <f t="shared" si="0"/>
        <v>0</v>
      </c>
      <c r="H16" s="90">
        <f>bewijslast!R14</f>
        <v>0</v>
      </c>
      <c r="I16" s="98">
        <f t="shared" ref="I16" si="5">IFERROR($D16*J16,0)</f>
        <v>0</v>
      </c>
      <c r="J16" s="90">
        <f>bewijslast!S14</f>
        <v>0</v>
      </c>
      <c r="K16" s="98">
        <f t="shared" ref="K16" si="6">IFERROR($D16*L16,0)</f>
        <v>0</v>
      </c>
      <c r="L16" s="90">
        <f>bewijslast!T14</f>
        <v>0</v>
      </c>
      <c r="M16" s="188"/>
    </row>
    <row r="17" spans="2:14" s="3" customFormat="1">
      <c r="B17" s="186" t="s">
        <v>5</v>
      </c>
      <c r="C17" s="189" t="s">
        <v>102</v>
      </c>
      <c r="D17" s="190">
        <v>4</v>
      </c>
      <c r="E17" s="98">
        <f t="shared" si="0"/>
        <v>0</v>
      </c>
      <c r="F17" s="90">
        <f>bewijslast!Q15</f>
        <v>0</v>
      </c>
      <c r="G17" s="98">
        <f t="shared" si="0"/>
        <v>0</v>
      </c>
      <c r="H17" s="90">
        <f>bewijslast!R15</f>
        <v>0</v>
      </c>
      <c r="I17" s="98">
        <f t="shared" ref="I17" si="7">IFERROR($D17*J17,0)</f>
        <v>0</v>
      </c>
      <c r="J17" s="90">
        <f>bewijslast!S15</f>
        <v>0</v>
      </c>
      <c r="K17" s="98">
        <f t="shared" ref="K17" si="8">IFERROR($D17*L17,0)</f>
        <v>0</v>
      </c>
      <c r="L17" s="90">
        <f>bewijslast!T15</f>
        <v>0</v>
      </c>
      <c r="M17" s="188"/>
    </row>
    <row r="18" spans="2:14" s="3" customFormat="1" ht="15" customHeight="1">
      <c r="B18" s="186" t="s">
        <v>4</v>
      </c>
      <c r="C18" s="189" t="s">
        <v>103</v>
      </c>
      <c r="D18" s="191">
        <v>4</v>
      </c>
      <c r="E18" s="98">
        <f t="shared" si="0"/>
        <v>0</v>
      </c>
      <c r="F18" s="90">
        <f>bewijslast!Q16</f>
        <v>0</v>
      </c>
      <c r="G18" s="98">
        <f t="shared" si="0"/>
        <v>0</v>
      </c>
      <c r="H18" s="90">
        <f>bewijslast!R16</f>
        <v>0</v>
      </c>
      <c r="I18" s="98">
        <f t="shared" ref="I18" si="9">IFERROR($D18*J18,0)</f>
        <v>0</v>
      </c>
      <c r="J18" s="90">
        <f>bewijslast!S16</f>
        <v>0</v>
      </c>
      <c r="K18" s="98">
        <f t="shared" ref="K18" si="10">IFERROR($D18*L18,0)</f>
        <v>0</v>
      </c>
      <c r="L18" s="90">
        <f>bewijslast!T16</f>
        <v>0</v>
      </c>
      <c r="M18" s="188"/>
    </row>
    <row r="19" spans="2:14" s="3" customFormat="1" ht="15" customHeight="1" thickBot="1">
      <c r="B19" s="192" t="s">
        <v>5</v>
      </c>
      <c r="C19" s="193" t="s">
        <v>103</v>
      </c>
      <c r="D19" s="194">
        <v>0</v>
      </c>
      <c r="E19" s="99">
        <f t="shared" si="0"/>
        <v>0</v>
      </c>
      <c r="F19" s="97">
        <f>bewijslast!Q17</f>
        <v>0</v>
      </c>
      <c r="G19" s="99">
        <f t="shared" si="0"/>
        <v>0</v>
      </c>
      <c r="H19" s="90">
        <f>bewijslast!R17</f>
        <v>0</v>
      </c>
      <c r="I19" s="99">
        <f t="shared" ref="I19" si="11">IFERROR($D19*J19,0)</f>
        <v>0</v>
      </c>
      <c r="J19" s="90">
        <f>bewijslast!S17</f>
        <v>0</v>
      </c>
      <c r="K19" s="99">
        <f t="shared" ref="K19" si="12">IFERROR($D19*L19,0)</f>
        <v>0</v>
      </c>
      <c r="L19" s="90">
        <f>bewijslast!T17</f>
        <v>0</v>
      </c>
      <c r="M19" s="188"/>
    </row>
    <row r="20" spans="2:14" s="16" customFormat="1">
      <c r="B20" s="195"/>
      <c r="C20" s="196"/>
      <c r="D20" s="197" t="s">
        <v>97</v>
      </c>
      <c r="E20" s="11">
        <f t="shared" ref="E20:L20" si="13">SUM(E14:E19)</f>
        <v>0</v>
      </c>
      <c r="F20" s="37">
        <f t="shared" si="13"/>
        <v>0</v>
      </c>
      <c r="G20" s="11">
        <f t="shared" si="13"/>
        <v>0</v>
      </c>
      <c r="H20" s="37">
        <f t="shared" si="13"/>
        <v>0</v>
      </c>
      <c r="I20" s="11">
        <f t="shared" si="13"/>
        <v>0</v>
      </c>
      <c r="J20" s="37">
        <f t="shared" si="13"/>
        <v>0</v>
      </c>
      <c r="K20" s="11">
        <f t="shared" si="13"/>
        <v>0</v>
      </c>
      <c r="L20" s="37">
        <f t="shared" si="13"/>
        <v>0</v>
      </c>
      <c r="M20" s="198"/>
    </row>
    <row r="21" spans="2:14" s="16" customFormat="1" ht="18.5">
      <c r="B21" s="199"/>
      <c r="C21" s="200"/>
      <c r="D21" s="201" t="s">
        <v>30</v>
      </c>
      <c r="E21" s="202"/>
      <c r="F21" s="24">
        <f>IFERROR(((E20/F20)/10)*F22,0)</f>
        <v>0</v>
      </c>
      <c r="G21" s="202"/>
      <c r="H21" s="24">
        <f>IFERROR(((G20/H20)/10)*H22,0)</f>
        <v>0</v>
      </c>
      <c r="I21" s="202"/>
      <c r="J21" s="24">
        <f>IFERROR(((I20/J20)/10)*J22,0)</f>
        <v>0</v>
      </c>
      <c r="K21" s="202"/>
      <c r="L21" s="24">
        <f>IFERROR(((K20/L20)/10)*L22,0)</f>
        <v>0</v>
      </c>
      <c r="M21" s="203">
        <f>SUM(E21:L21)</f>
        <v>0</v>
      </c>
    </row>
    <row r="22" spans="2:14" s="3" customFormat="1" ht="19" thickBot="1">
      <c r="B22" s="204"/>
      <c r="C22" s="205"/>
      <c r="D22" s="206" t="s">
        <v>31</v>
      </c>
      <c r="E22" s="207"/>
      <c r="F22" s="208">
        <v>4000</v>
      </c>
      <c r="G22" s="209"/>
      <c r="H22" s="208">
        <f>F22</f>
        <v>4000</v>
      </c>
      <c r="I22" s="209"/>
      <c r="J22" s="208">
        <f>H22</f>
        <v>4000</v>
      </c>
      <c r="K22" s="209"/>
      <c r="L22" s="208">
        <f>J22</f>
        <v>4000</v>
      </c>
      <c r="M22" s="171">
        <f>SUM(F22:L22)</f>
        <v>16000</v>
      </c>
    </row>
    <row r="23" spans="2:14" s="3" customFormat="1">
      <c r="M23" s="15"/>
    </row>
    <row r="24" spans="2:14" s="3" customFormat="1" ht="15" thickBot="1">
      <c r="D24" s="12"/>
      <c r="E24" s="12"/>
      <c r="F24" s="12"/>
      <c r="G24" s="12"/>
      <c r="H24" s="12"/>
      <c r="I24" s="12"/>
      <c r="J24" s="12"/>
      <c r="K24" s="12"/>
      <c r="L24" s="12"/>
      <c r="M24" s="15"/>
    </row>
    <row r="25" spans="2:14" s="6" customFormat="1" ht="42.75" customHeight="1" thickBot="1">
      <c r="B25" s="19" t="s">
        <v>18</v>
      </c>
      <c r="C25" s="20"/>
      <c r="D25" s="20"/>
      <c r="E25" s="224" t="s">
        <v>127</v>
      </c>
      <c r="F25" s="225"/>
      <c r="G25" s="224" t="s">
        <v>128</v>
      </c>
      <c r="H25" s="225"/>
      <c r="I25" s="224" t="s">
        <v>129</v>
      </c>
      <c r="J25" s="225"/>
      <c r="K25" s="224" t="s">
        <v>130</v>
      </c>
      <c r="L25" s="225"/>
      <c r="M25" s="180"/>
    </row>
    <row r="26" spans="2:14" s="3" customFormat="1" ht="29.5" thickBot="1">
      <c r="B26" s="210" t="s">
        <v>98</v>
      </c>
      <c r="C26" s="211" t="s">
        <v>1</v>
      </c>
      <c r="D26" s="212" t="s">
        <v>2</v>
      </c>
      <c r="E26" s="175" t="s">
        <v>3</v>
      </c>
      <c r="F26" s="213" t="s">
        <v>28</v>
      </c>
      <c r="G26" s="175" t="s">
        <v>3</v>
      </c>
      <c r="H26" s="213" t="s">
        <v>28</v>
      </c>
      <c r="I26" s="175" t="s">
        <v>3</v>
      </c>
      <c r="J26" s="213" t="s">
        <v>28</v>
      </c>
      <c r="K26" s="175" t="s">
        <v>3</v>
      </c>
      <c r="L26" s="213" t="s">
        <v>28</v>
      </c>
      <c r="M26" s="185" t="s">
        <v>32</v>
      </c>
    </row>
    <row r="27" spans="2:14" s="3" customFormat="1" ht="15" customHeight="1">
      <c r="B27" s="214" t="s">
        <v>94</v>
      </c>
      <c r="C27" s="215" t="s">
        <v>95</v>
      </c>
      <c r="D27" s="216">
        <v>10</v>
      </c>
      <c r="E27" s="94">
        <f t="shared" ref="E27:G41" si="14">$D27*F27</f>
        <v>0</v>
      </c>
      <c r="F27" s="95">
        <f>bewijslast!Q36</f>
        <v>0</v>
      </c>
      <c r="G27" s="94">
        <f t="shared" si="14"/>
        <v>0</v>
      </c>
      <c r="H27" s="95">
        <f>bewijslast!R36</f>
        <v>0</v>
      </c>
      <c r="I27" s="94">
        <f t="shared" ref="I27" si="15">$D27*J27</f>
        <v>0</v>
      </c>
      <c r="J27" s="95">
        <f>bewijslast!S36</f>
        <v>0</v>
      </c>
      <c r="K27" s="94">
        <f t="shared" ref="K27" si="16">$D27*L27</f>
        <v>0</v>
      </c>
      <c r="L27" s="95">
        <f>bewijslast!T36</f>
        <v>0</v>
      </c>
      <c r="M27" s="217"/>
    </row>
    <row r="28" spans="2:14" s="3" customFormat="1" ht="15" customHeight="1">
      <c r="B28" s="186" t="s">
        <v>94</v>
      </c>
      <c r="C28" s="70" t="s">
        <v>96</v>
      </c>
      <c r="D28" s="187">
        <v>10</v>
      </c>
      <c r="E28" s="13">
        <f t="shared" si="14"/>
        <v>0</v>
      </c>
      <c r="F28" s="90">
        <f>bewijslast!Q37</f>
        <v>0</v>
      </c>
      <c r="G28" s="13">
        <f t="shared" si="14"/>
        <v>0</v>
      </c>
      <c r="H28" s="90">
        <f>bewijslast!R37</f>
        <v>0</v>
      </c>
      <c r="I28" s="13">
        <f t="shared" ref="I28" si="17">$D28*J28</f>
        <v>0</v>
      </c>
      <c r="J28" s="90">
        <f>bewijslast!S37</f>
        <v>0</v>
      </c>
      <c r="K28" s="13">
        <f t="shared" ref="K28" si="18">$D28*L28</f>
        <v>0</v>
      </c>
      <c r="L28" s="90">
        <f>bewijslast!T37</f>
        <v>0</v>
      </c>
      <c r="M28" s="188"/>
    </row>
    <row r="29" spans="2:14" s="3" customFormat="1" ht="15" customHeight="1">
      <c r="B29" s="186" t="s">
        <v>6</v>
      </c>
      <c r="C29" s="70" t="s">
        <v>102</v>
      </c>
      <c r="D29" s="190">
        <v>7</v>
      </c>
      <c r="E29" s="13">
        <f t="shared" si="14"/>
        <v>0</v>
      </c>
      <c r="F29" s="90">
        <f>bewijslast!Q38</f>
        <v>0</v>
      </c>
      <c r="G29" s="13">
        <f t="shared" si="14"/>
        <v>0</v>
      </c>
      <c r="H29" s="90">
        <f>bewijslast!R38</f>
        <v>0</v>
      </c>
      <c r="I29" s="13">
        <f t="shared" ref="I29" si="19">$D29*J29</f>
        <v>0</v>
      </c>
      <c r="J29" s="90">
        <f>bewijslast!S38</f>
        <v>0</v>
      </c>
      <c r="K29" s="13">
        <f t="shared" ref="K29" si="20">$D29*L29</f>
        <v>0</v>
      </c>
      <c r="L29" s="90">
        <f>bewijslast!T38</f>
        <v>0</v>
      </c>
      <c r="M29" s="188"/>
      <c r="N29" s="15"/>
    </row>
    <row r="30" spans="2:14" s="3" customFormat="1" ht="15" customHeight="1">
      <c r="B30" s="218" t="s">
        <v>99</v>
      </c>
      <c r="C30" s="70" t="s">
        <v>7</v>
      </c>
      <c r="D30" s="219">
        <v>5.5</v>
      </c>
      <c r="E30" s="13">
        <f t="shared" si="14"/>
        <v>0</v>
      </c>
      <c r="F30" s="90">
        <f>bewijslast!Q39</f>
        <v>0</v>
      </c>
      <c r="G30" s="13">
        <f t="shared" si="14"/>
        <v>0</v>
      </c>
      <c r="H30" s="90">
        <f>bewijslast!R39</f>
        <v>0</v>
      </c>
      <c r="I30" s="13">
        <f t="shared" ref="I30" si="21">$D30*J30</f>
        <v>0</v>
      </c>
      <c r="J30" s="90">
        <f>bewijslast!S39</f>
        <v>0</v>
      </c>
      <c r="K30" s="13">
        <f t="shared" ref="K30" si="22">$D30*L30</f>
        <v>0</v>
      </c>
      <c r="L30" s="90">
        <f>bewijslast!T39</f>
        <v>0</v>
      </c>
      <c r="M30" s="188"/>
      <c r="N30" s="15"/>
    </row>
    <row r="31" spans="2:14" s="3" customFormat="1" ht="15" customHeight="1">
      <c r="B31" s="186" t="s">
        <v>99</v>
      </c>
      <c r="C31" s="70" t="s">
        <v>8</v>
      </c>
      <c r="D31" s="220">
        <v>4.5</v>
      </c>
      <c r="E31" s="13">
        <f t="shared" si="14"/>
        <v>0</v>
      </c>
      <c r="F31" s="90">
        <f>bewijslast!Q40</f>
        <v>0</v>
      </c>
      <c r="G31" s="13">
        <f t="shared" si="14"/>
        <v>0</v>
      </c>
      <c r="H31" s="90">
        <f>bewijslast!R40</f>
        <v>0</v>
      </c>
      <c r="I31" s="13">
        <f t="shared" ref="I31" si="23">$D31*J31</f>
        <v>0</v>
      </c>
      <c r="J31" s="90">
        <f>bewijslast!S40</f>
        <v>0</v>
      </c>
      <c r="K31" s="13">
        <f t="shared" ref="K31" si="24">$D31*L31</f>
        <v>0</v>
      </c>
      <c r="L31" s="90">
        <f>bewijslast!T40</f>
        <v>0</v>
      </c>
      <c r="M31" s="188"/>
    </row>
    <row r="32" spans="2:14" s="3" customFormat="1" ht="15" customHeight="1">
      <c r="B32" s="186" t="s">
        <v>99</v>
      </c>
      <c r="C32" s="70" t="s">
        <v>104</v>
      </c>
      <c r="D32" s="220">
        <v>4.5</v>
      </c>
      <c r="E32" s="13">
        <f t="shared" si="14"/>
        <v>0</v>
      </c>
      <c r="F32" s="90">
        <f>bewijslast!Q41</f>
        <v>0</v>
      </c>
      <c r="G32" s="13">
        <f t="shared" si="14"/>
        <v>0</v>
      </c>
      <c r="H32" s="90">
        <f>bewijslast!R41</f>
        <v>0</v>
      </c>
      <c r="I32" s="13">
        <f t="shared" ref="I32" si="25">$D32*J32</f>
        <v>0</v>
      </c>
      <c r="J32" s="90">
        <f>bewijslast!S41</f>
        <v>0</v>
      </c>
      <c r="K32" s="13">
        <f t="shared" ref="K32" si="26">$D32*L32</f>
        <v>0</v>
      </c>
      <c r="L32" s="90">
        <f>bewijslast!T41</f>
        <v>0</v>
      </c>
      <c r="M32" s="188"/>
    </row>
    <row r="33" spans="2:18" s="3" customFormat="1" ht="15" customHeight="1">
      <c r="B33" s="186" t="s">
        <v>99</v>
      </c>
      <c r="C33" s="70" t="s">
        <v>9</v>
      </c>
      <c r="D33" s="190">
        <v>4</v>
      </c>
      <c r="E33" s="13">
        <f t="shared" si="14"/>
        <v>0</v>
      </c>
      <c r="F33" s="90">
        <f>bewijslast!Q42</f>
        <v>0</v>
      </c>
      <c r="G33" s="13">
        <f t="shared" si="14"/>
        <v>0</v>
      </c>
      <c r="H33" s="90">
        <f>bewijslast!R42</f>
        <v>0</v>
      </c>
      <c r="I33" s="13">
        <f t="shared" ref="I33" si="27">$D33*J33</f>
        <v>0</v>
      </c>
      <c r="J33" s="90">
        <f>bewijslast!S42</f>
        <v>0</v>
      </c>
      <c r="K33" s="13">
        <f t="shared" ref="K33" si="28">$D33*L33</f>
        <v>0</v>
      </c>
      <c r="L33" s="90">
        <f>bewijslast!T42</f>
        <v>0</v>
      </c>
      <c r="M33" s="188"/>
    </row>
    <row r="34" spans="2:18" s="3" customFormat="1" ht="15" customHeight="1">
      <c r="B34" s="218" t="s">
        <v>100</v>
      </c>
      <c r="C34" s="70" t="s">
        <v>7</v>
      </c>
      <c r="D34" s="219">
        <v>3.5</v>
      </c>
      <c r="E34" s="13">
        <f t="shared" si="14"/>
        <v>0</v>
      </c>
      <c r="F34" s="90">
        <f>bewijslast!Q43</f>
        <v>0</v>
      </c>
      <c r="G34" s="13">
        <f t="shared" si="14"/>
        <v>0</v>
      </c>
      <c r="H34" s="90">
        <f>bewijslast!R43</f>
        <v>0</v>
      </c>
      <c r="I34" s="13">
        <f t="shared" ref="I34" si="29">$D34*J34</f>
        <v>0</v>
      </c>
      <c r="J34" s="90">
        <f>bewijslast!S43</f>
        <v>0</v>
      </c>
      <c r="K34" s="13">
        <f t="shared" ref="K34" si="30">$D34*L34</f>
        <v>0</v>
      </c>
      <c r="L34" s="90">
        <f>bewijslast!T43</f>
        <v>0</v>
      </c>
      <c r="M34" s="188"/>
    </row>
    <row r="35" spans="2:18" s="3" customFormat="1" ht="15" customHeight="1">
      <c r="B35" s="186" t="s">
        <v>100</v>
      </c>
      <c r="C35" s="70" t="s">
        <v>8</v>
      </c>
      <c r="D35" s="220">
        <v>2.5</v>
      </c>
      <c r="E35" s="13">
        <f t="shared" si="14"/>
        <v>0</v>
      </c>
      <c r="F35" s="90">
        <f>bewijslast!Q44</f>
        <v>0</v>
      </c>
      <c r="G35" s="13">
        <f t="shared" si="14"/>
        <v>0</v>
      </c>
      <c r="H35" s="90">
        <f>bewijslast!R44</f>
        <v>0</v>
      </c>
      <c r="I35" s="13">
        <f t="shared" ref="I35" si="31">$D35*J35</f>
        <v>0</v>
      </c>
      <c r="J35" s="90">
        <f>bewijslast!S44</f>
        <v>0</v>
      </c>
      <c r="K35" s="13">
        <f t="shared" ref="K35" si="32">$D35*L35</f>
        <v>0</v>
      </c>
      <c r="L35" s="90">
        <f>bewijslast!T44</f>
        <v>0</v>
      </c>
      <c r="M35" s="188"/>
    </row>
    <row r="36" spans="2:18" s="3" customFormat="1" ht="15" customHeight="1">
      <c r="B36" s="186" t="s">
        <v>100</v>
      </c>
      <c r="C36" s="70" t="s">
        <v>104</v>
      </c>
      <c r="D36" s="220">
        <v>2.5</v>
      </c>
      <c r="E36" s="13">
        <f t="shared" si="14"/>
        <v>0</v>
      </c>
      <c r="F36" s="90">
        <f>bewijslast!Q45</f>
        <v>0</v>
      </c>
      <c r="G36" s="13">
        <f t="shared" si="14"/>
        <v>0</v>
      </c>
      <c r="H36" s="90">
        <f>bewijslast!R45</f>
        <v>0</v>
      </c>
      <c r="I36" s="13">
        <f t="shared" ref="I36" si="33">$D36*J36</f>
        <v>0</v>
      </c>
      <c r="J36" s="90">
        <f>bewijslast!S45</f>
        <v>0</v>
      </c>
      <c r="K36" s="13">
        <f t="shared" ref="K36" si="34">$D36*L36</f>
        <v>0</v>
      </c>
      <c r="L36" s="90">
        <f>bewijslast!T45</f>
        <v>0</v>
      </c>
      <c r="M36" s="188"/>
    </row>
    <row r="37" spans="2:18" s="3" customFormat="1" ht="15" customHeight="1">
      <c r="B37" s="186" t="s">
        <v>100</v>
      </c>
      <c r="C37" s="70" t="s">
        <v>9</v>
      </c>
      <c r="D37" s="190">
        <v>2</v>
      </c>
      <c r="E37" s="13">
        <f t="shared" si="14"/>
        <v>0</v>
      </c>
      <c r="F37" s="90">
        <f>bewijslast!Q46</f>
        <v>0</v>
      </c>
      <c r="G37" s="13">
        <f t="shared" si="14"/>
        <v>0</v>
      </c>
      <c r="H37" s="90">
        <f>bewijslast!R46</f>
        <v>0</v>
      </c>
      <c r="I37" s="13">
        <f t="shared" ref="I37" si="35">$D37*J37</f>
        <v>0</v>
      </c>
      <c r="J37" s="90">
        <f>bewijslast!S46</f>
        <v>0</v>
      </c>
      <c r="K37" s="13">
        <f t="shared" ref="K37" si="36">$D37*L37</f>
        <v>0</v>
      </c>
      <c r="L37" s="90">
        <f>bewijslast!T46</f>
        <v>0</v>
      </c>
      <c r="M37" s="188"/>
    </row>
    <row r="38" spans="2:18" s="3" customFormat="1" ht="15" customHeight="1">
      <c r="B38" s="186" t="s">
        <v>6</v>
      </c>
      <c r="C38" s="70" t="s">
        <v>7</v>
      </c>
      <c r="D38" s="190">
        <v>2</v>
      </c>
      <c r="E38" s="13">
        <f t="shared" si="14"/>
        <v>0</v>
      </c>
      <c r="F38" s="90">
        <f>bewijslast!Q47</f>
        <v>0</v>
      </c>
      <c r="G38" s="13">
        <f t="shared" si="14"/>
        <v>0</v>
      </c>
      <c r="H38" s="90">
        <f>bewijslast!R47</f>
        <v>0</v>
      </c>
      <c r="I38" s="13">
        <f t="shared" ref="I38" si="37">$D38*J38</f>
        <v>0</v>
      </c>
      <c r="J38" s="90">
        <f>bewijslast!S47</f>
        <v>0</v>
      </c>
      <c r="K38" s="13">
        <f t="shared" ref="K38" si="38">$D38*L38</f>
        <v>0</v>
      </c>
      <c r="L38" s="90">
        <f>bewijslast!T47</f>
        <v>0</v>
      </c>
      <c r="M38" s="188"/>
    </row>
    <row r="39" spans="2:18" s="3" customFormat="1" ht="15" customHeight="1">
      <c r="B39" s="186" t="s">
        <v>6</v>
      </c>
      <c r="C39" s="70" t="s">
        <v>8</v>
      </c>
      <c r="D39" s="220">
        <v>0.5</v>
      </c>
      <c r="E39" s="13">
        <f t="shared" si="14"/>
        <v>0</v>
      </c>
      <c r="F39" s="90">
        <f>bewijslast!Q48</f>
        <v>0</v>
      </c>
      <c r="G39" s="13">
        <f t="shared" si="14"/>
        <v>0</v>
      </c>
      <c r="H39" s="90">
        <f>bewijslast!R48</f>
        <v>0</v>
      </c>
      <c r="I39" s="13">
        <f t="shared" ref="I39" si="39">$D39*J39</f>
        <v>0</v>
      </c>
      <c r="J39" s="90">
        <f>bewijslast!S48</f>
        <v>0</v>
      </c>
      <c r="K39" s="13">
        <f t="shared" ref="K39" si="40">$D39*L39</f>
        <v>0</v>
      </c>
      <c r="L39" s="90">
        <f>bewijslast!T48</f>
        <v>0</v>
      </c>
      <c r="M39" s="188"/>
    </row>
    <row r="40" spans="2:18" s="3" customFormat="1" ht="15" customHeight="1">
      <c r="B40" s="186" t="s">
        <v>6</v>
      </c>
      <c r="C40" s="70" t="s">
        <v>104</v>
      </c>
      <c r="D40" s="220">
        <v>0.5</v>
      </c>
      <c r="E40" s="13">
        <f t="shared" si="14"/>
        <v>0</v>
      </c>
      <c r="F40" s="90">
        <f>bewijslast!Q49</f>
        <v>0</v>
      </c>
      <c r="G40" s="13">
        <f t="shared" si="14"/>
        <v>0</v>
      </c>
      <c r="H40" s="90">
        <f>bewijslast!R49</f>
        <v>0</v>
      </c>
      <c r="I40" s="13">
        <f t="shared" ref="I40" si="41">$D40*J40</f>
        <v>0</v>
      </c>
      <c r="J40" s="90">
        <f>bewijslast!S49</f>
        <v>0</v>
      </c>
      <c r="K40" s="13">
        <f t="shared" ref="K40" si="42">$D40*L40</f>
        <v>0</v>
      </c>
      <c r="L40" s="90">
        <f>bewijslast!T49</f>
        <v>0</v>
      </c>
      <c r="M40" s="188"/>
    </row>
    <row r="41" spans="2:18" s="3" customFormat="1" ht="15" customHeight="1" thickBot="1">
      <c r="B41" s="192" t="s">
        <v>6</v>
      </c>
      <c r="C41" s="88" t="s">
        <v>9</v>
      </c>
      <c r="D41" s="221">
        <v>0</v>
      </c>
      <c r="E41" s="96">
        <f t="shared" si="14"/>
        <v>0</v>
      </c>
      <c r="F41" s="97">
        <f>bewijslast!Q50</f>
        <v>0</v>
      </c>
      <c r="G41" s="96">
        <f t="shared" si="14"/>
        <v>0</v>
      </c>
      <c r="H41" s="97">
        <f>bewijslast!R50</f>
        <v>0</v>
      </c>
      <c r="I41" s="96">
        <f t="shared" ref="I41" si="43">$D41*J41</f>
        <v>0</v>
      </c>
      <c r="J41" s="97">
        <f>bewijslast!S50</f>
        <v>0</v>
      </c>
      <c r="K41" s="96">
        <f t="shared" ref="K41" si="44">$D41*L41</f>
        <v>0</v>
      </c>
      <c r="L41" s="97">
        <f>bewijslast!T50</f>
        <v>0</v>
      </c>
      <c r="M41" s="188"/>
    </row>
    <row r="42" spans="2:18" s="3" customFormat="1">
      <c r="B42" s="195"/>
      <c r="C42" s="196"/>
      <c r="D42" s="197" t="s">
        <v>97</v>
      </c>
      <c r="E42" s="14">
        <f t="shared" ref="E42:F42" si="45">SUM(E27:E41)</f>
        <v>0</v>
      </c>
      <c r="F42" s="89">
        <f t="shared" si="45"/>
        <v>0</v>
      </c>
      <c r="G42" s="14">
        <f t="shared" ref="G42:L42" si="46">SUM(G27:G41)</f>
        <v>0</v>
      </c>
      <c r="H42" s="89">
        <f t="shared" si="46"/>
        <v>0</v>
      </c>
      <c r="I42" s="14">
        <f t="shared" si="46"/>
        <v>0</v>
      </c>
      <c r="J42" s="89">
        <f t="shared" si="46"/>
        <v>0</v>
      </c>
      <c r="K42" s="14">
        <f t="shared" si="46"/>
        <v>0</v>
      </c>
      <c r="L42" s="89">
        <f t="shared" si="46"/>
        <v>0</v>
      </c>
      <c r="M42" s="198"/>
    </row>
    <row r="43" spans="2:18" s="16" customFormat="1" ht="21" customHeight="1">
      <c r="B43" s="199"/>
      <c r="C43" s="222"/>
      <c r="D43" s="201" t="s">
        <v>30</v>
      </c>
      <c r="E43" s="202"/>
      <c r="F43" s="24">
        <f>IFERROR(((E42/F42)/10)*F44,0)</f>
        <v>0</v>
      </c>
      <c r="G43" s="202"/>
      <c r="H43" s="24">
        <f>IFERROR(((G42/H42)/10)*H44,0)</f>
        <v>0</v>
      </c>
      <c r="I43" s="202"/>
      <c r="J43" s="24">
        <f>IFERROR(((I42/J42)/10)*J44,0)</f>
        <v>0</v>
      </c>
      <c r="K43" s="202"/>
      <c r="L43" s="24">
        <f>IFERROR(((K42/L42)/10)*L44,0)</f>
        <v>0</v>
      </c>
      <c r="M43" s="203">
        <f>SUM(E43:L43)</f>
        <v>0</v>
      </c>
    </row>
    <row r="44" spans="2:18" s="16" customFormat="1" ht="21" customHeight="1" thickBot="1">
      <c r="B44" s="204"/>
      <c r="C44" s="205"/>
      <c r="D44" s="206" t="s">
        <v>31</v>
      </c>
      <c r="E44" s="207"/>
      <c r="F44" s="208">
        <f>69000/4-F22</f>
        <v>13250</v>
      </c>
      <c r="G44" s="209"/>
      <c r="H44" s="208">
        <f>F44</f>
        <v>13250</v>
      </c>
      <c r="I44" s="209"/>
      <c r="J44" s="208">
        <f>H44</f>
        <v>13250</v>
      </c>
      <c r="K44" s="209"/>
      <c r="L44" s="208">
        <f>J44</f>
        <v>13250</v>
      </c>
      <c r="M44" s="171">
        <f>SUM(F44:L44)</f>
        <v>53000</v>
      </c>
    </row>
    <row r="45" spans="2:18" s="3" customFormat="1">
      <c r="P45" s="4"/>
    </row>
    <row r="46" spans="2:18" s="3" customFormat="1" ht="26.25" customHeight="1">
      <c r="B46" s="71" t="s">
        <v>10</v>
      </c>
      <c r="C46" s="228"/>
      <c r="D46" s="228"/>
      <c r="E46" s="228"/>
      <c r="F46" s="228"/>
      <c r="P46" s="4"/>
      <c r="Q46" s="4"/>
      <c r="R46" s="4"/>
    </row>
    <row r="47" spans="2:18" s="3" customFormat="1" ht="26.25" customHeight="1">
      <c r="B47" s="71" t="s">
        <v>11</v>
      </c>
      <c r="C47" s="227"/>
      <c r="D47" s="227"/>
      <c r="E47" s="227"/>
      <c r="F47" s="227"/>
    </row>
    <row r="48" spans="2:18" s="3" customFormat="1" ht="26.25" customHeight="1">
      <c r="B48" s="71" t="s">
        <v>12</v>
      </c>
      <c r="C48" s="227"/>
      <c r="D48" s="227"/>
      <c r="E48" s="227"/>
      <c r="F48" s="227"/>
    </row>
    <row r="49" spans="2:16" s="3" customFormat="1">
      <c r="B49" s="71"/>
      <c r="C49" s="6"/>
      <c r="D49" s="6"/>
      <c r="E49" s="6"/>
      <c r="F49" s="6"/>
    </row>
    <row r="50" spans="2:16" s="3" customFormat="1" ht="133.5" customHeight="1">
      <c r="B50" s="229" t="s">
        <v>22</v>
      </c>
      <c r="C50" s="229"/>
      <c r="D50" s="229"/>
      <c r="E50" s="229"/>
      <c r="F50" s="229"/>
      <c r="P50" s="4"/>
    </row>
    <row r="51" spans="2:16" s="3" customFormat="1">
      <c r="B51" s="72"/>
      <c r="C51" s="72"/>
      <c r="D51" s="72"/>
      <c r="E51" s="72"/>
      <c r="F51" s="72"/>
      <c r="P51" s="4"/>
    </row>
    <row r="52" spans="2:16" s="3" customFormat="1" ht="26.25" customHeight="1">
      <c r="B52" s="71" t="s">
        <v>23</v>
      </c>
      <c r="C52" s="228"/>
      <c r="D52" s="228"/>
      <c r="E52" s="228"/>
      <c r="F52" s="228"/>
      <c r="P52" s="4"/>
    </row>
    <row r="53" spans="2:16" s="3" customFormat="1" ht="26.25" customHeight="1">
      <c r="B53" s="71" t="s">
        <v>13</v>
      </c>
      <c r="C53" s="227"/>
      <c r="D53" s="227"/>
      <c r="E53" s="227"/>
      <c r="F53" s="227"/>
      <c r="P53" s="4"/>
    </row>
    <row r="54" spans="2:16" s="3" customFormat="1">
      <c r="B54" s="71"/>
      <c r="C54" s="6"/>
      <c r="D54" s="6"/>
      <c r="E54" s="6"/>
      <c r="F54" s="6"/>
      <c r="P54" s="4"/>
    </row>
    <row r="55" spans="2:16" s="3" customFormat="1" ht="63.75" customHeight="1">
      <c r="B55" s="71" t="s">
        <v>14</v>
      </c>
      <c r="C55" s="228"/>
      <c r="D55" s="228"/>
      <c r="E55" s="228"/>
      <c r="F55" s="228"/>
      <c r="P55" s="4"/>
    </row>
    <row r="56" spans="2:16" s="3" customFormat="1" ht="26.25" customHeight="1">
      <c r="B56" s="71" t="s">
        <v>15</v>
      </c>
      <c r="C56" s="227"/>
      <c r="D56" s="227"/>
      <c r="E56" s="227"/>
      <c r="F56" s="227"/>
      <c r="P56" s="4"/>
    </row>
    <row r="57" spans="2:16" s="3" customFormat="1" ht="26.25" customHeight="1">
      <c r="B57" s="71" t="s">
        <v>16</v>
      </c>
      <c r="C57" s="227"/>
      <c r="D57" s="227"/>
      <c r="E57" s="227"/>
      <c r="F57" s="227"/>
      <c r="P57" s="4"/>
    </row>
    <row r="58" spans="2:16" s="3" customFormat="1">
      <c r="B58" s="73"/>
      <c r="C58"/>
      <c r="P58" s="4"/>
    </row>
    <row r="59" spans="2:16" s="3" customFormat="1">
      <c r="B59" s="74" t="s">
        <v>35</v>
      </c>
      <c r="C59"/>
      <c r="P59" s="4"/>
    </row>
    <row r="60" spans="2:16" s="3" customFormat="1">
      <c r="B60" s="74" t="s">
        <v>29</v>
      </c>
      <c r="C60"/>
      <c r="P60" s="4"/>
    </row>
    <row r="61" spans="2:16">
      <c r="G61" s="3"/>
      <c r="H61" s="3"/>
      <c r="I61" s="3"/>
      <c r="J61" s="3"/>
      <c r="K61" s="3"/>
      <c r="L61" s="3"/>
      <c r="M61" s="3"/>
    </row>
  </sheetData>
  <sheetProtection selectLockedCells="1"/>
  <mergeCells count="18">
    <mergeCell ref="B5:C5"/>
    <mergeCell ref="C57:F57"/>
    <mergeCell ref="C56:F56"/>
    <mergeCell ref="C55:F55"/>
    <mergeCell ref="C53:F53"/>
    <mergeCell ref="C52:F52"/>
    <mergeCell ref="C48:F48"/>
    <mergeCell ref="C47:F47"/>
    <mergeCell ref="C46:F46"/>
    <mergeCell ref="B50:F50"/>
    <mergeCell ref="E25:F25"/>
    <mergeCell ref="E12:F12"/>
    <mergeCell ref="G12:H12"/>
    <mergeCell ref="I12:J12"/>
    <mergeCell ref="K12:L12"/>
    <mergeCell ref="G25:H25"/>
    <mergeCell ref="I25:J25"/>
    <mergeCell ref="K25:L25"/>
  </mergeCells>
  <phoneticPr fontId="21" type="noConversion"/>
  <pageMargins left="0.7" right="0.7" top="0.75" bottom="0.75" header="0.3" footer="0.3"/>
  <pageSetup paperSize="8" scale="70" orientation="portrait" r:id="rId1"/>
  <ignoredErrors>
    <ignoredError sqref="F27:L41 F14:L19" formula="1"/>
    <ignoredError sqref="E12:L12 C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57"/>
  <sheetViews>
    <sheetView showGridLines="0" zoomScale="85" zoomScaleNormal="85" workbookViewId="0">
      <selection activeCell="C12" sqref="C12"/>
    </sheetView>
  </sheetViews>
  <sheetFormatPr defaultColWidth="9.1796875" defaultRowHeight="14.5"/>
  <cols>
    <col min="1" max="1" width="1.26953125" customWidth="1"/>
    <col min="2" max="2" width="3.1796875" bestFit="1" customWidth="1"/>
    <col min="3" max="4" width="30.6328125" customWidth="1"/>
    <col min="5" max="5" width="17.6328125" style="8" customWidth="1"/>
    <col min="6" max="12" width="17.6328125" customWidth="1"/>
    <col min="13" max="13" width="17.6328125" style="8" customWidth="1"/>
    <col min="14" max="14" width="2.7265625" customWidth="1"/>
    <col min="15" max="15" width="17.08984375" bestFit="1" customWidth="1"/>
    <col min="16" max="16" width="21.6328125" customWidth="1"/>
    <col min="17" max="20" width="16.6328125" customWidth="1"/>
    <col min="21" max="30" width="11.54296875" customWidth="1"/>
    <col min="31" max="31" width="9.1796875" customWidth="1"/>
    <col min="32" max="32" width="10.81640625" customWidth="1"/>
    <col min="33" max="33" width="14.453125" customWidth="1"/>
    <col min="34" max="34" width="9.1796875" customWidth="1"/>
    <col min="35" max="35" width="13.26953125" customWidth="1"/>
  </cols>
  <sheetData>
    <row r="1" spans="2:20" s="1" customFormat="1" ht="18.5">
      <c r="C1" s="2" t="str">
        <f>invulformulier!B1</f>
        <v>Eiken Processierups Eindhoven Perceel 2</v>
      </c>
      <c r="D1" s="2"/>
    </row>
    <row r="2" spans="2:20" s="3" customFormat="1" ht="18.5">
      <c r="C2" s="2" t="s">
        <v>136</v>
      </c>
      <c r="D2" s="2"/>
    </row>
    <row r="3" spans="2:20" s="3" customFormat="1" ht="8.5" customHeight="1">
      <c r="C3" s="2"/>
      <c r="D3" s="2"/>
    </row>
    <row r="4" spans="2:20" s="3" customFormat="1" ht="15.5">
      <c r="C4" s="21" t="s">
        <v>24</v>
      </c>
      <c r="D4" s="21"/>
      <c r="E4"/>
      <c r="M4"/>
    </row>
    <row r="5" spans="2:20" s="3" customFormat="1">
      <c r="C5" s="172" t="s">
        <v>135</v>
      </c>
      <c r="D5" s="60"/>
      <c r="E5"/>
      <c r="M5"/>
    </row>
    <row r="6" spans="2:20" s="3" customFormat="1" ht="6" customHeight="1">
      <c r="E6"/>
      <c r="M6"/>
    </row>
    <row r="7" spans="2:20" s="3" customFormat="1" ht="15.5">
      <c r="C7" s="21" t="s">
        <v>0</v>
      </c>
      <c r="D7" s="21"/>
      <c r="E7"/>
      <c r="M7"/>
    </row>
    <row r="8" spans="2:20" s="3" customFormat="1">
      <c r="C8" s="6" t="str">
        <f>IF(invulformulier!B5="","",invulformulier!B5)</f>
        <v/>
      </c>
      <c r="D8" s="6"/>
      <c r="E8"/>
      <c r="M8"/>
    </row>
    <row r="9" spans="2:20" s="3" customFormat="1" ht="15" customHeight="1" thickBot="1">
      <c r="C9"/>
      <c r="D9"/>
      <c r="E9" s="10"/>
      <c r="F9" s="10"/>
      <c r="G9" s="10"/>
      <c r="H9" s="10"/>
      <c r="I9" s="10"/>
      <c r="J9" s="10"/>
      <c r="K9" s="10"/>
      <c r="L9" s="10"/>
      <c r="M9" s="10"/>
    </row>
    <row r="10" spans="2:20" s="3" customFormat="1" ht="42.75" customHeight="1" thickBot="1">
      <c r="C10" s="19" t="s">
        <v>17</v>
      </c>
      <c r="D10" s="20"/>
      <c r="E10" s="20"/>
      <c r="F10" s="20"/>
      <c r="G10" s="20"/>
      <c r="H10" s="20"/>
      <c r="I10" s="26"/>
      <c r="J10" s="120" t="str">
        <f>invulformulier!E25</f>
        <v>contractjaar 1</v>
      </c>
      <c r="K10" s="121" t="str">
        <f>invulformulier!G25</f>
        <v>contractjaar 2</v>
      </c>
      <c r="L10" s="121" t="str">
        <f>invulformulier!I25</f>
        <v>contractjaar 3</v>
      </c>
      <c r="M10" s="122" t="str">
        <f>invulformulier!K25</f>
        <v>contractjaar 4</v>
      </c>
      <c r="O10" s="55" t="s">
        <v>112</v>
      </c>
      <c r="P10" s="103"/>
      <c r="Q10" s="121" t="str">
        <f>invulformulier!E25</f>
        <v>contractjaar 1</v>
      </c>
      <c r="R10" s="121" t="str">
        <f>invulformulier!G25</f>
        <v>contractjaar 2</v>
      </c>
      <c r="S10" s="121" t="str">
        <f>invulformulier!I25</f>
        <v>contractjaar 3</v>
      </c>
      <c r="T10" s="122" t="str">
        <f>invulformulier!K25</f>
        <v>contractjaar 4</v>
      </c>
    </row>
    <row r="11" spans="2:20" s="6" customFormat="1" ht="38.5" customHeight="1" thickBot="1">
      <c r="C11" s="81" t="s">
        <v>37</v>
      </c>
      <c r="D11" s="135" t="s">
        <v>26</v>
      </c>
      <c r="E11" s="79" t="s">
        <v>36</v>
      </c>
      <c r="F11" s="79" t="s">
        <v>116</v>
      </c>
      <c r="G11" s="150" t="s">
        <v>33</v>
      </c>
      <c r="H11" s="150" t="s">
        <v>34</v>
      </c>
      <c r="I11" s="80" t="s">
        <v>117</v>
      </c>
      <c r="J11" s="81" t="s">
        <v>110</v>
      </c>
      <c r="K11" s="79" t="s">
        <v>110</v>
      </c>
      <c r="L11" s="79" t="s">
        <v>110</v>
      </c>
      <c r="M11" s="79" t="s">
        <v>110</v>
      </c>
      <c r="O11" s="22" t="s">
        <v>98</v>
      </c>
      <c r="P11" s="25" t="s">
        <v>1</v>
      </c>
      <c r="Q11" s="23" t="s">
        <v>109</v>
      </c>
      <c r="R11" s="23" t="s">
        <v>109</v>
      </c>
      <c r="S11" s="23" t="s">
        <v>109</v>
      </c>
      <c r="T11" s="27" t="s">
        <v>109</v>
      </c>
    </row>
    <row r="12" spans="2:20" s="3" customFormat="1" ht="15" customHeight="1">
      <c r="B12" s="3">
        <v>1</v>
      </c>
      <c r="C12" s="62"/>
      <c r="D12" s="63"/>
      <c r="E12" s="63"/>
      <c r="F12" s="68"/>
      <c r="G12" s="63"/>
      <c r="H12" s="63"/>
      <c r="I12" s="75"/>
      <c r="J12" s="111"/>
      <c r="K12" s="112"/>
      <c r="L12" s="112"/>
      <c r="M12" s="113"/>
      <c r="O12" s="140" t="s">
        <v>94</v>
      </c>
      <c r="P12" s="143" t="s">
        <v>95</v>
      </c>
      <c r="Q12" s="105">
        <f>SUMIFS($J$12:$J$31,$F$12:$F$31,$O12,$I$12:$I$31,$P12)</f>
        <v>0</v>
      </c>
      <c r="R12" s="105">
        <f>SUMIFS($K$12:$K$31,$F$12:$F$31,$O12,$I$12:$I$31,$P12)</f>
        <v>0</v>
      </c>
      <c r="S12" s="105">
        <f>SUMIFS($L$12:$L$31,$F$12:$F$31,$O12,$I$12:$I$31,$P12)</f>
        <v>0</v>
      </c>
      <c r="T12" s="78">
        <f>SUMIFS($M$12:$M$31,$F$12:$F$31,$O12,$I$12:$I$31,$P12)</f>
        <v>0</v>
      </c>
    </row>
    <row r="13" spans="2:20" s="3" customFormat="1" ht="15" customHeight="1">
      <c r="B13" s="3">
        <v>2</v>
      </c>
      <c r="C13" s="66"/>
      <c r="D13" s="136"/>
      <c r="E13" s="67"/>
      <c r="F13" s="64"/>
      <c r="G13" s="67"/>
      <c r="H13" s="67"/>
      <c r="I13" s="65"/>
      <c r="J13" s="114"/>
      <c r="K13" s="115"/>
      <c r="L13" s="115"/>
      <c r="M13" s="109"/>
      <c r="O13" s="141" t="s">
        <v>94</v>
      </c>
      <c r="P13" s="144" t="s">
        <v>96</v>
      </c>
      <c r="Q13" s="105">
        <f t="shared" ref="Q13:Q17" si="0">SUMIFS($J$12:$J$31,$F$12:$F$31,$O13,$I$12:$I$31,$P13)</f>
        <v>0</v>
      </c>
      <c r="R13" s="105">
        <f t="shared" ref="R13:R17" si="1">SUMIFS($K$12:$K$31,$F$12:$F$31,$O13,$I$12:$I$31,$P13)</f>
        <v>0</v>
      </c>
      <c r="S13" s="105">
        <f t="shared" ref="S13:S17" si="2">SUMIFS($L$12:$L$31,$F$12:$F$31,$O13,$I$12:$I$31,$P13)</f>
        <v>0</v>
      </c>
      <c r="T13" s="78">
        <f t="shared" ref="T13:T17" si="3">SUMIFS($M$12:$M$31,$F$12:$F$31,$O13,$I$12:$I$31,$P13)</f>
        <v>0</v>
      </c>
    </row>
    <row r="14" spans="2:20" s="3" customFormat="1" ht="15.5">
      <c r="B14" s="3">
        <v>3</v>
      </c>
      <c r="C14" s="66"/>
      <c r="D14" s="136"/>
      <c r="E14" s="67"/>
      <c r="F14" s="64"/>
      <c r="G14" s="67"/>
      <c r="H14" s="67"/>
      <c r="I14" s="65"/>
      <c r="J14" s="114"/>
      <c r="K14" s="115"/>
      <c r="L14" s="115"/>
      <c r="M14" s="109"/>
      <c r="O14" s="141" t="s">
        <v>4</v>
      </c>
      <c r="P14" s="144" t="s">
        <v>92</v>
      </c>
      <c r="Q14" s="105">
        <f t="shared" si="0"/>
        <v>0</v>
      </c>
      <c r="R14" s="105">
        <f t="shared" si="1"/>
        <v>0</v>
      </c>
      <c r="S14" s="105">
        <f t="shared" si="2"/>
        <v>0</v>
      </c>
      <c r="T14" s="78">
        <f t="shared" si="3"/>
        <v>0</v>
      </c>
    </row>
    <row r="15" spans="2:20" s="3" customFormat="1" ht="15.5">
      <c r="B15" s="3">
        <v>4</v>
      </c>
      <c r="C15" s="62"/>
      <c r="D15" s="63"/>
      <c r="E15" s="67"/>
      <c r="F15" s="64"/>
      <c r="G15" s="67"/>
      <c r="H15" s="67"/>
      <c r="I15" s="65"/>
      <c r="J15" s="114"/>
      <c r="K15" s="115"/>
      <c r="L15" s="115"/>
      <c r="M15" s="109"/>
      <c r="O15" s="141" t="s">
        <v>5</v>
      </c>
      <c r="P15" s="144" t="s">
        <v>92</v>
      </c>
      <c r="Q15" s="105">
        <f t="shared" si="0"/>
        <v>0</v>
      </c>
      <c r="R15" s="105">
        <f t="shared" si="1"/>
        <v>0</v>
      </c>
      <c r="S15" s="105">
        <f t="shared" si="2"/>
        <v>0</v>
      </c>
      <c r="T15" s="78">
        <f t="shared" si="3"/>
        <v>0</v>
      </c>
    </row>
    <row r="16" spans="2:20" s="3" customFormat="1" ht="15" customHeight="1">
      <c r="B16" s="3">
        <v>5</v>
      </c>
      <c r="C16" s="66"/>
      <c r="D16" s="136"/>
      <c r="E16" s="67"/>
      <c r="F16" s="64"/>
      <c r="G16" s="67"/>
      <c r="H16" s="67"/>
      <c r="I16" s="65"/>
      <c r="J16" s="114"/>
      <c r="K16" s="115"/>
      <c r="L16" s="115"/>
      <c r="M16" s="109"/>
      <c r="O16" s="141" t="s">
        <v>4</v>
      </c>
      <c r="P16" s="144" t="s">
        <v>93</v>
      </c>
      <c r="Q16" s="105">
        <f t="shared" si="0"/>
        <v>0</v>
      </c>
      <c r="R16" s="105">
        <f t="shared" si="1"/>
        <v>0</v>
      </c>
      <c r="S16" s="105">
        <f t="shared" si="2"/>
        <v>0</v>
      </c>
      <c r="T16" s="78">
        <f t="shared" si="3"/>
        <v>0</v>
      </c>
    </row>
    <row r="17" spans="2:20" s="3" customFormat="1" ht="15" customHeight="1" thickBot="1">
      <c r="B17" s="3">
        <v>6</v>
      </c>
      <c r="C17" s="66"/>
      <c r="D17" s="136"/>
      <c r="E17" s="67"/>
      <c r="F17" s="64"/>
      <c r="G17" s="67"/>
      <c r="H17" s="67"/>
      <c r="I17" s="65"/>
      <c r="J17" s="114"/>
      <c r="K17" s="115"/>
      <c r="L17" s="115"/>
      <c r="M17" s="109"/>
      <c r="O17" s="142" t="s">
        <v>5</v>
      </c>
      <c r="P17" s="145" t="s">
        <v>93</v>
      </c>
      <c r="Q17" s="105">
        <f t="shared" si="0"/>
        <v>0</v>
      </c>
      <c r="R17" s="105">
        <f t="shared" si="1"/>
        <v>0</v>
      </c>
      <c r="S17" s="105">
        <f t="shared" si="2"/>
        <v>0</v>
      </c>
      <c r="T17" s="78">
        <f t="shared" si="3"/>
        <v>0</v>
      </c>
    </row>
    <row r="18" spans="2:20" s="3" customFormat="1" ht="15" customHeight="1" thickBot="1">
      <c r="B18" s="3">
        <v>7</v>
      </c>
      <c r="C18" s="62"/>
      <c r="D18" s="63"/>
      <c r="E18" s="67"/>
      <c r="F18" s="64"/>
      <c r="G18" s="67"/>
      <c r="H18" s="67"/>
      <c r="I18" s="65"/>
      <c r="J18" s="114"/>
      <c r="K18" s="115"/>
      <c r="L18" s="115"/>
      <c r="M18" s="109"/>
      <c r="O18" s="84"/>
      <c r="P18" s="104" t="s">
        <v>97</v>
      </c>
      <c r="Q18" s="106">
        <f>SUM(Q12:Q17)</f>
        <v>0</v>
      </c>
      <c r="R18" s="106">
        <f t="shared" ref="R18:T18" si="4">SUM(R12:R17)</f>
        <v>0</v>
      </c>
      <c r="S18" s="106">
        <f t="shared" si="4"/>
        <v>0</v>
      </c>
      <c r="T18" s="107">
        <f t="shared" si="4"/>
        <v>0</v>
      </c>
    </row>
    <row r="19" spans="2:20" s="3" customFormat="1" ht="15" customHeight="1">
      <c r="B19" s="3">
        <v>8</v>
      </c>
      <c r="C19" s="66"/>
      <c r="D19" s="136"/>
      <c r="E19" s="67"/>
      <c r="F19" s="64"/>
      <c r="G19" s="67"/>
      <c r="H19" s="67"/>
      <c r="I19" s="65"/>
      <c r="J19" s="114"/>
      <c r="K19" s="115"/>
      <c r="L19" s="115"/>
      <c r="M19" s="109"/>
    </row>
    <row r="20" spans="2:20" s="16" customFormat="1" ht="15.5">
      <c r="B20" s="3">
        <v>9</v>
      </c>
      <c r="C20" s="66"/>
      <c r="D20" s="136"/>
      <c r="E20" s="67"/>
      <c r="F20" s="64"/>
      <c r="G20" s="67"/>
      <c r="H20" s="67"/>
      <c r="I20" s="65"/>
      <c r="J20" s="114"/>
      <c r="K20" s="115"/>
      <c r="L20" s="115"/>
      <c r="M20" s="109"/>
    </row>
    <row r="21" spans="2:20" s="16" customFormat="1" ht="15.5">
      <c r="B21" s="3">
        <v>10</v>
      </c>
      <c r="C21" s="62"/>
      <c r="D21" s="63"/>
      <c r="E21" s="67"/>
      <c r="F21" s="64"/>
      <c r="G21" s="67"/>
      <c r="H21" s="67"/>
      <c r="I21" s="65"/>
      <c r="J21" s="114"/>
      <c r="K21" s="115"/>
      <c r="L21" s="115"/>
      <c r="M21" s="109"/>
    </row>
    <row r="22" spans="2:20" s="16" customFormat="1" ht="15.5">
      <c r="B22" s="3">
        <v>11</v>
      </c>
      <c r="C22" s="66"/>
      <c r="D22" s="136"/>
      <c r="E22" s="67"/>
      <c r="F22" s="64"/>
      <c r="G22" s="67"/>
      <c r="H22" s="67"/>
      <c r="I22" s="65"/>
      <c r="J22" s="114"/>
      <c r="K22" s="115"/>
      <c r="L22" s="115"/>
      <c r="M22" s="109"/>
    </row>
    <row r="23" spans="2:20" s="16" customFormat="1" ht="15.5">
      <c r="B23" s="3">
        <v>12</v>
      </c>
      <c r="C23" s="66"/>
      <c r="D23" s="136"/>
      <c r="E23" s="67"/>
      <c r="F23" s="64"/>
      <c r="G23" s="67"/>
      <c r="H23" s="67"/>
      <c r="I23" s="65"/>
      <c r="J23" s="114"/>
      <c r="K23" s="115"/>
      <c r="L23" s="115"/>
      <c r="M23" s="109"/>
    </row>
    <row r="24" spans="2:20" s="16" customFormat="1" ht="15.5">
      <c r="B24" s="3">
        <v>13</v>
      </c>
      <c r="C24" s="62"/>
      <c r="D24" s="63"/>
      <c r="E24" s="67"/>
      <c r="F24" s="64"/>
      <c r="G24" s="67"/>
      <c r="H24" s="67"/>
      <c r="I24" s="65"/>
      <c r="J24" s="114"/>
      <c r="K24" s="115"/>
      <c r="L24" s="115"/>
      <c r="M24" s="109"/>
    </row>
    <row r="25" spans="2:20" s="16" customFormat="1" ht="15.5">
      <c r="B25" s="3">
        <v>14</v>
      </c>
      <c r="C25" s="66"/>
      <c r="D25" s="136"/>
      <c r="E25" s="59"/>
      <c r="F25" s="64"/>
      <c r="G25" s="59"/>
      <c r="H25" s="59"/>
      <c r="I25" s="65"/>
      <c r="J25" s="114"/>
      <c r="K25" s="115"/>
      <c r="L25" s="115"/>
      <c r="M25" s="109"/>
    </row>
    <row r="26" spans="2:20" s="16" customFormat="1" ht="15.5">
      <c r="B26" s="3">
        <v>15</v>
      </c>
      <c r="C26" s="66"/>
      <c r="D26" s="136"/>
      <c r="E26" s="67"/>
      <c r="F26" s="64"/>
      <c r="G26" s="67"/>
      <c r="H26" s="67"/>
      <c r="I26" s="65"/>
      <c r="J26" s="114"/>
      <c r="K26" s="115"/>
      <c r="L26" s="115"/>
      <c r="M26" s="109"/>
    </row>
    <row r="27" spans="2:20" s="16" customFormat="1" ht="15.5">
      <c r="B27" s="3">
        <v>16</v>
      </c>
      <c r="C27" s="62"/>
      <c r="D27" s="63"/>
      <c r="E27" s="67"/>
      <c r="F27" s="64"/>
      <c r="G27" s="67"/>
      <c r="H27" s="67"/>
      <c r="I27" s="65"/>
      <c r="J27" s="114"/>
      <c r="K27" s="115"/>
      <c r="L27" s="115"/>
      <c r="M27" s="109"/>
    </row>
    <row r="28" spans="2:20" s="16" customFormat="1" ht="15.5">
      <c r="B28" s="3">
        <v>17</v>
      </c>
      <c r="C28" s="66"/>
      <c r="D28" s="136"/>
      <c r="E28" s="67"/>
      <c r="F28" s="64"/>
      <c r="G28" s="67"/>
      <c r="H28" s="67"/>
      <c r="I28" s="65"/>
      <c r="J28" s="114"/>
      <c r="K28" s="115"/>
      <c r="L28" s="115"/>
      <c r="M28" s="109"/>
    </row>
    <row r="29" spans="2:20" s="16" customFormat="1" ht="15.5">
      <c r="B29" s="3">
        <v>18</v>
      </c>
      <c r="C29" s="66"/>
      <c r="D29" s="136"/>
      <c r="E29" s="67"/>
      <c r="F29" s="64"/>
      <c r="G29" s="67"/>
      <c r="H29" s="67"/>
      <c r="I29" s="65"/>
      <c r="J29" s="114"/>
      <c r="K29" s="115"/>
      <c r="L29" s="115"/>
      <c r="M29" s="109"/>
    </row>
    <row r="30" spans="2:20" s="16" customFormat="1" ht="15.5">
      <c r="B30" s="3">
        <v>19</v>
      </c>
      <c r="C30" s="62"/>
      <c r="D30" s="137"/>
      <c r="E30" s="100"/>
      <c r="F30" s="64"/>
      <c r="G30" s="100"/>
      <c r="H30" s="100"/>
      <c r="I30" s="65"/>
      <c r="J30" s="114"/>
      <c r="K30" s="115"/>
      <c r="L30" s="115"/>
      <c r="M30" s="109"/>
    </row>
    <row r="31" spans="2:20" s="3" customFormat="1" ht="16" thickBot="1">
      <c r="B31" s="3">
        <v>20</v>
      </c>
      <c r="C31" s="87"/>
      <c r="D31" s="138"/>
      <c r="E31" s="101"/>
      <c r="F31" s="76"/>
      <c r="G31" s="101"/>
      <c r="H31" s="101"/>
      <c r="I31" s="77"/>
      <c r="J31" s="116"/>
      <c r="K31" s="117"/>
      <c r="L31" s="117"/>
      <c r="M31" s="110"/>
    </row>
    <row r="32" spans="2:20" s="3" customFormat="1" ht="15.5">
      <c r="C32" s="127" t="s">
        <v>118</v>
      </c>
      <c r="I32" s="119"/>
      <c r="J32" s="118"/>
      <c r="K32" s="118"/>
      <c r="L32" s="118"/>
      <c r="M32" s="118"/>
    </row>
    <row r="33" spans="2:20" s="3" customFormat="1" ht="15" thickBot="1">
      <c r="F33" s="12"/>
      <c r="G33" s="12"/>
      <c r="H33" s="12"/>
      <c r="I33" s="12"/>
      <c r="J33" s="12"/>
      <c r="K33" s="12"/>
      <c r="L33" s="12"/>
    </row>
    <row r="34" spans="2:20" s="6" customFormat="1" ht="42.75" customHeight="1" thickBot="1">
      <c r="C34" s="19" t="s">
        <v>18</v>
      </c>
      <c r="D34" s="20"/>
      <c r="E34" s="20"/>
      <c r="F34" s="20"/>
      <c r="G34" s="20"/>
      <c r="H34" s="20"/>
      <c r="I34" s="26"/>
      <c r="J34" s="120" t="str">
        <f>invulformulier!E25</f>
        <v>contractjaar 1</v>
      </c>
      <c r="K34" s="121" t="str">
        <f>invulformulier!G25</f>
        <v>contractjaar 2</v>
      </c>
      <c r="L34" s="121" t="str">
        <f>invulformulier!I25</f>
        <v>contractjaar 3</v>
      </c>
      <c r="M34" s="122" t="str">
        <f>invulformulier!K25</f>
        <v>contractjaar 4</v>
      </c>
      <c r="O34" s="55" t="s">
        <v>112</v>
      </c>
      <c r="P34" s="103"/>
      <c r="Q34" s="121" t="str">
        <f>invulformulier!E25</f>
        <v>contractjaar 1</v>
      </c>
      <c r="R34" s="121" t="str">
        <f>invulformulier!G25</f>
        <v>contractjaar 2</v>
      </c>
      <c r="S34" s="121" t="str">
        <f>invulformulier!I25</f>
        <v>contractjaar 3</v>
      </c>
      <c r="T34" s="122" t="str">
        <f>invulformulier!K25</f>
        <v>contractjaar 4</v>
      </c>
    </row>
    <row r="35" spans="2:20" s="3" customFormat="1" ht="38.5" customHeight="1" thickBot="1">
      <c r="C35" s="81" t="s">
        <v>37</v>
      </c>
      <c r="D35" s="135" t="s">
        <v>26</v>
      </c>
      <c r="E35" s="79" t="s">
        <v>25</v>
      </c>
      <c r="F35" s="79" t="s">
        <v>116</v>
      </c>
      <c r="G35" s="150" t="s">
        <v>33</v>
      </c>
      <c r="H35" s="150" t="s">
        <v>34</v>
      </c>
      <c r="I35" s="80" t="s">
        <v>117</v>
      </c>
      <c r="J35" s="81" t="s">
        <v>111</v>
      </c>
      <c r="K35" s="79" t="s">
        <v>111</v>
      </c>
      <c r="L35" s="79" t="s">
        <v>111</v>
      </c>
      <c r="M35" s="80" t="s">
        <v>111</v>
      </c>
      <c r="O35" s="82" t="s">
        <v>98</v>
      </c>
      <c r="P35" s="108" t="s">
        <v>1</v>
      </c>
      <c r="Q35" s="23" t="s">
        <v>109</v>
      </c>
      <c r="R35" s="23" t="s">
        <v>109</v>
      </c>
      <c r="S35" s="23" t="s">
        <v>109</v>
      </c>
      <c r="T35" s="27" t="s">
        <v>109</v>
      </c>
    </row>
    <row r="36" spans="2:20" s="3" customFormat="1" ht="15" customHeight="1">
      <c r="B36" s="3">
        <v>1</v>
      </c>
      <c r="C36" s="62"/>
      <c r="D36" s="63"/>
      <c r="E36" s="63"/>
      <c r="F36" s="69"/>
      <c r="G36" s="63"/>
      <c r="H36" s="63"/>
      <c r="I36" s="85"/>
      <c r="J36" s="111"/>
      <c r="K36" s="112"/>
      <c r="L36" s="112"/>
      <c r="M36" s="113"/>
      <c r="O36" s="139" t="s">
        <v>94</v>
      </c>
      <c r="P36" s="146" t="s">
        <v>95</v>
      </c>
      <c r="Q36" s="105">
        <f>SUMIFS($J$36:$J$55,$F$36:$F$55,$O36,$I$36:$I$55,$P36)</f>
        <v>0</v>
      </c>
      <c r="R36" s="105">
        <f>SUMIFS($K$36:$K$55,$F$36:$F$55,$O36,$I$36:$I$55,$P36)</f>
        <v>0</v>
      </c>
      <c r="S36" s="105">
        <f>SUMIFS($L$36:$L$55,$F$36:$F$55,$O36,$I$36:$I$55,$P36)</f>
        <v>0</v>
      </c>
      <c r="T36" s="78">
        <f>SUMIFS($M$36:$M$55,$F$36:$F$55,$O36,$I$36:$I$55,$P36)</f>
        <v>0</v>
      </c>
    </row>
    <row r="37" spans="2:20" s="3" customFormat="1" ht="15" customHeight="1">
      <c r="B37" s="3">
        <v>2</v>
      </c>
      <c r="C37" s="66"/>
      <c r="D37" s="136"/>
      <c r="E37" s="67"/>
      <c r="F37" s="69"/>
      <c r="G37" s="67"/>
      <c r="H37" s="67"/>
      <c r="I37" s="85"/>
      <c r="J37" s="114"/>
      <c r="K37" s="115"/>
      <c r="L37" s="115"/>
      <c r="M37" s="109"/>
      <c r="O37" s="91" t="s">
        <v>94</v>
      </c>
      <c r="P37" s="147" t="s">
        <v>96</v>
      </c>
      <c r="Q37" s="105">
        <f t="shared" ref="Q37:Q50" si="5">SUMIFS($J$36:$J$55,$F$36:$F$55,$O37,$I$36:$I$55,$P37)</f>
        <v>0</v>
      </c>
      <c r="R37" s="105">
        <f t="shared" ref="R37:R50" si="6">SUMIFS($K$36:$K$55,$F$36:$F$55,$O37,$I$36:$I$55,$P37)</f>
        <v>0</v>
      </c>
      <c r="S37" s="105">
        <f t="shared" ref="S37:S50" si="7">SUMIFS($L$36:$L$55,$F$36:$F$55,$O37,$I$36:$I$55,$P37)</f>
        <v>0</v>
      </c>
      <c r="T37" s="78">
        <f t="shared" ref="T37:T50" si="8">SUMIFS($M$36:$M$55,$F$36:$F$55,$O37,$I$36:$I$55,$P37)</f>
        <v>0</v>
      </c>
    </row>
    <row r="38" spans="2:20" s="3" customFormat="1" ht="15" customHeight="1">
      <c r="B38" s="3">
        <v>3</v>
      </c>
      <c r="C38" s="66"/>
      <c r="D38" s="136"/>
      <c r="E38" s="67"/>
      <c r="F38" s="69"/>
      <c r="G38" s="67"/>
      <c r="H38" s="67"/>
      <c r="I38" s="85"/>
      <c r="J38" s="114"/>
      <c r="K38" s="115"/>
      <c r="L38" s="115"/>
      <c r="M38" s="109"/>
      <c r="O38" s="91" t="s">
        <v>6</v>
      </c>
      <c r="P38" s="147" t="s">
        <v>92</v>
      </c>
      <c r="Q38" s="105">
        <f t="shared" si="5"/>
        <v>0</v>
      </c>
      <c r="R38" s="105">
        <f t="shared" si="6"/>
        <v>0</v>
      </c>
      <c r="S38" s="105">
        <f t="shared" si="7"/>
        <v>0</v>
      </c>
      <c r="T38" s="78">
        <f t="shared" si="8"/>
        <v>0</v>
      </c>
    </row>
    <row r="39" spans="2:20" s="3" customFormat="1" ht="15" customHeight="1">
      <c r="B39" s="3">
        <v>4</v>
      </c>
      <c r="C39" s="62"/>
      <c r="D39" s="63"/>
      <c r="E39" s="67"/>
      <c r="F39" s="69"/>
      <c r="G39" s="67"/>
      <c r="H39" s="67"/>
      <c r="I39" s="85"/>
      <c r="J39" s="114"/>
      <c r="K39" s="115"/>
      <c r="L39" s="115"/>
      <c r="M39" s="109"/>
      <c r="O39" s="92" t="s">
        <v>99</v>
      </c>
      <c r="P39" s="148" t="s">
        <v>105</v>
      </c>
      <c r="Q39" s="105">
        <f t="shared" si="5"/>
        <v>0</v>
      </c>
      <c r="R39" s="105">
        <f t="shared" si="6"/>
        <v>0</v>
      </c>
      <c r="S39" s="105">
        <f t="shared" si="7"/>
        <v>0</v>
      </c>
      <c r="T39" s="78">
        <f t="shared" si="8"/>
        <v>0</v>
      </c>
    </row>
    <row r="40" spans="2:20" s="3" customFormat="1" ht="15" customHeight="1">
      <c r="B40" s="3">
        <v>5</v>
      </c>
      <c r="C40" s="66"/>
      <c r="D40" s="136"/>
      <c r="E40" s="67"/>
      <c r="F40" s="69"/>
      <c r="G40" s="67"/>
      <c r="H40" s="67"/>
      <c r="I40" s="85"/>
      <c r="J40" s="114"/>
      <c r="K40" s="115"/>
      <c r="L40" s="115"/>
      <c r="M40" s="109"/>
      <c r="O40" s="91" t="s">
        <v>99</v>
      </c>
      <c r="P40" s="147" t="s">
        <v>106</v>
      </c>
      <c r="Q40" s="105">
        <f t="shared" si="5"/>
        <v>0</v>
      </c>
      <c r="R40" s="105">
        <f t="shared" si="6"/>
        <v>0</v>
      </c>
      <c r="S40" s="105">
        <f t="shared" si="7"/>
        <v>0</v>
      </c>
      <c r="T40" s="78">
        <f t="shared" si="8"/>
        <v>0</v>
      </c>
    </row>
    <row r="41" spans="2:20" s="3" customFormat="1" ht="15" customHeight="1">
      <c r="B41" s="3">
        <v>6</v>
      </c>
      <c r="C41" s="66"/>
      <c r="D41" s="136"/>
      <c r="E41" s="67"/>
      <c r="F41" s="69"/>
      <c r="G41" s="67"/>
      <c r="H41" s="67"/>
      <c r="I41" s="85"/>
      <c r="J41" s="114"/>
      <c r="K41" s="115"/>
      <c r="L41" s="115"/>
      <c r="M41" s="109"/>
      <c r="O41" s="91" t="s">
        <v>99</v>
      </c>
      <c r="P41" s="147" t="s">
        <v>107</v>
      </c>
      <c r="Q41" s="105">
        <f t="shared" si="5"/>
        <v>0</v>
      </c>
      <c r="R41" s="105">
        <f t="shared" si="6"/>
        <v>0</v>
      </c>
      <c r="S41" s="105">
        <f t="shared" si="7"/>
        <v>0</v>
      </c>
      <c r="T41" s="78">
        <f t="shared" si="8"/>
        <v>0</v>
      </c>
    </row>
    <row r="42" spans="2:20" s="3" customFormat="1" ht="15" customHeight="1">
      <c r="B42" s="3">
        <v>7</v>
      </c>
      <c r="C42" s="62"/>
      <c r="D42" s="63"/>
      <c r="E42" s="67"/>
      <c r="F42" s="69"/>
      <c r="G42" s="67"/>
      <c r="H42" s="67"/>
      <c r="I42" s="85"/>
      <c r="J42" s="114"/>
      <c r="K42" s="115"/>
      <c r="L42" s="115"/>
      <c r="M42" s="109"/>
      <c r="O42" s="91" t="s">
        <v>99</v>
      </c>
      <c r="P42" s="147" t="s">
        <v>9</v>
      </c>
      <c r="Q42" s="105">
        <f t="shared" si="5"/>
        <v>0</v>
      </c>
      <c r="R42" s="105">
        <f t="shared" si="6"/>
        <v>0</v>
      </c>
      <c r="S42" s="105">
        <f t="shared" si="7"/>
        <v>0</v>
      </c>
      <c r="T42" s="78">
        <f t="shared" si="8"/>
        <v>0</v>
      </c>
    </row>
    <row r="43" spans="2:20" s="3" customFormat="1" ht="15" customHeight="1">
      <c r="B43" s="3">
        <v>8</v>
      </c>
      <c r="C43" s="66"/>
      <c r="D43" s="136"/>
      <c r="E43" s="67"/>
      <c r="F43" s="69"/>
      <c r="G43" s="67"/>
      <c r="H43" s="67"/>
      <c r="I43" s="85"/>
      <c r="J43" s="114"/>
      <c r="K43" s="115"/>
      <c r="L43" s="115"/>
      <c r="M43" s="109"/>
      <c r="O43" s="92" t="s">
        <v>100</v>
      </c>
      <c r="P43" s="148" t="s">
        <v>105</v>
      </c>
      <c r="Q43" s="105">
        <f t="shared" si="5"/>
        <v>0</v>
      </c>
      <c r="R43" s="105">
        <f t="shared" si="6"/>
        <v>0</v>
      </c>
      <c r="S43" s="105">
        <f t="shared" si="7"/>
        <v>0</v>
      </c>
      <c r="T43" s="78">
        <f t="shared" si="8"/>
        <v>0</v>
      </c>
    </row>
    <row r="44" spans="2:20" s="3" customFormat="1" ht="15" customHeight="1">
      <c r="B44" s="3">
        <v>9</v>
      </c>
      <c r="C44" s="66"/>
      <c r="D44" s="136"/>
      <c r="E44" s="67"/>
      <c r="F44" s="69"/>
      <c r="G44" s="67"/>
      <c r="H44" s="67"/>
      <c r="I44" s="85"/>
      <c r="J44" s="114"/>
      <c r="K44" s="115"/>
      <c r="L44" s="115"/>
      <c r="M44" s="109"/>
      <c r="O44" s="91" t="s">
        <v>100</v>
      </c>
      <c r="P44" s="147" t="s">
        <v>106</v>
      </c>
      <c r="Q44" s="105">
        <f t="shared" si="5"/>
        <v>0</v>
      </c>
      <c r="R44" s="105">
        <f t="shared" si="6"/>
        <v>0</v>
      </c>
      <c r="S44" s="105">
        <f t="shared" si="7"/>
        <v>0</v>
      </c>
      <c r="T44" s="78">
        <f t="shared" si="8"/>
        <v>0</v>
      </c>
    </row>
    <row r="45" spans="2:20" s="3" customFormat="1" ht="15" customHeight="1">
      <c r="B45" s="3">
        <v>10</v>
      </c>
      <c r="C45" s="62"/>
      <c r="D45" s="63"/>
      <c r="E45" s="67"/>
      <c r="F45" s="69"/>
      <c r="G45" s="67"/>
      <c r="H45" s="67"/>
      <c r="I45" s="85"/>
      <c r="J45" s="114"/>
      <c r="K45" s="115"/>
      <c r="L45" s="115"/>
      <c r="M45" s="109"/>
      <c r="O45" s="91" t="s">
        <v>100</v>
      </c>
      <c r="P45" s="147" t="s">
        <v>107</v>
      </c>
      <c r="Q45" s="105">
        <f t="shared" si="5"/>
        <v>0</v>
      </c>
      <c r="R45" s="105">
        <f t="shared" si="6"/>
        <v>0</v>
      </c>
      <c r="S45" s="105">
        <f t="shared" si="7"/>
        <v>0</v>
      </c>
      <c r="T45" s="78">
        <f t="shared" si="8"/>
        <v>0</v>
      </c>
    </row>
    <row r="46" spans="2:20" s="3" customFormat="1" ht="15" customHeight="1">
      <c r="B46" s="3">
        <v>11</v>
      </c>
      <c r="C46" s="66"/>
      <c r="D46" s="136"/>
      <c r="E46" s="67"/>
      <c r="F46" s="69"/>
      <c r="G46" s="67"/>
      <c r="H46" s="67"/>
      <c r="I46" s="85"/>
      <c r="J46" s="114"/>
      <c r="K46" s="115"/>
      <c r="L46" s="115"/>
      <c r="M46" s="109"/>
      <c r="O46" s="91" t="s">
        <v>100</v>
      </c>
      <c r="P46" s="147" t="s">
        <v>9</v>
      </c>
      <c r="Q46" s="105">
        <f t="shared" si="5"/>
        <v>0</v>
      </c>
      <c r="R46" s="105">
        <f t="shared" si="6"/>
        <v>0</v>
      </c>
      <c r="S46" s="105">
        <f t="shared" si="7"/>
        <v>0</v>
      </c>
      <c r="T46" s="78">
        <f t="shared" si="8"/>
        <v>0</v>
      </c>
    </row>
    <row r="47" spans="2:20" s="3" customFormat="1" ht="15" customHeight="1">
      <c r="B47" s="3">
        <v>12</v>
      </c>
      <c r="C47" s="66"/>
      <c r="D47" s="136"/>
      <c r="E47" s="67"/>
      <c r="F47" s="69"/>
      <c r="G47" s="67"/>
      <c r="H47" s="67"/>
      <c r="I47" s="85"/>
      <c r="J47" s="114"/>
      <c r="K47" s="115"/>
      <c r="L47" s="115"/>
      <c r="M47" s="109"/>
      <c r="O47" s="91" t="s">
        <v>6</v>
      </c>
      <c r="P47" s="147" t="s">
        <v>105</v>
      </c>
      <c r="Q47" s="105">
        <f t="shared" si="5"/>
        <v>0</v>
      </c>
      <c r="R47" s="105">
        <f t="shared" si="6"/>
        <v>0</v>
      </c>
      <c r="S47" s="105">
        <f t="shared" si="7"/>
        <v>0</v>
      </c>
      <c r="T47" s="78">
        <f t="shared" si="8"/>
        <v>0</v>
      </c>
    </row>
    <row r="48" spans="2:20" s="3" customFormat="1" ht="15" customHeight="1">
      <c r="B48" s="3">
        <v>13</v>
      </c>
      <c r="C48" s="62"/>
      <c r="D48" s="63"/>
      <c r="E48" s="67"/>
      <c r="F48" s="69"/>
      <c r="G48" s="67"/>
      <c r="H48" s="67"/>
      <c r="I48" s="85"/>
      <c r="J48" s="114"/>
      <c r="K48" s="115"/>
      <c r="L48" s="115"/>
      <c r="M48" s="109"/>
      <c r="O48" s="91" t="s">
        <v>6</v>
      </c>
      <c r="P48" s="147" t="s">
        <v>106</v>
      </c>
      <c r="Q48" s="105">
        <f t="shared" si="5"/>
        <v>0</v>
      </c>
      <c r="R48" s="105">
        <f t="shared" si="6"/>
        <v>0</v>
      </c>
      <c r="S48" s="105">
        <f t="shared" si="7"/>
        <v>0</v>
      </c>
      <c r="T48" s="78">
        <f t="shared" si="8"/>
        <v>0</v>
      </c>
    </row>
    <row r="49" spans="2:20" s="3" customFormat="1" ht="15" customHeight="1">
      <c r="B49" s="3">
        <v>14</v>
      </c>
      <c r="C49" s="66"/>
      <c r="D49" s="136"/>
      <c r="E49" s="59"/>
      <c r="F49" s="69"/>
      <c r="G49" s="59"/>
      <c r="H49" s="59"/>
      <c r="I49" s="85"/>
      <c r="J49" s="114"/>
      <c r="K49" s="115"/>
      <c r="L49" s="115"/>
      <c r="M49" s="109"/>
      <c r="O49" s="91" t="s">
        <v>6</v>
      </c>
      <c r="P49" s="147" t="s">
        <v>107</v>
      </c>
      <c r="Q49" s="105">
        <f t="shared" si="5"/>
        <v>0</v>
      </c>
      <c r="R49" s="105">
        <f t="shared" si="6"/>
        <v>0</v>
      </c>
      <c r="S49" s="105">
        <f t="shared" si="7"/>
        <v>0</v>
      </c>
      <c r="T49" s="78">
        <f t="shared" si="8"/>
        <v>0</v>
      </c>
    </row>
    <row r="50" spans="2:20" s="3" customFormat="1" ht="15" customHeight="1" thickBot="1">
      <c r="B50" s="3">
        <v>15</v>
      </c>
      <c r="C50" s="66"/>
      <c r="D50" s="136"/>
      <c r="E50" s="67"/>
      <c r="F50" s="69"/>
      <c r="G50" s="67"/>
      <c r="H50" s="67"/>
      <c r="I50" s="85"/>
      <c r="J50" s="114"/>
      <c r="K50" s="115"/>
      <c r="L50" s="115"/>
      <c r="M50" s="109"/>
      <c r="O50" s="93" t="s">
        <v>6</v>
      </c>
      <c r="P50" s="149" t="s">
        <v>9</v>
      </c>
      <c r="Q50" s="105">
        <f t="shared" si="5"/>
        <v>0</v>
      </c>
      <c r="R50" s="105">
        <f t="shared" si="6"/>
        <v>0</v>
      </c>
      <c r="S50" s="105">
        <f t="shared" si="7"/>
        <v>0</v>
      </c>
      <c r="T50" s="78">
        <f t="shared" si="8"/>
        <v>0</v>
      </c>
    </row>
    <row r="51" spans="2:20" s="3" customFormat="1" ht="15" customHeight="1" thickBot="1">
      <c r="B51" s="3">
        <v>16</v>
      </c>
      <c r="C51" s="62"/>
      <c r="D51" s="63"/>
      <c r="E51" s="67"/>
      <c r="F51" s="69"/>
      <c r="G51" s="67"/>
      <c r="H51" s="67"/>
      <c r="I51" s="85"/>
      <c r="J51" s="114"/>
      <c r="K51" s="115"/>
      <c r="L51" s="115"/>
      <c r="M51" s="109"/>
      <c r="O51" s="84"/>
      <c r="P51" s="104" t="s">
        <v>97</v>
      </c>
      <c r="Q51" s="106">
        <f>SUM(Q36:Q50)</f>
        <v>0</v>
      </c>
      <c r="R51" s="106">
        <f t="shared" ref="R51:T51" si="9">SUM(R36:R50)</f>
        <v>0</v>
      </c>
      <c r="S51" s="106">
        <f t="shared" si="9"/>
        <v>0</v>
      </c>
      <c r="T51" s="107">
        <f t="shared" si="9"/>
        <v>0</v>
      </c>
    </row>
    <row r="52" spans="2:20" s="3" customFormat="1" ht="15" customHeight="1">
      <c r="B52" s="3">
        <v>17</v>
      </c>
      <c r="C52" s="66"/>
      <c r="D52" s="136"/>
      <c r="E52" s="67"/>
      <c r="F52" s="69"/>
      <c r="G52" s="67"/>
      <c r="H52" s="67"/>
      <c r="I52" s="85"/>
      <c r="J52" s="114"/>
      <c r="K52" s="115"/>
      <c r="L52" s="115"/>
      <c r="M52" s="109"/>
    </row>
    <row r="53" spans="2:20" s="3" customFormat="1" ht="15" customHeight="1">
      <c r="B53" s="3">
        <v>18</v>
      </c>
      <c r="C53" s="66"/>
      <c r="D53" s="136"/>
      <c r="E53" s="67"/>
      <c r="F53" s="69"/>
      <c r="G53" s="67"/>
      <c r="H53" s="67"/>
      <c r="I53" s="85"/>
      <c r="J53" s="114"/>
      <c r="K53" s="115"/>
      <c r="L53" s="115"/>
      <c r="M53" s="109"/>
    </row>
    <row r="54" spans="2:20" s="3" customFormat="1" ht="15" customHeight="1">
      <c r="B54" s="3">
        <v>19</v>
      </c>
      <c r="C54" s="62"/>
      <c r="D54" s="137"/>
      <c r="E54" s="100"/>
      <c r="F54" s="69"/>
      <c r="G54" s="100"/>
      <c r="H54" s="100"/>
      <c r="I54" s="85"/>
      <c r="J54" s="114"/>
      <c r="K54" s="115"/>
      <c r="L54" s="115"/>
      <c r="M54" s="109"/>
    </row>
    <row r="55" spans="2:20" s="3" customFormat="1" ht="15" customHeight="1" thickBot="1">
      <c r="B55" s="3">
        <v>20</v>
      </c>
      <c r="C55" s="87"/>
      <c r="D55" s="138"/>
      <c r="E55" s="101"/>
      <c r="F55" s="102"/>
      <c r="G55" s="101"/>
      <c r="H55" s="101"/>
      <c r="I55" s="86"/>
      <c r="J55" s="116"/>
      <c r="K55" s="117"/>
      <c r="L55" s="117"/>
      <c r="M55" s="110"/>
    </row>
    <row r="56" spans="2:20" s="16" customFormat="1" ht="15.5">
      <c r="C56" s="127" t="s">
        <v>118</v>
      </c>
      <c r="D56" s="3"/>
      <c r="E56" s="3"/>
      <c r="F56" s="3"/>
      <c r="G56" s="3"/>
      <c r="H56" s="3"/>
      <c r="I56" s="119"/>
      <c r="J56" s="118"/>
      <c r="K56" s="118"/>
      <c r="L56" s="118"/>
      <c r="M56" s="118"/>
    </row>
    <row r="57" spans="2:20" s="3" customFormat="1"/>
  </sheetData>
  <sheetProtection selectLockedCells="1"/>
  <phoneticPr fontId="21" type="noConversion"/>
  <conditionalFormatting sqref="J12:M31">
    <cfRule type="cellIs" dxfId="12" priority="10" operator="greaterThan">
      <formula>0</formula>
    </cfRule>
  </conditionalFormatting>
  <conditionalFormatting sqref="J36:M55">
    <cfRule type="cellIs" dxfId="11" priority="1" operator="greaterThan">
      <formula>0</formula>
    </cfRule>
  </conditionalFormatting>
  <dataValidations count="4">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showGridLines="0" topLeftCell="H1" zoomScale="85" zoomScaleNormal="85" workbookViewId="0">
      <selection activeCell="I1" sqref="I1"/>
    </sheetView>
  </sheetViews>
  <sheetFormatPr defaultColWidth="9.1796875" defaultRowHeight="14.5"/>
  <cols>
    <col min="1" max="1" width="3.1796875" hidden="1" customWidth="1"/>
    <col min="2" max="2" width="22" hidden="1" customWidth="1"/>
    <col min="3" max="3" width="20.54296875" style="8" hidden="1" customWidth="1"/>
    <col min="4" max="4" width="17.36328125" style="8" hidden="1" customWidth="1"/>
    <col min="5" max="7" width="17.36328125" hidden="1" customWidth="1"/>
    <col min="8" max="8" width="3.453125" customWidth="1"/>
    <col min="9" max="9" width="22" style="9" customWidth="1"/>
    <col min="10" max="10" width="20.54296875" customWidth="1"/>
    <col min="11" max="14" width="17.36328125" customWidth="1"/>
    <col min="15" max="15" width="16.6328125" customWidth="1"/>
    <col min="16" max="16" width="3.54296875" customWidth="1"/>
    <col min="17" max="17" width="17.26953125" customWidth="1"/>
    <col min="18" max="18" width="23" customWidth="1"/>
    <col min="19" max="22" width="16.632812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Eiken Processierups Eindhoven Perceel 2</v>
      </c>
    </row>
    <row r="2" spans="2:18" s="3" customFormat="1" ht="18.5">
      <c r="I2" s="2" t="s">
        <v>125</v>
      </c>
      <c r="K2" s="4"/>
    </row>
    <row r="3" spans="2:18" s="3" customFormat="1" ht="8.5" customHeight="1">
      <c r="I3" s="2"/>
      <c r="K3" s="4"/>
    </row>
    <row r="4" spans="2:18" s="3" customFormat="1" ht="15.5">
      <c r="D4"/>
      <c r="I4" s="21"/>
      <c r="J4"/>
      <c r="K4" s="4"/>
    </row>
    <row r="5" spans="2:18" s="3" customFormat="1">
      <c r="I5" s="38"/>
      <c r="J5"/>
      <c r="K5" s="4"/>
    </row>
    <row r="6" spans="2:18" s="3" customFormat="1" ht="6" customHeight="1">
      <c r="D6"/>
      <c r="J6"/>
      <c r="K6" s="4"/>
    </row>
    <row r="7" spans="2:18" s="3" customFormat="1" ht="15.5">
      <c r="D7"/>
      <c r="I7" s="21" t="s">
        <v>10</v>
      </c>
      <c r="K7" s="4"/>
    </row>
    <row r="8" spans="2:18" s="3" customFormat="1">
      <c r="D8"/>
      <c r="I8" s="230" t="str">
        <f>IF(invulformulier!B5="","",invulformulier!B5)</f>
        <v/>
      </c>
      <c r="J8" s="230"/>
      <c r="K8" s="4"/>
    </row>
    <row r="9" spans="2:18" s="3" customFormat="1" ht="15" customHeight="1" thickBot="1">
      <c r="B9"/>
      <c r="C9" s="10"/>
      <c r="D9" s="10"/>
      <c r="E9" s="10"/>
      <c r="F9" s="10"/>
      <c r="G9" s="10"/>
      <c r="H9" s="10"/>
      <c r="I9" s="17"/>
      <c r="J9" s="4"/>
      <c r="K9" s="4"/>
    </row>
    <row r="10" spans="2:18" s="3" customFormat="1" ht="42.75" customHeight="1" thickBot="1">
      <c r="B10" s="55" t="s">
        <v>120</v>
      </c>
      <c r="C10" s="103"/>
      <c r="D10" s="121" t="str">
        <f>invulformulier!E25</f>
        <v>contractjaar 1</v>
      </c>
      <c r="E10" s="121" t="str">
        <f>invulformulier!G25</f>
        <v>contractjaar 2</v>
      </c>
      <c r="F10" s="121" t="str">
        <f>invulformulier!I25</f>
        <v>contractjaar 3</v>
      </c>
      <c r="G10" s="121" t="str">
        <f>invulformulier!K25</f>
        <v>contractjaar 4</v>
      </c>
      <c r="I10" s="55" t="s">
        <v>122</v>
      </c>
      <c r="J10" s="103"/>
      <c r="K10" s="121" t="str">
        <f>invulformulier!E25</f>
        <v>contractjaar 1</v>
      </c>
      <c r="L10" s="121" t="str">
        <f>invulformulier!G25</f>
        <v>contractjaar 2</v>
      </c>
      <c r="M10" s="121" t="str">
        <f>invulformulier!I25</f>
        <v>contractjaar 3</v>
      </c>
      <c r="N10" s="121" t="str">
        <f>invulformulier!K25</f>
        <v>contractjaar 4</v>
      </c>
    </row>
    <row r="11" spans="2:18" s="6" customFormat="1" ht="38.5" customHeight="1" thickBot="1">
      <c r="B11" s="22" t="s">
        <v>98</v>
      </c>
      <c r="C11" s="23" t="s">
        <v>1</v>
      </c>
      <c r="D11" s="23" t="s">
        <v>109</v>
      </c>
      <c r="E11" s="23" t="s">
        <v>109</v>
      </c>
      <c r="F11" s="23" t="s">
        <v>109</v>
      </c>
      <c r="G11" s="27" t="s">
        <v>109</v>
      </c>
      <c r="I11" s="22" t="s">
        <v>98</v>
      </c>
      <c r="J11" s="23" t="s">
        <v>1</v>
      </c>
      <c r="K11" s="23" t="s">
        <v>119</v>
      </c>
      <c r="L11" s="23" t="s">
        <v>119</v>
      </c>
      <c r="M11" s="23" t="s">
        <v>119</v>
      </c>
      <c r="N11" s="27" t="s">
        <v>119</v>
      </c>
      <c r="O11" s="3"/>
      <c r="P11" s="3"/>
      <c r="Q11" s="3"/>
      <c r="R11" s="3"/>
    </row>
    <row r="12" spans="2:18" s="3" customFormat="1" ht="15" customHeight="1">
      <c r="B12" s="151" t="s">
        <v>94</v>
      </c>
      <c r="C12" s="152" t="s">
        <v>95</v>
      </c>
      <c r="D12" s="105">
        <f>SUMIFS('logboek jr1'!$J$12:$J$31,'logboek jr1'!$F$12:$F$31,$B12,'logboek jr1'!$I$12:$I$31,$C12)</f>
        <v>0</v>
      </c>
      <c r="E12" s="105">
        <f>SUMIFS('logboek jr2'!$J$12:$J$31,'logboek jr2'!$F$12:$F$31,$B12,'logboek jr2'!$I$12:$I$31,$C12)</f>
        <v>0</v>
      </c>
      <c r="F12" s="105">
        <f>SUMIFS('logboek jr3'!$J$12:$J$31,'logboek jr3'!$F$12:$F$31,$B12,'logboek jr3'!$I$12:$I$31,$C12)</f>
        <v>0</v>
      </c>
      <c r="G12" s="153">
        <f>SUMIFS('logboek jr4'!$J$12:$J$31,'logboek jr4'!$F$12:$F$31,$B12,'logboek jr4'!$I$12:$I$31,$C12)</f>
        <v>0</v>
      </c>
      <c r="I12" s="151" t="s">
        <v>94</v>
      </c>
      <c r="J12" s="152" t="s">
        <v>95</v>
      </c>
      <c r="K12" s="162">
        <f>D12-bewijslast!Q12</f>
        <v>0</v>
      </c>
      <c r="L12" s="162">
        <f>E12-bewijslast!R12</f>
        <v>0</v>
      </c>
      <c r="M12" s="162">
        <f>F12-bewijslast!S12</f>
        <v>0</v>
      </c>
      <c r="N12" s="153">
        <f>G12-bewijslast!T12</f>
        <v>0</v>
      </c>
    </row>
    <row r="13" spans="2:18" s="3" customFormat="1" ht="15" customHeight="1">
      <c r="B13" s="154" t="s">
        <v>94</v>
      </c>
      <c r="C13" s="155" t="s">
        <v>96</v>
      </c>
      <c r="D13" s="105">
        <f>SUMIFS('logboek jr1'!$J$12:$J$31,'logboek jr1'!$F$12:$F$31,$B13,'logboek jr1'!$I$12:$I$31,$C13)</f>
        <v>0</v>
      </c>
      <c r="E13" s="105">
        <f>SUMIFS('logboek jr2'!$J$12:$J$31,'logboek jr2'!$F$12:$F$31,$B13,'logboek jr2'!$I$12:$I$31,$C13)</f>
        <v>0</v>
      </c>
      <c r="F13" s="105">
        <f>SUMIFS('logboek jr3'!$J$12:$J$31,'logboek jr3'!$F$12:$F$31,$B13,'logboek jr3'!$I$12:$I$31,$C13)</f>
        <v>0</v>
      </c>
      <c r="G13" s="78">
        <f>SUMIFS('logboek jr4'!$J$12:$J$31,'logboek jr4'!$F$12:$F$31,$B13,'logboek jr4'!$I$12:$I$31,$C13)</f>
        <v>0</v>
      </c>
      <c r="I13" s="154" t="s">
        <v>94</v>
      </c>
      <c r="J13" s="155" t="s">
        <v>96</v>
      </c>
      <c r="K13" s="105">
        <f>D13-bewijslast!Q13</f>
        <v>0</v>
      </c>
      <c r="L13" s="105">
        <f>E13-bewijslast!R13</f>
        <v>0</v>
      </c>
      <c r="M13" s="105">
        <f>F13-bewijslast!S13</f>
        <v>0</v>
      </c>
      <c r="N13" s="78">
        <f>G13-bewijslast!T13</f>
        <v>0</v>
      </c>
    </row>
    <row r="14" spans="2:18" s="3" customFormat="1" ht="15" customHeight="1">
      <c r="B14" s="154" t="s">
        <v>4</v>
      </c>
      <c r="C14" s="155" t="s">
        <v>92</v>
      </c>
      <c r="D14" s="105">
        <f>SUMIFS('logboek jr1'!$J$12:$J$31,'logboek jr1'!$F$12:$F$31,$B14,'logboek jr1'!$I$12:$I$31,$C14)</f>
        <v>0</v>
      </c>
      <c r="E14" s="105">
        <f>SUMIFS('logboek jr2'!$J$12:$J$31,'logboek jr2'!$F$12:$F$31,$B14,'logboek jr2'!$I$12:$I$31,$C14)</f>
        <v>0</v>
      </c>
      <c r="F14" s="105">
        <f>SUMIFS('logboek jr3'!$J$12:$J$31,'logboek jr3'!$F$12:$F$31,$B14,'logboek jr3'!$I$12:$I$31,$C14)</f>
        <v>0</v>
      </c>
      <c r="G14" s="78">
        <f>SUMIFS('logboek jr4'!$J$12:$J$31,'logboek jr4'!$F$12:$F$31,$B14,'logboek jr4'!$I$12:$I$31,$C14)</f>
        <v>0</v>
      </c>
      <c r="I14" s="154" t="s">
        <v>4</v>
      </c>
      <c r="J14" s="155" t="s">
        <v>92</v>
      </c>
      <c r="K14" s="105">
        <f>D14-bewijslast!Q14</f>
        <v>0</v>
      </c>
      <c r="L14" s="105">
        <f>E14-bewijslast!R14</f>
        <v>0</v>
      </c>
      <c r="M14" s="105">
        <f>F14-bewijslast!S14</f>
        <v>0</v>
      </c>
      <c r="N14" s="78">
        <f>G14-bewijslast!T14</f>
        <v>0</v>
      </c>
    </row>
    <row r="15" spans="2:18" s="3" customFormat="1" ht="15" customHeight="1">
      <c r="B15" s="154" t="s">
        <v>5</v>
      </c>
      <c r="C15" s="155" t="s">
        <v>92</v>
      </c>
      <c r="D15" s="105">
        <f>SUMIFS('logboek jr1'!$J$12:$J$31,'logboek jr1'!$F$12:$F$31,$B15,'logboek jr1'!$I$12:$I$31,$C15)</f>
        <v>0</v>
      </c>
      <c r="E15" s="105">
        <f>SUMIFS('logboek jr2'!$J$12:$J$31,'logboek jr2'!$F$12:$F$31,$B15,'logboek jr2'!$I$12:$I$31,$C15)</f>
        <v>0</v>
      </c>
      <c r="F15" s="105">
        <f>SUMIFS('logboek jr3'!$J$12:$J$31,'logboek jr3'!$F$12:$F$31,$B15,'logboek jr3'!$I$12:$I$31,$C15)</f>
        <v>0</v>
      </c>
      <c r="G15" s="78">
        <f>SUMIFS('logboek jr4'!$J$12:$J$31,'logboek jr4'!$F$12:$F$31,$B15,'logboek jr4'!$I$12:$I$31,$C15)</f>
        <v>0</v>
      </c>
      <c r="I15" s="154" t="s">
        <v>5</v>
      </c>
      <c r="J15" s="155" t="s">
        <v>92</v>
      </c>
      <c r="K15" s="105">
        <f>D15-bewijslast!Q15</f>
        <v>0</v>
      </c>
      <c r="L15" s="105">
        <f>E15-bewijslast!R15</f>
        <v>0</v>
      </c>
      <c r="M15" s="105">
        <f>F15-bewijslast!S15</f>
        <v>0</v>
      </c>
      <c r="N15" s="78">
        <f>G15-bewijslast!T15</f>
        <v>0</v>
      </c>
    </row>
    <row r="16" spans="2:18" s="3" customFormat="1" ht="15" customHeight="1">
      <c r="B16" s="154" t="s">
        <v>4</v>
      </c>
      <c r="C16" s="155" t="s">
        <v>93</v>
      </c>
      <c r="D16" s="105">
        <f>SUMIFS('logboek jr1'!$J$12:$J$31,'logboek jr1'!$F$12:$F$31,$B16,'logboek jr1'!$I$12:$I$31,$C16)</f>
        <v>0</v>
      </c>
      <c r="E16" s="105">
        <f>SUMIFS('logboek jr2'!$J$12:$J$31,'logboek jr2'!$F$12:$F$31,$B16,'logboek jr2'!$I$12:$I$31,$C16)</f>
        <v>0</v>
      </c>
      <c r="F16" s="105">
        <f>SUMIFS('logboek jr3'!$J$12:$J$31,'logboek jr3'!$F$12:$F$31,$B16,'logboek jr3'!$I$12:$I$31,$C16)</f>
        <v>0</v>
      </c>
      <c r="G16" s="78">
        <f>SUMIFS('logboek jr4'!$J$12:$J$31,'logboek jr4'!$F$12:$F$31,$B16,'logboek jr4'!$I$12:$I$31,$C16)</f>
        <v>0</v>
      </c>
      <c r="I16" s="154" t="s">
        <v>4</v>
      </c>
      <c r="J16" s="155" t="s">
        <v>93</v>
      </c>
      <c r="K16" s="105">
        <f>D16-bewijslast!Q16</f>
        <v>0</v>
      </c>
      <c r="L16" s="105">
        <f>E16-bewijslast!R16</f>
        <v>0</v>
      </c>
      <c r="M16" s="105">
        <f>F16-bewijslast!S16</f>
        <v>0</v>
      </c>
      <c r="N16" s="78">
        <f>G16-bewijslast!T16</f>
        <v>0</v>
      </c>
    </row>
    <row r="17" spans="1:14" s="3" customFormat="1" ht="15" customHeight="1" thickBot="1">
      <c r="B17" s="156" t="s">
        <v>5</v>
      </c>
      <c r="C17" s="157" t="s">
        <v>93</v>
      </c>
      <c r="D17" s="167">
        <f>SUMIFS('logboek jr1'!$J$12:$J$31,'logboek jr1'!$F$12:$F$31,$B17,'logboek jr1'!$I$12:$I$31,$C17)</f>
        <v>0</v>
      </c>
      <c r="E17" s="167">
        <f>SUMIFS('logboek jr2'!$J$12:$J$31,'logboek jr2'!$F$12:$F$31,$B17,'logboek jr2'!$I$12:$I$31,$C17)</f>
        <v>0</v>
      </c>
      <c r="F17" s="167">
        <f>SUMIFS('logboek jr3'!$J$12:$J$31,'logboek jr3'!$F$12:$F$31,$B17,'logboek jr3'!$I$12:$I$31,$C17)</f>
        <v>0</v>
      </c>
      <c r="G17" s="168">
        <f>SUMIFS('logboek jr4'!$J$12:$J$31,'logboek jr4'!$F$12:$F$31,$B17,'logboek jr4'!$I$12:$I$31,$C17)</f>
        <v>0</v>
      </c>
      <c r="I17" s="156" t="s">
        <v>5</v>
      </c>
      <c r="J17" s="157" t="s">
        <v>93</v>
      </c>
      <c r="K17" s="164">
        <f>D17-bewijslast!Q17</f>
        <v>0</v>
      </c>
      <c r="L17" s="164">
        <f>E17-bewijslast!R17</f>
        <v>0</v>
      </c>
      <c r="M17" s="164">
        <f>F17-bewijslast!S17</f>
        <v>0</v>
      </c>
      <c r="N17" s="158">
        <f>G17-bewijslast!T17</f>
        <v>0</v>
      </c>
    </row>
    <row r="18" spans="1:14" s="3" customFormat="1" ht="15" customHeight="1" thickBot="1">
      <c r="B18" s="159"/>
      <c r="C18" s="159"/>
      <c r="D18" s="159"/>
    </row>
    <row r="19" spans="1:14" s="6" customFormat="1" ht="42.75" customHeight="1" thickBot="1">
      <c r="B19" s="55" t="s">
        <v>121</v>
      </c>
      <c r="C19" s="103"/>
      <c r="D19" s="121" t="e">
        <f>invulformulier!#REF!</f>
        <v>#REF!</v>
      </c>
      <c r="E19" s="121" t="e">
        <f>invulformulier!#REF!</f>
        <v>#REF!</v>
      </c>
      <c r="F19" s="121" t="e">
        <f>invulformulier!#REF!</f>
        <v>#REF!</v>
      </c>
      <c r="G19" s="121" t="e">
        <f>invulformulier!#REF!</f>
        <v>#REF!</v>
      </c>
      <c r="I19" s="55" t="s">
        <v>123</v>
      </c>
      <c r="J19" s="103"/>
      <c r="K19" s="121" t="str">
        <f>bewijslast!Q34</f>
        <v>contractjaar 1</v>
      </c>
      <c r="L19" s="121" t="str">
        <f>bewijslast!R34</f>
        <v>contractjaar 2</v>
      </c>
      <c r="M19" s="121" t="str">
        <f>bewijslast!S34</f>
        <v>contractjaar 3</v>
      </c>
      <c r="N19" s="121" t="str">
        <f>bewijslast!T34</f>
        <v>contractjaar 4</v>
      </c>
    </row>
    <row r="20" spans="1:14" s="3" customFormat="1" ht="38.5" customHeight="1" thickBot="1">
      <c r="B20" s="22" t="s">
        <v>98</v>
      </c>
      <c r="C20" s="23" t="s">
        <v>1</v>
      </c>
      <c r="D20" s="23" t="s">
        <v>109</v>
      </c>
      <c r="E20" s="23" t="s">
        <v>109</v>
      </c>
      <c r="F20" s="23" t="s">
        <v>109</v>
      </c>
      <c r="G20" s="27" t="s">
        <v>109</v>
      </c>
      <c r="H20" s="6"/>
      <c r="I20" s="22" t="s">
        <v>98</v>
      </c>
      <c r="J20" s="23" t="s">
        <v>1</v>
      </c>
      <c r="K20" s="23" t="s">
        <v>119</v>
      </c>
      <c r="L20" s="23" t="s">
        <v>119</v>
      </c>
      <c r="M20" s="23" t="s">
        <v>119</v>
      </c>
      <c r="N20" s="27" t="s">
        <v>119</v>
      </c>
    </row>
    <row r="21" spans="1:14" s="3" customFormat="1" ht="15" customHeight="1">
      <c r="B21" s="160" t="s">
        <v>94</v>
      </c>
      <c r="C21" s="161" t="s">
        <v>95</v>
      </c>
      <c r="D21" s="105">
        <f>SUMIFS('logboek jr1'!$J$36:$J$55,'logboek jr1'!$F$36:$F$55,$B21,'logboek jr1'!$I$36:$I$55,$C21)</f>
        <v>0</v>
      </c>
      <c r="E21" s="105">
        <f>SUMIFS('logboek jr2'!$J$36:$J$55,'logboek jr2'!$F$36:$F$55,$B21,'logboek jr2'!$I$36:$I$55,$C21)</f>
        <v>0</v>
      </c>
      <c r="F21" s="105">
        <f>SUMIFS('logboek jr3'!$J$36:$J$55,'logboek jr3'!$F$36:$F$55,$B21,'logboek jr3'!$I$36:$I$55,$C21)</f>
        <v>0</v>
      </c>
      <c r="G21" s="153">
        <f>SUMIFS('logboek jr4'!$J$36:$J$55,'logboek jr4'!$F$36:$F$55,$B21,'logboek jr4'!$I$36:$I$55,$C21)</f>
        <v>0</v>
      </c>
      <c r="H21" s="6"/>
      <c r="I21" s="160" t="s">
        <v>94</v>
      </c>
      <c r="J21" s="161" t="s">
        <v>95</v>
      </c>
      <c r="K21" s="162">
        <f>D21-bewijslast!Q36</f>
        <v>0</v>
      </c>
      <c r="L21" s="162">
        <f>E21-bewijslast!R36</f>
        <v>0</v>
      </c>
      <c r="M21" s="162">
        <f>F21-bewijslast!S36</f>
        <v>0</v>
      </c>
      <c r="N21" s="153">
        <f>G21-bewijslast!T36</f>
        <v>0</v>
      </c>
    </row>
    <row r="22" spans="1:14" s="3" customFormat="1" ht="15" customHeight="1">
      <c r="B22" s="91" t="s">
        <v>94</v>
      </c>
      <c r="C22" s="70" t="s">
        <v>96</v>
      </c>
      <c r="D22" s="105">
        <f>SUMIFS('logboek jr1'!$J$36:$J$55,'logboek jr1'!$F$36:$F$55,$B22,'logboek jr1'!$I$36:$I$55,$C22)</f>
        <v>0</v>
      </c>
      <c r="E22" s="105">
        <f>SUMIFS('logboek jr2'!$J$36:$J$55,'logboek jr2'!$F$36:$F$55,$B22,'logboek jr2'!$I$36:$I$55,$C22)</f>
        <v>0</v>
      </c>
      <c r="F22" s="105">
        <f>SUMIFS('logboek jr3'!$J$36:$J$55,'logboek jr3'!$F$36:$F$55,$B22,'logboek jr3'!$I$36:$I$55,$C22)</f>
        <v>0</v>
      </c>
      <c r="G22" s="78">
        <f>SUMIFS('logboek jr4'!$J$36:$J$55,'logboek jr4'!$F$36:$F$55,$B22,'logboek jr4'!$I$36:$I$55,$C22)</f>
        <v>0</v>
      </c>
      <c r="H22" s="6"/>
      <c r="I22" s="91" t="s">
        <v>94</v>
      </c>
      <c r="J22" s="70" t="s">
        <v>96</v>
      </c>
      <c r="K22" s="105">
        <f>D22-bewijslast!Q37</f>
        <v>0</v>
      </c>
      <c r="L22" s="105">
        <f>E22-bewijslast!R37</f>
        <v>0</v>
      </c>
      <c r="M22" s="105">
        <f>F22-bewijslast!S37</f>
        <v>0</v>
      </c>
      <c r="N22" s="78">
        <f>G22-bewijslast!T37</f>
        <v>0</v>
      </c>
    </row>
    <row r="23" spans="1:14" s="3" customFormat="1" ht="15" customHeight="1">
      <c r="B23" s="91" t="s">
        <v>6</v>
      </c>
      <c r="C23" s="70" t="s">
        <v>92</v>
      </c>
      <c r="D23" s="105">
        <f>SUMIFS('logboek jr1'!$J$36:$J$55,'logboek jr1'!$F$36:$F$55,$B23,'logboek jr1'!$I$36:$I$55,$C23)</f>
        <v>0</v>
      </c>
      <c r="E23" s="105">
        <f>SUMIFS('logboek jr2'!$J$36:$J$55,'logboek jr2'!$F$36:$F$55,$B23,'logboek jr2'!$I$36:$I$55,$C23)</f>
        <v>0</v>
      </c>
      <c r="F23" s="105">
        <f>SUMIFS('logboek jr3'!$J$36:$J$55,'logboek jr3'!$F$36:$F$55,$B23,'logboek jr3'!$I$36:$I$55,$C23)</f>
        <v>0</v>
      </c>
      <c r="G23" s="78">
        <f>SUMIFS('logboek jr4'!$J$36:$J$55,'logboek jr4'!$F$36:$F$55,$B23,'logboek jr4'!$I$36:$I$55,$C23)</f>
        <v>0</v>
      </c>
      <c r="H23" s="6"/>
      <c r="I23" s="91" t="s">
        <v>6</v>
      </c>
      <c r="J23" s="70" t="s">
        <v>92</v>
      </c>
      <c r="K23" s="105">
        <f>D23-bewijslast!Q38</f>
        <v>0</v>
      </c>
      <c r="L23" s="105">
        <f>E23-bewijslast!R38</f>
        <v>0</v>
      </c>
      <c r="M23" s="105">
        <f>F23-bewijslast!S38</f>
        <v>0</v>
      </c>
      <c r="N23" s="78">
        <f>G23-bewijslast!T38</f>
        <v>0</v>
      </c>
    </row>
    <row r="24" spans="1:14" s="3" customFormat="1" ht="15" customHeight="1">
      <c r="B24" s="92" t="s">
        <v>99</v>
      </c>
      <c r="C24" s="163" t="s">
        <v>105</v>
      </c>
      <c r="D24" s="105">
        <f>SUMIFS('logboek jr1'!$J$36:$J$55,'logboek jr1'!$F$36:$F$55,$B24,'logboek jr1'!$I$36:$I$55,$C24)</f>
        <v>0</v>
      </c>
      <c r="E24" s="105">
        <f>SUMIFS('logboek jr2'!$J$36:$J$55,'logboek jr2'!$F$36:$F$55,$B24,'logboek jr2'!$I$36:$I$55,$C24)</f>
        <v>0</v>
      </c>
      <c r="F24" s="105">
        <f>SUMIFS('logboek jr3'!$J$36:$J$55,'logboek jr3'!$F$36:$F$55,$B24,'logboek jr3'!$I$36:$I$55,$C24)</f>
        <v>0</v>
      </c>
      <c r="G24" s="78">
        <f>SUMIFS('logboek jr4'!$J$36:$J$55,'logboek jr4'!$F$36:$F$55,$B24,'logboek jr4'!$I$36:$I$55,$C24)</f>
        <v>0</v>
      </c>
      <c r="H24" s="6"/>
      <c r="I24" s="92" t="s">
        <v>99</v>
      </c>
      <c r="J24" s="163" t="s">
        <v>105</v>
      </c>
      <c r="K24" s="105">
        <f>D24-bewijslast!Q39</f>
        <v>0</v>
      </c>
      <c r="L24" s="105">
        <f>E24-bewijslast!R39</f>
        <v>0</v>
      </c>
      <c r="M24" s="105">
        <f>F24-bewijslast!S39</f>
        <v>0</v>
      </c>
      <c r="N24" s="78">
        <f>G24-bewijslast!T39</f>
        <v>0</v>
      </c>
    </row>
    <row r="25" spans="1:14" s="3" customFormat="1" ht="15" customHeight="1">
      <c r="B25" s="91" t="s">
        <v>99</v>
      </c>
      <c r="C25" s="70" t="s">
        <v>106</v>
      </c>
      <c r="D25" s="105">
        <f>SUMIFS('logboek jr1'!$J$36:$J$55,'logboek jr1'!$F$36:$F$55,$B25,'logboek jr1'!$I$36:$I$55,$C25)</f>
        <v>0</v>
      </c>
      <c r="E25" s="105">
        <f>SUMIFS('logboek jr2'!$J$36:$J$55,'logboek jr2'!$F$36:$F$55,$B25,'logboek jr2'!$I$36:$I$55,$C25)</f>
        <v>0</v>
      </c>
      <c r="F25" s="105">
        <f>SUMIFS('logboek jr3'!$J$36:$J$55,'logboek jr3'!$F$36:$F$55,$B25,'logboek jr3'!$I$36:$I$55,$C25)</f>
        <v>0</v>
      </c>
      <c r="G25" s="78">
        <f>SUMIFS('logboek jr4'!$J$36:$J$55,'logboek jr4'!$F$36:$F$55,$B25,'logboek jr4'!$I$36:$I$55,$C25)</f>
        <v>0</v>
      </c>
      <c r="H25" s="6"/>
      <c r="I25" s="91" t="s">
        <v>99</v>
      </c>
      <c r="J25" s="70" t="s">
        <v>106</v>
      </c>
      <c r="K25" s="105">
        <f>D25-bewijslast!Q40</f>
        <v>0</v>
      </c>
      <c r="L25" s="105">
        <f>E25-bewijslast!R40</f>
        <v>0</v>
      </c>
      <c r="M25" s="105">
        <f>F25-bewijslast!S40</f>
        <v>0</v>
      </c>
      <c r="N25" s="78">
        <f>G25-bewijslast!T40</f>
        <v>0</v>
      </c>
    </row>
    <row r="26" spans="1:14" s="3" customFormat="1" ht="15" customHeight="1">
      <c r="B26" s="91" t="s">
        <v>99</v>
      </c>
      <c r="C26" s="70" t="s">
        <v>107</v>
      </c>
      <c r="D26" s="105">
        <f>SUMIFS('logboek jr1'!$J$36:$J$55,'logboek jr1'!$F$36:$F$55,$B26,'logboek jr1'!$I$36:$I$55,$C26)</f>
        <v>0</v>
      </c>
      <c r="E26" s="105">
        <f>SUMIFS('logboek jr2'!$J$36:$J$55,'logboek jr2'!$F$36:$F$55,$B26,'logboek jr2'!$I$36:$I$55,$C26)</f>
        <v>0</v>
      </c>
      <c r="F26" s="105">
        <f>SUMIFS('logboek jr3'!$J$36:$J$55,'logboek jr3'!$F$36:$F$55,$B26,'logboek jr3'!$I$36:$I$55,$C26)</f>
        <v>0</v>
      </c>
      <c r="G26" s="78">
        <f>SUMIFS('logboek jr4'!$J$36:$J$55,'logboek jr4'!$F$36:$F$55,$B26,'logboek jr4'!$I$36:$I$55,$C26)</f>
        <v>0</v>
      </c>
      <c r="H26" s="6"/>
      <c r="I26" s="91" t="s">
        <v>99</v>
      </c>
      <c r="J26" s="70" t="s">
        <v>107</v>
      </c>
      <c r="K26" s="105">
        <f>D26-bewijslast!Q41</f>
        <v>0</v>
      </c>
      <c r="L26" s="105">
        <f>E26-bewijslast!R41</f>
        <v>0</v>
      </c>
      <c r="M26" s="105">
        <f>F26-bewijslast!S41</f>
        <v>0</v>
      </c>
      <c r="N26" s="78">
        <f>G26-bewijslast!T41</f>
        <v>0</v>
      </c>
    </row>
    <row r="27" spans="1:14" s="3" customFormat="1" ht="15" customHeight="1">
      <c r="B27" s="91" t="s">
        <v>99</v>
      </c>
      <c r="C27" s="70" t="s">
        <v>9</v>
      </c>
      <c r="D27" s="105">
        <f>SUMIFS('logboek jr1'!$J$36:$J$55,'logboek jr1'!$F$36:$F$55,$B27,'logboek jr1'!$I$36:$I$55,$C27)</f>
        <v>0</v>
      </c>
      <c r="E27" s="105">
        <f>SUMIFS('logboek jr2'!$J$36:$J$55,'logboek jr2'!$F$36:$F$55,$B27,'logboek jr2'!$I$36:$I$55,$C27)</f>
        <v>0</v>
      </c>
      <c r="F27" s="105">
        <f>SUMIFS('logboek jr3'!$J$36:$J$55,'logboek jr3'!$F$36:$F$55,$B27,'logboek jr3'!$I$36:$I$55,$C27)</f>
        <v>0</v>
      </c>
      <c r="G27" s="78">
        <f>SUMIFS('logboek jr4'!$J$36:$J$55,'logboek jr4'!$F$36:$F$55,$B27,'logboek jr4'!$I$36:$I$55,$C27)</f>
        <v>0</v>
      </c>
      <c r="H27" s="6"/>
      <c r="I27" s="91" t="s">
        <v>99</v>
      </c>
      <c r="J27" s="70" t="s">
        <v>9</v>
      </c>
      <c r="K27" s="105">
        <f>D27-bewijslast!Q42</f>
        <v>0</v>
      </c>
      <c r="L27" s="105">
        <f>E27-bewijslast!R42</f>
        <v>0</v>
      </c>
      <c r="M27" s="105">
        <f>F27-bewijslast!S42</f>
        <v>0</v>
      </c>
      <c r="N27" s="78">
        <f>G27-bewijslast!T42</f>
        <v>0</v>
      </c>
    </row>
    <row r="28" spans="1:14" s="3" customFormat="1" ht="15" customHeight="1">
      <c r="A28" s="6"/>
      <c r="B28" s="92" t="s">
        <v>100</v>
      </c>
      <c r="C28" s="163" t="s">
        <v>105</v>
      </c>
      <c r="D28" s="105">
        <f>SUMIFS('logboek jr1'!$J$36:$J$55,'logboek jr1'!$F$36:$F$55,$B28,'logboek jr1'!$I$36:$I$55,$C28)</f>
        <v>0</v>
      </c>
      <c r="E28" s="105">
        <f>SUMIFS('logboek jr2'!$J$36:$J$55,'logboek jr2'!$F$36:$F$55,$B28,'logboek jr2'!$I$36:$I$55,$C28)</f>
        <v>0</v>
      </c>
      <c r="F28" s="105">
        <f>SUMIFS('logboek jr3'!$J$36:$J$55,'logboek jr3'!$F$36:$F$55,$B28,'logboek jr3'!$I$36:$I$55,$C28)</f>
        <v>0</v>
      </c>
      <c r="G28" s="78">
        <f>SUMIFS('logboek jr4'!$J$36:$J$55,'logboek jr4'!$F$36:$F$55,$B28,'logboek jr4'!$I$36:$I$55,$C28)</f>
        <v>0</v>
      </c>
      <c r="H28" s="6"/>
      <c r="I28" s="92" t="s">
        <v>100</v>
      </c>
      <c r="J28" s="163" t="s">
        <v>105</v>
      </c>
      <c r="K28" s="105">
        <f>D28-bewijslast!Q43</f>
        <v>0</v>
      </c>
      <c r="L28" s="105">
        <f>E28-bewijslast!R43</f>
        <v>0</v>
      </c>
      <c r="M28" s="105">
        <f>F28-bewijslast!S43</f>
        <v>0</v>
      </c>
      <c r="N28" s="78">
        <f>G28-bewijslast!T43</f>
        <v>0</v>
      </c>
    </row>
    <row r="29" spans="1:14" s="3" customFormat="1" ht="15" customHeight="1">
      <c r="B29" s="91" t="s">
        <v>100</v>
      </c>
      <c r="C29" s="70" t="s">
        <v>106</v>
      </c>
      <c r="D29" s="105">
        <f>SUMIFS('logboek jr1'!$J$36:$J$55,'logboek jr1'!$F$36:$F$55,$B29,'logboek jr1'!$I$36:$I$55,$C29)</f>
        <v>0</v>
      </c>
      <c r="E29" s="105">
        <f>SUMIFS('logboek jr2'!$J$36:$J$55,'logboek jr2'!$F$36:$F$55,$B29,'logboek jr2'!$I$36:$I$55,$C29)</f>
        <v>0</v>
      </c>
      <c r="F29" s="105">
        <f>SUMIFS('logboek jr3'!$J$36:$J$55,'logboek jr3'!$F$36:$F$55,$B29,'logboek jr3'!$I$36:$I$55,$C29)</f>
        <v>0</v>
      </c>
      <c r="G29" s="78">
        <f>SUMIFS('logboek jr4'!$J$36:$J$55,'logboek jr4'!$F$36:$F$55,$B29,'logboek jr4'!$I$36:$I$55,$C29)</f>
        <v>0</v>
      </c>
      <c r="H29" s="6"/>
      <c r="I29" s="91" t="s">
        <v>100</v>
      </c>
      <c r="J29" s="70" t="s">
        <v>106</v>
      </c>
      <c r="K29" s="105">
        <f>D29-bewijslast!Q44</f>
        <v>0</v>
      </c>
      <c r="L29" s="105">
        <f>E29-bewijslast!R44</f>
        <v>0</v>
      </c>
      <c r="M29" s="105">
        <f>F29-bewijslast!S44</f>
        <v>0</v>
      </c>
      <c r="N29" s="78">
        <f>G29-bewijslast!T44</f>
        <v>0</v>
      </c>
    </row>
    <row r="30" spans="1:14" s="3" customFormat="1" ht="15" customHeight="1">
      <c r="B30" s="91" t="s">
        <v>100</v>
      </c>
      <c r="C30" s="70" t="s">
        <v>107</v>
      </c>
      <c r="D30" s="105">
        <f>SUMIFS('logboek jr1'!$J$36:$J$55,'logboek jr1'!$F$36:$F$55,$B30,'logboek jr1'!$I$36:$I$55,$C30)</f>
        <v>0</v>
      </c>
      <c r="E30" s="105">
        <f>SUMIFS('logboek jr2'!$J$36:$J$55,'logboek jr2'!$F$36:$F$55,$B30,'logboek jr2'!$I$36:$I$55,$C30)</f>
        <v>0</v>
      </c>
      <c r="F30" s="105">
        <f>SUMIFS('logboek jr3'!$J$36:$J$55,'logboek jr3'!$F$36:$F$55,$B30,'logboek jr3'!$I$36:$I$55,$C30)</f>
        <v>0</v>
      </c>
      <c r="G30" s="78">
        <f>SUMIFS('logboek jr4'!$J$36:$J$55,'logboek jr4'!$F$36:$F$55,$B30,'logboek jr4'!$I$36:$I$55,$C30)</f>
        <v>0</v>
      </c>
      <c r="H30" s="6"/>
      <c r="I30" s="91" t="s">
        <v>100</v>
      </c>
      <c r="J30" s="70" t="s">
        <v>107</v>
      </c>
      <c r="K30" s="105">
        <f>D30-bewijslast!Q45</f>
        <v>0</v>
      </c>
      <c r="L30" s="105">
        <f>E30-bewijslast!R45</f>
        <v>0</v>
      </c>
      <c r="M30" s="105">
        <f>F30-bewijslast!S45</f>
        <v>0</v>
      </c>
      <c r="N30" s="78">
        <f>G30-bewijslast!T45</f>
        <v>0</v>
      </c>
    </row>
    <row r="31" spans="1:14" s="3" customFormat="1" ht="15" customHeight="1">
      <c r="B31" s="91" t="s">
        <v>100</v>
      </c>
      <c r="C31" s="70" t="s">
        <v>9</v>
      </c>
      <c r="D31" s="105">
        <f>SUMIFS('logboek jr1'!$J$36:$J$55,'logboek jr1'!$F$36:$F$55,$B31,'logboek jr1'!$I$36:$I$55,$C31)</f>
        <v>0</v>
      </c>
      <c r="E31" s="105">
        <f>SUMIFS('logboek jr2'!$J$36:$J$55,'logboek jr2'!$F$36:$F$55,$B31,'logboek jr2'!$I$36:$I$55,$C31)</f>
        <v>0</v>
      </c>
      <c r="F31" s="105">
        <f>SUMIFS('logboek jr3'!$J$36:$J$55,'logboek jr3'!$F$36:$F$55,$B31,'logboek jr3'!$I$36:$I$55,$C31)</f>
        <v>0</v>
      </c>
      <c r="G31" s="78">
        <f>SUMIFS('logboek jr4'!$J$36:$J$55,'logboek jr4'!$F$36:$F$55,$B31,'logboek jr4'!$I$36:$I$55,$C31)</f>
        <v>0</v>
      </c>
      <c r="H31" s="6"/>
      <c r="I31" s="91" t="s">
        <v>100</v>
      </c>
      <c r="J31" s="70" t="s">
        <v>9</v>
      </c>
      <c r="K31" s="105">
        <f>D31-bewijslast!Q46</f>
        <v>0</v>
      </c>
      <c r="L31" s="105">
        <f>E31-bewijslast!R46</f>
        <v>0</v>
      </c>
      <c r="M31" s="105">
        <f>F31-bewijslast!S46</f>
        <v>0</v>
      </c>
      <c r="N31" s="78">
        <f>G31-bewijslast!T46</f>
        <v>0</v>
      </c>
    </row>
    <row r="32" spans="1:14" s="3" customFormat="1" ht="15" customHeight="1">
      <c r="B32" s="91" t="s">
        <v>6</v>
      </c>
      <c r="C32" s="70" t="s">
        <v>105</v>
      </c>
      <c r="D32" s="105">
        <f>SUMIFS('logboek jr1'!$J$36:$J$55,'logboek jr1'!$F$36:$F$55,$B32,'logboek jr1'!$I$36:$I$55,$C32)</f>
        <v>0</v>
      </c>
      <c r="E32" s="105">
        <f>SUMIFS('logboek jr2'!$J$36:$J$55,'logboek jr2'!$F$36:$F$55,$B32,'logboek jr2'!$I$36:$I$55,$C32)</f>
        <v>0</v>
      </c>
      <c r="F32" s="105">
        <f>SUMIFS('logboek jr3'!$J$36:$J$55,'logboek jr3'!$F$36:$F$55,$B32,'logboek jr3'!$I$36:$I$55,$C32)</f>
        <v>0</v>
      </c>
      <c r="G32" s="78">
        <f>SUMIFS('logboek jr4'!$J$36:$J$55,'logboek jr4'!$F$36:$F$55,$B32,'logboek jr4'!$I$36:$I$55,$C32)</f>
        <v>0</v>
      </c>
      <c r="H32" s="6"/>
      <c r="I32" s="91" t="s">
        <v>6</v>
      </c>
      <c r="J32" s="70" t="s">
        <v>105</v>
      </c>
      <c r="K32" s="105">
        <f>D32-bewijslast!Q47</f>
        <v>0</v>
      </c>
      <c r="L32" s="105">
        <f>E32-bewijslast!R47</f>
        <v>0</v>
      </c>
      <c r="M32" s="105">
        <f>F32-bewijslast!S47</f>
        <v>0</v>
      </c>
      <c r="N32" s="78">
        <f>G32-bewijslast!T47</f>
        <v>0</v>
      </c>
    </row>
    <row r="33" spans="2:14" s="3" customFormat="1" ht="15" customHeight="1">
      <c r="B33" s="91" t="s">
        <v>6</v>
      </c>
      <c r="C33" s="70" t="s">
        <v>106</v>
      </c>
      <c r="D33" s="105">
        <f>SUMIFS('logboek jr1'!$J$36:$J$55,'logboek jr1'!$F$36:$F$55,$B33,'logboek jr1'!$I$36:$I$55,$C33)</f>
        <v>0</v>
      </c>
      <c r="E33" s="105">
        <f>SUMIFS('logboek jr2'!$J$36:$J$55,'logboek jr2'!$F$36:$F$55,$B33,'logboek jr2'!$I$36:$I$55,$C33)</f>
        <v>0</v>
      </c>
      <c r="F33" s="105">
        <f>SUMIFS('logboek jr3'!$J$36:$J$55,'logboek jr3'!$F$36:$F$55,$B33,'logboek jr3'!$I$36:$I$55,$C33)</f>
        <v>0</v>
      </c>
      <c r="G33" s="78">
        <f>SUMIFS('logboek jr4'!$J$36:$J$55,'logboek jr4'!$F$36:$F$55,$B33,'logboek jr4'!$I$36:$I$55,$C33)</f>
        <v>0</v>
      </c>
      <c r="H33" s="6"/>
      <c r="I33" s="91" t="s">
        <v>6</v>
      </c>
      <c r="J33" s="70" t="s">
        <v>106</v>
      </c>
      <c r="K33" s="105">
        <f>D33-bewijslast!Q48</f>
        <v>0</v>
      </c>
      <c r="L33" s="105">
        <f>E33-bewijslast!R48</f>
        <v>0</v>
      </c>
      <c r="M33" s="105">
        <f>F33-bewijslast!S48</f>
        <v>0</v>
      </c>
      <c r="N33" s="78">
        <f>G33-bewijslast!T48</f>
        <v>0</v>
      </c>
    </row>
    <row r="34" spans="2:14" s="3" customFormat="1" ht="15" customHeight="1">
      <c r="B34" s="91" t="s">
        <v>6</v>
      </c>
      <c r="C34" s="70" t="s">
        <v>107</v>
      </c>
      <c r="D34" s="165">
        <f>SUMIFS('logboek jr1'!$J$36:$J$55,'logboek jr1'!$F$36:$F$55,$B34,'logboek jr1'!$I$36:$I$55,$C34)</f>
        <v>0</v>
      </c>
      <c r="E34" s="165">
        <f>SUMIFS('logboek jr2'!$J$36:$J$55,'logboek jr2'!$F$36:$F$55,$B34,'logboek jr2'!$I$36:$I$55,$C34)</f>
        <v>0</v>
      </c>
      <c r="F34" s="165">
        <f>SUMIFS('logboek jr3'!$J$36:$J$55,'logboek jr3'!$F$36:$F$55,$B34,'logboek jr3'!$I$36:$I$55,$C34)</f>
        <v>0</v>
      </c>
      <c r="G34" s="166">
        <f>SUMIFS('logboek jr4'!$J$36:$J$55,'logboek jr4'!$F$36:$F$55,$B34,'logboek jr4'!$I$36:$I$55,$C34)</f>
        <v>0</v>
      </c>
      <c r="I34" s="91" t="s">
        <v>6</v>
      </c>
      <c r="J34" s="70" t="s">
        <v>107</v>
      </c>
      <c r="K34" s="105">
        <f>D34-bewijslast!Q49</f>
        <v>0</v>
      </c>
      <c r="L34" s="105">
        <f>E34-bewijslast!R49</f>
        <v>0</v>
      </c>
      <c r="M34" s="105">
        <f>F34-bewijslast!S49</f>
        <v>0</v>
      </c>
      <c r="N34" s="78">
        <f>G34-bewijslast!T49</f>
        <v>0</v>
      </c>
    </row>
    <row r="35" spans="2:14" s="3" customFormat="1" ht="15" customHeight="1" thickBot="1">
      <c r="B35" s="93" t="s">
        <v>6</v>
      </c>
      <c r="C35" s="88" t="s">
        <v>9</v>
      </c>
      <c r="D35" s="164">
        <f>SUMIFS('logboek jr1'!$J$36:$J$55,'logboek jr1'!$F$36:$F$55,$B35,'logboek jr1'!$I$36:$I$55,$C35)</f>
        <v>0</v>
      </c>
      <c r="E35" s="164">
        <f>SUMIFS('logboek jr2'!$J$36:$J$55,'logboek jr2'!$F$36:$F$55,$B35,'logboek jr2'!$I$36:$I$55,$C35)</f>
        <v>0</v>
      </c>
      <c r="F35" s="164">
        <f>SUMIFS('logboek jr3'!$J$36:$J$55,'logboek jr3'!$F$36:$F$55,$B35,'logboek jr3'!$I$36:$I$55,$C35)</f>
        <v>0</v>
      </c>
      <c r="G35" s="158">
        <f>SUMIFS('logboek jr4'!$J$36:$J$55,'logboek jr4'!$F$36:$F$55,$B35,'logboek jr4'!$I$36:$I$55,$C35)</f>
        <v>0</v>
      </c>
      <c r="I35" s="93" t="s">
        <v>6</v>
      </c>
      <c r="J35" s="88" t="s">
        <v>9</v>
      </c>
      <c r="K35" s="164">
        <f>D35-bewijslast!Q50</f>
        <v>0</v>
      </c>
      <c r="L35" s="164">
        <f>E35-bewijslast!R50</f>
        <v>0</v>
      </c>
      <c r="M35" s="164">
        <f>F35-bewijslast!S50</f>
        <v>0</v>
      </c>
      <c r="N35" s="158">
        <f>G35-bewijslast!T50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0" priority="8" operator="greaterThan">
      <formula>0</formula>
    </cfRule>
  </conditionalFormatting>
  <conditionalFormatting sqref="K12:N17">
    <cfRule type="cellIs" dxfId="9" priority="2" operator="lessThan">
      <formula>0</formula>
    </cfRule>
  </conditionalFormatting>
  <conditionalFormatting sqref="K21:N35">
    <cfRule type="cellIs" dxfId="8"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2</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131</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128" t="s">
        <v>1</v>
      </c>
      <c r="J11" s="27"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1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6"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6"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6"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6"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6"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6"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6"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6"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6"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6"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6"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6"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6"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6"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6"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6"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6"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6"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134"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5" t="s">
        <v>1</v>
      </c>
      <c r="J35" s="27"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4" t="str">
        <f>IF(bewijslast!F36="","",bewijslast!F36)</f>
        <v/>
      </c>
      <c r="I36" s="1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IF(bewijslast!F37="","",bewijslast!F37)</f>
        <v/>
      </c>
      <c r="I37" s="36"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IF(bewijslast!F38="","",bewijslast!F38)</f>
        <v/>
      </c>
      <c r="I38" s="36"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IF(bewijslast!F39="","",bewijslast!F39)</f>
        <v/>
      </c>
      <c r="I39" s="36"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IF(bewijslast!F40="","",bewijslast!F40)</f>
        <v/>
      </c>
      <c r="I40" s="36"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IF(bewijslast!F41="","",bewijslast!F41)</f>
        <v/>
      </c>
      <c r="I41" s="36"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IF(bewijslast!F42="","",bewijslast!F42)</f>
        <v/>
      </c>
      <c r="I42" s="36"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IF(bewijslast!F44="","",bewijslast!F44)</f>
        <v/>
      </c>
      <c r="I43" s="36" t="str">
        <f>IF(bewijslast!I44="","",bewijslast!I44)</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IF(bewijslast!F45="","",bewijslast!F45)</f>
        <v/>
      </c>
      <c r="I44" s="36" t="str">
        <f>IF(bewijslast!I45="","",bewijslast!I45)</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IF(bewijslast!F46="","",bewijslast!F46)</f>
        <v/>
      </c>
      <c r="I45" s="36" t="str">
        <f>IF(bewijslast!I46="","",bewijslast!I46)</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IF(bewijslast!F47="","",bewijslast!F47)</f>
        <v/>
      </c>
      <c r="I46" s="36" t="str">
        <f>IF(bewijslast!I47="","",bewijslast!I47)</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IF(bewijslast!F48="","",bewijslast!F48)</f>
        <v/>
      </c>
      <c r="I47" s="36" t="str">
        <f>IF(bewijslast!I48="","",bewijslast!I48)</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IF(bewijslast!F49="","",bewijslast!F49)</f>
        <v/>
      </c>
      <c r="I48" s="36" t="str">
        <f>IF(bewijslast!I49="","",bewijslast!I49)</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IF(bewijslast!F50="","",bewijslast!F50)</f>
        <v/>
      </c>
      <c r="I49" s="36" t="str">
        <f>IF(bewijslast!I50="","",bewijslast!I50)</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IF(bewijslast!F51="","",bewijslast!F51)</f>
        <v/>
      </c>
      <c r="I50" s="36" t="str">
        <f>IF(bewijslast!I51="","",bewijslast!I51)</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IF(bewijslast!F52="","",bewijslast!F52)</f>
        <v/>
      </c>
      <c r="I51" s="36" t="str">
        <f>IF(bewijslast!I52="","",bewijslast!I52)</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IF(bewijslast!F52="","",bewijslast!F52)</f>
        <v/>
      </c>
      <c r="I52" s="36"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IF(bewijslast!F53="","",bewijslast!F53)</f>
        <v/>
      </c>
      <c r="I53" s="36"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IF(bewijslast!F54="","",bewijslast!F54)</f>
        <v/>
      </c>
      <c r="I54" s="36"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IF(bewijslast!F55="","",bewijslast!F55)</f>
        <v/>
      </c>
      <c r="I55" s="134"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7" priority="6" operator="greaterThan">
      <formula>0</formula>
    </cfRule>
  </conditionalFormatting>
  <conditionalFormatting sqref="J36:J55">
    <cfRule type="cellIs" dxfId="6"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2</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132</v>
      </c>
      <c r="G4"/>
      <c r="J4" s="4"/>
      <c r="L4" s="4"/>
      <c r="M4" s="4"/>
      <c r="Q4" s="4"/>
      <c r="R4" s="4"/>
    </row>
    <row r="5" spans="2:70" s="3" customFormat="1">
      <c r="C5" s="172" t="s">
        <v>135</v>
      </c>
      <c r="D5" s="173"/>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31" t="s">
        <v>1</v>
      </c>
      <c r="J11" s="126"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9">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30">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30">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30">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30">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30">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30">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30">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30">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30">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30">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30">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30">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30">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30">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30">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30">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30">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30">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31">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26"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9">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30">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30">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30">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30">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30">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30">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30">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30">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30">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30">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30">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30">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30">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30">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30">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30">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30">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30">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31">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4" operator="greaterThan">
      <formula>0</formula>
    </cfRule>
  </conditionalFormatting>
  <conditionalFormatting sqref="J36:J55">
    <cfRule type="cellIs" dxfId="4"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2</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133</v>
      </c>
      <c r="G4"/>
      <c r="J4" s="4"/>
      <c r="L4" s="4"/>
      <c r="M4" s="4"/>
      <c r="Q4" s="4"/>
      <c r="R4" s="4"/>
    </row>
    <row r="5" spans="2:70" s="3" customFormat="1">
      <c r="C5" s="172" t="s">
        <v>135</v>
      </c>
      <c r="D5"/>
      <c r="F5" s="174"/>
      <c r="G5"/>
      <c r="J5" s="4"/>
      <c r="L5" s="4"/>
      <c r="M5" s="4"/>
      <c r="Q5" s="4"/>
      <c r="R5" s="4"/>
    </row>
    <row r="6" spans="2:70" s="3" customFormat="1" ht="6" customHeight="1">
      <c r="D6"/>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2</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134</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3caa92a-fb89-4e47-bb28-69eff7395f95"/>
    <ds:schemaRef ds:uri="http://www.w3.org/XML/1998/namespace"/>
  </ds:schemaRefs>
</ds:datastoreItem>
</file>

<file path=customXml/itemProps2.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Jan Ottens</cp:lastModifiedBy>
  <cp:lastPrinted>2024-03-20T15:32:44Z</cp:lastPrinted>
  <dcterms:created xsi:type="dcterms:W3CDTF">2020-05-26T14:06:55Z</dcterms:created>
  <dcterms:modified xsi:type="dcterms:W3CDTF">2024-10-17T13:36:14Z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