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keyquality275553.sharepoint.com/sites/EAKoningWillem1College/Gedeelde documenten/General/07. NVI/"/>
    </mc:Choice>
  </mc:AlternateContent>
  <xr:revisionPtr revIDLastSave="251" documentId="8_{84E170E4-335D-4262-ACC5-0BDB7FC31B78}" xr6:coauthVersionLast="47" xr6:coauthVersionMax="47" xr10:uidLastSave="{88CECD6F-9B21-49DD-A5E8-C071F3C7611C}"/>
  <bookViews>
    <workbookView xWindow="28680" yWindow="-120" windowWidth="29040" windowHeight="15720" activeTab="2" xr2:uid="{00000000-000D-0000-FFFF-FFFF00000000}"/>
  </bookViews>
  <sheets>
    <sheet name="Instructies en toelichting" sheetId="4" r:id="rId1"/>
    <sheet name="Overzicht sanitaire voorziening" sheetId="1" r:id="rId2"/>
    <sheet name="Kosten per apparaat" sheetId="2" r:id="rId3"/>
    <sheet name="Aanpassing verbruik" sheetId="3" r:id="rId4"/>
    <sheet name="aantal studenten en medewerk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T15" i="2"/>
  <c r="U15" i="2" s="1"/>
  <c r="T14" i="2"/>
  <c r="U14" i="2" s="1"/>
  <c r="T13" i="2"/>
  <c r="U13" i="2" s="1"/>
  <c r="AM3" i="1"/>
  <c r="U16" i="2" l="1"/>
  <c r="K15" i="2" l="1"/>
  <c r="AK3" i="1"/>
  <c r="AN3" i="1" l="1"/>
  <c r="C15" i="2" l="1"/>
  <c r="AN12" i="1" l="1"/>
  <c r="AN11" i="1"/>
  <c r="AN10" i="1"/>
  <c r="AN9" i="1"/>
  <c r="AN8" i="1"/>
  <c r="AN7" i="1"/>
  <c r="AN6" i="1"/>
  <c r="AN5" i="1"/>
  <c r="AN4" i="1"/>
  <c r="AM12" i="1"/>
  <c r="AM11" i="1"/>
  <c r="AM10" i="1"/>
  <c r="AM9" i="1"/>
  <c r="AM8" i="1"/>
  <c r="AM7" i="1"/>
  <c r="AM6" i="1"/>
  <c r="AM5" i="1"/>
  <c r="AM4" i="1"/>
  <c r="AL12" i="1"/>
  <c r="AL11" i="1"/>
  <c r="AL10" i="1"/>
  <c r="AL9" i="1"/>
  <c r="AL8" i="1"/>
  <c r="AL7" i="1"/>
  <c r="AL6" i="1"/>
  <c r="AL5" i="1"/>
  <c r="AL4" i="1"/>
  <c r="AL3" i="1"/>
  <c r="AK12" i="1"/>
  <c r="AK11" i="1"/>
  <c r="AK10" i="1"/>
  <c r="AK9" i="1"/>
  <c r="AK8" i="1"/>
  <c r="AK7" i="1"/>
  <c r="AK6" i="1"/>
  <c r="AK5" i="1"/>
  <c r="AK4" i="1"/>
  <c r="L3" i="1"/>
  <c r="L4" i="1"/>
  <c r="AK18" i="1" l="1"/>
  <c r="L6" i="1" l="1"/>
  <c r="F23" i="5"/>
  <c r="E23" i="5"/>
  <c r="F14" i="5"/>
  <c r="F15" i="5"/>
  <c r="F16" i="5"/>
  <c r="F17" i="5"/>
  <c r="F18" i="5"/>
  <c r="F19" i="5"/>
  <c r="F20" i="5"/>
  <c r="F21" i="5"/>
  <c r="F22" i="5"/>
  <c r="F13" i="5"/>
  <c r="E14" i="5"/>
  <c r="C23" i="5"/>
  <c r="D22" i="5"/>
  <c r="D13" i="5"/>
  <c r="D14" i="5"/>
  <c r="D15" i="5"/>
  <c r="D16" i="5"/>
  <c r="D17" i="5"/>
  <c r="D18" i="5"/>
  <c r="D19" i="5"/>
  <c r="D20" i="5"/>
  <c r="D21" i="5"/>
  <c r="K7" i="2"/>
  <c r="C7" i="2"/>
  <c r="I18" i="1"/>
  <c r="AI4" i="1" l="1"/>
  <c r="AI5" i="1"/>
  <c r="AI6" i="1"/>
  <c r="AJ4" i="1"/>
  <c r="AI7" i="1"/>
  <c r="AJ5" i="1"/>
  <c r="AI8" i="1"/>
  <c r="AJ6" i="1"/>
  <c r="AI9" i="1"/>
  <c r="AJ7" i="1"/>
  <c r="AI10" i="1"/>
  <c r="AJ8" i="1"/>
  <c r="AI11" i="1"/>
  <c r="AJ9" i="1"/>
  <c r="AI12" i="1"/>
  <c r="AJ10" i="1"/>
  <c r="AJ3" i="1"/>
  <c r="AJ11" i="1"/>
  <c r="AI3" i="1"/>
  <c r="AJ12" i="1"/>
  <c r="AH4" i="1"/>
  <c r="AH5" i="1"/>
  <c r="AH7" i="1"/>
  <c r="AH8" i="1"/>
  <c r="AH9" i="1"/>
  <c r="AH10" i="1"/>
  <c r="AH11" i="1"/>
  <c r="AH12" i="1"/>
  <c r="AH3" i="1"/>
  <c r="AH6" i="1"/>
  <c r="D23" i="5"/>
  <c r="AJ18" i="1" l="1"/>
  <c r="AI18" i="1"/>
  <c r="AH18" i="1"/>
  <c r="O21" i="3"/>
  <c r="AE6" i="1" l="1"/>
  <c r="AE7" i="1"/>
  <c r="AE8" i="1"/>
  <c r="AE9" i="1"/>
  <c r="AE10" i="1"/>
  <c r="AE11" i="1"/>
  <c r="AE12" i="1"/>
  <c r="AE4" i="1"/>
  <c r="AE5" i="1"/>
  <c r="AE3" i="1"/>
  <c r="O5" i="3"/>
  <c r="J21" i="3"/>
  <c r="D21" i="3"/>
  <c r="J5" i="3"/>
  <c r="Y5" i="1" l="1"/>
  <c r="Y6" i="1"/>
  <c r="Y7" i="1"/>
  <c r="Y8" i="1"/>
  <c r="Y9" i="1"/>
  <c r="Y10" i="1"/>
  <c r="Y11" i="1"/>
  <c r="Y12" i="1"/>
  <c r="X7" i="1"/>
  <c r="X8" i="1"/>
  <c r="X9" i="1"/>
  <c r="X10" i="1"/>
  <c r="X11" i="1"/>
  <c r="X12" i="1"/>
  <c r="I15" i="2"/>
  <c r="E15" i="2"/>
  <c r="I7" i="2"/>
  <c r="E7" i="2"/>
  <c r="G15" i="2"/>
  <c r="AL18" i="1"/>
  <c r="AO18" i="1"/>
  <c r="F18" i="1"/>
  <c r="G18" i="1"/>
  <c r="H18" i="1"/>
  <c r="J18" i="1"/>
  <c r="K18" i="1"/>
  <c r="L18" i="1"/>
  <c r="M18" i="1"/>
  <c r="N18" i="1"/>
  <c r="O18" i="1"/>
  <c r="T18" i="1"/>
  <c r="D18" i="1"/>
  <c r="V4" i="1"/>
  <c r="V5" i="1"/>
  <c r="V6" i="1"/>
  <c r="V7" i="1"/>
  <c r="V8" i="1"/>
  <c r="V9" i="1"/>
  <c r="V10" i="1"/>
  <c r="V11" i="1"/>
  <c r="V12" i="1"/>
  <c r="V13" i="1"/>
  <c r="V14" i="1"/>
  <c r="V15" i="1"/>
  <c r="V16" i="1"/>
  <c r="V3" i="1"/>
  <c r="W7" i="1"/>
  <c r="W8" i="1"/>
  <c r="W9" i="1"/>
  <c r="W10" i="1"/>
  <c r="W11" i="1"/>
  <c r="W12" i="1"/>
  <c r="X5" i="1"/>
  <c r="W5" i="1"/>
  <c r="X6" i="1"/>
  <c r="W6" i="1"/>
  <c r="Y4" i="1"/>
  <c r="X4" i="1"/>
  <c r="W4" i="1"/>
  <c r="Y3" i="1"/>
  <c r="X3" i="1"/>
  <c r="W3" i="1"/>
  <c r="AB3" i="1" l="1"/>
  <c r="AB12" i="1"/>
  <c r="AB11" i="1"/>
  <c r="AB10" i="1"/>
  <c r="AB9" i="1"/>
  <c r="AB8" i="1"/>
  <c r="AB7" i="1"/>
  <c r="AB6" i="1"/>
  <c r="AB5" i="1"/>
  <c r="AB4" i="1"/>
  <c r="AA3" i="1"/>
  <c r="AA4" i="1"/>
  <c r="AA5" i="1"/>
  <c r="AA6" i="1"/>
  <c r="AA7" i="1"/>
  <c r="AA8" i="1"/>
  <c r="AA9" i="1"/>
  <c r="AA10" i="1"/>
  <c r="AA11" i="1"/>
  <c r="AA12" i="1"/>
  <c r="AF10" i="1"/>
  <c r="AF7" i="1"/>
  <c r="G7" i="2"/>
  <c r="Z3" i="1" s="1"/>
  <c r="AC11" i="1"/>
  <c r="AC12" i="1"/>
  <c r="AC8" i="1"/>
  <c r="AC4" i="1"/>
  <c r="AD4" i="1"/>
  <c r="AD12" i="1"/>
  <c r="AD8" i="1"/>
  <c r="AD9" i="1"/>
  <c r="AD10" i="1"/>
  <c r="AD3" i="1"/>
  <c r="AD11" i="1"/>
  <c r="AD5" i="1"/>
  <c r="AD6" i="1"/>
  <c r="AD7" i="1"/>
  <c r="AG7" i="1"/>
  <c r="AG9" i="1"/>
  <c r="AG8" i="1"/>
  <c r="AG10" i="1"/>
  <c r="AG11" i="1"/>
  <c r="AG4" i="1"/>
  <c r="AG5" i="1"/>
  <c r="AG3" i="1"/>
  <c r="AG12" i="1"/>
  <c r="AG6" i="1"/>
  <c r="AF8" i="1"/>
  <c r="AF9" i="1"/>
  <c r="AF3" i="1"/>
  <c r="AF4" i="1"/>
  <c r="AF12" i="1"/>
  <c r="AF11" i="1"/>
  <c r="AF5" i="1"/>
  <c r="AF6" i="1"/>
  <c r="AC5" i="1"/>
  <c r="AC6" i="1"/>
  <c r="AC7" i="1"/>
  <c r="AC9" i="1"/>
  <c r="AC10" i="1"/>
  <c r="AC3" i="1"/>
  <c r="V18" i="1"/>
  <c r="AQ3" i="1" l="1"/>
  <c r="AB18" i="1"/>
  <c r="AA18" i="1"/>
  <c r="AD18" i="1"/>
  <c r="AM18" i="1"/>
  <c r="AG18" i="1"/>
  <c r="AC18" i="1"/>
  <c r="AF18" i="1"/>
  <c r="AN18" i="1"/>
  <c r="Z8" i="1"/>
  <c r="AQ8" i="1" s="1"/>
  <c r="Z11" i="1"/>
  <c r="AQ11" i="1" s="1"/>
  <c r="Z5" i="1"/>
  <c r="AQ5" i="1" s="1"/>
  <c r="Z4" i="1"/>
  <c r="AQ4" i="1" s="1"/>
  <c r="Z9" i="1"/>
  <c r="AQ9" i="1" s="1"/>
  <c r="Z10" i="1"/>
  <c r="AQ10" i="1" s="1"/>
  <c r="Z6" i="1"/>
  <c r="AQ6" i="1" s="1"/>
  <c r="Z7" i="1"/>
  <c r="AQ7" i="1" s="1"/>
  <c r="Z12" i="1"/>
  <c r="AQ12" i="1" s="1"/>
  <c r="Z18" i="1" l="1"/>
  <c r="AQ18" i="1"/>
  <c r="D35" i="1" s="1"/>
</calcChain>
</file>

<file path=xl/sharedStrings.xml><?xml version="1.0" encoding="utf-8"?>
<sst xmlns="http://schemas.openxmlformats.org/spreadsheetml/2006/main" count="305" uniqueCount="174">
  <si>
    <t>Vlijmenseweg 's-Hertogenbosch #</t>
  </si>
  <si>
    <t>Onderwijsboulevard 's-Hertogenbosch #</t>
  </si>
  <si>
    <t>Jacob van Maerlantstraat 's-Hertogenbosch #</t>
  </si>
  <si>
    <t>Weidonklaan 's-Hertogenbosch #</t>
  </si>
  <si>
    <t>Stadionlaan 's-Hertogenbosch #</t>
  </si>
  <si>
    <t>totaal</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</si>
  <si>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</si>
  <si>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</si>
  <si>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</si>
  <si>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</si>
  <si>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</si>
  <si>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</si>
  <si>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</si>
  <si>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</si>
  <si>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</si>
  <si>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</si>
  <si>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
  </si>
  <si>
    <t>5.</t>
  </si>
  <si>
    <t>Alle ingediende tarieven zijn all-in. Dat wil zeggen: inclusief alle kosten, zoals bijvoorbeeld, maar niet uitsluitend reiskosten en -uren, administratiekosten, materialen, etc.</t>
  </si>
  <si>
    <t>6.</t>
  </si>
  <si>
    <r>
      <rPr>
        <sz val="10"/>
        <color rgb="FF000000"/>
        <rFont val="MS Sans Serif"/>
      </rPr>
      <t>Alle tarieven en prijzen dienen</t>
    </r>
    <r>
      <rPr>
        <b/>
        <sz val="10"/>
        <color rgb="FF000000"/>
        <rFont val="MS Sans Serif"/>
      </rPr>
      <t xml:space="preserve"> in</t>
    </r>
    <r>
      <rPr>
        <b/>
        <sz val="11"/>
        <color rgb="FF000000"/>
        <rFont val="Calibri"/>
        <family val="2"/>
        <scheme val="minor"/>
      </rPr>
      <t xml:space="preserve">clusief BTW </t>
    </r>
    <r>
      <rPr>
        <sz val="11"/>
        <color rgb="FF000000"/>
        <rFont val="Calibri"/>
        <family val="2"/>
        <scheme val="minor"/>
      </rPr>
      <t>te zijn</t>
    </r>
  </si>
  <si>
    <t>7.</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</si>
  <si>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</si>
  <si>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8.</t>
  </si>
  <si>
    <t>Inschrijver dient bij zijn inschrijving een volledig ingevuld digitaal exemplaar in excel-format van dit Prijzenblad te uploaden in TenderNed</t>
  </si>
  <si>
    <t>Prijzenblad sanitaire voorzieningen Koning Willem 1 College</t>
  </si>
  <si>
    <t>Locatienummer</t>
  </si>
  <si>
    <t>locatie</t>
  </si>
  <si>
    <t>adres</t>
  </si>
  <si>
    <t>Handdoekautomaat (gesloten systeem)</t>
  </si>
  <si>
    <t>Handdoekautomaat (gesloten systeem) Heavy Duty</t>
  </si>
  <si>
    <t>Toiletroldispender</t>
  </si>
  <si>
    <t>Vouwhanddoekhouder</t>
  </si>
  <si>
    <t>Foamdispinser</t>
  </si>
  <si>
    <t>Foamdispenser antibacteriële foam</t>
  </si>
  <si>
    <t>Digitale luchtverfrisser</t>
  </si>
  <si>
    <t>Toiletborstelgarnituur</t>
  </si>
  <si>
    <t>Damesverbandcontainer (DVC)</t>
  </si>
  <si>
    <t>Muurbeugel</t>
  </si>
  <si>
    <t>Afvalbak hoog</t>
  </si>
  <si>
    <t>Afvalbak laag</t>
  </si>
  <si>
    <t>Schoonloopmat 85x150 (2 wekelijks)</t>
  </si>
  <si>
    <t>Schoonloopmat 115x180 (2 wekelijks)</t>
  </si>
  <si>
    <t>Schoonloopmat 150x250 (2 wekelijks)</t>
  </si>
  <si>
    <t>Scraper vuilvangmat 115x200( 2 wekelijks)</t>
  </si>
  <si>
    <t>informatie huidgie service frequentie (DVC)</t>
  </si>
  <si>
    <t>Eenheden per locatie</t>
  </si>
  <si>
    <t>Stichting</t>
  </si>
  <si>
    <t>Locatienaam</t>
  </si>
  <si>
    <t>Damesverbandcontainer</t>
  </si>
  <si>
    <t>*Implementatiekosten (eenmalig)</t>
  </si>
  <si>
    <t>Euro's</t>
  </si>
  <si>
    <t>HV</t>
  </si>
  <si>
    <t>152 stuks 4 wekelijks
3 stuks 2 wekelijks</t>
  </si>
  <si>
    <t>HO</t>
  </si>
  <si>
    <t>52 stuks 4 wekelijks
25 stuks 2 wekelijks</t>
  </si>
  <si>
    <t>HL</t>
  </si>
  <si>
    <t>2 wekelijks</t>
  </si>
  <si>
    <t>HW</t>
  </si>
  <si>
    <t>4 wekelijks</t>
  </si>
  <si>
    <t>HH</t>
  </si>
  <si>
    <t>VM</t>
  </si>
  <si>
    <t>Muntelaar Veghel</t>
  </si>
  <si>
    <t>OE</t>
  </si>
  <si>
    <t>Euterpelaan Oss</t>
  </si>
  <si>
    <t>ON</t>
  </si>
  <si>
    <t>Nelson Mandelaboulevard Oss</t>
  </si>
  <si>
    <t>CB</t>
  </si>
  <si>
    <t>Beversestraat Cuijk</t>
  </si>
  <si>
    <t>CJ</t>
  </si>
  <si>
    <t>Jan van Cuijkstraat Cuijk</t>
  </si>
  <si>
    <t>Aantal eenheden</t>
  </si>
  <si>
    <t># de aangegeven aantallen zijn op basis van een grove schatting.</t>
  </si>
  <si>
    <t>Aan de hier opgegeven aantallen kunnen geen rechten worden ontleend.</t>
  </si>
  <si>
    <t>Totaalprijs per jaar incl. btw</t>
  </si>
  <si>
    <t>Vergelijkingsprijs P4.</t>
  </si>
  <si>
    <t>Kosten apparatuur/verbruik per jaar inclusief btw (op basis van 40 lesweken en 8 lesvrije weken)</t>
  </si>
  <si>
    <t>Schoonloopmatten</t>
  </si>
  <si>
    <t>Prijs bij wisselfrequentie</t>
  </si>
  <si>
    <t>Opbouw kosten</t>
  </si>
  <si>
    <t>Damesverbandcontainers</t>
  </si>
  <si>
    <t>Handdoekautomaat (papieren vouwhanddoek)</t>
  </si>
  <si>
    <t xml:space="preserve">Handdoekrolhouder gesloten systeem </t>
  </si>
  <si>
    <t>Handdoekrolhouder gesloten systeem Heavy Duty</t>
  </si>
  <si>
    <t>Afvalbakken groot + klein</t>
  </si>
  <si>
    <t>Afmeting</t>
  </si>
  <si>
    <t>2 wk</t>
  </si>
  <si>
    <t>4wk</t>
  </si>
  <si>
    <t>hardware</t>
  </si>
  <si>
    <t>Verbruik</t>
  </si>
  <si>
    <t>Totale kosten</t>
  </si>
  <si>
    <t>Scraper vuilvangmat</t>
  </si>
  <si>
    <t>Luchtverfrissers</t>
  </si>
  <si>
    <t>Toiletborstel met houder</t>
  </si>
  <si>
    <t>Toiletpapierdispensers</t>
  </si>
  <si>
    <t>Foamdispensers</t>
  </si>
  <si>
    <t>Foamdispensers antibacteriële</t>
  </si>
  <si>
    <t>Handdoekautomaat (papieren vouwhandoek)</t>
  </si>
  <si>
    <t>Type:</t>
  </si>
  <si>
    <t>Handoekautomaat gesloten systeem</t>
  </si>
  <si>
    <t>Handoekautomaat gesloten systeem Heavy Duty</t>
  </si>
  <si>
    <t>Gebruikers</t>
  </si>
  <si>
    <t>Kosten per jaar</t>
  </si>
  <si>
    <t>per stuk</t>
  </si>
  <si>
    <t>verbruik</t>
  </si>
  <si>
    <t>Gelijk aantal</t>
  </si>
  <si>
    <t>+5% tot +10%</t>
  </si>
  <si>
    <t>-5% tot -10%</t>
  </si>
  <si>
    <t>+10% tot +25%</t>
  </si>
  <si>
    <t>-10% tot -25%</t>
  </si>
  <si>
    <t>+25%tot +50%</t>
  </si>
  <si>
    <t>-25% tot-50%</t>
  </si>
  <si>
    <t>+50% tot+75%</t>
  </si>
  <si>
    <t>-50% tot-75%</t>
  </si>
  <si>
    <t>+75% tot +100%</t>
  </si>
  <si>
    <t>-75% tot -100%</t>
  </si>
  <si>
    <t>Toiletpapier-dispenser</t>
  </si>
  <si>
    <t>Zeepdispenser</t>
  </si>
  <si>
    <t>Zeepdispenser antibacteriële</t>
  </si>
  <si>
    <t>Aantal studenten (deelnemers) en medewerkers</t>
  </si>
  <si>
    <t>Voor een inschatting van het verbruik onderstaande informatie:</t>
  </si>
  <si>
    <t>Totaal aantal studenten</t>
  </si>
  <si>
    <t>te raadplegen:</t>
  </si>
  <si>
    <t>https://duo.nl/open_onderwijsdata/middelbaar-beroepsonderwijs/aantal-studenten/</t>
  </si>
  <si>
    <t>Studenten van KW1c betreffen deeltijd (BBL) en voltijd studenten (BOL).</t>
  </si>
  <si>
    <t>Het verbruik dient gebasseerd te zijn op basis van de gemiddelde bezetting welke 95% is voor de studenen en 90% medewerkers:</t>
  </si>
  <si>
    <t>aantal studenten per locatie</t>
  </si>
  <si>
    <t>per locatie</t>
  </si>
  <si>
    <t>peiljaar</t>
  </si>
  <si>
    <t>studenten</t>
  </si>
  <si>
    <t>gemiddelde bezetting (95%)</t>
  </si>
  <si>
    <t>aantal medewerkers</t>
  </si>
  <si>
    <t>gemiddelde bezetting (90%)</t>
  </si>
  <si>
    <t>Vlijmenseweg 's-Hertogenbosch (HV)</t>
  </si>
  <si>
    <t>Onderwijsboulevard 's-Hertogenbosch (HO)</t>
  </si>
  <si>
    <t>Jacob van Maerlantstraat 's-Hertogenbosch (HL)</t>
  </si>
  <si>
    <t>Weidonklaan 's-Hertogenbosch (HW)</t>
  </si>
  <si>
    <t>Stadionlaan 's-Hertogenbosch (HH)</t>
  </si>
  <si>
    <t>Muntelaar Veghel (VM)</t>
  </si>
  <si>
    <t>Euterpelaan Oss (OE)</t>
  </si>
  <si>
    <t>Nelson Mandelaboulevard Oss (ON)</t>
  </si>
  <si>
    <t>Beversestraat Cuijk (CB)</t>
  </si>
  <si>
    <t>Jan van Cuijkstraat Cuijk (CJ)</t>
  </si>
  <si>
    <t>* implementatie kosten eenmalige (tarief van € 0,00 is toegestaan)</t>
  </si>
  <si>
    <t>Bijlage 11 -  Invulformulier sanitaire artikelen versie 2.0</t>
  </si>
  <si>
    <t>Eenheid</t>
  </si>
  <si>
    <t>Prijs per eenheid incl. btw</t>
  </si>
  <si>
    <t>*85 x 150</t>
  </si>
  <si>
    <t>*115 x 180</t>
  </si>
  <si>
    <t>*150 x 250</t>
  </si>
  <si>
    <t>*115x200</t>
  </si>
  <si>
    <t>* afwijking van 10% in de afmeting van de mat is toegestaan.</t>
  </si>
  <si>
    <t>1 - 25</t>
  </si>
  <si>
    <t>26 - 50</t>
  </si>
  <si>
    <t>51 - 75</t>
  </si>
  <si>
    <t>76 - 100</t>
  </si>
  <si>
    <t>101 - 125</t>
  </si>
  <si>
    <t>126 - 150</t>
  </si>
  <si>
    <t>151 - 175</t>
  </si>
  <si>
    <t>176 -200</t>
  </si>
  <si>
    <t>&gt; 200</t>
  </si>
  <si>
    <t>Hardware</t>
  </si>
  <si>
    <t>stuks</t>
  </si>
  <si>
    <t>eenheid</t>
  </si>
  <si>
    <t>Afvalbak groot + klein</t>
  </si>
  <si>
    <t xml:space="preserve"> Papieren vouwhanddoek (handdoekautomaat)</t>
  </si>
  <si>
    <t>n.v.t.</t>
  </si>
  <si>
    <t>Tarief per eenheid incl. BTW</t>
  </si>
  <si>
    <t>Kosten totaal incl. BTW</t>
  </si>
  <si>
    <t>apparatuur/verbruik</t>
  </si>
  <si>
    <t xml:space="preserve">Tarief van € 0,00 is toegestaan bij verbruik op de producten Damesverbandcontainers, luchtverfrissers en toiletborstels indien dit Full service-service producten betreffen </t>
  </si>
  <si>
    <t>met een all-inn prijs op de hardware.</t>
  </si>
  <si>
    <t>Omvang**</t>
  </si>
  <si>
    <t>** De aangegeven omvang is een richtlijn en kunnen geen prijswijzigingen aan worden verbonden indien er meer of minder dan bovenstaande richtlijn wordt afgenomen.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</si>
</sst>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_-;_-* #,##0\-;_-* \-??_-;_-@_-"/>
    <numFmt numFmtId="165" formatCode="_ [$€-2]\ * #,##0.00_ ;_ [$€-2]\ * \-#,##0.00_ ;_ [$€-2]\ * &quot;-&quot;??_ ;_ @_ "/>
    <numFmt numFmtId="166" formatCode="&quot;€&quot;\ #,##0.00"/>
    <numFmt numFmtId="167" formatCode="_-&quot;ƒ&quot;\ * #,##0.00_-;_-&quot;ƒ&quot;\ * #,##0.00\-;_-&quot;ƒ&quot;\ * &quot;-&quot;??_-;_-@_-"/>
    <numFmt numFmtId="168" formatCode="_-&quot;€&quot;\ * #,##0.00_-;_-&quot;€&quot;\ * #,##0.00\-;_-&quot;€&quot;\ * &quot;-&quot;??_-;_-@_-"/>
    <numFmt numFmtId="169" formatCode="_-* #,##0.00_-;_-* #,##0.00\-;_-* &quot;-&quot;??_-;_-@_-"/>
    <numFmt numFmtId="170" formatCode="0.000"/>
  </numFmts>
  <fonts count="37">
    <font>
      <sz val="11"/>
      <color theme="1"/>
      <name val="Calibri"/>
      <family val="2"/>
      <scheme val="minor"/>
    </font>
    <font>
      <sz val="11"/>
      <color theme="1"/>
      <name val="Calibri"/>
      <family val="2"/>
      <scheme val="minor"/>
    </font>
    <font>
      <sz val="9"/>
      <color theme="1"/>
      <name val="Verdana"/>
      <family val="2"/>
    </font>
    <font>
      <b/>
      <sz val="12"/>
      <color theme="3"/>
      <name val="Verdana"/>
      <family val="2"/>
    </font>
    <font>
      <b/>
      <sz val="9"/>
      <name val="Verdana"/>
      <family val="2"/>
    </font>
    <font>
      <b/>
      <sz val="9"/>
      <color theme="1"/>
      <name val="Verdana"/>
      <family val="2"/>
    </font>
    <font>
      <sz val="9"/>
      <name val="Verdana"/>
      <family val="2"/>
    </font>
    <font>
      <sz val="10"/>
      <name val="Times New Roman"/>
      <family val="1"/>
    </font>
    <font>
      <sz val="14"/>
      <color theme="1"/>
      <name val="Verdana"/>
      <family val="2"/>
    </font>
    <font>
      <b/>
      <sz val="12"/>
      <color theme="1"/>
      <name val="Verdana"/>
      <family val="2"/>
    </font>
    <font>
      <sz val="9"/>
      <name val="Arial"/>
      <family val="2"/>
    </font>
    <font>
      <b/>
      <sz val="9"/>
      <name val="Arial"/>
      <family val="2"/>
    </font>
    <font>
      <sz val="9"/>
      <color indexed="9"/>
      <name val="Verdana"/>
      <family val="2"/>
    </font>
    <font>
      <b/>
      <sz val="9"/>
      <color rgb="FFFF0000"/>
      <name val="Verdana"/>
      <family val="2"/>
    </font>
    <font>
      <b/>
      <sz val="15"/>
      <color theme="3"/>
      <name val="Verdana"/>
      <family val="2"/>
    </font>
    <font>
      <sz val="20"/>
      <color theme="1"/>
      <name val="Calibri Light"/>
      <family val="2"/>
    </font>
    <font>
      <sz val="10"/>
      <color theme="1"/>
      <name val="Calibri"/>
      <family val="2"/>
      <scheme val="minor"/>
    </font>
    <font>
      <sz val="16"/>
      <color theme="1" tint="0.34998626667073579"/>
      <name val="Calibri Light"/>
      <family val="2"/>
    </font>
    <font>
      <sz val="9"/>
      <name val="Calibri"/>
      <family val="2"/>
      <scheme val="minor"/>
    </font>
    <font>
      <sz val="9"/>
      <color theme="1"/>
      <name val="Calibri"/>
      <family val="2"/>
      <scheme val="minor"/>
    </font>
    <font>
      <sz val="11"/>
      <name val="Calibri"/>
      <family val="2"/>
      <scheme val="minor"/>
    </font>
    <font>
      <sz val="10"/>
      <name val="MS Sans Serif"/>
      <family val="2"/>
    </font>
    <font>
      <sz val="10"/>
      <name val="Helv"/>
    </font>
    <font>
      <sz val="10"/>
      <name val="Verdana"/>
      <family val="2"/>
    </font>
    <font>
      <b/>
      <sz val="15"/>
      <color rgb="FF3E5B63"/>
      <name val="Sans Light"/>
      <family val="2"/>
    </font>
    <font>
      <b/>
      <sz val="11"/>
      <color theme="1"/>
      <name val="Calibri"/>
      <family val="2"/>
      <scheme val="minor"/>
    </font>
    <font>
      <b/>
      <sz val="11"/>
      <name val="Calibri"/>
      <family val="2"/>
      <scheme val="minor"/>
    </font>
    <font>
      <sz val="12"/>
      <color theme="1"/>
      <name val="Verdana"/>
      <family val="2"/>
    </font>
    <font>
      <sz val="12"/>
      <color theme="1"/>
      <name val="Calibri"/>
      <family val="2"/>
      <scheme val="minor"/>
    </font>
    <font>
      <sz val="9"/>
      <color rgb="FFFF0000"/>
      <name val="Verdana"/>
      <family val="2"/>
    </font>
    <font>
      <u/>
      <sz val="11"/>
      <color theme="10"/>
      <name val="Calibri"/>
      <family val="2"/>
      <scheme val="minor"/>
    </font>
    <font>
      <sz val="11"/>
      <color rgb="FFFF0000"/>
      <name val="Calibri"/>
      <family val="2"/>
      <scheme val="minor"/>
    </font>
    <font>
      <sz val="10"/>
      <color rgb="FF000000"/>
      <name val="MS Sans Serif"/>
    </font>
    <font>
      <b/>
      <sz val="10"/>
      <color rgb="FF000000"/>
      <name val="MS Sans Serif"/>
    </font>
    <font>
      <b/>
      <sz val="11"/>
      <color rgb="FF000000"/>
      <name val="Calibri"/>
      <family val="2"/>
      <scheme val="minor"/>
    </font>
    <font>
      <sz val="11"/>
      <color rgb="FF000000"/>
      <name val="Calibri"/>
      <family val="2"/>
      <scheme val="minor"/>
    </font>
    <font>
      <sz val="10"/>
      <color rgb="FF000000"/>
      <name val="MS Sans Serif"/>
      <family val="2"/>
    </font>
  </fonts>
  <fills count="13">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3"/>
        <bgColor indexed="64"/>
      </patternFill>
    </fill>
    <fill>
      <patternFill patternType="solid">
        <fgColor theme="4" tint="0.79998168889431442"/>
        <bgColor indexed="26"/>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43" fontId="1" fillId="0" borderId="0" applyFont="0" applyFill="0" applyBorder="0" applyAlignment="0" applyProtection="0"/>
    <xf numFmtId="167" fontId="7" fillId="0" borderId="0" applyFont="0" applyFill="0" applyBorder="0" applyAlignment="0" applyProtection="0"/>
    <xf numFmtId="0" fontId="7" fillId="0" borderId="0"/>
    <xf numFmtId="0" fontId="10" fillId="0" borderId="0"/>
    <xf numFmtId="0" fontId="7" fillId="0" borderId="0"/>
    <xf numFmtId="167" fontId="7" fillId="0" borderId="0" applyFont="0" applyFill="0" applyBorder="0" applyAlignment="0" applyProtection="0"/>
    <xf numFmtId="0" fontId="14" fillId="0" borderId="29" applyNumberFormat="0" applyFill="0" applyAlignment="0" applyProtection="0"/>
    <xf numFmtId="169" fontId="21" fillId="0" borderId="0" applyFont="0" applyFill="0" applyBorder="0" applyAlignment="0" applyProtection="0"/>
    <xf numFmtId="0" fontId="22" fillId="0" borderId="0"/>
    <xf numFmtId="0" fontId="21" fillId="0" borderId="0"/>
    <xf numFmtId="0" fontId="30" fillId="0" borderId="0" applyNumberFormat="0" applyFill="0" applyBorder="0" applyAlignment="0" applyProtection="0"/>
    <xf numFmtId="44" fontId="1" fillId="0" borderId="0" applyFont="0" applyFill="0" applyBorder="0" applyAlignment="0" applyProtection="0"/>
  </cellStyleXfs>
  <cellXfs count="167">
    <xf numFmtId="0" fontId="0" fillId="0" borderId="0" xfId="0"/>
    <xf numFmtId="0" fontId="2" fillId="0" borderId="0" xfId="0" applyFont="1"/>
    <xf numFmtId="0" fontId="3" fillId="0" borderId="0" xfId="0" applyFont="1"/>
    <xf numFmtId="0" fontId="4" fillId="2" borderId="1" xfId="0" applyFont="1" applyFill="1" applyBorder="1" applyAlignment="1">
      <alignment horizontal="center" textRotation="90"/>
    </xf>
    <xf numFmtId="0" fontId="4" fillId="2" borderId="2" xfId="0" applyFont="1" applyFill="1" applyBorder="1" applyAlignment="1">
      <alignment horizontal="center"/>
    </xf>
    <xf numFmtId="0" fontId="5" fillId="2" borderId="3" xfId="0" applyFont="1" applyFill="1" applyBorder="1" applyAlignment="1">
      <alignment horizontal="left"/>
    </xf>
    <xf numFmtId="0" fontId="2" fillId="4" borderId="3" xfId="0" applyFont="1" applyFill="1" applyBorder="1"/>
    <xf numFmtId="164" fontId="4" fillId="5" borderId="5" xfId="1" applyNumberFormat="1" applyFont="1" applyFill="1" applyBorder="1" applyAlignment="1" applyProtection="1">
      <alignment horizontal="center" textRotation="90"/>
    </xf>
    <xf numFmtId="0" fontId="5"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6" fillId="0" borderId="6" xfId="0" applyFont="1" applyBorder="1" applyAlignment="1">
      <alignment horizontal="left" vertical="center"/>
    </xf>
    <xf numFmtId="165" fontId="2" fillId="0" borderId="4" xfId="0" applyNumberFormat="1" applyFont="1" applyBorder="1" applyAlignment="1">
      <alignment horizontal="center" vertical="center"/>
    </xf>
    <xf numFmtId="166" fontId="5" fillId="7" borderId="7" xfId="0" applyNumberFormat="1" applyFont="1" applyFill="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xf>
    <xf numFmtId="0" fontId="6" fillId="0" borderId="4" xfId="0" applyFont="1" applyBorder="1" applyAlignment="1">
      <alignment horizontal="center" vertical="center"/>
    </xf>
    <xf numFmtId="0" fontId="2" fillId="4" borderId="8" xfId="0" applyFont="1" applyFill="1" applyBorder="1"/>
    <xf numFmtId="0" fontId="2" fillId="4" borderId="7" xfId="0" applyFont="1" applyFill="1" applyBorder="1"/>
    <xf numFmtId="0" fontId="2" fillId="2" borderId="9" xfId="0" applyFont="1" applyFill="1" applyBorder="1" applyAlignment="1">
      <alignment horizontal="center" vertical="center"/>
    </xf>
    <xf numFmtId="0" fontId="5" fillId="2" borderId="9" xfId="0" applyFont="1" applyFill="1" applyBorder="1" applyAlignment="1">
      <alignment horizontal="left" vertical="center"/>
    </xf>
    <xf numFmtId="0" fontId="5" fillId="2" borderId="9" xfId="0" applyFont="1" applyFill="1" applyBorder="1" applyAlignment="1">
      <alignment horizontal="center" vertical="center"/>
    </xf>
    <xf numFmtId="0" fontId="2" fillId="4" borderId="9" xfId="0" applyFont="1" applyFill="1" applyBorder="1" applyAlignment="1">
      <alignment horizontal="center" vertical="center"/>
    </xf>
    <xf numFmtId="0" fontId="5" fillId="7" borderId="9" xfId="0" applyFont="1" applyFill="1" applyBorder="1" applyAlignment="1">
      <alignment horizontal="center" vertical="center"/>
    </xf>
    <xf numFmtId="0" fontId="2" fillId="2" borderId="10" xfId="0" applyFont="1" applyFill="1" applyBorder="1" applyAlignment="1">
      <alignment horizontal="center" vertical="center"/>
    </xf>
    <xf numFmtId="168" fontId="4" fillId="2" borderId="9" xfId="2" applyNumberFormat="1" applyFont="1" applyFill="1" applyBorder="1" applyAlignment="1" applyProtection="1">
      <alignment horizontal="center" vertical="center"/>
    </xf>
    <xf numFmtId="166" fontId="5" fillId="7" borderId="11" xfId="0" applyNumberFormat="1" applyFont="1" applyFill="1" applyBorder="1" applyAlignment="1">
      <alignment horizontal="center" vertical="center"/>
    </xf>
    <xf numFmtId="0" fontId="2" fillId="0" borderId="0" xfId="0" applyFont="1" applyAlignment="1">
      <alignment horizontal="center" vertical="center"/>
    </xf>
    <xf numFmtId="0" fontId="8" fillId="0" borderId="0" xfId="0" applyFont="1"/>
    <xf numFmtId="166" fontId="8" fillId="0" borderId="0" xfId="0" applyNumberFormat="1" applyFont="1" applyAlignment="1">
      <alignment horizontal="center"/>
    </xf>
    <xf numFmtId="165" fontId="2" fillId="0" borderId="0" xfId="0" applyNumberFormat="1" applyFont="1"/>
    <xf numFmtId="0" fontId="2" fillId="0" borderId="6" xfId="0" applyFont="1" applyBorder="1" applyAlignment="1">
      <alignment horizontal="left" vertical="center"/>
    </xf>
    <xf numFmtId="0" fontId="2" fillId="4" borderId="0" xfId="0" applyFont="1" applyFill="1"/>
    <xf numFmtId="0" fontId="4" fillId="2" borderId="15" xfId="0" applyFont="1" applyFill="1" applyBorder="1" applyAlignment="1">
      <alignment horizontal="center" textRotation="90"/>
    </xf>
    <xf numFmtId="164" fontId="4" fillId="3" borderId="2" xfId="1" applyNumberFormat="1" applyFont="1" applyFill="1" applyBorder="1" applyAlignment="1" applyProtection="1">
      <alignment horizontal="center" textRotation="90" wrapText="1"/>
    </xf>
    <xf numFmtId="164" fontId="4" fillId="3" borderId="2" xfId="1" applyNumberFormat="1" applyFont="1" applyFill="1" applyBorder="1" applyAlignment="1" applyProtection="1">
      <alignment horizontal="center" textRotation="90"/>
    </xf>
    <xf numFmtId="0" fontId="5" fillId="2" borderId="16" xfId="0" applyFont="1" applyFill="1" applyBorder="1" applyAlignment="1">
      <alignment horizontal="center" vertical="center"/>
    </xf>
    <xf numFmtId="0" fontId="2" fillId="4" borderId="0" xfId="0" applyFont="1" applyFill="1" applyAlignment="1">
      <alignment vertical="center"/>
    </xf>
    <xf numFmtId="0" fontId="2" fillId="7" borderId="0" xfId="0" applyFont="1" applyFill="1" applyAlignment="1">
      <alignment horizontal="center" vertical="center"/>
    </xf>
    <xf numFmtId="0" fontId="2" fillId="4" borderId="17" xfId="0" applyFont="1" applyFill="1" applyBorder="1"/>
    <xf numFmtId="0" fontId="2" fillId="2" borderId="18" xfId="0" applyFont="1" applyFill="1" applyBorder="1" applyAlignment="1">
      <alignment horizontal="center" vertical="center"/>
    </xf>
    <xf numFmtId="0" fontId="3" fillId="2" borderId="0" xfId="0" applyFont="1" applyFill="1"/>
    <xf numFmtId="0" fontId="2" fillId="2" borderId="0" xfId="0" applyFont="1" applyFill="1"/>
    <xf numFmtId="0" fontId="4" fillId="8" borderId="19" xfId="3" applyFont="1" applyFill="1" applyBorder="1" applyAlignment="1">
      <alignment horizontal="left" vertical="center" wrapText="1"/>
    </xf>
    <xf numFmtId="0" fontId="4" fillId="2" borderId="0" xfId="3" applyFont="1" applyFill="1" applyAlignment="1">
      <alignment horizontal="left" vertical="center" wrapText="1"/>
    </xf>
    <xf numFmtId="0" fontId="2" fillId="8" borderId="19" xfId="0" applyFont="1" applyFill="1" applyBorder="1" applyAlignment="1">
      <alignment horizontal="center" vertical="center" wrapText="1"/>
    </xf>
    <xf numFmtId="0" fontId="2" fillId="2" borderId="0" xfId="0" applyFont="1" applyFill="1" applyAlignment="1">
      <alignment horizontal="center" vertical="center" wrapText="1"/>
    </xf>
    <xf numFmtId="0" fontId="6" fillId="2" borderId="20" xfId="3" applyFont="1" applyFill="1" applyBorder="1" applyAlignment="1">
      <alignment horizontal="left" vertical="center"/>
    </xf>
    <xf numFmtId="0" fontId="6" fillId="2" borderId="0" xfId="3" applyFont="1" applyFill="1" applyAlignment="1">
      <alignment horizontal="left" vertical="center"/>
    </xf>
    <xf numFmtId="168" fontId="10" fillId="2" borderId="0" xfId="2" applyNumberFormat="1" applyFont="1" applyFill="1" applyBorder="1" applyAlignment="1"/>
    <xf numFmtId="0" fontId="4" fillId="8" borderId="20" xfId="3" applyFont="1" applyFill="1" applyBorder="1" applyAlignment="1">
      <alignment horizontal="left" vertical="center"/>
    </xf>
    <xf numFmtId="0" fontId="4" fillId="2" borderId="0" xfId="3" applyFont="1" applyFill="1" applyAlignment="1">
      <alignment horizontal="left" vertical="center"/>
    </xf>
    <xf numFmtId="168" fontId="11" fillId="8" borderId="20" xfId="2" applyNumberFormat="1" applyFont="1" applyFill="1" applyBorder="1" applyAlignment="1"/>
    <xf numFmtId="168" fontId="11" fillId="2" borderId="0" xfId="2" applyNumberFormat="1" applyFont="1" applyFill="1" applyBorder="1" applyAlignment="1"/>
    <xf numFmtId="0" fontId="2" fillId="8" borderId="21" xfId="0" applyFont="1" applyFill="1" applyBorder="1"/>
    <xf numFmtId="0" fontId="4" fillId="8" borderId="22" xfId="4" applyFont="1" applyFill="1" applyBorder="1" applyAlignment="1">
      <alignment horizontal="center" vertical="center" wrapText="1"/>
    </xf>
    <xf numFmtId="0" fontId="4" fillId="8" borderId="23" xfId="5" applyFont="1" applyFill="1" applyBorder="1" applyAlignment="1">
      <alignment vertical="top" wrapText="1"/>
    </xf>
    <xf numFmtId="0" fontId="4" fillId="8" borderId="23" xfId="4" applyFont="1" applyFill="1" applyBorder="1" applyAlignment="1" applyProtection="1">
      <alignment vertical="top"/>
      <protection locked="0"/>
    </xf>
    <xf numFmtId="0" fontId="6" fillId="8" borderId="24" xfId="4" applyFont="1" applyFill="1" applyBorder="1" applyProtection="1">
      <protection locked="0"/>
    </xf>
    <xf numFmtId="0" fontId="6" fillId="0" borderId="0" xfId="4" applyFont="1"/>
    <xf numFmtId="0" fontId="6" fillId="0" borderId="22" xfId="5" applyFont="1" applyBorder="1"/>
    <xf numFmtId="0" fontId="6" fillId="0" borderId="23" xfId="5" applyFont="1" applyBorder="1"/>
    <xf numFmtId="0" fontId="6" fillId="0" borderId="0" xfId="5" applyFont="1"/>
    <xf numFmtId="0" fontId="6" fillId="0" borderId="25" xfId="5" applyFont="1" applyBorder="1"/>
    <xf numFmtId="0" fontId="6" fillId="0" borderId="26" xfId="5" applyFont="1" applyBorder="1"/>
    <xf numFmtId="168" fontId="6" fillId="0" borderId="27" xfId="5" applyNumberFormat="1" applyFont="1" applyBorder="1"/>
    <xf numFmtId="0" fontId="12" fillId="0" borderId="8" xfId="5" applyFont="1" applyBorder="1"/>
    <xf numFmtId="0" fontId="12" fillId="0" borderId="0" xfId="5" applyFont="1"/>
    <xf numFmtId="168" fontId="12" fillId="0" borderId="28" xfId="5" applyNumberFormat="1" applyFont="1" applyBorder="1"/>
    <xf numFmtId="0" fontId="6" fillId="0" borderId="8" xfId="5" applyFont="1" applyBorder="1"/>
    <xf numFmtId="9" fontId="6" fillId="0" borderId="8" xfId="5" quotePrefix="1" applyNumberFormat="1" applyFont="1" applyBorder="1"/>
    <xf numFmtId="9" fontId="6" fillId="0" borderId="25" xfId="5" quotePrefix="1" applyNumberFormat="1" applyFont="1" applyBorder="1"/>
    <xf numFmtId="0" fontId="12" fillId="0" borderId="26" xfId="5" applyFont="1" applyBorder="1"/>
    <xf numFmtId="168" fontId="6" fillId="0" borderId="0" xfId="5" applyNumberFormat="1" applyFont="1"/>
    <xf numFmtId="0" fontId="6" fillId="0" borderId="0" xfId="5" applyFont="1" applyAlignment="1">
      <alignment vertical="center"/>
    </xf>
    <xf numFmtId="0" fontId="12" fillId="0" borderId="0" xfId="4" applyFont="1"/>
    <xf numFmtId="0" fontId="0" fillId="0" borderId="4" xfId="0" applyBorder="1"/>
    <xf numFmtId="0" fontId="13" fillId="0" borderId="4" xfId="0" applyFont="1" applyBorder="1" applyAlignment="1">
      <alignment horizontal="center" vertical="center"/>
    </xf>
    <xf numFmtId="0" fontId="0" fillId="2" borderId="0" xfId="0" applyFill="1"/>
    <xf numFmtId="0" fontId="15" fillId="2" borderId="0" xfId="0" applyFont="1" applyFill="1"/>
    <xf numFmtId="0" fontId="16" fillId="2" borderId="0" xfId="0" applyFont="1" applyFill="1"/>
    <xf numFmtId="0" fontId="17" fillId="0" borderId="30" xfId="0" applyFont="1" applyBorder="1"/>
    <xf numFmtId="0" fontId="18" fillId="0" borderId="30" xfId="0" applyFont="1" applyBorder="1"/>
    <xf numFmtId="0" fontId="19" fillId="0" borderId="30" xfId="0" applyFont="1" applyBorder="1"/>
    <xf numFmtId="0" fontId="20" fillId="0" borderId="30" xfId="0" applyFont="1" applyBorder="1"/>
    <xf numFmtId="0" fontId="1" fillId="0" borderId="30" xfId="0" applyFont="1" applyBorder="1"/>
    <xf numFmtId="169" fontId="20" fillId="2" borderId="0" xfId="8" applyFont="1" applyFill="1" applyAlignment="1">
      <alignment horizontal="left"/>
    </xf>
    <xf numFmtId="170" fontId="20" fillId="2" borderId="0" xfId="9" applyNumberFormat="1" applyFont="1" applyFill="1" applyAlignment="1">
      <alignment horizontal="center"/>
    </xf>
    <xf numFmtId="3" fontId="20" fillId="2" borderId="0" xfId="9" applyNumberFormat="1" applyFont="1" applyFill="1" applyAlignment="1">
      <alignment horizontal="right"/>
    </xf>
    <xf numFmtId="0" fontId="20" fillId="2" borderId="0" xfId="9" applyFont="1" applyFill="1"/>
    <xf numFmtId="0" fontId="23" fillId="2" borderId="0" xfId="9" applyFont="1" applyFill="1"/>
    <xf numFmtId="0" fontId="23" fillId="2" borderId="0" xfId="10" applyFont="1" applyFill="1"/>
    <xf numFmtId="0" fontId="21" fillId="2" borderId="0" xfId="10" applyFill="1"/>
    <xf numFmtId="0" fontId="24" fillId="2" borderId="31" xfId="7" applyFont="1" applyFill="1" applyBorder="1" applyAlignment="1">
      <alignment vertical="top"/>
    </xf>
    <xf numFmtId="0" fontId="24" fillId="2" borderId="0" xfId="7" applyFont="1" applyFill="1" applyBorder="1" applyAlignment="1">
      <alignment vertical="top"/>
    </xf>
    <xf numFmtId="0" fontId="21" fillId="2" borderId="0" xfId="10" applyFill="1" applyAlignment="1">
      <alignment horizontal="right" vertical="top"/>
    </xf>
    <xf numFmtId="0" fontId="21" fillId="2" borderId="0" xfId="10" applyFill="1" applyAlignment="1">
      <alignment vertical="top" wrapText="1"/>
    </xf>
    <xf numFmtId="0" fontId="1" fillId="2" borderId="0" xfId="10" applyFont="1" applyFill="1"/>
    <xf numFmtId="0" fontId="21" fillId="2" borderId="0" xfId="10" applyFill="1" applyAlignment="1">
      <alignment vertical="top"/>
    </xf>
    <xf numFmtId="168" fontId="10" fillId="6" borderId="20" xfId="2" applyNumberFormat="1" applyFont="1" applyFill="1" applyBorder="1" applyAlignment="1" applyProtection="1">
      <protection locked="0"/>
    </xf>
    <xf numFmtId="168" fontId="6" fillId="6" borderId="28" xfId="6" applyNumberFormat="1" applyFont="1" applyFill="1" applyBorder="1" applyProtection="1">
      <protection locked="0"/>
    </xf>
    <xf numFmtId="168" fontId="6" fillId="6" borderId="27" xfId="6" applyNumberFormat="1" applyFont="1" applyFill="1" applyBorder="1" applyProtection="1">
      <protection locked="0"/>
    </xf>
    <xf numFmtId="168" fontId="6" fillId="2" borderId="0" xfId="6" applyNumberFormat="1" applyFont="1" applyFill="1" applyBorder="1" applyProtection="1">
      <protection locked="0"/>
    </xf>
    <xf numFmtId="168" fontId="6" fillId="2" borderId="28" xfId="6" applyNumberFormat="1" applyFont="1" applyFill="1" applyBorder="1" applyProtection="1">
      <protection locked="0"/>
    </xf>
    <xf numFmtId="0" fontId="27" fillId="0" borderId="9" xfId="0" applyFont="1" applyBorder="1" applyAlignment="1">
      <alignment wrapText="1"/>
    </xf>
    <xf numFmtId="0" fontId="28" fillId="0" borderId="9" xfId="0" applyFont="1" applyBorder="1" applyAlignment="1">
      <alignment wrapText="1"/>
    </xf>
    <xf numFmtId="0" fontId="29" fillId="0" borderId="0" xfId="0" applyFont="1"/>
    <xf numFmtId="0" fontId="30" fillId="0" borderId="0" xfId="11"/>
    <xf numFmtId="0" fontId="0" fillId="0" borderId="16" xfId="0" applyBorder="1"/>
    <xf numFmtId="0" fontId="0" fillId="0" borderId="34" xfId="0" applyBorder="1"/>
    <xf numFmtId="0" fontId="25" fillId="11" borderId="32" xfId="0" applyFont="1" applyFill="1" applyBorder="1"/>
    <xf numFmtId="0" fontId="25" fillId="11" borderId="2" xfId="0" applyFont="1" applyFill="1" applyBorder="1"/>
    <xf numFmtId="0" fontId="25" fillId="11" borderId="33" xfId="0" applyFont="1" applyFill="1" applyBorder="1"/>
    <xf numFmtId="0" fontId="25" fillId="0" borderId="0" xfId="0" applyFont="1"/>
    <xf numFmtId="165" fontId="2" fillId="6" borderId="4" xfId="0" applyNumberFormat="1" applyFont="1" applyFill="1" applyBorder="1" applyAlignment="1">
      <alignment horizontal="center" vertical="center"/>
    </xf>
    <xf numFmtId="0" fontId="31" fillId="0" borderId="0" xfId="0" applyFont="1"/>
    <xf numFmtId="168" fontId="6" fillId="0" borderId="0" xfId="6" applyNumberFormat="1" applyFont="1" applyFill="1" applyBorder="1" applyProtection="1">
      <protection locked="0"/>
    </xf>
    <xf numFmtId="168" fontId="6" fillId="0" borderId="26" xfId="6" applyNumberFormat="1" applyFont="1" applyFill="1" applyBorder="1" applyProtection="1">
      <protection locked="0"/>
    </xf>
    <xf numFmtId="0" fontId="0" fillId="0" borderId="35" xfId="0" applyBorder="1"/>
    <xf numFmtId="0" fontId="0" fillId="0" borderId="37" xfId="0" applyBorder="1"/>
    <xf numFmtId="0" fontId="0" fillId="0" borderId="19" xfId="0" applyBorder="1"/>
    <xf numFmtId="0" fontId="0" fillId="0" borderId="36" xfId="0" applyBorder="1"/>
    <xf numFmtId="0" fontId="25" fillId="0" borderId="38" xfId="0" applyFont="1" applyBorder="1"/>
    <xf numFmtId="0" fontId="25" fillId="0" borderId="39" xfId="0" applyFont="1" applyBorder="1"/>
    <xf numFmtId="0" fontId="25" fillId="0" borderId="40" xfId="0" applyFont="1" applyBorder="1"/>
    <xf numFmtId="0" fontId="6" fillId="2" borderId="6"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8" borderId="4" xfId="0" applyFont="1" applyFill="1" applyBorder="1" applyAlignment="1">
      <alignment horizontal="center" vertical="center"/>
    </xf>
    <xf numFmtId="44" fontId="0" fillId="0" borderId="4" xfId="12" applyFont="1" applyBorder="1"/>
    <xf numFmtId="44" fontId="0" fillId="6" borderId="4" xfId="12" applyFont="1" applyFill="1" applyBorder="1"/>
    <xf numFmtId="0" fontId="2" fillId="0" borderId="4" xfId="0" applyFont="1" applyBorder="1" applyAlignment="1">
      <alignment horizontal="center" vertical="center" wrapText="1"/>
    </xf>
    <xf numFmtId="0" fontId="2" fillId="0" borderId="4" xfId="0" applyFont="1" applyBorder="1" applyAlignment="1" applyProtection="1">
      <alignment horizontal="center" vertical="center"/>
      <protection locked="0"/>
    </xf>
    <xf numFmtId="44" fontId="0" fillId="0" borderId="4" xfId="12" applyFont="1" applyFill="1" applyBorder="1"/>
    <xf numFmtId="165" fontId="6" fillId="0" borderId="4" xfId="0" applyNumberFormat="1" applyFont="1" applyBorder="1" applyAlignment="1">
      <alignment horizontal="center" vertical="center"/>
    </xf>
    <xf numFmtId="0" fontId="36" fillId="0" borderId="0" xfId="10" applyFont="1" applyAlignment="1">
      <alignment vertical="top" wrapText="1"/>
    </xf>
    <xf numFmtId="164" fontId="4" fillId="0" borderId="2" xfId="1" applyNumberFormat="1" applyFont="1" applyFill="1" applyBorder="1" applyAlignment="1" applyProtection="1">
      <alignment horizontal="center" textRotation="90"/>
    </xf>
    <xf numFmtId="0" fontId="6" fillId="0" borderId="4" xfId="0" applyFont="1" applyBorder="1" applyAlignment="1" applyProtection="1">
      <alignment horizontal="center" vertical="center"/>
      <protection locked="0"/>
    </xf>
    <xf numFmtId="0" fontId="29" fillId="0" borderId="4" xfId="0" applyFont="1" applyBorder="1" applyAlignment="1">
      <alignment horizontal="center" vertical="center"/>
    </xf>
    <xf numFmtId="0" fontId="6" fillId="0" borderId="0" xfId="0" applyFont="1"/>
    <xf numFmtId="0" fontId="25" fillId="9" borderId="0" xfId="10" applyFont="1" applyFill="1" applyAlignment="1">
      <alignment horizontal="center"/>
    </xf>
    <xf numFmtId="0" fontId="26" fillId="9" borderId="0" xfId="10" applyFont="1" applyFill="1" applyAlignment="1">
      <alignment horizontal="center"/>
    </xf>
    <xf numFmtId="0" fontId="9" fillId="0" borderId="12" xfId="0" applyFont="1" applyBorder="1"/>
    <xf numFmtId="0" fontId="9" fillId="0" borderId="14" xfId="0" applyFont="1" applyBorder="1"/>
    <xf numFmtId="166" fontId="9" fillId="10" borderId="13" xfId="0" applyNumberFormat="1" applyFont="1" applyFill="1" applyBorder="1" applyAlignment="1">
      <alignment horizontal="right"/>
    </xf>
    <xf numFmtId="166" fontId="9" fillId="10" borderId="14" xfId="0" applyNumberFormat="1" applyFont="1" applyFill="1" applyBorder="1" applyAlignment="1">
      <alignment horizontal="right"/>
    </xf>
    <xf numFmtId="0" fontId="27" fillId="0" borderId="0" xfId="0" applyFont="1" applyAlignment="1">
      <alignment wrapText="1"/>
    </xf>
    <xf numFmtId="0" fontId="28" fillId="0" borderId="0" xfId="0" applyFont="1" applyAlignment="1">
      <alignment wrapText="1"/>
    </xf>
    <xf numFmtId="0" fontId="2" fillId="8" borderId="41" xfId="0" applyFont="1" applyFill="1" applyBorder="1" applyAlignment="1">
      <alignment horizontal="center" vertical="center"/>
    </xf>
    <xf numFmtId="0" fontId="0" fillId="0" borderId="6" xfId="0" applyBorder="1" applyAlignment="1">
      <alignment horizontal="center" vertical="center"/>
    </xf>
    <xf numFmtId="0" fontId="5" fillId="8" borderId="41" xfId="0" applyFont="1" applyFill="1" applyBorder="1" applyAlignment="1">
      <alignment horizontal="center" vertical="center"/>
    </xf>
    <xf numFmtId="0" fontId="0" fillId="0" borderId="42" xfId="0" applyBorder="1" applyAlignment="1">
      <alignment horizontal="center" vertical="center"/>
    </xf>
    <xf numFmtId="0" fontId="6" fillId="0" borderId="23" xfId="5" applyFont="1" applyBorder="1" applyAlignment="1">
      <alignment horizontal="left"/>
    </xf>
    <xf numFmtId="0" fontId="6" fillId="0" borderId="24" xfId="5" applyFont="1" applyBorder="1" applyAlignment="1">
      <alignment horizontal="left"/>
    </xf>
    <xf numFmtId="0" fontId="0" fillId="0" borderId="23" xfId="0" applyBorder="1" applyAlignment="1">
      <alignment wrapText="1"/>
    </xf>
    <xf numFmtId="0" fontId="0" fillId="0" borderId="0" xfId="0" applyAlignment="1">
      <alignment wrapText="1"/>
    </xf>
    <xf numFmtId="0" fontId="25" fillId="12" borderId="4" xfId="0" applyFont="1" applyFill="1" applyBorder="1" applyAlignment="1">
      <alignment vertical="center"/>
    </xf>
    <xf numFmtId="0" fontId="25" fillId="12" borderId="4" xfId="0" applyFont="1" applyFill="1" applyBorder="1" applyAlignment="1">
      <alignment horizontal="center" vertical="center"/>
    </xf>
    <xf numFmtId="0" fontId="25" fillId="12" borderId="4" xfId="0" applyFont="1" applyFill="1" applyBorder="1" applyAlignment="1">
      <alignment horizontal="center" vertical="center"/>
    </xf>
    <xf numFmtId="0" fontId="0" fillId="12" borderId="4" xfId="0" applyFill="1" applyBorder="1"/>
    <xf numFmtId="49" fontId="1" fillId="12" borderId="4" xfId="0" applyNumberFormat="1" applyFont="1" applyFill="1" applyBorder="1" applyAlignment="1">
      <alignment horizontal="center" vertical="center"/>
    </xf>
    <xf numFmtId="0" fontId="1" fillId="12" borderId="4" xfId="0" applyFont="1" applyFill="1" applyBorder="1" applyAlignment="1">
      <alignment horizontal="center" vertical="center"/>
    </xf>
    <xf numFmtId="0" fontId="0" fillId="0" borderId="4" xfId="0" applyBorder="1" applyAlignment="1">
      <alignment wrapText="1"/>
    </xf>
    <xf numFmtId="0" fontId="0" fillId="0" borderId="4" xfId="0" applyBorder="1" applyAlignment="1">
      <alignment horizontal="center"/>
    </xf>
    <xf numFmtId="168" fontId="10" fillId="8" borderId="20" xfId="2" applyNumberFormat="1" applyFont="1" applyFill="1" applyBorder="1" applyAlignment="1" applyProtection="1">
      <protection locked="0"/>
    </xf>
    <xf numFmtId="0" fontId="25" fillId="8" borderId="4" xfId="0" applyFont="1" applyFill="1" applyBorder="1" applyAlignment="1">
      <alignment vertical="center" wrapText="1"/>
    </xf>
    <xf numFmtId="44" fontId="0" fillId="0" borderId="4" xfId="0" applyNumberFormat="1" applyBorder="1"/>
    <xf numFmtId="0" fontId="25" fillId="0" borderId="4" xfId="0" applyFont="1" applyBorder="1"/>
    <xf numFmtId="44" fontId="25" fillId="0" borderId="4" xfId="0" applyNumberFormat="1" applyFont="1" applyBorder="1"/>
  </cellXfs>
  <cellStyles count="13">
    <cellStyle name="Hyperlink" xfId="11" builtinId="8"/>
    <cellStyle name="Komma" xfId="1" builtinId="3"/>
    <cellStyle name="Komma 3" xfId="8" xr:uid="{34A7F4CA-F6B5-472C-AFCE-DD4B536D51AC}"/>
    <cellStyle name="Kop 1" xfId="7" builtinId="16"/>
    <cellStyle name="Standaard" xfId="0" builtinId="0"/>
    <cellStyle name="Standaard 2 2" xfId="10" xr:uid="{AEAF63F9-0A86-4277-8BA1-06868EEB43B9}"/>
    <cellStyle name="Standaard_Bijlage 1-2" xfId="4" xr:uid="{AEE438AE-355F-4C8E-89DB-0C424185F09C}"/>
    <cellStyle name="Standaard_Blad1" xfId="9" xr:uid="{8971C031-A781-473C-9EAB-07A452FDFF19}"/>
    <cellStyle name="Standaard_Staffels" xfId="5" xr:uid="{E6B6167E-D021-4B22-8466-E54FABE417F8}"/>
    <cellStyle name="Standaard_Uurtarieven" xfId="3" xr:uid="{DC743FD8-5AC0-4F95-BB1B-612D5C605517}"/>
    <cellStyle name="Valuta" xfId="12" builtinId="4"/>
    <cellStyle name="Valuta_Staffels" xfId="6" xr:uid="{ECFDDD34-21C1-4CF5-9EE6-E3E3053E187B}"/>
    <cellStyle name="Valuta_Uurtarieve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4745355</xdr:colOff>
      <xdr:row>0</xdr:row>
      <xdr:rowOff>66676</xdr:rowOff>
    </xdr:from>
    <xdr:to>
      <xdr:col>1</xdr:col>
      <xdr:colOff>6112997</xdr:colOff>
      <xdr:row>2</xdr:row>
      <xdr:rowOff>57151</xdr:rowOff>
    </xdr:to>
    <xdr:pic>
      <xdr:nvPicPr>
        <xdr:cNvPr id="2" name="Afbeelding 1">
          <a:extLst>
            <a:ext uri="{FF2B5EF4-FFF2-40B4-BE49-F238E27FC236}">
              <a16:creationId xmlns:a16="http://schemas.microsoft.com/office/drawing/2014/main" id="{3BAEDBA0-788A-450F-9C53-CA0596AB4DC7}"/>
            </a:ext>
          </a:extLst>
        </xdr:cNvPr>
        <xdr:cNvPicPr>
          <a:picLocks noChangeAspect="1"/>
        </xdr:cNvPicPr>
      </xdr:nvPicPr>
      <xdr:blipFill>
        <a:blip xmlns:r="http://schemas.openxmlformats.org/officeDocument/2006/relationships" r:embed="rId1"/>
        <a:stretch>
          <a:fillRect/>
        </a:stretch>
      </xdr:blipFill>
      <xdr:spPr>
        <a:xfrm>
          <a:off x="4983480" y="66676"/>
          <a:ext cx="1356212" cy="628650"/>
        </a:xfrm>
        <a:prstGeom prst="rect">
          <a:avLst/>
        </a:prstGeom>
      </xdr:spPr>
    </xdr:pic>
    <xdr:clientData/>
  </xdr:twoCellAnchor>
  <xdr:twoCellAnchor editAs="oneCell">
    <xdr:from>
      <xdr:col>0</xdr:col>
      <xdr:colOff>142875</xdr:colOff>
      <xdr:row>0</xdr:row>
      <xdr:rowOff>104775</xdr:rowOff>
    </xdr:from>
    <xdr:to>
      <xdr:col>1</xdr:col>
      <xdr:colOff>740498</xdr:colOff>
      <xdr:row>2</xdr:row>
      <xdr:rowOff>287655</xdr:rowOff>
    </xdr:to>
    <xdr:pic>
      <xdr:nvPicPr>
        <xdr:cNvPr id="3" name="Afbeelding 2">
          <a:extLst>
            <a:ext uri="{FF2B5EF4-FFF2-40B4-BE49-F238E27FC236}">
              <a16:creationId xmlns:a16="http://schemas.microsoft.com/office/drawing/2014/main" id="{B6C5002A-41E1-0559-DC19-25476D473104}"/>
            </a:ext>
          </a:extLst>
        </xdr:cNvPr>
        <xdr:cNvPicPr>
          <a:picLocks noChangeAspect="1"/>
        </xdr:cNvPicPr>
      </xdr:nvPicPr>
      <xdr:blipFill>
        <a:blip xmlns:r="http://schemas.openxmlformats.org/officeDocument/2006/relationships" r:embed="rId2"/>
        <a:stretch>
          <a:fillRect/>
        </a:stretch>
      </xdr:blipFill>
      <xdr:spPr>
        <a:xfrm>
          <a:off x="142875" y="104775"/>
          <a:ext cx="828128" cy="82677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duo.nl/open_onderwijsdata/middelbaar-beroepsonderwijs/aantal-studen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CBCC-EC0F-477E-AAD0-5C2EB23FEE62}">
  <dimension ref="A1:O23"/>
  <sheetViews>
    <sheetView workbookViewId="0">
      <selection activeCell="A4" sqref="A4"/>
    </sheetView>
  </sheetViews>
  <sheetFormatPr defaultColWidth="9.109375" defaultRowHeight="12.6"/>
  <cols>
    <col min="1" max="1" width="3.44140625" style="91" customWidth="1"/>
    <col min="2" max="2" width="92.6640625" style="91" customWidth="1"/>
    <col min="3" max="16384" width="9.109375" style="91"/>
  </cols>
  <sheetData>
    <row r="1" spans="1:15" s="79" customFormat="1" ht="25.8">
      <c r="A1" s="78"/>
      <c r="B1" s="77"/>
      <c r="C1" s="77"/>
      <c r="D1" s="77"/>
      <c r="E1" s="77"/>
      <c r="F1" s="77"/>
      <c r="G1" s="77"/>
    </row>
    <row r="2" spans="1:15" s="79" customFormat="1" ht="25.8">
      <c r="A2" s="78"/>
      <c r="B2" s="77"/>
      <c r="C2" s="77"/>
      <c r="D2" s="77"/>
      <c r="E2" s="77"/>
      <c r="F2" s="77"/>
      <c r="G2" s="77"/>
    </row>
    <row r="3" spans="1:15" s="79" customFormat="1" ht="25.8">
      <c r="A3" s="78"/>
      <c r="B3" s="77"/>
      <c r="C3" s="77"/>
      <c r="D3" s="77"/>
      <c r="E3" s="77"/>
      <c r="F3" s="77"/>
      <c r="G3" s="77"/>
    </row>
    <row r="4" spans="1:15" s="79" customFormat="1" ht="21">
      <c r="A4" s="80" t="s">
        <v>144</v>
      </c>
      <c r="B4" s="81"/>
      <c r="C4" s="81"/>
      <c r="D4" s="81"/>
      <c r="E4" s="82"/>
      <c r="F4" s="77"/>
      <c r="G4" s="77"/>
    </row>
    <row r="5" spans="1:15" ht="14.4">
      <c r="A5" s="83"/>
      <c r="B5" s="83"/>
      <c r="C5" s="83"/>
      <c r="D5" s="83"/>
      <c r="E5" s="84"/>
      <c r="F5" s="85"/>
      <c r="G5" s="86"/>
      <c r="H5" s="87"/>
      <c r="I5" s="88"/>
      <c r="J5" s="88"/>
      <c r="K5" s="88"/>
      <c r="L5" s="88"/>
      <c r="M5" s="88"/>
      <c r="N5" s="89"/>
      <c r="O5" s="90"/>
    </row>
    <row r="6" spans="1:15" ht="19.8" thickBot="1">
      <c r="A6" s="92" t="s">
        <v>6</v>
      </c>
      <c r="B6" s="92"/>
      <c r="C6" s="93"/>
      <c r="D6" s="93"/>
      <c r="E6" s="93"/>
      <c r="F6" s="90"/>
    </row>
    <row r="7" spans="1:15" ht="19.2">
      <c r="A7" s="93"/>
      <c r="B7" s="93"/>
      <c r="C7" s="93"/>
      <c r="D7" s="93"/>
      <c r="E7" s="93"/>
      <c r="F7" s="90"/>
    </row>
    <row r="8" spans="1:15" ht="14.4">
      <c r="A8" s="138" t="s">
        <v>7</v>
      </c>
      <c r="B8" s="138"/>
    </row>
    <row r="9" spans="1:15" ht="14.4">
      <c r="A9" s="139" t="s">
        <v>8</v>
      </c>
      <c r="B9" s="139"/>
    </row>
    <row r="11" spans="1:15">
      <c r="A11" s="94" t="s">
        <v>9</v>
      </c>
      <c r="B11" s="95" t="s">
        <v>10</v>
      </c>
    </row>
    <row r="12" spans="1:15" ht="25.2">
      <c r="A12" s="94" t="s">
        <v>11</v>
      </c>
      <c r="B12" s="95" t="s">
        <v>12</v>
      </c>
    </row>
    <row r="13" spans="1:15" ht="50.4">
      <c r="A13" s="94" t="s">
        <v>13</v>
      </c>
      <c r="B13" s="95" t="s">
        <v>14</v>
      </c>
      <c r="D13" s="96"/>
    </row>
    <row r="14" spans="1:15">
      <c r="A14" s="94" t="s">
        <v>15</v>
      </c>
      <c r="B14" s="95" t="s">
        <v>16</v>
      </c>
    </row>
    <row r="15" spans="1:15" ht="25.2">
      <c r="A15" s="94" t="s">
        <v>17</v>
      </c>
      <c r="B15" s="95" t="s">
        <v>18</v>
      </c>
    </row>
    <row r="16" spans="1:15" ht="14.4">
      <c r="A16" s="94" t="s">
        <v>19</v>
      </c>
      <c r="B16" s="133" t="s">
        <v>20</v>
      </c>
    </row>
    <row r="17" spans="1:4" ht="37.799999999999997">
      <c r="A17" s="94" t="s">
        <v>21</v>
      </c>
      <c r="B17" s="95" t="s">
        <v>22</v>
      </c>
    </row>
    <row r="18" spans="1:4" ht="25.2">
      <c r="A18" s="94" t="s">
        <v>23</v>
      </c>
      <c r="B18" s="95" t="s">
        <v>24</v>
      </c>
      <c r="D18" s="96"/>
    </row>
    <row r="19" spans="1:4">
      <c r="A19" s="94"/>
      <c r="B19" s="95"/>
    </row>
    <row r="20" spans="1:4">
      <c r="A20" s="94"/>
      <c r="B20" s="95"/>
    </row>
    <row r="21" spans="1:4">
      <c r="A21" s="94"/>
      <c r="B21" s="95"/>
    </row>
    <row r="22" spans="1:4">
      <c r="A22" s="94"/>
      <c r="B22" s="95"/>
    </row>
    <row r="23" spans="1:4">
      <c r="A23" s="97"/>
      <c r="B23" s="95"/>
    </row>
  </sheetData>
  <mergeCells count="2">
    <mergeCell ref="A8:B8"/>
    <mergeCell ref="A9:B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7"/>
  <sheetViews>
    <sheetView showGridLines="0" topLeftCell="A2" zoomScaleNormal="100" workbookViewId="0">
      <selection activeCell="D35" sqref="D35:F35"/>
    </sheetView>
  </sheetViews>
  <sheetFormatPr defaultColWidth="9.33203125" defaultRowHeight="11.4"/>
  <cols>
    <col min="1" max="1" width="5.33203125" style="1" customWidth="1"/>
    <col min="2" max="2" width="11" style="1" customWidth="1"/>
    <col min="3" max="3" width="41.44140625" style="1" customWidth="1"/>
    <col min="4" max="19" width="9" style="1" customWidth="1"/>
    <col min="20" max="20" width="20.6640625" style="1" customWidth="1"/>
    <col min="21" max="21" width="2.5546875" style="1" customWidth="1"/>
    <col min="22" max="22" width="9.33203125" style="1"/>
    <col min="23" max="23" width="5.33203125" style="1" customWidth="1"/>
    <col min="24" max="24" width="11" style="1" customWidth="1"/>
    <col min="25" max="25" width="40" style="1" bestFit="1" customWidth="1"/>
    <col min="26" max="27" width="13.33203125" style="1" customWidth="1"/>
    <col min="28" max="28" width="13.5546875" style="1" customWidth="1"/>
    <col min="29" max="29" width="14.44140625" style="1" customWidth="1"/>
    <col min="30" max="31" width="13.6640625" style="1" customWidth="1"/>
    <col min="32" max="32" width="13.33203125" style="1" customWidth="1"/>
    <col min="33" max="33" width="13.5546875" style="1" customWidth="1"/>
    <col min="34" max="34" width="13.44140625" style="1" bestFit="1" customWidth="1"/>
    <col min="35" max="35" width="9.6640625" style="1" customWidth="1"/>
    <col min="36" max="36" width="11.109375" style="1" customWidth="1"/>
    <col min="37" max="37" width="12.6640625" style="1" customWidth="1"/>
    <col min="38" max="38" width="9.33203125" style="1" customWidth="1"/>
    <col min="39" max="39" width="9.6640625" style="1" customWidth="1"/>
    <col min="40" max="40" width="11.109375" style="1" customWidth="1"/>
    <col min="41" max="41" width="13.109375" style="1" customWidth="1"/>
    <col min="42" max="42" width="2.5546875" style="1" customWidth="1"/>
    <col min="43" max="43" width="14.33203125" style="1" customWidth="1"/>
    <col min="44" max="274" width="9.33203125" style="1"/>
    <col min="275" max="275" width="0" style="1" hidden="1" customWidth="1"/>
    <col min="276" max="276" width="5.33203125" style="1" customWidth="1"/>
    <col min="277" max="277" width="11" style="1" customWidth="1"/>
    <col min="278" max="278" width="32.5546875" style="1" customWidth="1"/>
    <col min="279" max="279" width="8.6640625" style="1" bestFit="1" customWidth="1"/>
    <col min="280" max="280" width="10.6640625" style="1" bestFit="1" customWidth="1"/>
    <col min="281" max="281" width="12.6640625" style="1" bestFit="1" customWidth="1"/>
    <col min="282" max="285" width="9" style="1" bestFit="1" customWidth="1"/>
    <col min="286" max="286" width="2.5546875" style="1" customWidth="1"/>
    <col min="287" max="287" width="9.33203125" style="1"/>
    <col min="288" max="288" width="5.33203125" style="1" customWidth="1"/>
    <col min="289" max="289" width="11" style="1" customWidth="1"/>
    <col min="290" max="290" width="34.6640625" style="1" bestFit="1" customWidth="1"/>
    <col min="291" max="291" width="11.6640625" style="1" bestFit="1" customWidth="1"/>
    <col min="292" max="292" width="13.6640625" style="1" bestFit="1" customWidth="1"/>
    <col min="293" max="293" width="11.6640625" style="1" bestFit="1" customWidth="1"/>
    <col min="294" max="295" width="13.6640625" style="1" bestFit="1" customWidth="1"/>
    <col min="296" max="296" width="15.33203125" style="1" bestFit="1" customWidth="1"/>
    <col min="297" max="297" width="16.44140625" style="1" bestFit="1" customWidth="1"/>
    <col min="298" max="298" width="2.5546875" style="1" customWidth="1"/>
    <col min="299" max="299" width="14.33203125" style="1" customWidth="1"/>
    <col min="300" max="530" width="9.33203125" style="1"/>
    <col min="531" max="531" width="0" style="1" hidden="1" customWidth="1"/>
    <col min="532" max="532" width="5.33203125" style="1" customWidth="1"/>
    <col min="533" max="533" width="11" style="1" customWidth="1"/>
    <col min="534" max="534" width="32.5546875" style="1" customWidth="1"/>
    <col min="535" max="535" width="8.6640625" style="1" bestFit="1" customWidth="1"/>
    <col min="536" max="536" width="10.6640625" style="1" bestFit="1" customWidth="1"/>
    <col min="537" max="537" width="12.6640625" style="1" bestFit="1" customWidth="1"/>
    <col min="538" max="541" width="9" style="1" bestFit="1" customWidth="1"/>
    <col min="542" max="542" width="2.5546875" style="1" customWidth="1"/>
    <col min="543" max="543" width="9.33203125" style="1"/>
    <col min="544" max="544" width="5.33203125" style="1" customWidth="1"/>
    <col min="545" max="545" width="11" style="1" customWidth="1"/>
    <col min="546" max="546" width="34.6640625" style="1" bestFit="1" customWidth="1"/>
    <col min="547" max="547" width="11.6640625" style="1" bestFit="1" customWidth="1"/>
    <col min="548" max="548" width="13.6640625" style="1" bestFit="1" customWidth="1"/>
    <col min="549" max="549" width="11.6640625" style="1" bestFit="1" customWidth="1"/>
    <col min="550" max="551" width="13.6640625" style="1" bestFit="1" customWidth="1"/>
    <col min="552" max="552" width="15.33203125" style="1" bestFit="1" customWidth="1"/>
    <col min="553" max="553" width="16.44140625" style="1" bestFit="1" customWidth="1"/>
    <col min="554" max="554" width="2.5546875" style="1" customWidth="1"/>
    <col min="555" max="555" width="14.33203125" style="1" customWidth="1"/>
    <col min="556" max="786" width="9.33203125" style="1"/>
    <col min="787" max="787" width="0" style="1" hidden="1" customWidth="1"/>
    <col min="788" max="788" width="5.33203125" style="1" customWidth="1"/>
    <col min="789" max="789" width="11" style="1" customWidth="1"/>
    <col min="790" max="790" width="32.5546875" style="1" customWidth="1"/>
    <col min="791" max="791" width="8.6640625" style="1" bestFit="1" customWidth="1"/>
    <col min="792" max="792" width="10.6640625" style="1" bestFit="1" customWidth="1"/>
    <col min="793" max="793" width="12.6640625" style="1" bestFit="1" customWidth="1"/>
    <col min="794" max="797" width="9" style="1" bestFit="1" customWidth="1"/>
    <col min="798" max="798" width="2.5546875" style="1" customWidth="1"/>
    <col min="799" max="799" width="9.33203125" style="1"/>
    <col min="800" max="800" width="5.33203125" style="1" customWidth="1"/>
    <col min="801" max="801" width="11" style="1" customWidth="1"/>
    <col min="802" max="802" width="34.6640625" style="1" bestFit="1" customWidth="1"/>
    <col min="803" max="803" width="11.6640625" style="1" bestFit="1" customWidth="1"/>
    <col min="804" max="804" width="13.6640625" style="1" bestFit="1" customWidth="1"/>
    <col min="805" max="805" width="11.6640625" style="1" bestFit="1" customWidth="1"/>
    <col min="806" max="807" width="13.6640625" style="1" bestFit="1" customWidth="1"/>
    <col min="808" max="808" width="15.33203125" style="1" bestFit="1" customWidth="1"/>
    <col min="809" max="809" width="16.44140625" style="1" bestFit="1" customWidth="1"/>
    <col min="810" max="810" width="2.5546875" style="1" customWidth="1"/>
    <col min="811" max="811" width="14.33203125" style="1" customWidth="1"/>
    <col min="812" max="1042" width="9.33203125" style="1"/>
    <col min="1043" max="1043" width="0" style="1" hidden="1" customWidth="1"/>
    <col min="1044" max="1044" width="5.33203125" style="1" customWidth="1"/>
    <col min="1045" max="1045" width="11" style="1" customWidth="1"/>
    <col min="1046" max="1046" width="32.5546875" style="1" customWidth="1"/>
    <col min="1047" max="1047" width="8.6640625" style="1" bestFit="1" customWidth="1"/>
    <col min="1048" max="1048" width="10.6640625" style="1" bestFit="1" customWidth="1"/>
    <col min="1049" max="1049" width="12.6640625" style="1" bestFit="1" customWidth="1"/>
    <col min="1050" max="1053" width="9" style="1" bestFit="1" customWidth="1"/>
    <col min="1054" max="1054" width="2.5546875" style="1" customWidth="1"/>
    <col min="1055" max="1055" width="9.33203125" style="1"/>
    <col min="1056" max="1056" width="5.33203125" style="1" customWidth="1"/>
    <col min="1057" max="1057" width="11" style="1" customWidth="1"/>
    <col min="1058" max="1058" width="34.6640625" style="1" bestFit="1" customWidth="1"/>
    <col min="1059" max="1059" width="11.6640625" style="1" bestFit="1" customWidth="1"/>
    <col min="1060" max="1060" width="13.6640625" style="1" bestFit="1" customWidth="1"/>
    <col min="1061" max="1061" width="11.6640625" style="1" bestFit="1" customWidth="1"/>
    <col min="1062" max="1063" width="13.6640625" style="1" bestFit="1" customWidth="1"/>
    <col min="1064" max="1064" width="15.33203125" style="1" bestFit="1" customWidth="1"/>
    <col min="1065" max="1065" width="16.44140625" style="1" bestFit="1" customWidth="1"/>
    <col min="1066" max="1066" width="2.5546875" style="1" customWidth="1"/>
    <col min="1067" max="1067" width="14.33203125" style="1" customWidth="1"/>
    <col min="1068" max="1298" width="9.33203125" style="1"/>
    <col min="1299" max="1299" width="0" style="1" hidden="1" customWidth="1"/>
    <col min="1300" max="1300" width="5.33203125" style="1" customWidth="1"/>
    <col min="1301" max="1301" width="11" style="1" customWidth="1"/>
    <col min="1302" max="1302" width="32.5546875" style="1" customWidth="1"/>
    <col min="1303" max="1303" width="8.6640625" style="1" bestFit="1" customWidth="1"/>
    <col min="1304" max="1304" width="10.6640625" style="1" bestFit="1" customWidth="1"/>
    <col min="1305" max="1305" width="12.6640625" style="1" bestFit="1" customWidth="1"/>
    <col min="1306" max="1309" width="9" style="1" bestFit="1" customWidth="1"/>
    <col min="1310" max="1310" width="2.5546875" style="1" customWidth="1"/>
    <col min="1311" max="1311" width="9.33203125" style="1"/>
    <col min="1312" max="1312" width="5.33203125" style="1" customWidth="1"/>
    <col min="1313" max="1313" width="11" style="1" customWidth="1"/>
    <col min="1314" max="1314" width="34.6640625" style="1" bestFit="1" customWidth="1"/>
    <col min="1315" max="1315" width="11.6640625" style="1" bestFit="1" customWidth="1"/>
    <col min="1316" max="1316" width="13.6640625" style="1" bestFit="1" customWidth="1"/>
    <col min="1317" max="1317" width="11.6640625" style="1" bestFit="1" customWidth="1"/>
    <col min="1318" max="1319" width="13.6640625" style="1" bestFit="1" customWidth="1"/>
    <col min="1320" max="1320" width="15.33203125" style="1" bestFit="1" customWidth="1"/>
    <col min="1321" max="1321" width="16.44140625" style="1" bestFit="1" customWidth="1"/>
    <col min="1322" max="1322" width="2.5546875" style="1" customWidth="1"/>
    <col min="1323" max="1323" width="14.33203125" style="1" customWidth="1"/>
    <col min="1324" max="1554" width="9.33203125" style="1"/>
    <col min="1555" max="1555" width="0" style="1" hidden="1" customWidth="1"/>
    <col min="1556" max="1556" width="5.33203125" style="1" customWidth="1"/>
    <col min="1557" max="1557" width="11" style="1" customWidth="1"/>
    <col min="1558" max="1558" width="32.5546875" style="1" customWidth="1"/>
    <col min="1559" max="1559" width="8.6640625" style="1" bestFit="1" customWidth="1"/>
    <col min="1560" max="1560" width="10.6640625" style="1" bestFit="1" customWidth="1"/>
    <col min="1561" max="1561" width="12.6640625" style="1" bestFit="1" customWidth="1"/>
    <col min="1562" max="1565" width="9" style="1" bestFit="1" customWidth="1"/>
    <col min="1566" max="1566" width="2.5546875" style="1" customWidth="1"/>
    <col min="1567" max="1567" width="9.33203125" style="1"/>
    <col min="1568" max="1568" width="5.33203125" style="1" customWidth="1"/>
    <col min="1569" max="1569" width="11" style="1" customWidth="1"/>
    <col min="1570" max="1570" width="34.6640625" style="1" bestFit="1" customWidth="1"/>
    <col min="1571" max="1571" width="11.6640625" style="1" bestFit="1" customWidth="1"/>
    <col min="1572" max="1572" width="13.6640625" style="1" bestFit="1" customWidth="1"/>
    <col min="1573" max="1573" width="11.6640625" style="1" bestFit="1" customWidth="1"/>
    <col min="1574" max="1575" width="13.6640625" style="1" bestFit="1" customWidth="1"/>
    <col min="1576" max="1576" width="15.33203125" style="1" bestFit="1" customWidth="1"/>
    <col min="1577" max="1577" width="16.44140625" style="1" bestFit="1" customWidth="1"/>
    <col min="1578" max="1578" width="2.5546875" style="1" customWidth="1"/>
    <col min="1579" max="1579" width="14.33203125" style="1" customWidth="1"/>
    <col min="1580" max="1810" width="9.33203125" style="1"/>
    <col min="1811" max="1811" width="0" style="1" hidden="1" customWidth="1"/>
    <col min="1812" max="1812" width="5.33203125" style="1" customWidth="1"/>
    <col min="1813" max="1813" width="11" style="1" customWidth="1"/>
    <col min="1814" max="1814" width="32.5546875" style="1" customWidth="1"/>
    <col min="1815" max="1815" width="8.6640625" style="1" bestFit="1" customWidth="1"/>
    <col min="1816" max="1816" width="10.6640625" style="1" bestFit="1" customWidth="1"/>
    <col min="1817" max="1817" width="12.6640625" style="1" bestFit="1" customWidth="1"/>
    <col min="1818" max="1821" width="9" style="1" bestFit="1" customWidth="1"/>
    <col min="1822" max="1822" width="2.5546875" style="1" customWidth="1"/>
    <col min="1823" max="1823" width="9.33203125" style="1"/>
    <col min="1824" max="1824" width="5.33203125" style="1" customWidth="1"/>
    <col min="1825" max="1825" width="11" style="1" customWidth="1"/>
    <col min="1826" max="1826" width="34.6640625" style="1" bestFit="1" customWidth="1"/>
    <col min="1827" max="1827" width="11.6640625" style="1" bestFit="1" customWidth="1"/>
    <col min="1828" max="1828" width="13.6640625" style="1" bestFit="1" customWidth="1"/>
    <col min="1829" max="1829" width="11.6640625" style="1" bestFit="1" customWidth="1"/>
    <col min="1830" max="1831" width="13.6640625" style="1" bestFit="1" customWidth="1"/>
    <col min="1832" max="1832" width="15.33203125" style="1" bestFit="1" customWidth="1"/>
    <col min="1833" max="1833" width="16.44140625" style="1" bestFit="1" customWidth="1"/>
    <col min="1834" max="1834" width="2.5546875" style="1" customWidth="1"/>
    <col min="1835" max="1835" width="14.33203125" style="1" customWidth="1"/>
    <col min="1836" max="2066" width="9.33203125" style="1"/>
    <col min="2067" max="2067" width="0" style="1" hidden="1" customWidth="1"/>
    <col min="2068" max="2068" width="5.33203125" style="1" customWidth="1"/>
    <col min="2069" max="2069" width="11" style="1" customWidth="1"/>
    <col min="2070" max="2070" width="32.5546875" style="1" customWidth="1"/>
    <col min="2071" max="2071" width="8.6640625" style="1" bestFit="1" customWidth="1"/>
    <col min="2072" max="2072" width="10.6640625" style="1" bestFit="1" customWidth="1"/>
    <col min="2073" max="2073" width="12.6640625" style="1" bestFit="1" customWidth="1"/>
    <col min="2074" max="2077" width="9" style="1" bestFit="1" customWidth="1"/>
    <col min="2078" max="2078" width="2.5546875" style="1" customWidth="1"/>
    <col min="2079" max="2079" width="9.33203125" style="1"/>
    <col min="2080" max="2080" width="5.33203125" style="1" customWidth="1"/>
    <col min="2081" max="2081" width="11" style="1" customWidth="1"/>
    <col min="2082" max="2082" width="34.6640625" style="1" bestFit="1" customWidth="1"/>
    <col min="2083" max="2083" width="11.6640625" style="1" bestFit="1" customWidth="1"/>
    <col min="2084" max="2084" width="13.6640625" style="1" bestFit="1" customWidth="1"/>
    <col min="2085" max="2085" width="11.6640625" style="1" bestFit="1" customWidth="1"/>
    <col min="2086" max="2087" width="13.6640625" style="1" bestFit="1" customWidth="1"/>
    <col min="2088" max="2088" width="15.33203125" style="1" bestFit="1" customWidth="1"/>
    <col min="2089" max="2089" width="16.44140625" style="1" bestFit="1" customWidth="1"/>
    <col min="2090" max="2090" width="2.5546875" style="1" customWidth="1"/>
    <col min="2091" max="2091" width="14.33203125" style="1" customWidth="1"/>
    <col min="2092" max="2322" width="9.33203125" style="1"/>
    <col min="2323" max="2323" width="0" style="1" hidden="1" customWidth="1"/>
    <col min="2324" max="2324" width="5.33203125" style="1" customWidth="1"/>
    <col min="2325" max="2325" width="11" style="1" customWidth="1"/>
    <col min="2326" max="2326" width="32.5546875" style="1" customWidth="1"/>
    <col min="2327" max="2327" width="8.6640625" style="1" bestFit="1" customWidth="1"/>
    <col min="2328" max="2328" width="10.6640625" style="1" bestFit="1" customWidth="1"/>
    <col min="2329" max="2329" width="12.6640625" style="1" bestFit="1" customWidth="1"/>
    <col min="2330" max="2333" width="9" style="1" bestFit="1" customWidth="1"/>
    <col min="2334" max="2334" width="2.5546875" style="1" customWidth="1"/>
    <col min="2335" max="2335" width="9.33203125" style="1"/>
    <col min="2336" max="2336" width="5.33203125" style="1" customWidth="1"/>
    <col min="2337" max="2337" width="11" style="1" customWidth="1"/>
    <col min="2338" max="2338" width="34.6640625" style="1" bestFit="1" customWidth="1"/>
    <col min="2339" max="2339" width="11.6640625" style="1" bestFit="1" customWidth="1"/>
    <col min="2340" max="2340" width="13.6640625" style="1" bestFit="1" customWidth="1"/>
    <col min="2341" max="2341" width="11.6640625" style="1" bestFit="1" customWidth="1"/>
    <col min="2342" max="2343" width="13.6640625" style="1" bestFit="1" customWidth="1"/>
    <col min="2344" max="2344" width="15.33203125" style="1" bestFit="1" customWidth="1"/>
    <col min="2345" max="2345" width="16.44140625" style="1" bestFit="1" customWidth="1"/>
    <col min="2346" max="2346" width="2.5546875" style="1" customWidth="1"/>
    <col min="2347" max="2347" width="14.33203125" style="1" customWidth="1"/>
    <col min="2348" max="2578" width="9.33203125" style="1"/>
    <col min="2579" max="2579" width="0" style="1" hidden="1" customWidth="1"/>
    <col min="2580" max="2580" width="5.33203125" style="1" customWidth="1"/>
    <col min="2581" max="2581" width="11" style="1" customWidth="1"/>
    <col min="2582" max="2582" width="32.5546875" style="1" customWidth="1"/>
    <col min="2583" max="2583" width="8.6640625" style="1" bestFit="1" customWidth="1"/>
    <col min="2584" max="2584" width="10.6640625" style="1" bestFit="1" customWidth="1"/>
    <col min="2585" max="2585" width="12.6640625" style="1" bestFit="1" customWidth="1"/>
    <col min="2586" max="2589" width="9" style="1" bestFit="1" customWidth="1"/>
    <col min="2590" max="2590" width="2.5546875" style="1" customWidth="1"/>
    <col min="2591" max="2591" width="9.33203125" style="1"/>
    <col min="2592" max="2592" width="5.33203125" style="1" customWidth="1"/>
    <col min="2593" max="2593" width="11" style="1" customWidth="1"/>
    <col min="2594" max="2594" width="34.6640625" style="1" bestFit="1" customWidth="1"/>
    <col min="2595" max="2595" width="11.6640625" style="1" bestFit="1" customWidth="1"/>
    <col min="2596" max="2596" width="13.6640625" style="1" bestFit="1" customWidth="1"/>
    <col min="2597" max="2597" width="11.6640625" style="1" bestFit="1" customWidth="1"/>
    <col min="2598" max="2599" width="13.6640625" style="1" bestFit="1" customWidth="1"/>
    <col min="2600" max="2600" width="15.33203125" style="1" bestFit="1" customWidth="1"/>
    <col min="2601" max="2601" width="16.44140625" style="1" bestFit="1" customWidth="1"/>
    <col min="2602" max="2602" width="2.5546875" style="1" customWidth="1"/>
    <col min="2603" max="2603" width="14.33203125" style="1" customWidth="1"/>
    <col min="2604" max="2834" width="9.33203125" style="1"/>
    <col min="2835" max="2835" width="0" style="1" hidden="1" customWidth="1"/>
    <col min="2836" max="2836" width="5.33203125" style="1" customWidth="1"/>
    <col min="2837" max="2837" width="11" style="1" customWidth="1"/>
    <col min="2838" max="2838" width="32.5546875" style="1" customWidth="1"/>
    <col min="2839" max="2839" width="8.6640625" style="1" bestFit="1" customWidth="1"/>
    <col min="2840" max="2840" width="10.6640625" style="1" bestFit="1" customWidth="1"/>
    <col min="2841" max="2841" width="12.6640625" style="1" bestFit="1" customWidth="1"/>
    <col min="2842" max="2845" width="9" style="1" bestFit="1" customWidth="1"/>
    <col min="2846" max="2846" width="2.5546875" style="1" customWidth="1"/>
    <col min="2847" max="2847" width="9.33203125" style="1"/>
    <col min="2848" max="2848" width="5.33203125" style="1" customWidth="1"/>
    <col min="2849" max="2849" width="11" style="1" customWidth="1"/>
    <col min="2850" max="2850" width="34.6640625" style="1" bestFit="1" customWidth="1"/>
    <col min="2851" max="2851" width="11.6640625" style="1" bestFit="1" customWidth="1"/>
    <col min="2852" max="2852" width="13.6640625" style="1" bestFit="1" customWidth="1"/>
    <col min="2853" max="2853" width="11.6640625" style="1" bestFit="1" customWidth="1"/>
    <col min="2854" max="2855" width="13.6640625" style="1" bestFit="1" customWidth="1"/>
    <col min="2856" max="2856" width="15.33203125" style="1" bestFit="1" customWidth="1"/>
    <col min="2857" max="2857" width="16.44140625" style="1" bestFit="1" customWidth="1"/>
    <col min="2858" max="2858" width="2.5546875" style="1" customWidth="1"/>
    <col min="2859" max="2859" width="14.33203125" style="1" customWidth="1"/>
    <col min="2860" max="3090" width="9.33203125" style="1"/>
    <col min="3091" max="3091" width="0" style="1" hidden="1" customWidth="1"/>
    <col min="3092" max="3092" width="5.33203125" style="1" customWidth="1"/>
    <col min="3093" max="3093" width="11" style="1" customWidth="1"/>
    <col min="3094" max="3094" width="32.5546875" style="1" customWidth="1"/>
    <col min="3095" max="3095" width="8.6640625" style="1" bestFit="1" customWidth="1"/>
    <col min="3096" max="3096" width="10.6640625" style="1" bestFit="1" customWidth="1"/>
    <col min="3097" max="3097" width="12.6640625" style="1" bestFit="1" customWidth="1"/>
    <col min="3098" max="3101" width="9" style="1" bestFit="1" customWidth="1"/>
    <col min="3102" max="3102" width="2.5546875" style="1" customWidth="1"/>
    <col min="3103" max="3103" width="9.33203125" style="1"/>
    <col min="3104" max="3104" width="5.33203125" style="1" customWidth="1"/>
    <col min="3105" max="3105" width="11" style="1" customWidth="1"/>
    <col min="3106" max="3106" width="34.6640625" style="1" bestFit="1" customWidth="1"/>
    <col min="3107" max="3107" width="11.6640625" style="1" bestFit="1" customWidth="1"/>
    <col min="3108" max="3108" width="13.6640625" style="1" bestFit="1" customWidth="1"/>
    <col min="3109" max="3109" width="11.6640625" style="1" bestFit="1" customWidth="1"/>
    <col min="3110" max="3111" width="13.6640625" style="1" bestFit="1" customWidth="1"/>
    <col min="3112" max="3112" width="15.33203125" style="1" bestFit="1" customWidth="1"/>
    <col min="3113" max="3113" width="16.44140625" style="1" bestFit="1" customWidth="1"/>
    <col min="3114" max="3114" width="2.5546875" style="1" customWidth="1"/>
    <col min="3115" max="3115" width="14.33203125" style="1" customWidth="1"/>
    <col min="3116" max="3346" width="9.33203125" style="1"/>
    <col min="3347" max="3347" width="0" style="1" hidden="1" customWidth="1"/>
    <col min="3348" max="3348" width="5.33203125" style="1" customWidth="1"/>
    <col min="3349" max="3349" width="11" style="1" customWidth="1"/>
    <col min="3350" max="3350" width="32.5546875" style="1" customWidth="1"/>
    <col min="3351" max="3351" width="8.6640625" style="1" bestFit="1" customWidth="1"/>
    <col min="3352" max="3352" width="10.6640625" style="1" bestFit="1" customWidth="1"/>
    <col min="3353" max="3353" width="12.6640625" style="1" bestFit="1" customWidth="1"/>
    <col min="3354" max="3357" width="9" style="1" bestFit="1" customWidth="1"/>
    <col min="3358" max="3358" width="2.5546875" style="1" customWidth="1"/>
    <col min="3359" max="3359" width="9.33203125" style="1"/>
    <col min="3360" max="3360" width="5.33203125" style="1" customWidth="1"/>
    <col min="3361" max="3361" width="11" style="1" customWidth="1"/>
    <col min="3362" max="3362" width="34.6640625" style="1" bestFit="1" customWidth="1"/>
    <col min="3363" max="3363" width="11.6640625" style="1" bestFit="1" customWidth="1"/>
    <col min="3364" max="3364" width="13.6640625" style="1" bestFit="1" customWidth="1"/>
    <col min="3365" max="3365" width="11.6640625" style="1" bestFit="1" customWidth="1"/>
    <col min="3366" max="3367" width="13.6640625" style="1" bestFit="1" customWidth="1"/>
    <col min="3368" max="3368" width="15.33203125" style="1" bestFit="1" customWidth="1"/>
    <col min="3369" max="3369" width="16.44140625" style="1" bestFit="1" customWidth="1"/>
    <col min="3370" max="3370" width="2.5546875" style="1" customWidth="1"/>
    <col min="3371" max="3371" width="14.33203125" style="1" customWidth="1"/>
    <col min="3372" max="3602" width="9.33203125" style="1"/>
    <col min="3603" max="3603" width="0" style="1" hidden="1" customWidth="1"/>
    <col min="3604" max="3604" width="5.33203125" style="1" customWidth="1"/>
    <col min="3605" max="3605" width="11" style="1" customWidth="1"/>
    <col min="3606" max="3606" width="32.5546875" style="1" customWidth="1"/>
    <col min="3607" max="3607" width="8.6640625" style="1" bestFit="1" customWidth="1"/>
    <col min="3608" max="3608" width="10.6640625" style="1" bestFit="1" customWidth="1"/>
    <col min="3609" max="3609" width="12.6640625" style="1" bestFit="1" customWidth="1"/>
    <col min="3610" max="3613" width="9" style="1" bestFit="1" customWidth="1"/>
    <col min="3614" max="3614" width="2.5546875" style="1" customWidth="1"/>
    <col min="3615" max="3615" width="9.33203125" style="1"/>
    <col min="3616" max="3616" width="5.33203125" style="1" customWidth="1"/>
    <col min="3617" max="3617" width="11" style="1" customWidth="1"/>
    <col min="3618" max="3618" width="34.6640625" style="1" bestFit="1" customWidth="1"/>
    <col min="3619" max="3619" width="11.6640625" style="1" bestFit="1" customWidth="1"/>
    <col min="3620" max="3620" width="13.6640625" style="1" bestFit="1" customWidth="1"/>
    <col min="3621" max="3621" width="11.6640625" style="1" bestFit="1" customWidth="1"/>
    <col min="3622" max="3623" width="13.6640625" style="1" bestFit="1" customWidth="1"/>
    <col min="3624" max="3624" width="15.33203125" style="1" bestFit="1" customWidth="1"/>
    <col min="3625" max="3625" width="16.44140625" style="1" bestFit="1" customWidth="1"/>
    <col min="3626" max="3626" width="2.5546875" style="1" customWidth="1"/>
    <col min="3627" max="3627" width="14.33203125" style="1" customWidth="1"/>
    <col min="3628" max="3858" width="9.33203125" style="1"/>
    <col min="3859" max="3859" width="0" style="1" hidden="1" customWidth="1"/>
    <col min="3860" max="3860" width="5.33203125" style="1" customWidth="1"/>
    <col min="3861" max="3861" width="11" style="1" customWidth="1"/>
    <col min="3862" max="3862" width="32.5546875" style="1" customWidth="1"/>
    <col min="3863" max="3863" width="8.6640625" style="1" bestFit="1" customWidth="1"/>
    <col min="3864" max="3864" width="10.6640625" style="1" bestFit="1" customWidth="1"/>
    <col min="3865" max="3865" width="12.6640625" style="1" bestFit="1" customWidth="1"/>
    <col min="3866" max="3869" width="9" style="1" bestFit="1" customWidth="1"/>
    <col min="3870" max="3870" width="2.5546875" style="1" customWidth="1"/>
    <col min="3871" max="3871" width="9.33203125" style="1"/>
    <col min="3872" max="3872" width="5.33203125" style="1" customWidth="1"/>
    <col min="3873" max="3873" width="11" style="1" customWidth="1"/>
    <col min="3874" max="3874" width="34.6640625" style="1" bestFit="1" customWidth="1"/>
    <col min="3875" max="3875" width="11.6640625" style="1" bestFit="1" customWidth="1"/>
    <col min="3876" max="3876" width="13.6640625" style="1" bestFit="1" customWidth="1"/>
    <col min="3877" max="3877" width="11.6640625" style="1" bestFit="1" customWidth="1"/>
    <col min="3878" max="3879" width="13.6640625" style="1" bestFit="1" customWidth="1"/>
    <col min="3880" max="3880" width="15.33203125" style="1" bestFit="1" customWidth="1"/>
    <col min="3881" max="3881" width="16.44140625" style="1" bestFit="1" customWidth="1"/>
    <col min="3882" max="3882" width="2.5546875" style="1" customWidth="1"/>
    <col min="3883" max="3883" width="14.33203125" style="1" customWidth="1"/>
    <col min="3884" max="4114" width="9.33203125" style="1"/>
    <col min="4115" max="4115" width="0" style="1" hidden="1" customWidth="1"/>
    <col min="4116" max="4116" width="5.33203125" style="1" customWidth="1"/>
    <col min="4117" max="4117" width="11" style="1" customWidth="1"/>
    <col min="4118" max="4118" width="32.5546875" style="1" customWidth="1"/>
    <col min="4119" max="4119" width="8.6640625" style="1" bestFit="1" customWidth="1"/>
    <col min="4120" max="4120" width="10.6640625" style="1" bestFit="1" customWidth="1"/>
    <col min="4121" max="4121" width="12.6640625" style="1" bestFit="1" customWidth="1"/>
    <col min="4122" max="4125" width="9" style="1" bestFit="1" customWidth="1"/>
    <col min="4126" max="4126" width="2.5546875" style="1" customWidth="1"/>
    <col min="4127" max="4127" width="9.33203125" style="1"/>
    <col min="4128" max="4128" width="5.33203125" style="1" customWidth="1"/>
    <col min="4129" max="4129" width="11" style="1" customWidth="1"/>
    <col min="4130" max="4130" width="34.6640625" style="1" bestFit="1" customWidth="1"/>
    <col min="4131" max="4131" width="11.6640625" style="1" bestFit="1" customWidth="1"/>
    <col min="4132" max="4132" width="13.6640625" style="1" bestFit="1" customWidth="1"/>
    <col min="4133" max="4133" width="11.6640625" style="1" bestFit="1" customWidth="1"/>
    <col min="4134" max="4135" width="13.6640625" style="1" bestFit="1" customWidth="1"/>
    <col min="4136" max="4136" width="15.33203125" style="1" bestFit="1" customWidth="1"/>
    <col min="4137" max="4137" width="16.44140625" style="1" bestFit="1" customWidth="1"/>
    <col min="4138" max="4138" width="2.5546875" style="1" customWidth="1"/>
    <col min="4139" max="4139" width="14.33203125" style="1" customWidth="1"/>
    <col min="4140" max="4370" width="9.33203125" style="1"/>
    <col min="4371" max="4371" width="0" style="1" hidden="1" customWidth="1"/>
    <col min="4372" max="4372" width="5.33203125" style="1" customWidth="1"/>
    <col min="4373" max="4373" width="11" style="1" customWidth="1"/>
    <col min="4374" max="4374" width="32.5546875" style="1" customWidth="1"/>
    <col min="4375" max="4375" width="8.6640625" style="1" bestFit="1" customWidth="1"/>
    <col min="4376" max="4376" width="10.6640625" style="1" bestFit="1" customWidth="1"/>
    <col min="4377" max="4377" width="12.6640625" style="1" bestFit="1" customWidth="1"/>
    <col min="4378" max="4381" width="9" style="1" bestFit="1" customWidth="1"/>
    <col min="4382" max="4382" width="2.5546875" style="1" customWidth="1"/>
    <col min="4383" max="4383" width="9.33203125" style="1"/>
    <col min="4384" max="4384" width="5.33203125" style="1" customWidth="1"/>
    <col min="4385" max="4385" width="11" style="1" customWidth="1"/>
    <col min="4386" max="4386" width="34.6640625" style="1" bestFit="1" customWidth="1"/>
    <col min="4387" max="4387" width="11.6640625" style="1" bestFit="1" customWidth="1"/>
    <col min="4388" max="4388" width="13.6640625" style="1" bestFit="1" customWidth="1"/>
    <col min="4389" max="4389" width="11.6640625" style="1" bestFit="1" customWidth="1"/>
    <col min="4390" max="4391" width="13.6640625" style="1" bestFit="1" customWidth="1"/>
    <col min="4392" max="4392" width="15.33203125" style="1" bestFit="1" customWidth="1"/>
    <col min="4393" max="4393" width="16.44140625" style="1" bestFit="1" customWidth="1"/>
    <col min="4394" max="4394" width="2.5546875" style="1" customWidth="1"/>
    <col min="4395" max="4395" width="14.33203125" style="1" customWidth="1"/>
    <col min="4396" max="4626" width="9.33203125" style="1"/>
    <col min="4627" max="4627" width="0" style="1" hidden="1" customWidth="1"/>
    <col min="4628" max="4628" width="5.33203125" style="1" customWidth="1"/>
    <col min="4629" max="4629" width="11" style="1" customWidth="1"/>
    <col min="4630" max="4630" width="32.5546875" style="1" customWidth="1"/>
    <col min="4631" max="4631" width="8.6640625" style="1" bestFit="1" customWidth="1"/>
    <col min="4632" max="4632" width="10.6640625" style="1" bestFit="1" customWidth="1"/>
    <col min="4633" max="4633" width="12.6640625" style="1" bestFit="1" customWidth="1"/>
    <col min="4634" max="4637" width="9" style="1" bestFit="1" customWidth="1"/>
    <col min="4638" max="4638" width="2.5546875" style="1" customWidth="1"/>
    <col min="4639" max="4639" width="9.33203125" style="1"/>
    <col min="4640" max="4640" width="5.33203125" style="1" customWidth="1"/>
    <col min="4641" max="4641" width="11" style="1" customWidth="1"/>
    <col min="4642" max="4642" width="34.6640625" style="1" bestFit="1" customWidth="1"/>
    <col min="4643" max="4643" width="11.6640625" style="1" bestFit="1" customWidth="1"/>
    <col min="4644" max="4644" width="13.6640625" style="1" bestFit="1" customWidth="1"/>
    <col min="4645" max="4645" width="11.6640625" style="1" bestFit="1" customWidth="1"/>
    <col min="4646" max="4647" width="13.6640625" style="1" bestFit="1" customWidth="1"/>
    <col min="4648" max="4648" width="15.33203125" style="1" bestFit="1" customWidth="1"/>
    <col min="4649" max="4649" width="16.44140625" style="1" bestFit="1" customWidth="1"/>
    <col min="4650" max="4650" width="2.5546875" style="1" customWidth="1"/>
    <col min="4651" max="4651" width="14.33203125" style="1" customWidth="1"/>
    <col min="4652" max="4882" width="9.33203125" style="1"/>
    <col min="4883" max="4883" width="0" style="1" hidden="1" customWidth="1"/>
    <col min="4884" max="4884" width="5.33203125" style="1" customWidth="1"/>
    <col min="4885" max="4885" width="11" style="1" customWidth="1"/>
    <col min="4886" max="4886" width="32.5546875" style="1" customWidth="1"/>
    <col min="4887" max="4887" width="8.6640625" style="1" bestFit="1" customWidth="1"/>
    <col min="4888" max="4888" width="10.6640625" style="1" bestFit="1" customWidth="1"/>
    <col min="4889" max="4889" width="12.6640625" style="1" bestFit="1" customWidth="1"/>
    <col min="4890" max="4893" width="9" style="1" bestFit="1" customWidth="1"/>
    <col min="4894" max="4894" width="2.5546875" style="1" customWidth="1"/>
    <col min="4895" max="4895" width="9.33203125" style="1"/>
    <col min="4896" max="4896" width="5.33203125" style="1" customWidth="1"/>
    <col min="4897" max="4897" width="11" style="1" customWidth="1"/>
    <col min="4898" max="4898" width="34.6640625" style="1" bestFit="1" customWidth="1"/>
    <col min="4899" max="4899" width="11.6640625" style="1" bestFit="1" customWidth="1"/>
    <col min="4900" max="4900" width="13.6640625" style="1" bestFit="1" customWidth="1"/>
    <col min="4901" max="4901" width="11.6640625" style="1" bestFit="1" customWidth="1"/>
    <col min="4902" max="4903" width="13.6640625" style="1" bestFit="1" customWidth="1"/>
    <col min="4904" max="4904" width="15.33203125" style="1" bestFit="1" customWidth="1"/>
    <col min="4905" max="4905" width="16.44140625" style="1" bestFit="1" customWidth="1"/>
    <col min="4906" max="4906" width="2.5546875" style="1" customWidth="1"/>
    <col min="4907" max="4907" width="14.33203125" style="1" customWidth="1"/>
    <col min="4908" max="5138" width="9.33203125" style="1"/>
    <col min="5139" max="5139" width="0" style="1" hidden="1" customWidth="1"/>
    <col min="5140" max="5140" width="5.33203125" style="1" customWidth="1"/>
    <col min="5141" max="5141" width="11" style="1" customWidth="1"/>
    <col min="5142" max="5142" width="32.5546875" style="1" customWidth="1"/>
    <col min="5143" max="5143" width="8.6640625" style="1" bestFit="1" customWidth="1"/>
    <col min="5144" max="5144" width="10.6640625" style="1" bestFit="1" customWidth="1"/>
    <col min="5145" max="5145" width="12.6640625" style="1" bestFit="1" customWidth="1"/>
    <col min="5146" max="5149" width="9" style="1" bestFit="1" customWidth="1"/>
    <col min="5150" max="5150" width="2.5546875" style="1" customWidth="1"/>
    <col min="5151" max="5151" width="9.33203125" style="1"/>
    <col min="5152" max="5152" width="5.33203125" style="1" customWidth="1"/>
    <col min="5153" max="5153" width="11" style="1" customWidth="1"/>
    <col min="5154" max="5154" width="34.6640625" style="1" bestFit="1" customWidth="1"/>
    <col min="5155" max="5155" width="11.6640625" style="1" bestFit="1" customWidth="1"/>
    <col min="5156" max="5156" width="13.6640625" style="1" bestFit="1" customWidth="1"/>
    <col min="5157" max="5157" width="11.6640625" style="1" bestFit="1" customWidth="1"/>
    <col min="5158" max="5159" width="13.6640625" style="1" bestFit="1" customWidth="1"/>
    <col min="5160" max="5160" width="15.33203125" style="1" bestFit="1" customWidth="1"/>
    <col min="5161" max="5161" width="16.44140625" style="1" bestFit="1" customWidth="1"/>
    <col min="5162" max="5162" width="2.5546875" style="1" customWidth="1"/>
    <col min="5163" max="5163" width="14.33203125" style="1" customWidth="1"/>
    <col min="5164" max="5394" width="9.33203125" style="1"/>
    <col min="5395" max="5395" width="0" style="1" hidden="1" customWidth="1"/>
    <col min="5396" max="5396" width="5.33203125" style="1" customWidth="1"/>
    <col min="5397" max="5397" width="11" style="1" customWidth="1"/>
    <col min="5398" max="5398" width="32.5546875" style="1" customWidth="1"/>
    <col min="5399" max="5399" width="8.6640625" style="1" bestFit="1" customWidth="1"/>
    <col min="5400" max="5400" width="10.6640625" style="1" bestFit="1" customWidth="1"/>
    <col min="5401" max="5401" width="12.6640625" style="1" bestFit="1" customWidth="1"/>
    <col min="5402" max="5405" width="9" style="1" bestFit="1" customWidth="1"/>
    <col min="5406" max="5406" width="2.5546875" style="1" customWidth="1"/>
    <col min="5407" max="5407" width="9.33203125" style="1"/>
    <col min="5408" max="5408" width="5.33203125" style="1" customWidth="1"/>
    <col min="5409" max="5409" width="11" style="1" customWidth="1"/>
    <col min="5410" max="5410" width="34.6640625" style="1" bestFit="1" customWidth="1"/>
    <col min="5411" max="5411" width="11.6640625" style="1" bestFit="1" customWidth="1"/>
    <col min="5412" max="5412" width="13.6640625" style="1" bestFit="1" customWidth="1"/>
    <col min="5413" max="5413" width="11.6640625" style="1" bestFit="1" customWidth="1"/>
    <col min="5414" max="5415" width="13.6640625" style="1" bestFit="1" customWidth="1"/>
    <col min="5416" max="5416" width="15.33203125" style="1" bestFit="1" customWidth="1"/>
    <col min="5417" max="5417" width="16.44140625" style="1" bestFit="1" customWidth="1"/>
    <col min="5418" max="5418" width="2.5546875" style="1" customWidth="1"/>
    <col min="5419" max="5419" width="14.33203125" style="1" customWidth="1"/>
    <col min="5420" max="5650" width="9.33203125" style="1"/>
    <col min="5651" max="5651" width="0" style="1" hidden="1" customWidth="1"/>
    <col min="5652" max="5652" width="5.33203125" style="1" customWidth="1"/>
    <col min="5653" max="5653" width="11" style="1" customWidth="1"/>
    <col min="5654" max="5654" width="32.5546875" style="1" customWidth="1"/>
    <col min="5655" max="5655" width="8.6640625" style="1" bestFit="1" customWidth="1"/>
    <col min="5656" max="5656" width="10.6640625" style="1" bestFit="1" customWidth="1"/>
    <col min="5657" max="5657" width="12.6640625" style="1" bestFit="1" customWidth="1"/>
    <col min="5658" max="5661" width="9" style="1" bestFit="1" customWidth="1"/>
    <col min="5662" max="5662" width="2.5546875" style="1" customWidth="1"/>
    <col min="5663" max="5663" width="9.33203125" style="1"/>
    <col min="5664" max="5664" width="5.33203125" style="1" customWidth="1"/>
    <col min="5665" max="5665" width="11" style="1" customWidth="1"/>
    <col min="5666" max="5666" width="34.6640625" style="1" bestFit="1" customWidth="1"/>
    <col min="5667" max="5667" width="11.6640625" style="1" bestFit="1" customWidth="1"/>
    <col min="5668" max="5668" width="13.6640625" style="1" bestFit="1" customWidth="1"/>
    <col min="5669" max="5669" width="11.6640625" style="1" bestFit="1" customWidth="1"/>
    <col min="5670" max="5671" width="13.6640625" style="1" bestFit="1" customWidth="1"/>
    <col min="5672" max="5672" width="15.33203125" style="1" bestFit="1" customWidth="1"/>
    <col min="5673" max="5673" width="16.44140625" style="1" bestFit="1" customWidth="1"/>
    <col min="5674" max="5674" width="2.5546875" style="1" customWidth="1"/>
    <col min="5675" max="5675" width="14.33203125" style="1" customWidth="1"/>
    <col min="5676" max="5906" width="9.33203125" style="1"/>
    <col min="5907" max="5907" width="0" style="1" hidden="1" customWidth="1"/>
    <col min="5908" max="5908" width="5.33203125" style="1" customWidth="1"/>
    <col min="5909" max="5909" width="11" style="1" customWidth="1"/>
    <col min="5910" max="5910" width="32.5546875" style="1" customWidth="1"/>
    <col min="5911" max="5911" width="8.6640625" style="1" bestFit="1" customWidth="1"/>
    <col min="5912" max="5912" width="10.6640625" style="1" bestFit="1" customWidth="1"/>
    <col min="5913" max="5913" width="12.6640625" style="1" bestFit="1" customWidth="1"/>
    <col min="5914" max="5917" width="9" style="1" bestFit="1" customWidth="1"/>
    <col min="5918" max="5918" width="2.5546875" style="1" customWidth="1"/>
    <col min="5919" max="5919" width="9.33203125" style="1"/>
    <col min="5920" max="5920" width="5.33203125" style="1" customWidth="1"/>
    <col min="5921" max="5921" width="11" style="1" customWidth="1"/>
    <col min="5922" max="5922" width="34.6640625" style="1" bestFit="1" customWidth="1"/>
    <col min="5923" max="5923" width="11.6640625" style="1" bestFit="1" customWidth="1"/>
    <col min="5924" max="5924" width="13.6640625" style="1" bestFit="1" customWidth="1"/>
    <col min="5925" max="5925" width="11.6640625" style="1" bestFit="1" customWidth="1"/>
    <col min="5926" max="5927" width="13.6640625" style="1" bestFit="1" customWidth="1"/>
    <col min="5928" max="5928" width="15.33203125" style="1" bestFit="1" customWidth="1"/>
    <col min="5929" max="5929" width="16.44140625" style="1" bestFit="1" customWidth="1"/>
    <col min="5930" max="5930" width="2.5546875" style="1" customWidth="1"/>
    <col min="5931" max="5931" width="14.33203125" style="1" customWidth="1"/>
    <col min="5932" max="6162" width="9.33203125" style="1"/>
    <col min="6163" max="6163" width="0" style="1" hidden="1" customWidth="1"/>
    <col min="6164" max="6164" width="5.33203125" style="1" customWidth="1"/>
    <col min="6165" max="6165" width="11" style="1" customWidth="1"/>
    <col min="6166" max="6166" width="32.5546875" style="1" customWidth="1"/>
    <col min="6167" max="6167" width="8.6640625" style="1" bestFit="1" customWidth="1"/>
    <col min="6168" max="6168" width="10.6640625" style="1" bestFit="1" customWidth="1"/>
    <col min="6169" max="6169" width="12.6640625" style="1" bestFit="1" customWidth="1"/>
    <col min="6170" max="6173" width="9" style="1" bestFit="1" customWidth="1"/>
    <col min="6174" max="6174" width="2.5546875" style="1" customWidth="1"/>
    <col min="6175" max="6175" width="9.33203125" style="1"/>
    <col min="6176" max="6176" width="5.33203125" style="1" customWidth="1"/>
    <col min="6177" max="6177" width="11" style="1" customWidth="1"/>
    <col min="6178" max="6178" width="34.6640625" style="1" bestFit="1" customWidth="1"/>
    <col min="6179" max="6179" width="11.6640625" style="1" bestFit="1" customWidth="1"/>
    <col min="6180" max="6180" width="13.6640625" style="1" bestFit="1" customWidth="1"/>
    <col min="6181" max="6181" width="11.6640625" style="1" bestFit="1" customWidth="1"/>
    <col min="6182" max="6183" width="13.6640625" style="1" bestFit="1" customWidth="1"/>
    <col min="6184" max="6184" width="15.33203125" style="1" bestFit="1" customWidth="1"/>
    <col min="6185" max="6185" width="16.44140625" style="1" bestFit="1" customWidth="1"/>
    <col min="6186" max="6186" width="2.5546875" style="1" customWidth="1"/>
    <col min="6187" max="6187" width="14.33203125" style="1" customWidth="1"/>
    <col min="6188" max="6418" width="9.33203125" style="1"/>
    <col min="6419" max="6419" width="0" style="1" hidden="1" customWidth="1"/>
    <col min="6420" max="6420" width="5.33203125" style="1" customWidth="1"/>
    <col min="6421" max="6421" width="11" style="1" customWidth="1"/>
    <col min="6422" max="6422" width="32.5546875" style="1" customWidth="1"/>
    <col min="6423" max="6423" width="8.6640625" style="1" bestFit="1" customWidth="1"/>
    <col min="6424" max="6424" width="10.6640625" style="1" bestFit="1" customWidth="1"/>
    <col min="6425" max="6425" width="12.6640625" style="1" bestFit="1" customWidth="1"/>
    <col min="6426" max="6429" width="9" style="1" bestFit="1" customWidth="1"/>
    <col min="6430" max="6430" width="2.5546875" style="1" customWidth="1"/>
    <col min="6431" max="6431" width="9.33203125" style="1"/>
    <col min="6432" max="6432" width="5.33203125" style="1" customWidth="1"/>
    <col min="6433" max="6433" width="11" style="1" customWidth="1"/>
    <col min="6434" max="6434" width="34.6640625" style="1" bestFit="1" customWidth="1"/>
    <col min="6435" max="6435" width="11.6640625" style="1" bestFit="1" customWidth="1"/>
    <col min="6436" max="6436" width="13.6640625" style="1" bestFit="1" customWidth="1"/>
    <col min="6437" max="6437" width="11.6640625" style="1" bestFit="1" customWidth="1"/>
    <col min="6438" max="6439" width="13.6640625" style="1" bestFit="1" customWidth="1"/>
    <col min="6440" max="6440" width="15.33203125" style="1" bestFit="1" customWidth="1"/>
    <col min="6441" max="6441" width="16.44140625" style="1" bestFit="1" customWidth="1"/>
    <col min="6442" max="6442" width="2.5546875" style="1" customWidth="1"/>
    <col min="6443" max="6443" width="14.33203125" style="1" customWidth="1"/>
    <col min="6444" max="6674" width="9.33203125" style="1"/>
    <col min="6675" max="6675" width="0" style="1" hidden="1" customWidth="1"/>
    <col min="6676" max="6676" width="5.33203125" style="1" customWidth="1"/>
    <col min="6677" max="6677" width="11" style="1" customWidth="1"/>
    <col min="6678" max="6678" width="32.5546875" style="1" customWidth="1"/>
    <col min="6679" max="6679" width="8.6640625" style="1" bestFit="1" customWidth="1"/>
    <col min="6680" max="6680" width="10.6640625" style="1" bestFit="1" customWidth="1"/>
    <col min="6681" max="6681" width="12.6640625" style="1" bestFit="1" customWidth="1"/>
    <col min="6682" max="6685" width="9" style="1" bestFit="1" customWidth="1"/>
    <col min="6686" max="6686" width="2.5546875" style="1" customWidth="1"/>
    <col min="6687" max="6687" width="9.33203125" style="1"/>
    <col min="6688" max="6688" width="5.33203125" style="1" customWidth="1"/>
    <col min="6689" max="6689" width="11" style="1" customWidth="1"/>
    <col min="6690" max="6690" width="34.6640625" style="1" bestFit="1" customWidth="1"/>
    <col min="6691" max="6691" width="11.6640625" style="1" bestFit="1" customWidth="1"/>
    <col min="6692" max="6692" width="13.6640625" style="1" bestFit="1" customWidth="1"/>
    <col min="6693" max="6693" width="11.6640625" style="1" bestFit="1" customWidth="1"/>
    <col min="6694" max="6695" width="13.6640625" style="1" bestFit="1" customWidth="1"/>
    <col min="6696" max="6696" width="15.33203125" style="1" bestFit="1" customWidth="1"/>
    <col min="6697" max="6697" width="16.44140625" style="1" bestFit="1" customWidth="1"/>
    <col min="6698" max="6698" width="2.5546875" style="1" customWidth="1"/>
    <col min="6699" max="6699" width="14.33203125" style="1" customWidth="1"/>
    <col min="6700" max="6930" width="9.33203125" style="1"/>
    <col min="6931" max="6931" width="0" style="1" hidden="1" customWidth="1"/>
    <col min="6932" max="6932" width="5.33203125" style="1" customWidth="1"/>
    <col min="6933" max="6933" width="11" style="1" customWidth="1"/>
    <col min="6934" max="6934" width="32.5546875" style="1" customWidth="1"/>
    <col min="6935" max="6935" width="8.6640625" style="1" bestFit="1" customWidth="1"/>
    <col min="6936" max="6936" width="10.6640625" style="1" bestFit="1" customWidth="1"/>
    <col min="6937" max="6937" width="12.6640625" style="1" bestFit="1" customWidth="1"/>
    <col min="6938" max="6941" width="9" style="1" bestFit="1" customWidth="1"/>
    <col min="6942" max="6942" width="2.5546875" style="1" customWidth="1"/>
    <col min="6943" max="6943" width="9.33203125" style="1"/>
    <col min="6944" max="6944" width="5.33203125" style="1" customWidth="1"/>
    <col min="6945" max="6945" width="11" style="1" customWidth="1"/>
    <col min="6946" max="6946" width="34.6640625" style="1" bestFit="1" customWidth="1"/>
    <col min="6947" max="6947" width="11.6640625" style="1" bestFit="1" customWidth="1"/>
    <col min="6948" max="6948" width="13.6640625" style="1" bestFit="1" customWidth="1"/>
    <col min="6949" max="6949" width="11.6640625" style="1" bestFit="1" customWidth="1"/>
    <col min="6950" max="6951" width="13.6640625" style="1" bestFit="1" customWidth="1"/>
    <col min="6952" max="6952" width="15.33203125" style="1" bestFit="1" customWidth="1"/>
    <col min="6953" max="6953" width="16.44140625" style="1" bestFit="1" customWidth="1"/>
    <col min="6954" max="6954" width="2.5546875" style="1" customWidth="1"/>
    <col min="6955" max="6955" width="14.33203125" style="1" customWidth="1"/>
    <col min="6956" max="7186" width="9.33203125" style="1"/>
    <col min="7187" max="7187" width="0" style="1" hidden="1" customWidth="1"/>
    <col min="7188" max="7188" width="5.33203125" style="1" customWidth="1"/>
    <col min="7189" max="7189" width="11" style="1" customWidth="1"/>
    <col min="7190" max="7190" width="32.5546875" style="1" customWidth="1"/>
    <col min="7191" max="7191" width="8.6640625" style="1" bestFit="1" customWidth="1"/>
    <col min="7192" max="7192" width="10.6640625" style="1" bestFit="1" customWidth="1"/>
    <col min="7193" max="7193" width="12.6640625" style="1" bestFit="1" customWidth="1"/>
    <col min="7194" max="7197" width="9" style="1" bestFit="1" customWidth="1"/>
    <col min="7198" max="7198" width="2.5546875" style="1" customWidth="1"/>
    <col min="7199" max="7199" width="9.33203125" style="1"/>
    <col min="7200" max="7200" width="5.33203125" style="1" customWidth="1"/>
    <col min="7201" max="7201" width="11" style="1" customWidth="1"/>
    <col min="7202" max="7202" width="34.6640625" style="1" bestFit="1" customWidth="1"/>
    <col min="7203" max="7203" width="11.6640625" style="1" bestFit="1" customWidth="1"/>
    <col min="7204" max="7204" width="13.6640625" style="1" bestFit="1" customWidth="1"/>
    <col min="7205" max="7205" width="11.6640625" style="1" bestFit="1" customWidth="1"/>
    <col min="7206" max="7207" width="13.6640625" style="1" bestFit="1" customWidth="1"/>
    <col min="7208" max="7208" width="15.33203125" style="1" bestFit="1" customWidth="1"/>
    <col min="7209" max="7209" width="16.44140625" style="1" bestFit="1" customWidth="1"/>
    <col min="7210" max="7210" width="2.5546875" style="1" customWidth="1"/>
    <col min="7211" max="7211" width="14.33203125" style="1" customWidth="1"/>
    <col min="7212" max="7442" width="9.33203125" style="1"/>
    <col min="7443" max="7443" width="0" style="1" hidden="1" customWidth="1"/>
    <col min="7444" max="7444" width="5.33203125" style="1" customWidth="1"/>
    <col min="7445" max="7445" width="11" style="1" customWidth="1"/>
    <col min="7446" max="7446" width="32.5546875" style="1" customWidth="1"/>
    <col min="7447" max="7447" width="8.6640625" style="1" bestFit="1" customWidth="1"/>
    <col min="7448" max="7448" width="10.6640625" style="1" bestFit="1" customWidth="1"/>
    <col min="7449" max="7449" width="12.6640625" style="1" bestFit="1" customWidth="1"/>
    <col min="7450" max="7453" width="9" style="1" bestFit="1" customWidth="1"/>
    <col min="7454" max="7454" width="2.5546875" style="1" customWidth="1"/>
    <col min="7455" max="7455" width="9.33203125" style="1"/>
    <col min="7456" max="7456" width="5.33203125" style="1" customWidth="1"/>
    <col min="7457" max="7457" width="11" style="1" customWidth="1"/>
    <col min="7458" max="7458" width="34.6640625" style="1" bestFit="1" customWidth="1"/>
    <col min="7459" max="7459" width="11.6640625" style="1" bestFit="1" customWidth="1"/>
    <col min="7460" max="7460" width="13.6640625" style="1" bestFit="1" customWidth="1"/>
    <col min="7461" max="7461" width="11.6640625" style="1" bestFit="1" customWidth="1"/>
    <col min="7462" max="7463" width="13.6640625" style="1" bestFit="1" customWidth="1"/>
    <col min="7464" max="7464" width="15.33203125" style="1" bestFit="1" customWidth="1"/>
    <col min="7465" max="7465" width="16.44140625" style="1" bestFit="1" customWidth="1"/>
    <col min="7466" max="7466" width="2.5546875" style="1" customWidth="1"/>
    <col min="7467" max="7467" width="14.33203125" style="1" customWidth="1"/>
    <col min="7468" max="7698" width="9.33203125" style="1"/>
    <col min="7699" max="7699" width="0" style="1" hidden="1" customWidth="1"/>
    <col min="7700" max="7700" width="5.33203125" style="1" customWidth="1"/>
    <col min="7701" max="7701" width="11" style="1" customWidth="1"/>
    <col min="7702" max="7702" width="32.5546875" style="1" customWidth="1"/>
    <col min="7703" max="7703" width="8.6640625" style="1" bestFit="1" customWidth="1"/>
    <col min="7704" max="7704" width="10.6640625" style="1" bestFit="1" customWidth="1"/>
    <col min="7705" max="7705" width="12.6640625" style="1" bestFit="1" customWidth="1"/>
    <col min="7706" max="7709" width="9" style="1" bestFit="1" customWidth="1"/>
    <col min="7710" max="7710" width="2.5546875" style="1" customWidth="1"/>
    <col min="7711" max="7711" width="9.33203125" style="1"/>
    <col min="7712" max="7712" width="5.33203125" style="1" customWidth="1"/>
    <col min="7713" max="7713" width="11" style="1" customWidth="1"/>
    <col min="7714" max="7714" width="34.6640625" style="1" bestFit="1" customWidth="1"/>
    <col min="7715" max="7715" width="11.6640625" style="1" bestFit="1" customWidth="1"/>
    <col min="7716" max="7716" width="13.6640625" style="1" bestFit="1" customWidth="1"/>
    <col min="7717" max="7717" width="11.6640625" style="1" bestFit="1" customWidth="1"/>
    <col min="7718" max="7719" width="13.6640625" style="1" bestFit="1" customWidth="1"/>
    <col min="7720" max="7720" width="15.33203125" style="1" bestFit="1" customWidth="1"/>
    <col min="7721" max="7721" width="16.44140625" style="1" bestFit="1" customWidth="1"/>
    <col min="7722" max="7722" width="2.5546875" style="1" customWidth="1"/>
    <col min="7723" max="7723" width="14.33203125" style="1" customWidth="1"/>
    <col min="7724" max="7954" width="9.33203125" style="1"/>
    <col min="7955" max="7955" width="0" style="1" hidden="1" customWidth="1"/>
    <col min="7956" max="7956" width="5.33203125" style="1" customWidth="1"/>
    <col min="7957" max="7957" width="11" style="1" customWidth="1"/>
    <col min="7958" max="7958" width="32.5546875" style="1" customWidth="1"/>
    <col min="7959" max="7959" width="8.6640625" style="1" bestFit="1" customWidth="1"/>
    <col min="7960" max="7960" width="10.6640625" style="1" bestFit="1" customWidth="1"/>
    <col min="7961" max="7961" width="12.6640625" style="1" bestFit="1" customWidth="1"/>
    <col min="7962" max="7965" width="9" style="1" bestFit="1" customWidth="1"/>
    <col min="7966" max="7966" width="2.5546875" style="1" customWidth="1"/>
    <col min="7967" max="7967" width="9.33203125" style="1"/>
    <col min="7968" max="7968" width="5.33203125" style="1" customWidth="1"/>
    <col min="7969" max="7969" width="11" style="1" customWidth="1"/>
    <col min="7970" max="7970" width="34.6640625" style="1" bestFit="1" customWidth="1"/>
    <col min="7971" max="7971" width="11.6640625" style="1" bestFit="1" customWidth="1"/>
    <col min="7972" max="7972" width="13.6640625" style="1" bestFit="1" customWidth="1"/>
    <col min="7973" max="7973" width="11.6640625" style="1" bestFit="1" customWidth="1"/>
    <col min="7974" max="7975" width="13.6640625" style="1" bestFit="1" customWidth="1"/>
    <col min="7976" max="7976" width="15.33203125" style="1" bestFit="1" customWidth="1"/>
    <col min="7977" max="7977" width="16.44140625" style="1" bestFit="1" customWidth="1"/>
    <col min="7978" max="7978" width="2.5546875" style="1" customWidth="1"/>
    <col min="7979" max="7979" width="14.33203125" style="1" customWidth="1"/>
    <col min="7980" max="8210" width="9.33203125" style="1"/>
    <col min="8211" max="8211" width="0" style="1" hidden="1" customWidth="1"/>
    <col min="8212" max="8212" width="5.33203125" style="1" customWidth="1"/>
    <col min="8213" max="8213" width="11" style="1" customWidth="1"/>
    <col min="8214" max="8214" width="32.5546875" style="1" customWidth="1"/>
    <col min="8215" max="8215" width="8.6640625" style="1" bestFit="1" customWidth="1"/>
    <col min="8216" max="8216" width="10.6640625" style="1" bestFit="1" customWidth="1"/>
    <col min="8217" max="8217" width="12.6640625" style="1" bestFit="1" customWidth="1"/>
    <col min="8218" max="8221" width="9" style="1" bestFit="1" customWidth="1"/>
    <col min="8222" max="8222" width="2.5546875" style="1" customWidth="1"/>
    <col min="8223" max="8223" width="9.33203125" style="1"/>
    <col min="8224" max="8224" width="5.33203125" style="1" customWidth="1"/>
    <col min="8225" max="8225" width="11" style="1" customWidth="1"/>
    <col min="8226" max="8226" width="34.6640625" style="1" bestFit="1" customWidth="1"/>
    <col min="8227" max="8227" width="11.6640625" style="1" bestFit="1" customWidth="1"/>
    <col min="8228" max="8228" width="13.6640625" style="1" bestFit="1" customWidth="1"/>
    <col min="8229" max="8229" width="11.6640625" style="1" bestFit="1" customWidth="1"/>
    <col min="8230" max="8231" width="13.6640625" style="1" bestFit="1" customWidth="1"/>
    <col min="8232" max="8232" width="15.33203125" style="1" bestFit="1" customWidth="1"/>
    <col min="8233" max="8233" width="16.44140625" style="1" bestFit="1" customWidth="1"/>
    <col min="8234" max="8234" width="2.5546875" style="1" customWidth="1"/>
    <col min="8235" max="8235" width="14.33203125" style="1" customWidth="1"/>
    <col min="8236" max="8466" width="9.33203125" style="1"/>
    <col min="8467" max="8467" width="0" style="1" hidden="1" customWidth="1"/>
    <col min="8468" max="8468" width="5.33203125" style="1" customWidth="1"/>
    <col min="8469" max="8469" width="11" style="1" customWidth="1"/>
    <col min="8470" max="8470" width="32.5546875" style="1" customWidth="1"/>
    <col min="8471" max="8471" width="8.6640625" style="1" bestFit="1" customWidth="1"/>
    <col min="8472" max="8472" width="10.6640625" style="1" bestFit="1" customWidth="1"/>
    <col min="8473" max="8473" width="12.6640625" style="1" bestFit="1" customWidth="1"/>
    <col min="8474" max="8477" width="9" style="1" bestFit="1" customWidth="1"/>
    <col min="8478" max="8478" width="2.5546875" style="1" customWidth="1"/>
    <col min="8479" max="8479" width="9.33203125" style="1"/>
    <col min="8480" max="8480" width="5.33203125" style="1" customWidth="1"/>
    <col min="8481" max="8481" width="11" style="1" customWidth="1"/>
    <col min="8482" max="8482" width="34.6640625" style="1" bestFit="1" customWidth="1"/>
    <col min="8483" max="8483" width="11.6640625" style="1" bestFit="1" customWidth="1"/>
    <col min="8484" max="8484" width="13.6640625" style="1" bestFit="1" customWidth="1"/>
    <col min="8485" max="8485" width="11.6640625" style="1" bestFit="1" customWidth="1"/>
    <col min="8486" max="8487" width="13.6640625" style="1" bestFit="1" customWidth="1"/>
    <col min="8488" max="8488" width="15.33203125" style="1" bestFit="1" customWidth="1"/>
    <col min="8489" max="8489" width="16.44140625" style="1" bestFit="1" customWidth="1"/>
    <col min="8490" max="8490" width="2.5546875" style="1" customWidth="1"/>
    <col min="8491" max="8491" width="14.33203125" style="1" customWidth="1"/>
    <col min="8492" max="8722" width="9.33203125" style="1"/>
    <col min="8723" max="8723" width="0" style="1" hidden="1" customWidth="1"/>
    <col min="8724" max="8724" width="5.33203125" style="1" customWidth="1"/>
    <col min="8725" max="8725" width="11" style="1" customWidth="1"/>
    <col min="8726" max="8726" width="32.5546875" style="1" customWidth="1"/>
    <col min="8727" max="8727" width="8.6640625" style="1" bestFit="1" customWidth="1"/>
    <col min="8728" max="8728" width="10.6640625" style="1" bestFit="1" customWidth="1"/>
    <col min="8729" max="8729" width="12.6640625" style="1" bestFit="1" customWidth="1"/>
    <col min="8730" max="8733" width="9" style="1" bestFit="1" customWidth="1"/>
    <col min="8734" max="8734" width="2.5546875" style="1" customWidth="1"/>
    <col min="8735" max="8735" width="9.33203125" style="1"/>
    <col min="8736" max="8736" width="5.33203125" style="1" customWidth="1"/>
    <col min="8737" max="8737" width="11" style="1" customWidth="1"/>
    <col min="8738" max="8738" width="34.6640625" style="1" bestFit="1" customWidth="1"/>
    <col min="8739" max="8739" width="11.6640625" style="1" bestFit="1" customWidth="1"/>
    <col min="8740" max="8740" width="13.6640625" style="1" bestFit="1" customWidth="1"/>
    <col min="8741" max="8741" width="11.6640625" style="1" bestFit="1" customWidth="1"/>
    <col min="8742" max="8743" width="13.6640625" style="1" bestFit="1" customWidth="1"/>
    <col min="8744" max="8744" width="15.33203125" style="1" bestFit="1" customWidth="1"/>
    <col min="8745" max="8745" width="16.44140625" style="1" bestFit="1" customWidth="1"/>
    <col min="8746" max="8746" width="2.5546875" style="1" customWidth="1"/>
    <col min="8747" max="8747" width="14.33203125" style="1" customWidth="1"/>
    <col min="8748" max="8978" width="9.33203125" style="1"/>
    <col min="8979" max="8979" width="0" style="1" hidden="1" customWidth="1"/>
    <col min="8980" max="8980" width="5.33203125" style="1" customWidth="1"/>
    <col min="8981" max="8981" width="11" style="1" customWidth="1"/>
    <col min="8982" max="8982" width="32.5546875" style="1" customWidth="1"/>
    <col min="8983" max="8983" width="8.6640625" style="1" bestFit="1" customWidth="1"/>
    <col min="8984" max="8984" width="10.6640625" style="1" bestFit="1" customWidth="1"/>
    <col min="8985" max="8985" width="12.6640625" style="1" bestFit="1" customWidth="1"/>
    <col min="8986" max="8989" width="9" style="1" bestFit="1" customWidth="1"/>
    <col min="8990" max="8990" width="2.5546875" style="1" customWidth="1"/>
    <col min="8991" max="8991" width="9.33203125" style="1"/>
    <col min="8992" max="8992" width="5.33203125" style="1" customWidth="1"/>
    <col min="8993" max="8993" width="11" style="1" customWidth="1"/>
    <col min="8994" max="8994" width="34.6640625" style="1" bestFit="1" customWidth="1"/>
    <col min="8995" max="8995" width="11.6640625" style="1" bestFit="1" customWidth="1"/>
    <col min="8996" max="8996" width="13.6640625" style="1" bestFit="1" customWidth="1"/>
    <col min="8997" max="8997" width="11.6640625" style="1" bestFit="1" customWidth="1"/>
    <col min="8998" max="8999" width="13.6640625" style="1" bestFit="1" customWidth="1"/>
    <col min="9000" max="9000" width="15.33203125" style="1" bestFit="1" customWidth="1"/>
    <col min="9001" max="9001" width="16.44140625" style="1" bestFit="1" customWidth="1"/>
    <col min="9002" max="9002" width="2.5546875" style="1" customWidth="1"/>
    <col min="9003" max="9003" width="14.33203125" style="1" customWidth="1"/>
    <col min="9004" max="9234" width="9.33203125" style="1"/>
    <col min="9235" max="9235" width="0" style="1" hidden="1" customWidth="1"/>
    <col min="9236" max="9236" width="5.33203125" style="1" customWidth="1"/>
    <col min="9237" max="9237" width="11" style="1" customWidth="1"/>
    <col min="9238" max="9238" width="32.5546875" style="1" customWidth="1"/>
    <col min="9239" max="9239" width="8.6640625" style="1" bestFit="1" customWidth="1"/>
    <col min="9240" max="9240" width="10.6640625" style="1" bestFit="1" customWidth="1"/>
    <col min="9241" max="9241" width="12.6640625" style="1" bestFit="1" customWidth="1"/>
    <col min="9242" max="9245" width="9" style="1" bestFit="1" customWidth="1"/>
    <col min="9246" max="9246" width="2.5546875" style="1" customWidth="1"/>
    <col min="9247" max="9247" width="9.33203125" style="1"/>
    <col min="9248" max="9248" width="5.33203125" style="1" customWidth="1"/>
    <col min="9249" max="9249" width="11" style="1" customWidth="1"/>
    <col min="9250" max="9250" width="34.6640625" style="1" bestFit="1" customWidth="1"/>
    <col min="9251" max="9251" width="11.6640625" style="1" bestFit="1" customWidth="1"/>
    <col min="9252" max="9252" width="13.6640625" style="1" bestFit="1" customWidth="1"/>
    <col min="9253" max="9253" width="11.6640625" style="1" bestFit="1" customWidth="1"/>
    <col min="9254" max="9255" width="13.6640625" style="1" bestFit="1" customWidth="1"/>
    <col min="9256" max="9256" width="15.33203125" style="1" bestFit="1" customWidth="1"/>
    <col min="9257" max="9257" width="16.44140625" style="1" bestFit="1" customWidth="1"/>
    <col min="9258" max="9258" width="2.5546875" style="1" customWidth="1"/>
    <col min="9259" max="9259" width="14.33203125" style="1" customWidth="1"/>
    <col min="9260" max="9490" width="9.33203125" style="1"/>
    <col min="9491" max="9491" width="0" style="1" hidden="1" customWidth="1"/>
    <col min="9492" max="9492" width="5.33203125" style="1" customWidth="1"/>
    <col min="9493" max="9493" width="11" style="1" customWidth="1"/>
    <col min="9494" max="9494" width="32.5546875" style="1" customWidth="1"/>
    <col min="9495" max="9495" width="8.6640625" style="1" bestFit="1" customWidth="1"/>
    <col min="9496" max="9496" width="10.6640625" style="1" bestFit="1" customWidth="1"/>
    <col min="9497" max="9497" width="12.6640625" style="1" bestFit="1" customWidth="1"/>
    <col min="9498" max="9501" width="9" style="1" bestFit="1" customWidth="1"/>
    <col min="9502" max="9502" width="2.5546875" style="1" customWidth="1"/>
    <col min="9503" max="9503" width="9.33203125" style="1"/>
    <col min="9504" max="9504" width="5.33203125" style="1" customWidth="1"/>
    <col min="9505" max="9505" width="11" style="1" customWidth="1"/>
    <col min="9506" max="9506" width="34.6640625" style="1" bestFit="1" customWidth="1"/>
    <col min="9507" max="9507" width="11.6640625" style="1" bestFit="1" customWidth="1"/>
    <col min="9508" max="9508" width="13.6640625" style="1" bestFit="1" customWidth="1"/>
    <col min="9509" max="9509" width="11.6640625" style="1" bestFit="1" customWidth="1"/>
    <col min="9510" max="9511" width="13.6640625" style="1" bestFit="1" customWidth="1"/>
    <col min="9512" max="9512" width="15.33203125" style="1" bestFit="1" customWidth="1"/>
    <col min="9513" max="9513" width="16.44140625" style="1" bestFit="1" customWidth="1"/>
    <col min="9514" max="9514" width="2.5546875" style="1" customWidth="1"/>
    <col min="9515" max="9515" width="14.33203125" style="1" customWidth="1"/>
    <col min="9516" max="9746" width="9.33203125" style="1"/>
    <col min="9747" max="9747" width="0" style="1" hidden="1" customWidth="1"/>
    <col min="9748" max="9748" width="5.33203125" style="1" customWidth="1"/>
    <col min="9749" max="9749" width="11" style="1" customWidth="1"/>
    <col min="9750" max="9750" width="32.5546875" style="1" customWidth="1"/>
    <col min="9751" max="9751" width="8.6640625" style="1" bestFit="1" customWidth="1"/>
    <col min="9752" max="9752" width="10.6640625" style="1" bestFit="1" customWidth="1"/>
    <col min="9753" max="9753" width="12.6640625" style="1" bestFit="1" customWidth="1"/>
    <col min="9754" max="9757" width="9" style="1" bestFit="1" customWidth="1"/>
    <col min="9758" max="9758" width="2.5546875" style="1" customWidth="1"/>
    <col min="9759" max="9759" width="9.33203125" style="1"/>
    <col min="9760" max="9760" width="5.33203125" style="1" customWidth="1"/>
    <col min="9761" max="9761" width="11" style="1" customWidth="1"/>
    <col min="9762" max="9762" width="34.6640625" style="1" bestFit="1" customWidth="1"/>
    <col min="9763" max="9763" width="11.6640625" style="1" bestFit="1" customWidth="1"/>
    <col min="9764" max="9764" width="13.6640625" style="1" bestFit="1" customWidth="1"/>
    <col min="9765" max="9765" width="11.6640625" style="1" bestFit="1" customWidth="1"/>
    <col min="9766" max="9767" width="13.6640625" style="1" bestFit="1" customWidth="1"/>
    <col min="9768" max="9768" width="15.33203125" style="1" bestFit="1" customWidth="1"/>
    <col min="9769" max="9769" width="16.44140625" style="1" bestFit="1" customWidth="1"/>
    <col min="9770" max="9770" width="2.5546875" style="1" customWidth="1"/>
    <col min="9771" max="9771" width="14.33203125" style="1" customWidth="1"/>
    <col min="9772" max="10002" width="9.33203125" style="1"/>
    <col min="10003" max="10003" width="0" style="1" hidden="1" customWidth="1"/>
    <col min="10004" max="10004" width="5.33203125" style="1" customWidth="1"/>
    <col min="10005" max="10005" width="11" style="1" customWidth="1"/>
    <col min="10006" max="10006" width="32.5546875" style="1" customWidth="1"/>
    <col min="10007" max="10007" width="8.6640625" style="1" bestFit="1" customWidth="1"/>
    <col min="10008" max="10008" width="10.6640625" style="1" bestFit="1" customWidth="1"/>
    <col min="10009" max="10009" width="12.6640625" style="1" bestFit="1" customWidth="1"/>
    <col min="10010" max="10013" width="9" style="1" bestFit="1" customWidth="1"/>
    <col min="10014" max="10014" width="2.5546875" style="1" customWidth="1"/>
    <col min="10015" max="10015" width="9.33203125" style="1"/>
    <col min="10016" max="10016" width="5.33203125" style="1" customWidth="1"/>
    <col min="10017" max="10017" width="11" style="1" customWidth="1"/>
    <col min="10018" max="10018" width="34.6640625" style="1" bestFit="1" customWidth="1"/>
    <col min="10019" max="10019" width="11.6640625" style="1" bestFit="1" customWidth="1"/>
    <col min="10020" max="10020" width="13.6640625" style="1" bestFit="1" customWidth="1"/>
    <col min="10021" max="10021" width="11.6640625" style="1" bestFit="1" customWidth="1"/>
    <col min="10022" max="10023" width="13.6640625" style="1" bestFit="1" customWidth="1"/>
    <col min="10024" max="10024" width="15.33203125" style="1" bestFit="1" customWidth="1"/>
    <col min="10025" max="10025" width="16.44140625" style="1" bestFit="1" customWidth="1"/>
    <col min="10026" max="10026" width="2.5546875" style="1" customWidth="1"/>
    <col min="10027" max="10027" width="14.33203125" style="1" customWidth="1"/>
    <col min="10028" max="10258" width="9.33203125" style="1"/>
    <col min="10259" max="10259" width="0" style="1" hidden="1" customWidth="1"/>
    <col min="10260" max="10260" width="5.33203125" style="1" customWidth="1"/>
    <col min="10261" max="10261" width="11" style="1" customWidth="1"/>
    <col min="10262" max="10262" width="32.5546875" style="1" customWidth="1"/>
    <col min="10263" max="10263" width="8.6640625" style="1" bestFit="1" customWidth="1"/>
    <col min="10264" max="10264" width="10.6640625" style="1" bestFit="1" customWidth="1"/>
    <col min="10265" max="10265" width="12.6640625" style="1" bestFit="1" customWidth="1"/>
    <col min="10266" max="10269" width="9" style="1" bestFit="1" customWidth="1"/>
    <col min="10270" max="10270" width="2.5546875" style="1" customWidth="1"/>
    <col min="10271" max="10271" width="9.33203125" style="1"/>
    <col min="10272" max="10272" width="5.33203125" style="1" customWidth="1"/>
    <col min="10273" max="10273" width="11" style="1" customWidth="1"/>
    <col min="10274" max="10274" width="34.6640625" style="1" bestFit="1" customWidth="1"/>
    <col min="10275" max="10275" width="11.6640625" style="1" bestFit="1" customWidth="1"/>
    <col min="10276" max="10276" width="13.6640625" style="1" bestFit="1" customWidth="1"/>
    <col min="10277" max="10277" width="11.6640625" style="1" bestFit="1" customWidth="1"/>
    <col min="10278" max="10279" width="13.6640625" style="1" bestFit="1" customWidth="1"/>
    <col min="10280" max="10280" width="15.33203125" style="1" bestFit="1" customWidth="1"/>
    <col min="10281" max="10281" width="16.44140625" style="1" bestFit="1" customWidth="1"/>
    <col min="10282" max="10282" width="2.5546875" style="1" customWidth="1"/>
    <col min="10283" max="10283" width="14.33203125" style="1" customWidth="1"/>
    <col min="10284" max="10514" width="9.33203125" style="1"/>
    <col min="10515" max="10515" width="0" style="1" hidden="1" customWidth="1"/>
    <col min="10516" max="10516" width="5.33203125" style="1" customWidth="1"/>
    <col min="10517" max="10517" width="11" style="1" customWidth="1"/>
    <col min="10518" max="10518" width="32.5546875" style="1" customWidth="1"/>
    <col min="10519" max="10519" width="8.6640625" style="1" bestFit="1" customWidth="1"/>
    <col min="10520" max="10520" width="10.6640625" style="1" bestFit="1" customWidth="1"/>
    <col min="10521" max="10521" width="12.6640625" style="1" bestFit="1" customWidth="1"/>
    <col min="10522" max="10525" width="9" style="1" bestFit="1" customWidth="1"/>
    <col min="10526" max="10526" width="2.5546875" style="1" customWidth="1"/>
    <col min="10527" max="10527" width="9.33203125" style="1"/>
    <col min="10528" max="10528" width="5.33203125" style="1" customWidth="1"/>
    <col min="10529" max="10529" width="11" style="1" customWidth="1"/>
    <col min="10530" max="10530" width="34.6640625" style="1" bestFit="1" customWidth="1"/>
    <col min="10531" max="10531" width="11.6640625" style="1" bestFit="1" customWidth="1"/>
    <col min="10532" max="10532" width="13.6640625" style="1" bestFit="1" customWidth="1"/>
    <col min="10533" max="10533" width="11.6640625" style="1" bestFit="1" customWidth="1"/>
    <col min="10534" max="10535" width="13.6640625" style="1" bestFit="1" customWidth="1"/>
    <col min="10536" max="10536" width="15.33203125" style="1" bestFit="1" customWidth="1"/>
    <col min="10537" max="10537" width="16.44140625" style="1" bestFit="1" customWidth="1"/>
    <col min="10538" max="10538" width="2.5546875" style="1" customWidth="1"/>
    <col min="10539" max="10539" width="14.33203125" style="1" customWidth="1"/>
    <col min="10540" max="10770" width="9.33203125" style="1"/>
    <col min="10771" max="10771" width="0" style="1" hidden="1" customWidth="1"/>
    <col min="10772" max="10772" width="5.33203125" style="1" customWidth="1"/>
    <col min="10773" max="10773" width="11" style="1" customWidth="1"/>
    <col min="10774" max="10774" width="32.5546875" style="1" customWidth="1"/>
    <col min="10775" max="10775" width="8.6640625" style="1" bestFit="1" customWidth="1"/>
    <col min="10776" max="10776" width="10.6640625" style="1" bestFit="1" customWidth="1"/>
    <col min="10777" max="10777" width="12.6640625" style="1" bestFit="1" customWidth="1"/>
    <col min="10778" max="10781" width="9" style="1" bestFit="1" customWidth="1"/>
    <col min="10782" max="10782" width="2.5546875" style="1" customWidth="1"/>
    <col min="10783" max="10783" width="9.33203125" style="1"/>
    <col min="10784" max="10784" width="5.33203125" style="1" customWidth="1"/>
    <col min="10785" max="10785" width="11" style="1" customWidth="1"/>
    <col min="10786" max="10786" width="34.6640625" style="1" bestFit="1" customWidth="1"/>
    <col min="10787" max="10787" width="11.6640625" style="1" bestFit="1" customWidth="1"/>
    <col min="10788" max="10788" width="13.6640625" style="1" bestFit="1" customWidth="1"/>
    <col min="10789" max="10789" width="11.6640625" style="1" bestFit="1" customWidth="1"/>
    <col min="10790" max="10791" width="13.6640625" style="1" bestFit="1" customWidth="1"/>
    <col min="10792" max="10792" width="15.33203125" style="1" bestFit="1" customWidth="1"/>
    <col min="10793" max="10793" width="16.44140625" style="1" bestFit="1" customWidth="1"/>
    <col min="10794" max="10794" width="2.5546875" style="1" customWidth="1"/>
    <col min="10795" max="10795" width="14.33203125" style="1" customWidth="1"/>
    <col min="10796" max="11026" width="9.33203125" style="1"/>
    <col min="11027" max="11027" width="0" style="1" hidden="1" customWidth="1"/>
    <col min="11028" max="11028" width="5.33203125" style="1" customWidth="1"/>
    <col min="11029" max="11029" width="11" style="1" customWidth="1"/>
    <col min="11030" max="11030" width="32.5546875" style="1" customWidth="1"/>
    <col min="11031" max="11031" width="8.6640625" style="1" bestFit="1" customWidth="1"/>
    <col min="11032" max="11032" width="10.6640625" style="1" bestFit="1" customWidth="1"/>
    <col min="11033" max="11033" width="12.6640625" style="1" bestFit="1" customWidth="1"/>
    <col min="11034" max="11037" width="9" style="1" bestFit="1" customWidth="1"/>
    <col min="11038" max="11038" width="2.5546875" style="1" customWidth="1"/>
    <col min="11039" max="11039" width="9.33203125" style="1"/>
    <col min="11040" max="11040" width="5.33203125" style="1" customWidth="1"/>
    <col min="11041" max="11041" width="11" style="1" customWidth="1"/>
    <col min="11042" max="11042" width="34.6640625" style="1" bestFit="1" customWidth="1"/>
    <col min="11043" max="11043" width="11.6640625" style="1" bestFit="1" customWidth="1"/>
    <col min="11044" max="11044" width="13.6640625" style="1" bestFit="1" customWidth="1"/>
    <col min="11045" max="11045" width="11.6640625" style="1" bestFit="1" customWidth="1"/>
    <col min="11046" max="11047" width="13.6640625" style="1" bestFit="1" customWidth="1"/>
    <col min="11048" max="11048" width="15.33203125" style="1" bestFit="1" customWidth="1"/>
    <col min="11049" max="11049" width="16.44140625" style="1" bestFit="1" customWidth="1"/>
    <col min="11050" max="11050" width="2.5546875" style="1" customWidth="1"/>
    <col min="11051" max="11051" width="14.33203125" style="1" customWidth="1"/>
    <col min="11052" max="11282" width="9.33203125" style="1"/>
    <col min="11283" max="11283" width="0" style="1" hidden="1" customWidth="1"/>
    <col min="11284" max="11284" width="5.33203125" style="1" customWidth="1"/>
    <col min="11285" max="11285" width="11" style="1" customWidth="1"/>
    <col min="11286" max="11286" width="32.5546875" style="1" customWidth="1"/>
    <col min="11287" max="11287" width="8.6640625" style="1" bestFit="1" customWidth="1"/>
    <col min="11288" max="11288" width="10.6640625" style="1" bestFit="1" customWidth="1"/>
    <col min="11289" max="11289" width="12.6640625" style="1" bestFit="1" customWidth="1"/>
    <col min="11290" max="11293" width="9" style="1" bestFit="1" customWidth="1"/>
    <col min="11294" max="11294" width="2.5546875" style="1" customWidth="1"/>
    <col min="11295" max="11295" width="9.33203125" style="1"/>
    <col min="11296" max="11296" width="5.33203125" style="1" customWidth="1"/>
    <col min="11297" max="11297" width="11" style="1" customWidth="1"/>
    <col min="11298" max="11298" width="34.6640625" style="1" bestFit="1" customWidth="1"/>
    <col min="11299" max="11299" width="11.6640625" style="1" bestFit="1" customWidth="1"/>
    <col min="11300" max="11300" width="13.6640625" style="1" bestFit="1" customWidth="1"/>
    <col min="11301" max="11301" width="11.6640625" style="1" bestFit="1" customWidth="1"/>
    <col min="11302" max="11303" width="13.6640625" style="1" bestFit="1" customWidth="1"/>
    <col min="11304" max="11304" width="15.33203125" style="1" bestFit="1" customWidth="1"/>
    <col min="11305" max="11305" width="16.44140625" style="1" bestFit="1" customWidth="1"/>
    <col min="11306" max="11306" width="2.5546875" style="1" customWidth="1"/>
    <col min="11307" max="11307" width="14.33203125" style="1" customWidth="1"/>
    <col min="11308" max="11538" width="9.33203125" style="1"/>
    <col min="11539" max="11539" width="0" style="1" hidden="1" customWidth="1"/>
    <col min="11540" max="11540" width="5.33203125" style="1" customWidth="1"/>
    <col min="11541" max="11541" width="11" style="1" customWidth="1"/>
    <col min="11542" max="11542" width="32.5546875" style="1" customWidth="1"/>
    <col min="11543" max="11543" width="8.6640625" style="1" bestFit="1" customWidth="1"/>
    <col min="11544" max="11544" width="10.6640625" style="1" bestFit="1" customWidth="1"/>
    <col min="11545" max="11545" width="12.6640625" style="1" bestFit="1" customWidth="1"/>
    <col min="11546" max="11549" width="9" style="1" bestFit="1" customWidth="1"/>
    <col min="11550" max="11550" width="2.5546875" style="1" customWidth="1"/>
    <col min="11551" max="11551" width="9.33203125" style="1"/>
    <col min="11552" max="11552" width="5.33203125" style="1" customWidth="1"/>
    <col min="11553" max="11553" width="11" style="1" customWidth="1"/>
    <col min="11554" max="11554" width="34.6640625" style="1" bestFit="1" customWidth="1"/>
    <col min="11555" max="11555" width="11.6640625" style="1" bestFit="1" customWidth="1"/>
    <col min="11556" max="11556" width="13.6640625" style="1" bestFit="1" customWidth="1"/>
    <col min="11557" max="11557" width="11.6640625" style="1" bestFit="1" customWidth="1"/>
    <col min="11558" max="11559" width="13.6640625" style="1" bestFit="1" customWidth="1"/>
    <col min="11560" max="11560" width="15.33203125" style="1" bestFit="1" customWidth="1"/>
    <col min="11561" max="11561" width="16.44140625" style="1" bestFit="1" customWidth="1"/>
    <col min="11562" max="11562" width="2.5546875" style="1" customWidth="1"/>
    <col min="11563" max="11563" width="14.33203125" style="1" customWidth="1"/>
    <col min="11564" max="11794" width="9.33203125" style="1"/>
    <col min="11795" max="11795" width="0" style="1" hidden="1" customWidth="1"/>
    <col min="11796" max="11796" width="5.33203125" style="1" customWidth="1"/>
    <col min="11797" max="11797" width="11" style="1" customWidth="1"/>
    <col min="11798" max="11798" width="32.5546875" style="1" customWidth="1"/>
    <col min="11799" max="11799" width="8.6640625" style="1" bestFit="1" customWidth="1"/>
    <col min="11800" max="11800" width="10.6640625" style="1" bestFit="1" customWidth="1"/>
    <col min="11801" max="11801" width="12.6640625" style="1" bestFit="1" customWidth="1"/>
    <col min="11802" max="11805" width="9" style="1" bestFit="1" customWidth="1"/>
    <col min="11806" max="11806" width="2.5546875" style="1" customWidth="1"/>
    <col min="11807" max="11807" width="9.33203125" style="1"/>
    <col min="11808" max="11808" width="5.33203125" style="1" customWidth="1"/>
    <col min="11809" max="11809" width="11" style="1" customWidth="1"/>
    <col min="11810" max="11810" width="34.6640625" style="1" bestFit="1" customWidth="1"/>
    <col min="11811" max="11811" width="11.6640625" style="1" bestFit="1" customWidth="1"/>
    <col min="11812" max="11812" width="13.6640625" style="1" bestFit="1" customWidth="1"/>
    <col min="11813" max="11813" width="11.6640625" style="1" bestFit="1" customWidth="1"/>
    <col min="11814" max="11815" width="13.6640625" style="1" bestFit="1" customWidth="1"/>
    <col min="11816" max="11816" width="15.33203125" style="1" bestFit="1" customWidth="1"/>
    <col min="11817" max="11817" width="16.44140625" style="1" bestFit="1" customWidth="1"/>
    <col min="11818" max="11818" width="2.5546875" style="1" customWidth="1"/>
    <col min="11819" max="11819" width="14.33203125" style="1" customWidth="1"/>
    <col min="11820" max="12050" width="9.33203125" style="1"/>
    <col min="12051" max="12051" width="0" style="1" hidden="1" customWidth="1"/>
    <col min="12052" max="12052" width="5.33203125" style="1" customWidth="1"/>
    <col min="12053" max="12053" width="11" style="1" customWidth="1"/>
    <col min="12054" max="12054" width="32.5546875" style="1" customWidth="1"/>
    <col min="12055" max="12055" width="8.6640625" style="1" bestFit="1" customWidth="1"/>
    <col min="12056" max="12056" width="10.6640625" style="1" bestFit="1" customWidth="1"/>
    <col min="12057" max="12057" width="12.6640625" style="1" bestFit="1" customWidth="1"/>
    <col min="12058" max="12061" width="9" style="1" bestFit="1" customWidth="1"/>
    <col min="12062" max="12062" width="2.5546875" style="1" customWidth="1"/>
    <col min="12063" max="12063" width="9.33203125" style="1"/>
    <col min="12064" max="12064" width="5.33203125" style="1" customWidth="1"/>
    <col min="12065" max="12065" width="11" style="1" customWidth="1"/>
    <col min="12066" max="12066" width="34.6640625" style="1" bestFit="1" customWidth="1"/>
    <col min="12067" max="12067" width="11.6640625" style="1" bestFit="1" customWidth="1"/>
    <col min="12068" max="12068" width="13.6640625" style="1" bestFit="1" customWidth="1"/>
    <col min="12069" max="12069" width="11.6640625" style="1" bestFit="1" customWidth="1"/>
    <col min="12070" max="12071" width="13.6640625" style="1" bestFit="1" customWidth="1"/>
    <col min="12072" max="12072" width="15.33203125" style="1" bestFit="1" customWidth="1"/>
    <col min="12073" max="12073" width="16.44140625" style="1" bestFit="1" customWidth="1"/>
    <col min="12074" max="12074" width="2.5546875" style="1" customWidth="1"/>
    <col min="12075" max="12075" width="14.33203125" style="1" customWidth="1"/>
    <col min="12076" max="12306" width="9.33203125" style="1"/>
    <col min="12307" max="12307" width="0" style="1" hidden="1" customWidth="1"/>
    <col min="12308" max="12308" width="5.33203125" style="1" customWidth="1"/>
    <col min="12309" max="12309" width="11" style="1" customWidth="1"/>
    <col min="12310" max="12310" width="32.5546875" style="1" customWidth="1"/>
    <col min="12311" max="12311" width="8.6640625" style="1" bestFit="1" customWidth="1"/>
    <col min="12312" max="12312" width="10.6640625" style="1" bestFit="1" customWidth="1"/>
    <col min="12313" max="12313" width="12.6640625" style="1" bestFit="1" customWidth="1"/>
    <col min="12314" max="12317" width="9" style="1" bestFit="1" customWidth="1"/>
    <col min="12318" max="12318" width="2.5546875" style="1" customWidth="1"/>
    <col min="12319" max="12319" width="9.33203125" style="1"/>
    <col min="12320" max="12320" width="5.33203125" style="1" customWidth="1"/>
    <col min="12321" max="12321" width="11" style="1" customWidth="1"/>
    <col min="12322" max="12322" width="34.6640625" style="1" bestFit="1" customWidth="1"/>
    <col min="12323" max="12323" width="11.6640625" style="1" bestFit="1" customWidth="1"/>
    <col min="12324" max="12324" width="13.6640625" style="1" bestFit="1" customWidth="1"/>
    <col min="12325" max="12325" width="11.6640625" style="1" bestFit="1" customWidth="1"/>
    <col min="12326" max="12327" width="13.6640625" style="1" bestFit="1" customWidth="1"/>
    <col min="12328" max="12328" width="15.33203125" style="1" bestFit="1" customWidth="1"/>
    <col min="12329" max="12329" width="16.44140625" style="1" bestFit="1" customWidth="1"/>
    <col min="12330" max="12330" width="2.5546875" style="1" customWidth="1"/>
    <col min="12331" max="12331" width="14.33203125" style="1" customWidth="1"/>
    <col min="12332" max="12562" width="9.33203125" style="1"/>
    <col min="12563" max="12563" width="0" style="1" hidden="1" customWidth="1"/>
    <col min="12564" max="12564" width="5.33203125" style="1" customWidth="1"/>
    <col min="12565" max="12565" width="11" style="1" customWidth="1"/>
    <col min="12566" max="12566" width="32.5546875" style="1" customWidth="1"/>
    <col min="12567" max="12567" width="8.6640625" style="1" bestFit="1" customWidth="1"/>
    <col min="12568" max="12568" width="10.6640625" style="1" bestFit="1" customWidth="1"/>
    <col min="12569" max="12569" width="12.6640625" style="1" bestFit="1" customWidth="1"/>
    <col min="12570" max="12573" width="9" style="1" bestFit="1" customWidth="1"/>
    <col min="12574" max="12574" width="2.5546875" style="1" customWidth="1"/>
    <col min="12575" max="12575" width="9.33203125" style="1"/>
    <col min="12576" max="12576" width="5.33203125" style="1" customWidth="1"/>
    <col min="12577" max="12577" width="11" style="1" customWidth="1"/>
    <col min="12578" max="12578" width="34.6640625" style="1" bestFit="1" customWidth="1"/>
    <col min="12579" max="12579" width="11.6640625" style="1" bestFit="1" customWidth="1"/>
    <col min="12580" max="12580" width="13.6640625" style="1" bestFit="1" customWidth="1"/>
    <col min="12581" max="12581" width="11.6640625" style="1" bestFit="1" customWidth="1"/>
    <col min="12582" max="12583" width="13.6640625" style="1" bestFit="1" customWidth="1"/>
    <col min="12584" max="12584" width="15.33203125" style="1" bestFit="1" customWidth="1"/>
    <col min="12585" max="12585" width="16.44140625" style="1" bestFit="1" customWidth="1"/>
    <col min="12586" max="12586" width="2.5546875" style="1" customWidth="1"/>
    <col min="12587" max="12587" width="14.33203125" style="1" customWidth="1"/>
    <col min="12588" max="12818" width="9.33203125" style="1"/>
    <col min="12819" max="12819" width="0" style="1" hidden="1" customWidth="1"/>
    <col min="12820" max="12820" width="5.33203125" style="1" customWidth="1"/>
    <col min="12821" max="12821" width="11" style="1" customWidth="1"/>
    <col min="12822" max="12822" width="32.5546875" style="1" customWidth="1"/>
    <col min="12823" max="12823" width="8.6640625" style="1" bestFit="1" customWidth="1"/>
    <col min="12824" max="12824" width="10.6640625" style="1" bestFit="1" customWidth="1"/>
    <col min="12825" max="12825" width="12.6640625" style="1" bestFit="1" customWidth="1"/>
    <col min="12826" max="12829" width="9" style="1" bestFit="1" customWidth="1"/>
    <col min="12830" max="12830" width="2.5546875" style="1" customWidth="1"/>
    <col min="12831" max="12831" width="9.33203125" style="1"/>
    <col min="12832" max="12832" width="5.33203125" style="1" customWidth="1"/>
    <col min="12833" max="12833" width="11" style="1" customWidth="1"/>
    <col min="12834" max="12834" width="34.6640625" style="1" bestFit="1" customWidth="1"/>
    <col min="12835" max="12835" width="11.6640625" style="1" bestFit="1" customWidth="1"/>
    <col min="12836" max="12836" width="13.6640625" style="1" bestFit="1" customWidth="1"/>
    <col min="12837" max="12837" width="11.6640625" style="1" bestFit="1" customWidth="1"/>
    <col min="12838" max="12839" width="13.6640625" style="1" bestFit="1" customWidth="1"/>
    <col min="12840" max="12840" width="15.33203125" style="1" bestFit="1" customWidth="1"/>
    <col min="12841" max="12841" width="16.44140625" style="1" bestFit="1" customWidth="1"/>
    <col min="12842" max="12842" width="2.5546875" style="1" customWidth="1"/>
    <col min="12843" max="12843" width="14.33203125" style="1" customWidth="1"/>
    <col min="12844" max="13074" width="9.33203125" style="1"/>
    <col min="13075" max="13075" width="0" style="1" hidden="1" customWidth="1"/>
    <col min="13076" max="13076" width="5.33203125" style="1" customWidth="1"/>
    <col min="13077" max="13077" width="11" style="1" customWidth="1"/>
    <col min="13078" max="13078" width="32.5546875" style="1" customWidth="1"/>
    <col min="13079" max="13079" width="8.6640625" style="1" bestFit="1" customWidth="1"/>
    <col min="13080" max="13080" width="10.6640625" style="1" bestFit="1" customWidth="1"/>
    <col min="13081" max="13081" width="12.6640625" style="1" bestFit="1" customWidth="1"/>
    <col min="13082" max="13085" width="9" style="1" bestFit="1" customWidth="1"/>
    <col min="13086" max="13086" width="2.5546875" style="1" customWidth="1"/>
    <col min="13087" max="13087" width="9.33203125" style="1"/>
    <col min="13088" max="13088" width="5.33203125" style="1" customWidth="1"/>
    <col min="13089" max="13089" width="11" style="1" customWidth="1"/>
    <col min="13090" max="13090" width="34.6640625" style="1" bestFit="1" customWidth="1"/>
    <col min="13091" max="13091" width="11.6640625" style="1" bestFit="1" customWidth="1"/>
    <col min="13092" max="13092" width="13.6640625" style="1" bestFit="1" customWidth="1"/>
    <col min="13093" max="13093" width="11.6640625" style="1" bestFit="1" customWidth="1"/>
    <col min="13094" max="13095" width="13.6640625" style="1" bestFit="1" customWidth="1"/>
    <col min="13096" max="13096" width="15.33203125" style="1" bestFit="1" customWidth="1"/>
    <col min="13097" max="13097" width="16.44140625" style="1" bestFit="1" customWidth="1"/>
    <col min="13098" max="13098" width="2.5546875" style="1" customWidth="1"/>
    <col min="13099" max="13099" width="14.33203125" style="1" customWidth="1"/>
    <col min="13100" max="13330" width="9.33203125" style="1"/>
    <col min="13331" max="13331" width="0" style="1" hidden="1" customWidth="1"/>
    <col min="13332" max="13332" width="5.33203125" style="1" customWidth="1"/>
    <col min="13333" max="13333" width="11" style="1" customWidth="1"/>
    <col min="13334" max="13334" width="32.5546875" style="1" customWidth="1"/>
    <col min="13335" max="13335" width="8.6640625" style="1" bestFit="1" customWidth="1"/>
    <col min="13336" max="13336" width="10.6640625" style="1" bestFit="1" customWidth="1"/>
    <col min="13337" max="13337" width="12.6640625" style="1" bestFit="1" customWidth="1"/>
    <col min="13338" max="13341" width="9" style="1" bestFit="1" customWidth="1"/>
    <col min="13342" max="13342" width="2.5546875" style="1" customWidth="1"/>
    <col min="13343" max="13343" width="9.33203125" style="1"/>
    <col min="13344" max="13344" width="5.33203125" style="1" customWidth="1"/>
    <col min="13345" max="13345" width="11" style="1" customWidth="1"/>
    <col min="13346" max="13346" width="34.6640625" style="1" bestFit="1" customWidth="1"/>
    <col min="13347" max="13347" width="11.6640625" style="1" bestFit="1" customWidth="1"/>
    <col min="13348" max="13348" width="13.6640625" style="1" bestFit="1" customWidth="1"/>
    <col min="13349" max="13349" width="11.6640625" style="1" bestFit="1" customWidth="1"/>
    <col min="13350" max="13351" width="13.6640625" style="1" bestFit="1" customWidth="1"/>
    <col min="13352" max="13352" width="15.33203125" style="1" bestFit="1" customWidth="1"/>
    <col min="13353" max="13353" width="16.44140625" style="1" bestFit="1" customWidth="1"/>
    <col min="13354" max="13354" width="2.5546875" style="1" customWidth="1"/>
    <col min="13355" max="13355" width="14.33203125" style="1" customWidth="1"/>
    <col min="13356" max="13586" width="9.33203125" style="1"/>
    <col min="13587" max="13587" width="0" style="1" hidden="1" customWidth="1"/>
    <col min="13588" max="13588" width="5.33203125" style="1" customWidth="1"/>
    <col min="13589" max="13589" width="11" style="1" customWidth="1"/>
    <col min="13590" max="13590" width="32.5546875" style="1" customWidth="1"/>
    <col min="13591" max="13591" width="8.6640625" style="1" bestFit="1" customWidth="1"/>
    <col min="13592" max="13592" width="10.6640625" style="1" bestFit="1" customWidth="1"/>
    <col min="13593" max="13593" width="12.6640625" style="1" bestFit="1" customWidth="1"/>
    <col min="13594" max="13597" width="9" style="1" bestFit="1" customWidth="1"/>
    <col min="13598" max="13598" width="2.5546875" style="1" customWidth="1"/>
    <col min="13599" max="13599" width="9.33203125" style="1"/>
    <col min="13600" max="13600" width="5.33203125" style="1" customWidth="1"/>
    <col min="13601" max="13601" width="11" style="1" customWidth="1"/>
    <col min="13602" max="13602" width="34.6640625" style="1" bestFit="1" customWidth="1"/>
    <col min="13603" max="13603" width="11.6640625" style="1" bestFit="1" customWidth="1"/>
    <col min="13604" max="13604" width="13.6640625" style="1" bestFit="1" customWidth="1"/>
    <col min="13605" max="13605" width="11.6640625" style="1" bestFit="1" customWidth="1"/>
    <col min="13606" max="13607" width="13.6640625" style="1" bestFit="1" customWidth="1"/>
    <col min="13608" max="13608" width="15.33203125" style="1" bestFit="1" customWidth="1"/>
    <col min="13609" max="13609" width="16.44140625" style="1" bestFit="1" customWidth="1"/>
    <col min="13610" max="13610" width="2.5546875" style="1" customWidth="1"/>
    <col min="13611" max="13611" width="14.33203125" style="1" customWidth="1"/>
    <col min="13612" max="13842" width="9.33203125" style="1"/>
    <col min="13843" max="13843" width="0" style="1" hidden="1" customWidth="1"/>
    <col min="13844" max="13844" width="5.33203125" style="1" customWidth="1"/>
    <col min="13845" max="13845" width="11" style="1" customWidth="1"/>
    <col min="13846" max="13846" width="32.5546875" style="1" customWidth="1"/>
    <col min="13847" max="13847" width="8.6640625" style="1" bestFit="1" customWidth="1"/>
    <col min="13848" max="13848" width="10.6640625" style="1" bestFit="1" customWidth="1"/>
    <col min="13849" max="13849" width="12.6640625" style="1" bestFit="1" customWidth="1"/>
    <col min="13850" max="13853" width="9" style="1" bestFit="1" customWidth="1"/>
    <col min="13854" max="13854" width="2.5546875" style="1" customWidth="1"/>
    <col min="13855" max="13855" width="9.33203125" style="1"/>
    <col min="13856" max="13856" width="5.33203125" style="1" customWidth="1"/>
    <col min="13857" max="13857" width="11" style="1" customWidth="1"/>
    <col min="13858" max="13858" width="34.6640625" style="1" bestFit="1" customWidth="1"/>
    <col min="13859" max="13859" width="11.6640625" style="1" bestFit="1" customWidth="1"/>
    <col min="13860" max="13860" width="13.6640625" style="1" bestFit="1" customWidth="1"/>
    <col min="13861" max="13861" width="11.6640625" style="1" bestFit="1" customWidth="1"/>
    <col min="13862" max="13863" width="13.6640625" style="1" bestFit="1" customWidth="1"/>
    <col min="13864" max="13864" width="15.33203125" style="1" bestFit="1" customWidth="1"/>
    <col min="13865" max="13865" width="16.44140625" style="1" bestFit="1" customWidth="1"/>
    <col min="13866" max="13866" width="2.5546875" style="1" customWidth="1"/>
    <col min="13867" max="13867" width="14.33203125" style="1" customWidth="1"/>
    <col min="13868" max="14098" width="9.33203125" style="1"/>
    <col min="14099" max="14099" width="0" style="1" hidden="1" customWidth="1"/>
    <col min="14100" max="14100" width="5.33203125" style="1" customWidth="1"/>
    <col min="14101" max="14101" width="11" style="1" customWidth="1"/>
    <col min="14102" max="14102" width="32.5546875" style="1" customWidth="1"/>
    <col min="14103" max="14103" width="8.6640625" style="1" bestFit="1" customWidth="1"/>
    <col min="14104" max="14104" width="10.6640625" style="1" bestFit="1" customWidth="1"/>
    <col min="14105" max="14105" width="12.6640625" style="1" bestFit="1" customWidth="1"/>
    <col min="14106" max="14109" width="9" style="1" bestFit="1" customWidth="1"/>
    <col min="14110" max="14110" width="2.5546875" style="1" customWidth="1"/>
    <col min="14111" max="14111" width="9.33203125" style="1"/>
    <col min="14112" max="14112" width="5.33203125" style="1" customWidth="1"/>
    <col min="14113" max="14113" width="11" style="1" customWidth="1"/>
    <col min="14114" max="14114" width="34.6640625" style="1" bestFit="1" customWidth="1"/>
    <col min="14115" max="14115" width="11.6640625" style="1" bestFit="1" customWidth="1"/>
    <col min="14116" max="14116" width="13.6640625" style="1" bestFit="1" customWidth="1"/>
    <col min="14117" max="14117" width="11.6640625" style="1" bestFit="1" customWidth="1"/>
    <col min="14118" max="14119" width="13.6640625" style="1" bestFit="1" customWidth="1"/>
    <col min="14120" max="14120" width="15.33203125" style="1" bestFit="1" customWidth="1"/>
    <col min="14121" max="14121" width="16.44140625" style="1" bestFit="1" customWidth="1"/>
    <col min="14122" max="14122" width="2.5546875" style="1" customWidth="1"/>
    <col min="14123" max="14123" width="14.33203125" style="1" customWidth="1"/>
    <col min="14124" max="14354" width="9.33203125" style="1"/>
    <col min="14355" max="14355" width="0" style="1" hidden="1" customWidth="1"/>
    <col min="14356" max="14356" width="5.33203125" style="1" customWidth="1"/>
    <col min="14357" max="14357" width="11" style="1" customWidth="1"/>
    <col min="14358" max="14358" width="32.5546875" style="1" customWidth="1"/>
    <col min="14359" max="14359" width="8.6640625" style="1" bestFit="1" customWidth="1"/>
    <col min="14360" max="14360" width="10.6640625" style="1" bestFit="1" customWidth="1"/>
    <col min="14361" max="14361" width="12.6640625" style="1" bestFit="1" customWidth="1"/>
    <col min="14362" max="14365" width="9" style="1" bestFit="1" customWidth="1"/>
    <col min="14366" max="14366" width="2.5546875" style="1" customWidth="1"/>
    <col min="14367" max="14367" width="9.33203125" style="1"/>
    <col min="14368" max="14368" width="5.33203125" style="1" customWidth="1"/>
    <col min="14369" max="14369" width="11" style="1" customWidth="1"/>
    <col min="14370" max="14370" width="34.6640625" style="1" bestFit="1" customWidth="1"/>
    <col min="14371" max="14371" width="11.6640625" style="1" bestFit="1" customWidth="1"/>
    <col min="14372" max="14372" width="13.6640625" style="1" bestFit="1" customWidth="1"/>
    <col min="14373" max="14373" width="11.6640625" style="1" bestFit="1" customWidth="1"/>
    <col min="14374" max="14375" width="13.6640625" style="1" bestFit="1" customWidth="1"/>
    <col min="14376" max="14376" width="15.33203125" style="1" bestFit="1" customWidth="1"/>
    <col min="14377" max="14377" width="16.44140625" style="1" bestFit="1" customWidth="1"/>
    <col min="14378" max="14378" width="2.5546875" style="1" customWidth="1"/>
    <col min="14379" max="14379" width="14.33203125" style="1" customWidth="1"/>
    <col min="14380" max="14610" width="9.33203125" style="1"/>
    <col min="14611" max="14611" width="0" style="1" hidden="1" customWidth="1"/>
    <col min="14612" max="14612" width="5.33203125" style="1" customWidth="1"/>
    <col min="14613" max="14613" width="11" style="1" customWidth="1"/>
    <col min="14614" max="14614" width="32.5546875" style="1" customWidth="1"/>
    <col min="14615" max="14615" width="8.6640625" style="1" bestFit="1" customWidth="1"/>
    <col min="14616" max="14616" width="10.6640625" style="1" bestFit="1" customWidth="1"/>
    <col min="14617" max="14617" width="12.6640625" style="1" bestFit="1" customWidth="1"/>
    <col min="14618" max="14621" width="9" style="1" bestFit="1" customWidth="1"/>
    <col min="14622" max="14622" width="2.5546875" style="1" customWidth="1"/>
    <col min="14623" max="14623" width="9.33203125" style="1"/>
    <col min="14624" max="14624" width="5.33203125" style="1" customWidth="1"/>
    <col min="14625" max="14625" width="11" style="1" customWidth="1"/>
    <col min="14626" max="14626" width="34.6640625" style="1" bestFit="1" customWidth="1"/>
    <col min="14627" max="14627" width="11.6640625" style="1" bestFit="1" customWidth="1"/>
    <col min="14628" max="14628" width="13.6640625" style="1" bestFit="1" customWidth="1"/>
    <col min="14629" max="14629" width="11.6640625" style="1" bestFit="1" customWidth="1"/>
    <col min="14630" max="14631" width="13.6640625" style="1" bestFit="1" customWidth="1"/>
    <col min="14632" max="14632" width="15.33203125" style="1" bestFit="1" customWidth="1"/>
    <col min="14633" max="14633" width="16.44140625" style="1" bestFit="1" customWidth="1"/>
    <col min="14634" max="14634" width="2.5546875" style="1" customWidth="1"/>
    <col min="14635" max="14635" width="14.33203125" style="1" customWidth="1"/>
    <col min="14636" max="14866" width="9.33203125" style="1"/>
    <col min="14867" max="14867" width="0" style="1" hidden="1" customWidth="1"/>
    <col min="14868" max="14868" width="5.33203125" style="1" customWidth="1"/>
    <col min="14869" max="14869" width="11" style="1" customWidth="1"/>
    <col min="14870" max="14870" width="32.5546875" style="1" customWidth="1"/>
    <col min="14871" max="14871" width="8.6640625" style="1" bestFit="1" customWidth="1"/>
    <col min="14872" max="14872" width="10.6640625" style="1" bestFit="1" customWidth="1"/>
    <col min="14873" max="14873" width="12.6640625" style="1" bestFit="1" customWidth="1"/>
    <col min="14874" max="14877" width="9" style="1" bestFit="1" customWidth="1"/>
    <col min="14878" max="14878" width="2.5546875" style="1" customWidth="1"/>
    <col min="14879" max="14879" width="9.33203125" style="1"/>
    <col min="14880" max="14880" width="5.33203125" style="1" customWidth="1"/>
    <col min="14881" max="14881" width="11" style="1" customWidth="1"/>
    <col min="14882" max="14882" width="34.6640625" style="1" bestFit="1" customWidth="1"/>
    <col min="14883" max="14883" width="11.6640625" style="1" bestFit="1" customWidth="1"/>
    <col min="14884" max="14884" width="13.6640625" style="1" bestFit="1" customWidth="1"/>
    <col min="14885" max="14885" width="11.6640625" style="1" bestFit="1" customWidth="1"/>
    <col min="14886" max="14887" width="13.6640625" style="1" bestFit="1" customWidth="1"/>
    <col min="14888" max="14888" width="15.33203125" style="1" bestFit="1" customWidth="1"/>
    <col min="14889" max="14889" width="16.44140625" style="1" bestFit="1" customWidth="1"/>
    <col min="14890" max="14890" width="2.5546875" style="1" customWidth="1"/>
    <col min="14891" max="14891" width="14.33203125" style="1" customWidth="1"/>
    <col min="14892" max="15122" width="9.33203125" style="1"/>
    <col min="15123" max="15123" width="0" style="1" hidden="1" customWidth="1"/>
    <col min="15124" max="15124" width="5.33203125" style="1" customWidth="1"/>
    <col min="15125" max="15125" width="11" style="1" customWidth="1"/>
    <col min="15126" max="15126" width="32.5546875" style="1" customWidth="1"/>
    <col min="15127" max="15127" width="8.6640625" style="1" bestFit="1" customWidth="1"/>
    <col min="15128" max="15128" width="10.6640625" style="1" bestFit="1" customWidth="1"/>
    <col min="15129" max="15129" width="12.6640625" style="1" bestFit="1" customWidth="1"/>
    <col min="15130" max="15133" width="9" style="1" bestFit="1" customWidth="1"/>
    <col min="15134" max="15134" width="2.5546875" style="1" customWidth="1"/>
    <col min="15135" max="15135" width="9.33203125" style="1"/>
    <col min="15136" max="15136" width="5.33203125" style="1" customWidth="1"/>
    <col min="15137" max="15137" width="11" style="1" customWidth="1"/>
    <col min="15138" max="15138" width="34.6640625" style="1" bestFit="1" customWidth="1"/>
    <col min="15139" max="15139" width="11.6640625" style="1" bestFit="1" customWidth="1"/>
    <col min="15140" max="15140" width="13.6640625" style="1" bestFit="1" customWidth="1"/>
    <col min="15141" max="15141" width="11.6640625" style="1" bestFit="1" customWidth="1"/>
    <col min="15142" max="15143" width="13.6640625" style="1" bestFit="1" customWidth="1"/>
    <col min="15144" max="15144" width="15.33203125" style="1" bestFit="1" customWidth="1"/>
    <col min="15145" max="15145" width="16.44140625" style="1" bestFit="1" customWidth="1"/>
    <col min="15146" max="15146" width="2.5546875" style="1" customWidth="1"/>
    <col min="15147" max="15147" width="14.33203125" style="1" customWidth="1"/>
    <col min="15148" max="15378" width="9.33203125" style="1"/>
    <col min="15379" max="15379" width="0" style="1" hidden="1" customWidth="1"/>
    <col min="15380" max="15380" width="5.33203125" style="1" customWidth="1"/>
    <col min="15381" max="15381" width="11" style="1" customWidth="1"/>
    <col min="15382" max="15382" width="32.5546875" style="1" customWidth="1"/>
    <col min="15383" max="15383" width="8.6640625" style="1" bestFit="1" customWidth="1"/>
    <col min="15384" max="15384" width="10.6640625" style="1" bestFit="1" customWidth="1"/>
    <col min="15385" max="15385" width="12.6640625" style="1" bestFit="1" customWidth="1"/>
    <col min="15386" max="15389" width="9" style="1" bestFit="1" customWidth="1"/>
    <col min="15390" max="15390" width="2.5546875" style="1" customWidth="1"/>
    <col min="15391" max="15391" width="9.33203125" style="1"/>
    <col min="15392" max="15392" width="5.33203125" style="1" customWidth="1"/>
    <col min="15393" max="15393" width="11" style="1" customWidth="1"/>
    <col min="15394" max="15394" width="34.6640625" style="1" bestFit="1" customWidth="1"/>
    <col min="15395" max="15395" width="11.6640625" style="1" bestFit="1" customWidth="1"/>
    <col min="15396" max="15396" width="13.6640625" style="1" bestFit="1" customWidth="1"/>
    <col min="15397" max="15397" width="11.6640625" style="1" bestFit="1" customWidth="1"/>
    <col min="15398" max="15399" width="13.6640625" style="1" bestFit="1" customWidth="1"/>
    <col min="15400" max="15400" width="15.33203125" style="1" bestFit="1" customWidth="1"/>
    <col min="15401" max="15401" width="16.44140625" style="1" bestFit="1" customWidth="1"/>
    <col min="15402" max="15402" width="2.5546875" style="1" customWidth="1"/>
    <col min="15403" max="15403" width="14.33203125" style="1" customWidth="1"/>
    <col min="15404" max="15634" width="9.33203125" style="1"/>
    <col min="15635" max="15635" width="0" style="1" hidden="1" customWidth="1"/>
    <col min="15636" max="15636" width="5.33203125" style="1" customWidth="1"/>
    <col min="15637" max="15637" width="11" style="1" customWidth="1"/>
    <col min="15638" max="15638" width="32.5546875" style="1" customWidth="1"/>
    <col min="15639" max="15639" width="8.6640625" style="1" bestFit="1" customWidth="1"/>
    <col min="15640" max="15640" width="10.6640625" style="1" bestFit="1" customWidth="1"/>
    <col min="15641" max="15641" width="12.6640625" style="1" bestFit="1" customWidth="1"/>
    <col min="15642" max="15645" width="9" style="1" bestFit="1" customWidth="1"/>
    <col min="15646" max="15646" width="2.5546875" style="1" customWidth="1"/>
    <col min="15647" max="15647" width="9.33203125" style="1"/>
    <col min="15648" max="15648" width="5.33203125" style="1" customWidth="1"/>
    <col min="15649" max="15649" width="11" style="1" customWidth="1"/>
    <col min="15650" max="15650" width="34.6640625" style="1" bestFit="1" customWidth="1"/>
    <col min="15651" max="15651" width="11.6640625" style="1" bestFit="1" customWidth="1"/>
    <col min="15652" max="15652" width="13.6640625" style="1" bestFit="1" customWidth="1"/>
    <col min="15653" max="15653" width="11.6640625" style="1" bestFit="1" customWidth="1"/>
    <col min="15654" max="15655" width="13.6640625" style="1" bestFit="1" customWidth="1"/>
    <col min="15656" max="15656" width="15.33203125" style="1" bestFit="1" customWidth="1"/>
    <col min="15657" max="15657" width="16.44140625" style="1" bestFit="1" customWidth="1"/>
    <col min="15658" max="15658" width="2.5546875" style="1" customWidth="1"/>
    <col min="15659" max="15659" width="14.33203125" style="1" customWidth="1"/>
    <col min="15660" max="15890" width="9.33203125" style="1"/>
    <col min="15891" max="15891" width="0" style="1" hidden="1" customWidth="1"/>
    <col min="15892" max="15892" width="5.33203125" style="1" customWidth="1"/>
    <col min="15893" max="15893" width="11" style="1" customWidth="1"/>
    <col min="15894" max="15894" width="32.5546875" style="1" customWidth="1"/>
    <col min="15895" max="15895" width="8.6640625" style="1" bestFit="1" customWidth="1"/>
    <col min="15896" max="15896" width="10.6640625" style="1" bestFit="1" customWidth="1"/>
    <col min="15897" max="15897" width="12.6640625" style="1" bestFit="1" customWidth="1"/>
    <col min="15898" max="15901" width="9" style="1" bestFit="1" customWidth="1"/>
    <col min="15902" max="15902" width="2.5546875" style="1" customWidth="1"/>
    <col min="15903" max="15903" width="9.33203125" style="1"/>
    <col min="15904" max="15904" width="5.33203125" style="1" customWidth="1"/>
    <col min="15905" max="15905" width="11" style="1" customWidth="1"/>
    <col min="15906" max="15906" width="34.6640625" style="1" bestFit="1" customWidth="1"/>
    <col min="15907" max="15907" width="11.6640625" style="1" bestFit="1" customWidth="1"/>
    <col min="15908" max="15908" width="13.6640625" style="1" bestFit="1" customWidth="1"/>
    <col min="15909" max="15909" width="11.6640625" style="1" bestFit="1" customWidth="1"/>
    <col min="15910" max="15911" width="13.6640625" style="1" bestFit="1" customWidth="1"/>
    <col min="15912" max="15912" width="15.33203125" style="1" bestFit="1" customWidth="1"/>
    <col min="15913" max="15913" width="16.44140625" style="1" bestFit="1" customWidth="1"/>
    <col min="15914" max="15914" width="2.5546875" style="1" customWidth="1"/>
    <col min="15915" max="15915" width="14.33203125" style="1" customWidth="1"/>
    <col min="15916" max="16146" width="9.33203125" style="1"/>
    <col min="16147" max="16147" width="0" style="1" hidden="1" customWidth="1"/>
    <col min="16148" max="16148" width="5.33203125" style="1" customWidth="1"/>
    <col min="16149" max="16149" width="11" style="1" customWidth="1"/>
    <col min="16150" max="16150" width="32.5546875" style="1" customWidth="1"/>
    <col min="16151" max="16151" width="8.6640625" style="1" bestFit="1" customWidth="1"/>
    <col min="16152" max="16152" width="10.6640625" style="1" bestFit="1" customWidth="1"/>
    <col min="16153" max="16153" width="12.6640625" style="1" bestFit="1" customWidth="1"/>
    <col min="16154" max="16157" width="9" style="1" bestFit="1" customWidth="1"/>
    <col min="16158" max="16158" width="2.5546875" style="1" customWidth="1"/>
    <col min="16159" max="16159" width="9.33203125" style="1"/>
    <col min="16160" max="16160" width="5.33203125" style="1" customWidth="1"/>
    <col min="16161" max="16161" width="11" style="1" customWidth="1"/>
    <col min="16162" max="16162" width="34.6640625" style="1" bestFit="1" customWidth="1"/>
    <col min="16163" max="16163" width="11.6640625" style="1" bestFit="1" customWidth="1"/>
    <col min="16164" max="16164" width="13.6640625" style="1" bestFit="1" customWidth="1"/>
    <col min="16165" max="16165" width="11.6640625" style="1" bestFit="1" customWidth="1"/>
    <col min="16166" max="16167" width="13.6640625" style="1" bestFit="1" customWidth="1"/>
    <col min="16168" max="16168" width="15.33203125" style="1" bestFit="1" customWidth="1"/>
    <col min="16169" max="16169" width="16.44140625" style="1" bestFit="1" customWidth="1"/>
    <col min="16170" max="16170" width="2.5546875" style="1" customWidth="1"/>
    <col min="16171" max="16171" width="14.33203125" style="1" customWidth="1"/>
    <col min="16172" max="16384" width="9.33203125" style="1"/>
  </cols>
  <sheetData>
    <row r="1" spans="1:43" ht="16.8" thickBot="1">
      <c r="A1" s="2" t="s">
        <v>25</v>
      </c>
      <c r="B1" s="2"/>
    </row>
    <row r="2" spans="1:43" ht="140.69999999999999" customHeight="1">
      <c r="A2" s="32" t="s">
        <v>26</v>
      </c>
      <c r="B2" s="4" t="s">
        <v>27</v>
      </c>
      <c r="C2" s="5" t="s">
        <v>28</v>
      </c>
      <c r="D2" s="33" t="s">
        <v>29</v>
      </c>
      <c r="E2" s="33" t="s">
        <v>30</v>
      </c>
      <c r="F2" s="33" t="s">
        <v>31</v>
      </c>
      <c r="G2" s="33" t="s">
        <v>32</v>
      </c>
      <c r="H2" s="34" t="s">
        <v>33</v>
      </c>
      <c r="I2" s="33" t="s">
        <v>34</v>
      </c>
      <c r="J2" s="134" t="s">
        <v>35</v>
      </c>
      <c r="K2" s="34" t="s">
        <v>36</v>
      </c>
      <c r="L2" s="33" t="s">
        <v>37</v>
      </c>
      <c r="M2" s="34" t="s">
        <v>38</v>
      </c>
      <c r="N2" s="34" t="s">
        <v>39</v>
      </c>
      <c r="O2" s="34" t="s">
        <v>40</v>
      </c>
      <c r="P2" s="33" t="s">
        <v>41</v>
      </c>
      <c r="Q2" s="33" t="s">
        <v>42</v>
      </c>
      <c r="R2" s="33" t="s">
        <v>43</v>
      </c>
      <c r="S2" s="33" t="s">
        <v>44</v>
      </c>
      <c r="T2" s="33" t="s">
        <v>45</v>
      </c>
      <c r="U2" s="6"/>
      <c r="V2" s="7" t="s">
        <v>46</v>
      </c>
      <c r="W2" s="3" t="s">
        <v>26</v>
      </c>
      <c r="X2" s="4" t="s">
        <v>47</v>
      </c>
      <c r="Y2" s="5" t="s">
        <v>48</v>
      </c>
      <c r="Z2" s="33" t="s">
        <v>29</v>
      </c>
      <c r="AA2" s="33" t="s">
        <v>30</v>
      </c>
      <c r="AB2" s="33" t="s">
        <v>31</v>
      </c>
      <c r="AC2" s="33" t="s">
        <v>32</v>
      </c>
      <c r="AD2" s="34" t="s">
        <v>33</v>
      </c>
      <c r="AE2" s="33" t="s">
        <v>34</v>
      </c>
      <c r="AF2" s="34" t="s">
        <v>35</v>
      </c>
      <c r="AG2" s="34" t="s">
        <v>36</v>
      </c>
      <c r="AH2" s="34" t="s">
        <v>49</v>
      </c>
      <c r="AI2" s="34" t="s">
        <v>39</v>
      </c>
      <c r="AJ2" s="34" t="s">
        <v>40</v>
      </c>
      <c r="AK2" s="33" t="s">
        <v>41</v>
      </c>
      <c r="AL2" s="33" t="s">
        <v>42</v>
      </c>
      <c r="AM2" s="33" t="s">
        <v>43</v>
      </c>
      <c r="AN2" s="33" t="s">
        <v>44</v>
      </c>
      <c r="AO2" s="33" t="s">
        <v>50</v>
      </c>
      <c r="AP2" s="6"/>
      <c r="AQ2" s="7" t="s">
        <v>51</v>
      </c>
    </row>
    <row r="3" spans="1:43" s="13" customFormat="1" ht="22.8">
      <c r="A3" s="35">
        <v>1</v>
      </c>
      <c r="B3" s="9" t="s">
        <v>52</v>
      </c>
      <c r="C3" s="30" t="s">
        <v>0</v>
      </c>
      <c r="D3" s="130">
        <v>119</v>
      </c>
      <c r="E3" s="130"/>
      <c r="F3" s="130">
        <v>333</v>
      </c>
      <c r="G3" s="130"/>
      <c r="H3" s="130">
        <v>239</v>
      </c>
      <c r="I3" s="130"/>
      <c r="J3" s="130">
        <v>28</v>
      </c>
      <c r="K3" s="130">
        <v>333</v>
      </c>
      <c r="L3" s="14">
        <f>146+6+3</f>
        <v>155</v>
      </c>
      <c r="M3" s="130">
        <v>155</v>
      </c>
      <c r="N3" s="130"/>
      <c r="O3" s="130"/>
      <c r="P3" s="130">
        <v>2</v>
      </c>
      <c r="Q3" s="130">
        <v>3</v>
      </c>
      <c r="R3" s="130">
        <v>5</v>
      </c>
      <c r="S3" s="130">
        <v>6</v>
      </c>
      <c r="T3" s="129" t="s">
        <v>53</v>
      </c>
      <c r="U3" s="36"/>
      <c r="V3" s="37">
        <f>SUM(D3:T3)</f>
        <v>1378</v>
      </c>
      <c r="W3" s="8">
        <f t="shared" ref="W3:Y6" si="0">A3</f>
        <v>1</v>
      </c>
      <c r="X3" s="9" t="str">
        <f t="shared" si="0"/>
        <v>HV</v>
      </c>
      <c r="Y3" s="10" t="str">
        <f t="shared" si="0"/>
        <v>Vlijmenseweg 's-Hertogenbosch #</v>
      </c>
      <c r="Z3" s="11">
        <f>D3*'Kosten per apparaat'!G7</f>
        <v>0</v>
      </c>
      <c r="AA3" s="11">
        <f>E3*'Kosten per apparaat'!$I$7</f>
        <v>0</v>
      </c>
      <c r="AB3" s="11">
        <f>F3*'Kosten per apparaat'!G15</f>
        <v>0</v>
      </c>
      <c r="AC3" s="11">
        <f>G3*'Kosten per apparaat'!E7</f>
        <v>0</v>
      </c>
      <c r="AD3" s="11">
        <f>H3*'Kosten per apparaat'!I15</f>
        <v>0</v>
      </c>
      <c r="AE3" s="11">
        <f>I3*'Kosten per apparaat'!$K$15</f>
        <v>0</v>
      </c>
      <c r="AF3" s="11">
        <f>J3*'Kosten per apparaat'!C15</f>
        <v>0</v>
      </c>
      <c r="AG3" s="11">
        <f>K3*'Kosten per apparaat'!E15</f>
        <v>0</v>
      </c>
      <c r="AH3" s="11">
        <f>L3*'Kosten per apparaat'!$C$7</f>
        <v>0</v>
      </c>
      <c r="AI3" s="11">
        <f>N3*'Kosten per apparaat'!$K$7</f>
        <v>0</v>
      </c>
      <c r="AJ3" s="11">
        <f>O3*'Kosten per apparaat'!$K$7</f>
        <v>0</v>
      </c>
      <c r="AK3" s="132">
        <f>P3*'Kosten per apparaat'!N5</f>
        <v>0</v>
      </c>
      <c r="AL3" s="132">
        <f>Q3*'Kosten per apparaat'!N6</f>
        <v>0</v>
      </c>
      <c r="AM3" s="132">
        <f>R3*'Kosten per apparaat'!N7</f>
        <v>0</v>
      </c>
      <c r="AN3" s="132">
        <f>S3*'Kosten per apparaat'!N10</f>
        <v>0</v>
      </c>
      <c r="AO3" s="113"/>
      <c r="AP3" s="36"/>
      <c r="AQ3" s="12">
        <f t="shared" ref="AQ3:AQ12" si="1">SUM(Z3:AO3)</f>
        <v>0</v>
      </c>
    </row>
    <row r="4" spans="1:43" s="13" customFormat="1" ht="22.8">
      <c r="A4" s="35">
        <v>2</v>
      </c>
      <c r="B4" s="9" t="s">
        <v>54</v>
      </c>
      <c r="C4" s="30" t="s">
        <v>1</v>
      </c>
      <c r="D4" s="15">
        <v>107</v>
      </c>
      <c r="E4" s="14"/>
      <c r="F4" s="14">
        <v>166</v>
      </c>
      <c r="G4" s="14"/>
      <c r="H4" s="14">
        <v>119</v>
      </c>
      <c r="I4" s="14"/>
      <c r="J4" s="14">
        <v>12</v>
      </c>
      <c r="K4" s="14">
        <v>166</v>
      </c>
      <c r="L4" s="26">
        <f>52+25</f>
        <v>77</v>
      </c>
      <c r="M4" s="14">
        <v>77</v>
      </c>
      <c r="N4" s="14"/>
      <c r="O4" s="14"/>
      <c r="P4" s="14"/>
      <c r="Q4" s="14"/>
      <c r="R4" s="14">
        <v>5</v>
      </c>
      <c r="S4" s="14"/>
      <c r="T4" s="129" t="s">
        <v>55</v>
      </c>
      <c r="U4" s="36"/>
      <c r="V4" s="37">
        <f t="shared" ref="V4:V16" si="2">SUM(D4:T4)</f>
        <v>729</v>
      </c>
      <c r="W4" s="8">
        <f t="shared" si="0"/>
        <v>2</v>
      </c>
      <c r="X4" s="9" t="str">
        <f t="shared" si="0"/>
        <v>HO</v>
      </c>
      <c r="Y4" s="10" t="str">
        <f t="shared" si="0"/>
        <v>Onderwijsboulevard 's-Hertogenbosch #</v>
      </c>
      <c r="Z4" s="11">
        <f>D4*'Kosten per apparaat'!G7</f>
        <v>0</v>
      </c>
      <c r="AA4" s="11">
        <f>E4*'Kosten per apparaat'!$I$7</f>
        <v>0</v>
      </c>
      <c r="AB4" s="11">
        <f>F4*'Kosten per apparaat'!G15</f>
        <v>0</v>
      </c>
      <c r="AC4" s="11">
        <f>G4*'Kosten per apparaat'!E7</f>
        <v>0</v>
      </c>
      <c r="AD4" s="11">
        <f>H4*'Kosten per apparaat'!I15</f>
        <v>0</v>
      </c>
      <c r="AE4" s="11">
        <f>I4*'Kosten per apparaat'!$K$15</f>
        <v>0</v>
      </c>
      <c r="AF4" s="11">
        <f>J4*'Kosten per apparaat'!C15</f>
        <v>0</v>
      </c>
      <c r="AG4" s="11">
        <f>K4*'Kosten per apparaat'!E15</f>
        <v>0</v>
      </c>
      <c r="AH4" s="11">
        <f>L4*'Kosten per apparaat'!$C$7</f>
        <v>0</v>
      </c>
      <c r="AI4" s="11">
        <f>N4*'Kosten per apparaat'!$K$7</f>
        <v>0</v>
      </c>
      <c r="AJ4" s="11">
        <f>O4*'Kosten per apparaat'!$K$7</f>
        <v>0</v>
      </c>
      <c r="AK4" s="132">
        <f>P4*'Kosten per apparaat'!N5</f>
        <v>0</v>
      </c>
      <c r="AL4" s="132">
        <f>Q4*'Kosten per apparaat'!N6</f>
        <v>0</v>
      </c>
      <c r="AM4" s="132">
        <f>R4*'Kosten per apparaat'!N7</f>
        <v>0</v>
      </c>
      <c r="AN4" s="132">
        <f>S4*'Kosten per apparaat'!N10</f>
        <v>0</v>
      </c>
      <c r="AO4" s="113"/>
      <c r="AP4" s="36"/>
      <c r="AQ4" s="12">
        <f t="shared" si="1"/>
        <v>0</v>
      </c>
    </row>
    <row r="5" spans="1:43" s="13" customFormat="1">
      <c r="A5" s="35">
        <v>3</v>
      </c>
      <c r="B5" s="9" t="s">
        <v>56</v>
      </c>
      <c r="C5" s="10" t="s">
        <v>2</v>
      </c>
      <c r="D5" s="15">
        <v>15</v>
      </c>
      <c r="E5" s="14"/>
      <c r="F5" s="14">
        <v>24</v>
      </c>
      <c r="G5" s="14"/>
      <c r="H5" s="14">
        <v>17</v>
      </c>
      <c r="I5" s="14"/>
      <c r="J5" s="14">
        <v>11</v>
      </c>
      <c r="K5" s="14">
        <v>24</v>
      </c>
      <c r="L5" s="14">
        <v>10</v>
      </c>
      <c r="M5" s="14">
        <v>10</v>
      </c>
      <c r="N5" s="14"/>
      <c r="O5" s="14"/>
      <c r="P5" s="14">
        <v>1</v>
      </c>
      <c r="Q5" s="14">
        <v>2</v>
      </c>
      <c r="R5" s="14"/>
      <c r="S5" s="14"/>
      <c r="T5" s="14" t="s">
        <v>57</v>
      </c>
      <c r="U5" s="36"/>
      <c r="V5" s="37">
        <f t="shared" si="2"/>
        <v>114</v>
      </c>
      <c r="W5" s="8">
        <f t="shared" si="0"/>
        <v>3</v>
      </c>
      <c r="X5" s="9" t="str">
        <f t="shared" si="0"/>
        <v>HL</v>
      </c>
      <c r="Y5" s="10" t="str">
        <f t="shared" si="0"/>
        <v>Jacob van Maerlantstraat 's-Hertogenbosch #</v>
      </c>
      <c r="Z5" s="11">
        <f>D5*'Kosten per apparaat'!G7</f>
        <v>0</v>
      </c>
      <c r="AA5" s="11">
        <f>E5*'Kosten per apparaat'!$I$7</f>
        <v>0</v>
      </c>
      <c r="AB5" s="11">
        <f>F5*'Kosten per apparaat'!G15</f>
        <v>0</v>
      </c>
      <c r="AC5" s="11">
        <f>G5*'Kosten per apparaat'!E7</f>
        <v>0</v>
      </c>
      <c r="AD5" s="11">
        <f>H5*'Kosten per apparaat'!I15</f>
        <v>0</v>
      </c>
      <c r="AE5" s="11">
        <f>I5*'Kosten per apparaat'!$K$15</f>
        <v>0</v>
      </c>
      <c r="AF5" s="11">
        <f>J5*'Kosten per apparaat'!C15</f>
        <v>0</v>
      </c>
      <c r="AG5" s="11">
        <f>K5*'Kosten per apparaat'!E15</f>
        <v>0</v>
      </c>
      <c r="AH5" s="11">
        <f>L5*'Kosten per apparaat'!$C$7</f>
        <v>0</v>
      </c>
      <c r="AI5" s="11">
        <f>N5*'Kosten per apparaat'!$K$7</f>
        <v>0</v>
      </c>
      <c r="AJ5" s="11">
        <f>O5*'Kosten per apparaat'!$K$7</f>
        <v>0</v>
      </c>
      <c r="AK5" s="132">
        <f>P5*'Kosten per apparaat'!N5</f>
        <v>0</v>
      </c>
      <c r="AL5" s="132">
        <f>Q5*'Kosten per apparaat'!N6</f>
        <v>0</v>
      </c>
      <c r="AM5" s="132">
        <f>R5*'Kosten per apparaat'!N7</f>
        <v>0</v>
      </c>
      <c r="AN5" s="132">
        <f>S5*'Kosten per apparaat'!N10</f>
        <v>0</v>
      </c>
      <c r="AO5" s="113"/>
      <c r="AP5" s="36"/>
      <c r="AQ5" s="12">
        <f t="shared" si="1"/>
        <v>0</v>
      </c>
    </row>
    <row r="6" spans="1:43" s="13" customFormat="1">
      <c r="A6" s="35">
        <v>4</v>
      </c>
      <c r="B6" s="9" t="s">
        <v>58</v>
      </c>
      <c r="C6" s="10" t="s">
        <v>3</v>
      </c>
      <c r="D6" s="15">
        <v>11</v>
      </c>
      <c r="E6" s="14"/>
      <c r="F6" s="14">
        <v>25</v>
      </c>
      <c r="G6" s="14"/>
      <c r="H6" s="14">
        <v>18</v>
      </c>
      <c r="I6" s="15"/>
      <c r="J6" s="14">
        <v>4</v>
      </c>
      <c r="K6" s="14">
        <v>25</v>
      </c>
      <c r="L6" s="14">
        <f>4+8</f>
        <v>12</v>
      </c>
      <c r="M6" s="14">
        <v>12</v>
      </c>
      <c r="N6" s="14"/>
      <c r="O6" s="14"/>
      <c r="P6" s="14"/>
      <c r="Q6" s="14"/>
      <c r="R6" s="14"/>
      <c r="S6" s="14"/>
      <c r="T6" s="14" t="s">
        <v>59</v>
      </c>
      <c r="U6" s="36"/>
      <c r="V6" s="37">
        <f t="shared" si="2"/>
        <v>107</v>
      </c>
      <c r="W6" s="8">
        <f t="shared" si="0"/>
        <v>4</v>
      </c>
      <c r="X6" s="9" t="str">
        <f t="shared" si="0"/>
        <v>HW</v>
      </c>
      <c r="Y6" s="10" t="str">
        <f t="shared" si="0"/>
        <v>Weidonklaan 's-Hertogenbosch #</v>
      </c>
      <c r="Z6" s="11">
        <f>D6*'Kosten per apparaat'!G7</f>
        <v>0</v>
      </c>
      <c r="AA6" s="11">
        <f>E6*'Kosten per apparaat'!$I$7</f>
        <v>0</v>
      </c>
      <c r="AB6" s="11">
        <f>F6*'Kosten per apparaat'!G15</f>
        <v>0</v>
      </c>
      <c r="AC6" s="11">
        <f>G6*'Kosten per apparaat'!E7</f>
        <v>0</v>
      </c>
      <c r="AD6" s="11">
        <f>H6*'Kosten per apparaat'!I15</f>
        <v>0</v>
      </c>
      <c r="AE6" s="11">
        <f>I6*'Kosten per apparaat'!$K$15</f>
        <v>0</v>
      </c>
      <c r="AF6" s="11">
        <f>J6*'Kosten per apparaat'!C15</f>
        <v>0</v>
      </c>
      <c r="AG6" s="11">
        <f>K6*'Kosten per apparaat'!E15</f>
        <v>0</v>
      </c>
      <c r="AH6" s="11">
        <f>L6*'Kosten per apparaat'!$C$7</f>
        <v>0</v>
      </c>
      <c r="AI6" s="11">
        <f>N6*'Kosten per apparaat'!$K$7</f>
        <v>0</v>
      </c>
      <c r="AJ6" s="11">
        <f>O6*'Kosten per apparaat'!$K$7</f>
        <v>0</v>
      </c>
      <c r="AK6" s="132">
        <f>P6*'Kosten per apparaat'!N5</f>
        <v>0</v>
      </c>
      <c r="AL6" s="132">
        <f>Q6*'Kosten per apparaat'!N6</f>
        <v>0</v>
      </c>
      <c r="AM6" s="132">
        <f>R6*'Kosten per apparaat'!N7</f>
        <v>0</v>
      </c>
      <c r="AN6" s="132">
        <f>S6*'Kosten per apparaat'!N10</f>
        <v>0</v>
      </c>
      <c r="AO6" s="113"/>
      <c r="AP6" s="36"/>
      <c r="AQ6" s="12">
        <f t="shared" si="1"/>
        <v>0</v>
      </c>
    </row>
    <row r="7" spans="1:43" s="13" customFormat="1">
      <c r="A7" s="35">
        <v>5</v>
      </c>
      <c r="B7" s="9" t="s">
        <v>60</v>
      </c>
      <c r="C7" s="30" t="s">
        <v>4</v>
      </c>
      <c r="D7" s="135">
        <v>14</v>
      </c>
      <c r="E7" s="135"/>
      <c r="F7" s="130">
        <v>22</v>
      </c>
      <c r="G7" s="130"/>
      <c r="H7" s="135">
        <v>16</v>
      </c>
      <c r="I7" s="135"/>
      <c r="J7" s="130">
        <v>9</v>
      </c>
      <c r="K7" s="130">
        <v>22</v>
      </c>
      <c r="L7" s="130">
        <v>9</v>
      </c>
      <c r="M7" s="130">
        <v>9</v>
      </c>
      <c r="N7" s="130"/>
      <c r="O7" s="130"/>
      <c r="P7" s="130"/>
      <c r="Q7" s="130"/>
      <c r="R7" s="130"/>
      <c r="S7" s="130"/>
      <c r="T7" s="130" t="s">
        <v>59</v>
      </c>
      <c r="U7" s="36"/>
      <c r="V7" s="37">
        <f t="shared" si="2"/>
        <v>101</v>
      </c>
      <c r="W7" s="8">
        <f t="shared" ref="W7:W12" si="3">A7</f>
        <v>5</v>
      </c>
      <c r="X7" s="9" t="str">
        <f t="shared" ref="X7:X12" si="4">B7</f>
        <v>HH</v>
      </c>
      <c r="Y7" s="10" t="str">
        <f t="shared" ref="Y7:Y12" si="5">C7</f>
        <v>Stadionlaan 's-Hertogenbosch #</v>
      </c>
      <c r="Z7" s="11">
        <f>D7*'Kosten per apparaat'!G7</f>
        <v>0</v>
      </c>
      <c r="AA7" s="11">
        <f>E7*'Kosten per apparaat'!$I$7</f>
        <v>0</v>
      </c>
      <c r="AB7" s="11">
        <f>F7*'Kosten per apparaat'!G15</f>
        <v>0</v>
      </c>
      <c r="AC7" s="11">
        <f>G7*'Kosten per apparaat'!E7</f>
        <v>0</v>
      </c>
      <c r="AD7" s="11">
        <f>H7*'Kosten per apparaat'!I15</f>
        <v>0</v>
      </c>
      <c r="AE7" s="11">
        <f>I7*'Kosten per apparaat'!$K$15</f>
        <v>0</v>
      </c>
      <c r="AF7" s="11">
        <f>J7*'Kosten per apparaat'!C15</f>
        <v>0</v>
      </c>
      <c r="AG7" s="11">
        <f>K7*'Kosten per apparaat'!E15</f>
        <v>0</v>
      </c>
      <c r="AH7" s="11">
        <f>L7*'Kosten per apparaat'!$C$7</f>
        <v>0</v>
      </c>
      <c r="AI7" s="11">
        <f>N7*'Kosten per apparaat'!$K$7</f>
        <v>0</v>
      </c>
      <c r="AJ7" s="11">
        <f>O7*'Kosten per apparaat'!$K$7</f>
        <v>0</v>
      </c>
      <c r="AK7" s="132">
        <f>P7*'Kosten per apparaat'!N5</f>
        <v>0</v>
      </c>
      <c r="AL7" s="132">
        <f>Q7*'Kosten per apparaat'!N6</f>
        <v>0</v>
      </c>
      <c r="AM7" s="132">
        <f>R7*'Kosten per apparaat'!N7</f>
        <v>0</v>
      </c>
      <c r="AN7" s="132">
        <f>S7*'Kosten per apparaat'!N10</f>
        <v>0</v>
      </c>
      <c r="AO7" s="113"/>
      <c r="AP7" s="36"/>
      <c r="AQ7" s="12">
        <f t="shared" si="1"/>
        <v>0</v>
      </c>
    </row>
    <row r="8" spans="1:43" s="13" customFormat="1">
      <c r="A8" s="35">
        <v>6</v>
      </c>
      <c r="B8" s="124" t="s">
        <v>61</v>
      </c>
      <c r="C8" s="30" t="s">
        <v>62</v>
      </c>
      <c r="D8" s="15">
        <v>20</v>
      </c>
      <c r="E8" s="15">
        <v>10</v>
      </c>
      <c r="F8" s="15">
        <v>61</v>
      </c>
      <c r="G8" s="136"/>
      <c r="H8" s="15">
        <v>46</v>
      </c>
      <c r="I8" s="15">
        <v>10</v>
      </c>
      <c r="J8" s="15">
        <v>24</v>
      </c>
      <c r="K8" s="15">
        <v>61</v>
      </c>
      <c r="L8" s="15">
        <v>43</v>
      </c>
      <c r="M8" s="15">
        <v>43</v>
      </c>
      <c r="N8" s="14"/>
      <c r="O8" s="14"/>
      <c r="P8" s="14"/>
      <c r="Q8" s="14"/>
      <c r="R8" s="14"/>
      <c r="S8" s="14"/>
      <c r="T8" s="14" t="s">
        <v>57</v>
      </c>
      <c r="U8" s="36"/>
      <c r="V8" s="37">
        <f t="shared" si="2"/>
        <v>318</v>
      </c>
      <c r="W8" s="8">
        <f t="shared" si="3"/>
        <v>6</v>
      </c>
      <c r="X8" s="9" t="str">
        <f t="shared" si="4"/>
        <v>VM</v>
      </c>
      <c r="Y8" s="10" t="str">
        <f t="shared" si="5"/>
        <v>Muntelaar Veghel</v>
      </c>
      <c r="Z8" s="11">
        <f>D8*'Kosten per apparaat'!G7</f>
        <v>0</v>
      </c>
      <c r="AA8" s="11">
        <f>E8*'Kosten per apparaat'!$I$7</f>
        <v>0</v>
      </c>
      <c r="AB8" s="11">
        <f>F8*'Kosten per apparaat'!G15</f>
        <v>0</v>
      </c>
      <c r="AC8" s="11">
        <f>G8*'Kosten per apparaat'!E7</f>
        <v>0</v>
      </c>
      <c r="AD8" s="11">
        <f>H8*'Kosten per apparaat'!I15</f>
        <v>0</v>
      </c>
      <c r="AE8" s="11">
        <f>I8*'Kosten per apparaat'!$K$15</f>
        <v>0</v>
      </c>
      <c r="AF8" s="11">
        <f>J8*'Kosten per apparaat'!C15</f>
        <v>0</v>
      </c>
      <c r="AG8" s="11">
        <f>K8*'Kosten per apparaat'!E15</f>
        <v>0</v>
      </c>
      <c r="AH8" s="11">
        <f>L8*'Kosten per apparaat'!$C$7</f>
        <v>0</v>
      </c>
      <c r="AI8" s="11">
        <f>N8*'Kosten per apparaat'!$K$7</f>
        <v>0</v>
      </c>
      <c r="AJ8" s="11">
        <f>O8*'Kosten per apparaat'!$K$7</f>
        <v>0</v>
      </c>
      <c r="AK8" s="132">
        <f>P8*'Kosten per apparaat'!N5</f>
        <v>0</v>
      </c>
      <c r="AL8" s="132">
        <f>Q8*'Kosten per apparaat'!N6</f>
        <v>0</v>
      </c>
      <c r="AM8" s="132">
        <f>R8*'Kosten per apparaat'!N7</f>
        <v>0</v>
      </c>
      <c r="AN8" s="132">
        <f>S8*'Kosten per apparaat'!N10</f>
        <v>0</v>
      </c>
      <c r="AO8" s="113"/>
      <c r="AP8" s="36"/>
      <c r="AQ8" s="12">
        <f t="shared" si="1"/>
        <v>0</v>
      </c>
    </row>
    <row r="9" spans="1:43" s="13" customFormat="1">
      <c r="A9" s="35">
        <v>7</v>
      </c>
      <c r="B9" s="124" t="s">
        <v>63</v>
      </c>
      <c r="C9" s="30" t="s">
        <v>64</v>
      </c>
      <c r="D9" s="15">
        <v>28</v>
      </c>
      <c r="E9" s="14">
        <v>5</v>
      </c>
      <c r="F9" s="14">
        <v>49</v>
      </c>
      <c r="G9" s="14"/>
      <c r="H9" s="14">
        <v>47</v>
      </c>
      <c r="I9" s="15">
        <v>7</v>
      </c>
      <c r="J9" s="14">
        <v>29</v>
      </c>
      <c r="K9" s="15">
        <v>49</v>
      </c>
      <c r="L9" s="14">
        <v>29</v>
      </c>
      <c r="M9" s="14">
        <v>29</v>
      </c>
      <c r="N9" s="14"/>
      <c r="O9" s="14"/>
      <c r="P9" s="14"/>
      <c r="Q9" s="14"/>
      <c r="R9" s="14">
        <v>1</v>
      </c>
      <c r="S9" s="14"/>
      <c r="T9" s="14" t="s">
        <v>59</v>
      </c>
      <c r="U9" s="36"/>
      <c r="V9" s="37">
        <f t="shared" si="2"/>
        <v>273</v>
      </c>
      <c r="W9" s="8">
        <f t="shared" si="3"/>
        <v>7</v>
      </c>
      <c r="X9" s="9" t="str">
        <f t="shared" si="4"/>
        <v>OE</v>
      </c>
      <c r="Y9" s="10" t="str">
        <f t="shared" si="5"/>
        <v>Euterpelaan Oss</v>
      </c>
      <c r="Z9" s="11">
        <f>D9*'Kosten per apparaat'!G7</f>
        <v>0</v>
      </c>
      <c r="AA9" s="11">
        <f>E9*'Kosten per apparaat'!$I$7</f>
        <v>0</v>
      </c>
      <c r="AB9" s="11">
        <f>F9*'Kosten per apparaat'!G15</f>
        <v>0</v>
      </c>
      <c r="AC9" s="11">
        <f>G9*'Kosten per apparaat'!E7</f>
        <v>0</v>
      </c>
      <c r="AD9" s="11">
        <f>H9*'Kosten per apparaat'!I15</f>
        <v>0</v>
      </c>
      <c r="AE9" s="11">
        <f>I9*'Kosten per apparaat'!$K$15</f>
        <v>0</v>
      </c>
      <c r="AF9" s="11">
        <f>J9*'Kosten per apparaat'!C15</f>
        <v>0</v>
      </c>
      <c r="AG9" s="11">
        <f>K9*'Kosten per apparaat'!E15</f>
        <v>0</v>
      </c>
      <c r="AH9" s="11">
        <f>L9*'Kosten per apparaat'!$C$7</f>
        <v>0</v>
      </c>
      <c r="AI9" s="11">
        <f>N9*'Kosten per apparaat'!$K$7</f>
        <v>0</v>
      </c>
      <c r="AJ9" s="11">
        <f>O9*'Kosten per apparaat'!$K$7</f>
        <v>0</v>
      </c>
      <c r="AK9" s="132">
        <f>P9*'Kosten per apparaat'!N5</f>
        <v>0</v>
      </c>
      <c r="AL9" s="132">
        <f>Q9*'Kosten per apparaat'!N6</f>
        <v>0</v>
      </c>
      <c r="AM9" s="132">
        <f>R9*'Kosten per apparaat'!N7</f>
        <v>0</v>
      </c>
      <c r="AN9" s="132">
        <f>S9*'Kosten per apparaat'!N10</f>
        <v>0</v>
      </c>
      <c r="AO9" s="113"/>
      <c r="AP9" s="36"/>
      <c r="AQ9" s="12">
        <f t="shared" si="1"/>
        <v>0</v>
      </c>
    </row>
    <row r="10" spans="1:43" s="13" customFormat="1">
      <c r="A10" s="35">
        <v>8</v>
      </c>
      <c r="B10" s="124" t="s">
        <v>65</v>
      </c>
      <c r="C10" s="10" t="s">
        <v>66</v>
      </c>
      <c r="D10" s="15">
        <v>8</v>
      </c>
      <c r="E10" s="14"/>
      <c r="F10" s="14">
        <v>19</v>
      </c>
      <c r="G10" s="14"/>
      <c r="H10" s="14">
        <v>22</v>
      </c>
      <c r="I10" s="15">
        <v>2</v>
      </c>
      <c r="J10" s="14">
        <v>6</v>
      </c>
      <c r="K10" s="15">
        <v>19</v>
      </c>
      <c r="L10" s="14">
        <v>14</v>
      </c>
      <c r="M10" s="14">
        <v>14</v>
      </c>
      <c r="N10" s="14"/>
      <c r="O10" s="14"/>
      <c r="P10" s="14"/>
      <c r="Q10" s="14"/>
      <c r="R10" s="14"/>
      <c r="S10" s="14"/>
      <c r="T10" s="14" t="s">
        <v>57</v>
      </c>
      <c r="U10" s="36"/>
      <c r="V10" s="37">
        <f t="shared" si="2"/>
        <v>104</v>
      </c>
      <c r="W10" s="8">
        <f t="shared" si="3"/>
        <v>8</v>
      </c>
      <c r="X10" s="9" t="str">
        <f t="shared" si="4"/>
        <v>ON</v>
      </c>
      <c r="Y10" s="10" t="str">
        <f t="shared" si="5"/>
        <v>Nelson Mandelaboulevard Oss</v>
      </c>
      <c r="Z10" s="11">
        <f>D10*'Kosten per apparaat'!G7</f>
        <v>0</v>
      </c>
      <c r="AA10" s="11">
        <f>E10*'Kosten per apparaat'!$I$7</f>
        <v>0</v>
      </c>
      <c r="AB10" s="11">
        <f>F10*'Kosten per apparaat'!G15</f>
        <v>0</v>
      </c>
      <c r="AC10" s="11">
        <f>G10*'Kosten per apparaat'!E7</f>
        <v>0</v>
      </c>
      <c r="AD10" s="11">
        <f>H10*'Kosten per apparaat'!I15</f>
        <v>0</v>
      </c>
      <c r="AE10" s="11">
        <f>I10*'Kosten per apparaat'!$K$15</f>
        <v>0</v>
      </c>
      <c r="AF10" s="11">
        <f>J10*'Kosten per apparaat'!C15</f>
        <v>0</v>
      </c>
      <c r="AG10" s="11">
        <f>K10*'Kosten per apparaat'!E15</f>
        <v>0</v>
      </c>
      <c r="AH10" s="11">
        <f>L10*'Kosten per apparaat'!$C$7</f>
        <v>0</v>
      </c>
      <c r="AI10" s="11">
        <f>N10*'Kosten per apparaat'!$K$7</f>
        <v>0</v>
      </c>
      <c r="AJ10" s="11">
        <f>O10*'Kosten per apparaat'!$K$7</f>
        <v>0</v>
      </c>
      <c r="AK10" s="132">
        <f>P10*'Kosten per apparaat'!N5</f>
        <v>0</v>
      </c>
      <c r="AL10" s="132">
        <f>Q10*'Kosten per apparaat'!N6</f>
        <v>0</v>
      </c>
      <c r="AM10" s="132">
        <f>R10*'Kosten per apparaat'!N7</f>
        <v>0</v>
      </c>
      <c r="AN10" s="132">
        <f>S10*'Kosten per apparaat'!N10</f>
        <v>0</v>
      </c>
      <c r="AO10" s="113"/>
      <c r="AP10" s="36"/>
      <c r="AQ10" s="12">
        <f t="shared" si="1"/>
        <v>0</v>
      </c>
    </row>
    <row r="11" spans="1:43" s="13" customFormat="1">
      <c r="A11" s="35">
        <v>9</v>
      </c>
      <c r="B11" s="124" t="s">
        <v>67</v>
      </c>
      <c r="C11" s="10" t="s">
        <v>68</v>
      </c>
      <c r="D11" s="15"/>
      <c r="E11" s="14">
        <v>10</v>
      </c>
      <c r="F11" s="14">
        <v>12</v>
      </c>
      <c r="G11" s="14"/>
      <c r="H11" s="14">
        <v>18</v>
      </c>
      <c r="I11" s="15">
        <v>5</v>
      </c>
      <c r="J11" s="14">
        <v>10</v>
      </c>
      <c r="K11" s="15">
        <v>12</v>
      </c>
      <c r="L11" s="14">
        <v>7</v>
      </c>
      <c r="M11" s="14">
        <v>7</v>
      </c>
      <c r="N11" s="14"/>
      <c r="O11" s="14"/>
      <c r="P11" s="14"/>
      <c r="Q11" s="14"/>
      <c r="R11" s="14"/>
      <c r="S11" s="14"/>
      <c r="T11" s="14" t="s">
        <v>59</v>
      </c>
      <c r="U11" s="36"/>
      <c r="V11" s="37">
        <f t="shared" si="2"/>
        <v>81</v>
      </c>
      <c r="W11" s="8">
        <f t="shared" si="3"/>
        <v>9</v>
      </c>
      <c r="X11" s="9" t="str">
        <f t="shared" si="4"/>
        <v>CB</v>
      </c>
      <c r="Y11" s="10" t="str">
        <f t="shared" si="5"/>
        <v>Beversestraat Cuijk</v>
      </c>
      <c r="Z11" s="11">
        <f>D11*'Kosten per apparaat'!G7</f>
        <v>0</v>
      </c>
      <c r="AA11" s="11">
        <f>E11*'Kosten per apparaat'!$I$7</f>
        <v>0</v>
      </c>
      <c r="AB11" s="11">
        <f>F11*'Kosten per apparaat'!G15</f>
        <v>0</v>
      </c>
      <c r="AC11" s="11">
        <f>G11*'Kosten per apparaat'!E7</f>
        <v>0</v>
      </c>
      <c r="AD11" s="11">
        <f>H11*'Kosten per apparaat'!I15</f>
        <v>0</v>
      </c>
      <c r="AE11" s="11">
        <f>I11*'Kosten per apparaat'!$K$15</f>
        <v>0</v>
      </c>
      <c r="AF11" s="11">
        <f>J11*'Kosten per apparaat'!C15</f>
        <v>0</v>
      </c>
      <c r="AG11" s="11">
        <f>K11*'Kosten per apparaat'!E15</f>
        <v>0</v>
      </c>
      <c r="AH11" s="11">
        <f>L11*'Kosten per apparaat'!$C$7</f>
        <v>0</v>
      </c>
      <c r="AI11" s="11">
        <f>N11*'Kosten per apparaat'!$K$7</f>
        <v>0</v>
      </c>
      <c r="AJ11" s="11">
        <f>O11*'Kosten per apparaat'!$K$7</f>
        <v>0</v>
      </c>
      <c r="AK11" s="132">
        <f>P11*'Kosten per apparaat'!N5</f>
        <v>0</v>
      </c>
      <c r="AL11" s="132">
        <f>Q11*'Kosten per apparaat'!N6</f>
        <v>0</v>
      </c>
      <c r="AM11" s="132">
        <f>R11*'Kosten per apparaat'!N7</f>
        <v>0</v>
      </c>
      <c r="AN11" s="132">
        <f>S11*'Kosten per apparaat'!N10</f>
        <v>0</v>
      </c>
      <c r="AO11" s="113"/>
      <c r="AP11" s="36"/>
      <c r="AQ11" s="12">
        <f t="shared" si="1"/>
        <v>0</v>
      </c>
    </row>
    <row r="12" spans="1:43" s="13" customFormat="1">
      <c r="A12" s="35">
        <v>10</v>
      </c>
      <c r="B12" s="124" t="s">
        <v>69</v>
      </c>
      <c r="C12" s="10" t="s">
        <v>70</v>
      </c>
      <c r="D12" s="14">
        <v>8</v>
      </c>
      <c r="E12" s="14"/>
      <c r="F12" s="15">
        <v>13</v>
      </c>
      <c r="G12" s="15"/>
      <c r="H12" s="14">
        <v>13</v>
      </c>
      <c r="I12" s="15">
        <v>6</v>
      </c>
      <c r="J12" s="15">
        <v>6</v>
      </c>
      <c r="K12" s="15">
        <v>13</v>
      </c>
      <c r="L12" s="15">
        <v>8</v>
      </c>
      <c r="M12" s="15">
        <v>8</v>
      </c>
      <c r="N12" s="15"/>
      <c r="O12" s="15"/>
      <c r="P12" s="15"/>
      <c r="Q12" s="15">
        <v>3</v>
      </c>
      <c r="R12" s="15"/>
      <c r="S12" s="15"/>
      <c r="T12" s="15" t="s">
        <v>57</v>
      </c>
      <c r="U12" s="36"/>
      <c r="V12" s="37">
        <f t="shared" si="2"/>
        <v>78</v>
      </c>
      <c r="W12" s="8">
        <f t="shared" si="3"/>
        <v>10</v>
      </c>
      <c r="X12" s="9" t="str">
        <f t="shared" si="4"/>
        <v>CJ</v>
      </c>
      <c r="Y12" s="10" t="str">
        <f t="shared" si="5"/>
        <v>Jan van Cuijkstraat Cuijk</v>
      </c>
      <c r="Z12" s="11">
        <f>D12*'Kosten per apparaat'!G7</f>
        <v>0</v>
      </c>
      <c r="AA12" s="11">
        <f>E12*'Kosten per apparaat'!$I$7</f>
        <v>0</v>
      </c>
      <c r="AB12" s="11">
        <f>F12*'Kosten per apparaat'!G15</f>
        <v>0</v>
      </c>
      <c r="AC12" s="11">
        <f>G12*'Kosten per apparaat'!E7</f>
        <v>0</v>
      </c>
      <c r="AD12" s="11">
        <f>H12*'Kosten per apparaat'!I15</f>
        <v>0</v>
      </c>
      <c r="AE12" s="11">
        <f>I12*'Kosten per apparaat'!$K$15</f>
        <v>0</v>
      </c>
      <c r="AF12" s="11">
        <f>J12*'Kosten per apparaat'!C15</f>
        <v>0</v>
      </c>
      <c r="AG12" s="11">
        <f>K12*'Kosten per apparaat'!E15</f>
        <v>0</v>
      </c>
      <c r="AH12" s="11">
        <f>L12*'Kosten per apparaat'!$C$7</f>
        <v>0</v>
      </c>
      <c r="AI12" s="11">
        <f>N12*'Kosten per apparaat'!$K$7</f>
        <v>0</v>
      </c>
      <c r="AJ12" s="11">
        <f>O12*'Kosten per apparaat'!$K$7</f>
        <v>0</v>
      </c>
      <c r="AK12" s="132">
        <f>P12*'Kosten per apparaat'!N5</f>
        <v>0</v>
      </c>
      <c r="AL12" s="132">
        <f>Q12*'Kosten per apparaat'!N6</f>
        <v>0</v>
      </c>
      <c r="AM12" s="132">
        <f>R12*'Kosten per apparaat'!N7</f>
        <v>0</v>
      </c>
      <c r="AN12" s="132">
        <f>S12*'Kosten per apparaat'!N10</f>
        <v>0</v>
      </c>
      <c r="AO12" s="113"/>
      <c r="AP12" s="36"/>
      <c r="AQ12" s="12">
        <f t="shared" si="1"/>
        <v>0</v>
      </c>
    </row>
    <row r="13" spans="1:43" s="13" customFormat="1">
      <c r="A13" s="35"/>
      <c r="B13" s="9"/>
      <c r="C13" s="10"/>
      <c r="D13" s="14"/>
      <c r="E13" s="14"/>
      <c r="F13" s="15"/>
      <c r="G13" s="15"/>
      <c r="H13" s="14"/>
      <c r="I13" s="15"/>
      <c r="J13" s="15"/>
      <c r="K13" s="15"/>
      <c r="L13" s="15"/>
      <c r="M13" s="15"/>
      <c r="N13" s="15"/>
      <c r="O13" s="15"/>
      <c r="P13" s="15"/>
      <c r="Q13" s="15"/>
      <c r="R13" s="15"/>
      <c r="S13" s="15"/>
      <c r="T13" s="15"/>
      <c r="U13" s="36"/>
      <c r="V13" s="37">
        <f t="shared" si="2"/>
        <v>0</v>
      </c>
      <c r="W13" s="8"/>
      <c r="X13" s="9"/>
      <c r="Y13" s="10"/>
      <c r="Z13" s="11"/>
      <c r="AA13" s="11"/>
      <c r="AB13" s="11"/>
      <c r="AC13" s="11"/>
      <c r="AD13" s="11"/>
      <c r="AE13" s="11"/>
      <c r="AF13" s="11"/>
      <c r="AG13" s="11"/>
      <c r="AH13" s="11"/>
      <c r="AI13" s="11"/>
      <c r="AJ13" s="11"/>
      <c r="AK13" s="11"/>
      <c r="AL13" s="11"/>
      <c r="AM13" s="11"/>
      <c r="AN13" s="11"/>
      <c r="AO13" s="11"/>
      <c r="AP13" s="36"/>
      <c r="AQ13" s="12"/>
    </row>
    <row r="14" spans="1:43" s="13" customFormat="1">
      <c r="A14" s="35"/>
      <c r="B14" s="9"/>
      <c r="C14" s="10"/>
      <c r="D14" s="14"/>
      <c r="E14" s="14"/>
      <c r="F14" s="14"/>
      <c r="G14" s="76"/>
      <c r="H14" s="76"/>
      <c r="I14" s="15"/>
      <c r="J14" s="14"/>
      <c r="K14" s="14"/>
      <c r="L14" s="14"/>
      <c r="M14" s="14"/>
      <c r="N14" s="14"/>
      <c r="O14" s="14"/>
      <c r="P14" s="14"/>
      <c r="Q14" s="14"/>
      <c r="R14" s="14"/>
      <c r="S14" s="14"/>
      <c r="T14" s="14"/>
      <c r="U14" s="36"/>
      <c r="V14" s="37">
        <f t="shared" si="2"/>
        <v>0</v>
      </c>
      <c r="W14" s="8"/>
      <c r="X14" s="9"/>
      <c r="Y14" s="10"/>
      <c r="Z14" s="11"/>
      <c r="AA14" s="11"/>
      <c r="AB14" s="11"/>
      <c r="AC14" s="11"/>
      <c r="AD14" s="11"/>
      <c r="AE14" s="11"/>
      <c r="AF14" s="11"/>
      <c r="AG14" s="11"/>
      <c r="AH14" s="11"/>
      <c r="AI14" s="11"/>
      <c r="AJ14" s="11"/>
      <c r="AK14" s="11"/>
      <c r="AL14" s="11"/>
      <c r="AM14" s="11"/>
      <c r="AN14" s="11"/>
      <c r="AO14" s="11"/>
      <c r="AP14" s="36"/>
      <c r="AQ14" s="12"/>
    </row>
    <row r="15" spans="1:43" s="13" customFormat="1">
      <c r="A15" s="35"/>
      <c r="B15" s="9"/>
      <c r="C15" s="10"/>
      <c r="D15" s="14"/>
      <c r="E15" s="14"/>
      <c r="F15" s="15"/>
      <c r="G15" s="15"/>
      <c r="H15" s="14"/>
      <c r="I15" s="15"/>
      <c r="J15" s="14"/>
      <c r="K15" s="14"/>
      <c r="L15" s="14"/>
      <c r="M15" s="14"/>
      <c r="N15" s="14"/>
      <c r="O15" s="14"/>
      <c r="P15" s="14"/>
      <c r="Q15" s="14"/>
      <c r="R15" s="14"/>
      <c r="S15" s="14"/>
      <c r="T15" s="14"/>
      <c r="U15" s="36"/>
      <c r="V15" s="37">
        <f t="shared" si="2"/>
        <v>0</v>
      </c>
      <c r="W15" s="8"/>
      <c r="X15" s="9"/>
      <c r="Y15" s="10"/>
      <c r="Z15" s="11"/>
      <c r="AA15" s="11"/>
      <c r="AB15" s="11"/>
      <c r="AC15" s="11"/>
      <c r="AD15" s="11"/>
      <c r="AE15" s="11"/>
      <c r="AF15" s="11"/>
      <c r="AG15" s="11"/>
      <c r="AH15" s="11"/>
      <c r="AI15" s="11"/>
      <c r="AJ15" s="11"/>
      <c r="AK15" s="11"/>
      <c r="AL15" s="11"/>
      <c r="AM15" s="11"/>
      <c r="AN15" s="11"/>
      <c r="AO15" s="11"/>
      <c r="AP15" s="36"/>
      <c r="AQ15" s="12"/>
    </row>
    <row r="16" spans="1:43" s="13" customFormat="1">
      <c r="A16" s="35"/>
      <c r="B16" s="9"/>
      <c r="C16" s="10"/>
      <c r="D16" s="14"/>
      <c r="E16" s="14"/>
      <c r="F16" s="15"/>
      <c r="G16" s="15"/>
      <c r="H16" s="14"/>
      <c r="I16" s="14"/>
      <c r="J16" s="14"/>
      <c r="K16" s="14"/>
      <c r="L16" s="14"/>
      <c r="M16" s="14"/>
      <c r="N16" s="14"/>
      <c r="O16" s="14"/>
      <c r="P16" s="14"/>
      <c r="Q16" s="14"/>
      <c r="R16" s="14"/>
      <c r="S16" s="14"/>
      <c r="T16" s="14"/>
      <c r="U16" s="36"/>
      <c r="V16" s="37">
        <f t="shared" si="2"/>
        <v>0</v>
      </c>
      <c r="W16" s="8"/>
      <c r="X16" s="9"/>
      <c r="Y16" s="10"/>
      <c r="Z16" s="11"/>
      <c r="AA16" s="11"/>
      <c r="AB16" s="11"/>
      <c r="AC16" s="11"/>
      <c r="AD16" s="11"/>
      <c r="AE16" s="11"/>
      <c r="AF16" s="11"/>
      <c r="AG16" s="11"/>
      <c r="AH16" s="11"/>
      <c r="AI16" s="11"/>
      <c r="AJ16" s="11"/>
      <c r="AK16" s="11"/>
      <c r="AL16" s="11"/>
      <c r="AM16" s="11"/>
      <c r="AN16" s="11"/>
      <c r="AO16" s="11"/>
      <c r="AP16" s="36"/>
      <c r="AQ16" s="12"/>
    </row>
    <row r="17" spans="1:43">
      <c r="A17" s="38"/>
      <c r="B17" s="31"/>
      <c r="C17" s="31"/>
      <c r="D17" s="31"/>
      <c r="E17" s="31"/>
      <c r="F17" s="31"/>
      <c r="G17" s="31"/>
      <c r="H17" s="31"/>
      <c r="I17" s="31"/>
      <c r="J17" s="31"/>
      <c r="K17" s="31"/>
      <c r="L17" s="31"/>
      <c r="M17" s="31"/>
      <c r="N17" s="31"/>
      <c r="O17" s="31"/>
      <c r="P17" s="31"/>
      <c r="Q17" s="31"/>
      <c r="R17" s="31"/>
      <c r="S17" s="31"/>
      <c r="T17" s="31"/>
      <c r="U17" s="31"/>
      <c r="V17" s="31"/>
      <c r="W17" s="16"/>
      <c r="X17" s="31"/>
      <c r="Y17" s="31"/>
      <c r="Z17" s="31"/>
      <c r="AA17" s="31"/>
      <c r="AB17" s="31"/>
      <c r="AC17" s="31"/>
      <c r="AD17" s="31"/>
      <c r="AE17" s="31"/>
      <c r="AF17" s="31"/>
      <c r="AG17" s="31"/>
      <c r="AH17" s="31"/>
      <c r="AI17" s="31"/>
      <c r="AJ17" s="31"/>
      <c r="AK17" s="31"/>
      <c r="AL17" s="31"/>
      <c r="AM17" s="31"/>
      <c r="AN17" s="31"/>
      <c r="AO17" s="31"/>
      <c r="AP17" s="31"/>
      <c r="AQ17" s="17"/>
    </row>
    <row r="18" spans="1:43" s="26" customFormat="1" ht="12" thickBot="1">
      <c r="A18" s="39"/>
      <c r="B18" s="18"/>
      <c r="C18" s="19" t="s">
        <v>71</v>
      </c>
      <c r="D18" s="20">
        <f>SUM(D3:D16)</f>
        <v>330</v>
      </c>
      <c r="E18" s="20"/>
      <c r="F18" s="20">
        <f t="shared" ref="F18:T18" si="6">SUM(F3:F16)</f>
        <v>724</v>
      </c>
      <c r="G18" s="20">
        <f t="shared" si="6"/>
        <v>0</v>
      </c>
      <c r="H18" s="20">
        <f t="shared" si="6"/>
        <v>555</v>
      </c>
      <c r="I18" s="20">
        <f>SUM(I3:I16)</f>
        <v>30</v>
      </c>
      <c r="J18" s="20">
        <f t="shared" si="6"/>
        <v>139</v>
      </c>
      <c r="K18" s="20">
        <f t="shared" si="6"/>
        <v>724</v>
      </c>
      <c r="L18" s="20">
        <f>SUM(L3:L16)</f>
        <v>364</v>
      </c>
      <c r="M18" s="20">
        <f t="shared" si="6"/>
        <v>364</v>
      </c>
      <c r="N18" s="20">
        <f t="shared" si="6"/>
        <v>0</v>
      </c>
      <c r="O18" s="20">
        <f t="shared" si="6"/>
        <v>0</v>
      </c>
      <c r="P18" s="20"/>
      <c r="Q18" s="20"/>
      <c r="R18" s="20"/>
      <c r="S18" s="20"/>
      <c r="T18" s="20">
        <f t="shared" si="6"/>
        <v>0</v>
      </c>
      <c r="U18" s="21"/>
      <c r="V18" s="22">
        <f>SUM(V3:V16)</f>
        <v>3283</v>
      </c>
      <c r="W18" s="23"/>
      <c r="X18" s="18"/>
      <c r="Y18" s="19" t="s">
        <v>51</v>
      </c>
      <c r="Z18" s="24">
        <f>SUM(Z3:Z16)</f>
        <v>0</v>
      </c>
      <c r="AA18" s="24">
        <f>SUM(AA3:AA16)</f>
        <v>0</v>
      </c>
      <c r="AB18" s="24">
        <f>SUM(AB3:AB16)</f>
        <v>0</v>
      </c>
      <c r="AC18" s="24">
        <f t="shared" ref="AC18:AN18" si="7">SUM(AC3:AC16)</f>
        <v>0</v>
      </c>
      <c r="AD18" s="24">
        <f t="shared" si="7"/>
        <v>0</v>
      </c>
      <c r="AE18" s="24"/>
      <c r="AF18" s="24">
        <f t="shared" si="7"/>
        <v>0</v>
      </c>
      <c r="AG18" s="24">
        <f t="shared" si="7"/>
        <v>0</v>
      </c>
      <c r="AH18" s="24">
        <f>SUM(AH3:AH16)</f>
        <v>0</v>
      </c>
      <c r="AI18" s="24">
        <f t="shared" ref="AI18:AJ18" si="8">SUM(AI3:AI16)</f>
        <v>0</v>
      </c>
      <c r="AJ18" s="24">
        <f t="shared" si="8"/>
        <v>0</v>
      </c>
      <c r="AK18" s="24">
        <f>SUM(AK3:AK16)</f>
        <v>0</v>
      </c>
      <c r="AL18" s="24">
        <f t="shared" si="7"/>
        <v>0</v>
      </c>
      <c r="AM18" s="24">
        <f t="shared" si="7"/>
        <v>0</v>
      </c>
      <c r="AN18" s="24">
        <f t="shared" si="7"/>
        <v>0</v>
      </c>
      <c r="AO18" s="24">
        <f>SUM(AO3:AO16)</f>
        <v>0</v>
      </c>
      <c r="AP18" s="21"/>
      <c r="AQ18" s="25">
        <f>SUM(AQ3:AQ16)</f>
        <v>0</v>
      </c>
    </row>
    <row r="20" spans="1:43">
      <c r="A20" s="1" t="s">
        <v>143</v>
      </c>
    </row>
    <row r="21" spans="1:43">
      <c r="A21" s="137" t="s">
        <v>72</v>
      </c>
      <c r="B21" s="105"/>
      <c r="C21" s="105"/>
      <c r="D21" s="105"/>
    </row>
    <row r="22" spans="1:43">
      <c r="A22" s="1" t="s">
        <v>73</v>
      </c>
    </row>
    <row r="33" spans="2:43" ht="36" customHeight="1">
      <c r="D33" s="144" t="s">
        <v>74</v>
      </c>
      <c r="E33" s="144"/>
      <c r="F33" s="145"/>
      <c r="AH33" s="27"/>
      <c r="AI33" s="27"/>
      <c r="AJ33" s="27"/>
      <c r="AK33" s="27"/>
      <c r="AL33" s="27"/>
      <c r="AM33" s="27"/>
      <c r="AN33" s="27"/>
      <c r="AO33" s="27"/>
      <c r="AP33" s="27"/>
      <c r="AQ33" s="28"/>
    </row>
    <row r="34" spans="2:43" ht="18" thickBot="1">
      <c r="D34" s="103"/>
      <c r="E34" s="103"/>
      <c r="F34" s="104"/>
      <c r="H34" s="105"/>
      <c r="I34" s="105"/>
      <c r="J34" s="105"/>
      <c r="K34" s="105"/>
      <c r="L34" s="105"/>
      <c r="M34" s="105"/>
      <c r="N34" s="105"/>
      <c r="AH34" s="27"/>
      <c r="AI34" s="27"/>
      <c r="AJ34" s="27"/>
      <c r="AK34" s="27"/>
      <c r="AL34" s="27"/>
      <c r="AM34" s="27"/>
      <c r="AN34" s="27"/>
      <c r="AO34" s="27"/>
      <c r="AP34" s="27"/>
      <c r="AQ34" s="28"/>
    </row>
    <row r="35" spans="2:43" ht="16.8" thickBot="1">
      <c r="B35" s="140" t="s">
        <v>75</v>
      </c>
      <c r="C35" s="141"/>
      <c r="D35" s="142">
        <f>AQ18+'Kosten per apparaat'!U16</f>
        <v>0</v>
      </c>
      <c r="E35" s="142"/>
      <c r="F35" s="143"/>
      <c r="H35" s="105"/>
      <c r="I35" s="105"/>
      <c r="J35" s="105"/>
      <c r="K35" s="105"/>
      <c r="L35" s="105"/>
      <c r="M35" s="105"/>
      <c r="N35" s="105"/>
      <c r="Y35" s="29"/>
    </row>
    <row r="39" spans="2:43">
      <c r="B39" s="105"/>
    </row>
    <row r="42" spans="2:43" s="105" customFormat="1"/>
    <row r="43" spans="2:43" s="105" customFormat="1"/>
    <row r="44" spans="2:43" s="105" customFormat="1"/>
    <row r="45" spans="2:43" s="105" customFormat="1"/>
    <row r="46" spans="2:43" s="105" customFormat="1"/>
    <row r="47" spans="2:43" s="105" customFormat="1"/>
  </sheetData>
  <mergeCells count="3">
    <mergeCell ref="B35:C35"/>
    <mergeCell ref="D35:F35"/>
    <mergeCell ref="D33:F3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3"/>
  <sheetViews>
    <sheetView showGridLines="0" tabSelected="1" topLeftCell="E1" workbookViewId="0">
      <selection activeCell="L29" sqref="L29"/>
    </sheetView>
  </sheetViews>
  <sheetFormatPr defaultRowHeight="14.4"/>
  <cols>
    <col min="1" max="1" width="19.5546875" customWidth="1"/>
    <col min="2" max="2" width="2" customWidth="1"/>
    <col min="3" max="3" width="24.88671875" customWidth="1"/>
    <col min="4" max="4" width="2.44140625" customWidth="1"/>
    <col min="5" max="5" width="22.33203125" customWidth="1"/>
    <col min="6" max="6" width="2.33203125" customWidth="1"/>
    <col min="7" max="7" width="22.33203125" customWidth="1"/>
    <col min="8" max="8" width="2.33203125" customWidth="1"/>
    <col min="9" max="9" width="22.33203125" customWidth="1"/>
    <col min="10" max="10" width="2.33203125" customWidth="1"/>
    <col min="11" max="11" width="21.33203125" customWidth="1"/>
    <col min="13" max="13" width="11.44140625" customWidth="1"/>
    <col min="14" max="14" width="11.88671875" customWidth="1"/>
    <col min="15" max="15" width="13.77734375" customWidth="1"/>
    <col min="17" max="17" width="23.6640625" customWidth="1"/>
    <col min="18" max="18" width="8.88671875" customWidth="1"/>
    <col min="19" max="19" width="10.5546875" customWidth="1"/>
    <col min="20" max="20" width="12.109375" customWidth="1"/>
    <col min="21" max="21" width="12.33203125" customWidth="1"/>
    <col min="22" max="22" width="10.109375" customWidth="1"/>
    <col min="23" max="23" width="10.5546875" customWidth="1"/>
    <col min="24" max="24" width="9.44140625" customWidth="1"/>
    <col min="25" max="25" width="10.33203125" customWidth="1"/>
    <col min="26" max="26" width="9.77734375" customWidth="1"/>
    <col min="27" max="27" width="10.109375" customWidth="1"/>
  </cols>
  <sheetData>
    <row r="1" spans="1:27" ht="16.2">
      <c r="A1" s="40" t="s">
        <v>76</v>
      </c>
      <c r="B1" s="41"/>
      <c r="C1" s="41"/>
      <c r="D1" s="41"/>
      <c r="E1" s="41"/>
      <c r="F1" s="41"/>
      <c r="G1" s="41"/>
      <c r="H1" s="41"/>
      <c r="I1" s="41"/>
      <c r="J1" s="41"/>
    </row>
    <row r="2" spans="1:27">
      <c r="A2" s="41"/>
      <c r="B2" s="41"/>
      <c r="C2" s="41"/>
      <c r="D2" s="41"/>
      <c r="E2" s="41"/>
      <c r="F2" s="41"/>
      <c r="G2" s="41"/>
      <c r="H2" s="41"/>
      <c r="I2" s="41"/>
      <c r="J2" s="41"/>
      <c r="M2" s="148" t="s">
        <v>77</v>
      </c>
      <c r="N2" s="149"/>
      <c r="O2" s="147"/>
      <c r="Q2" s="154" t="s">
        <v>161</v>
      </c>
      <c r="R2" s="155" t="s">
        <v>163</v>
      </c>
      <c r="S2" s="156" t="s">
        <v>146</v>
      </c>
      <c r="T2" s="156"/>
      <c r="U2" s="156"/>
      <c r="V2" s="156"/>
      <c r="W2" s="156"/>
      <c r="X2" s="156"/>
      <c r="Y2" s="157"/>
      <c r="Z2" s="157"/>
      <c r="AA2" s="157"/>
    </row>
    <row r="3" spans="1:27">
      <c r="A3" s="41"/>
      <c r="B3" s="41"/>
      <c r="C3" s="41"/>
      <c r="D3" s="41"/>
      <c r="E3" s="41"/>
      <c r="F3" s="41"/>
      <c r="G3" s="41"/>
      <c r="H3" s="41"/>
      <c r="I3" s="41"/>
      <c r="J3" s="41"/>
      <c r="M3" s="125"/>
      <c r="N3" s="146" t="s">
        <v>78</v>
      </c>
      <c r="O3" s="147"/>
      <c r="Q3" s="154"/>
      <c r="R3" s="155"/>
      <c r="S3" s="158" t="s">
        <v>152</v>
      </c>
      <c r="T3" s="159" t="s">
        <v>153</v>
      </c>
      <c r="U3" s="159" t="s">
        <v>154</v>
      </c>
      <c r="V3" s="159" t="s">
        <v>155</v>
      </c>
      <c r="W3" s="159" t="s">
        <v>156</v>
      </c>
      <c r="X3" s="159" t="s">
        <v>157</v>
      </c>
      <c r="Y3" s="159" t="s">
        <v>158</v>
      </c>
      <c r="Z3" s="159" t="s">
        <v>159</v>
      </c>
      <c r="AA3" s="159" t="s">
        <v>160</v>
      </c>
    </row>
    <row r="4" spans="1:27" ht="34.200000000000003">
      <c r="A4" s="42" t="s">
        <v>79</v>
      </c>
      <c r="B4" s="43"/>
      <c r="C4" s="44" t="s">
        <v>80</v>
      </c>
      <c r="D4" s="45"/>
      <c r="E4" s="44" t="s">
        <v>81</v>
      </c>
      <c r="F4" s="45"/>
      <c r="G4" s="44" t="s">
        <v>82</v>
      </c>
      <c r="H4" s="45"/>
      <c r="I4" s="44" t="s">
        <v>83</v>
      </c>
      <c r="J4" s="41"/>
      <c r="K4" s="44" t="s">
        <v>84</v>
      </c>
      <c r="M4" s="125" t="s">
        <v>85</v>
      </c>
      <c r="N4" s="126" t="s">
        <v>86</v>
      </c>
      <c r="O4" s="125" t="s">
        <v>87</v>
      </c>
      <c r="Q4" s="160" t="s">
        <v>81</v>
      </c>
      <c r="R4" s="161" t="s">
        <v>162</v>
      </c>
      <c r="S4" s="128">
        <v>0</v>
      </c>
      <c r="T4" s="128">
        <v>0</v>
      </c>
      <c r="U4" s="128">
        <v>0</v>
      </c>
      <c r="V4" s="128">
        <v>0</v>
      </c>
      <c r="W4" s="128">
        <v>0</v>
      </c>
      <c r="X4" s="128">
        <v>0</v>
      </c>
      <c r="Y4" s="128">
        <v>0</v>
      </c>
      <c r="Z4" s="128">
        <v>0</v>
      </c>
      <c r="AA4" s="128">
        <v>0</v>
      </c>
    </row>
    <row r="5" spans="1:27">
      <c r="A5" s="46" t="s">
        <v>88</v>
      </c>
      <c r="B5" s="47"/>
      <c r="C5" s="98">
        <v>0</v>
      </c>
      <c r="D5" s="48"/>
      <c r="E5" s="162" t="s">
        <v>166</v>
      </c>
      <c r="F5" s="48"/>
      <c r="G5" s="98">
        <v>0</v>
      </c>
      <c r="H5" s="48"/>
      <c r="I5" s="98">
        <v>0</v>
      </c>
      <c r="J5" s="41"/>
      <c r="K5" s="162" t="s">
        <v>166</v>
      </c>
      <c r="M5" s="75" t="s">
        <v>147</v>
      </c>
      <c r="N5" s="128">
        <v>0</v>
      </c>
      <c r="O5" s="128">
        <v>0</v>
      </c>
      <c r="Q5" s="75" t="s">
        <v>164</v>
      </c>
      <c r="R5" s="161" t="s">
        <v>162</v>
      </c>
      <c r="S5" s="128">
        <v>0</v>
      </c>
      <c r="T5" s="128">
        <v>0</v>
      </c>
      <c r="U5" s="128">
        <v>0</v>
      </c>
      <c r="V5" s="128">
        <v>0</v>
      </c>
      <c r="W5" s="128">
        <v>0</v>
      </c>
      <c r="X5" s="128">
        <v>0</v>
      </c>
      <c r="Y5" s="128">
        <v>0</v>
      </c>
      <c r="Z5" s="128">
        <v>0</v>
      </c>
      <c r="AA5" s="128">
        <v>0</v>
      </c>
    </row>
    <row r="6" spans="1:27">
      <c r="A6" s="46" t="s">
        <v>89</v>
      </c>
      <c r="B6" s="47"/>
      <c r="C6" s="98">
        <v>0</v>
      </c>
      <c r="D6" s="48"/>
      <c r="E6" s="162" t="s">
        <v>166</v>
      </c>
      <c r="F6" s="48"/>
      <c r="G6" s="98">
        <v>0</v>
      </c>
      <c r="H6" s="48"/>
      <c r="I6" s="98">
        <v>0</v>
      </c>
      <c r="J6" s="41"/>
      <c r="K6" s="162" t="s">
        <v>166</v>
      </c>
      <c r="M6" s="75" t="s">
        <v>148</v>
      </c>
      <c r="N6" s="128">
        <v>0</v>
      </c>
      <c r="O6" s="128">
        <v>0</v>
      </c>
    </row>
    <row r="7" spans="1:27">
      <c r="A7" s="49" t="s">
        <v>90</v>
      </c>
      <c r="B7" s="50"/>
      <c r="C7" s="51">
        <f>SUM(C5:C6)</f>
        <v>0</v>
      </c>
      <c r="D7" s="52"/>
      <c r="E7" s="51">
        <f>SUM(E5:E6)</f>
        <v>0</v>
      </c>
      <c r="F7" s="52"/>
      <c r="G7" s="51">
        <f>SUM(G5:G6)</f>
        <v>0</v>
      </c>
      <c r="H7" s="52"/>
      <c r="I7" s="51">
        <f>SUM(I5:I6)</f>
        <v>0</v>
      </c>
      <c r="J7" s="41"/>
      <c r="K7" s="51">
        <f>SUM(K5:K6)</f>
        <v>0</v>
      </c>
      <c r="M7" s="75" t="s">
        <v>149</v>
      </c>
      <c r="N7" s="128">
        <v>0</v>
      </c>
      <c r="O7" s="128">
        <v>0</v>
      </c>
      <c r="Q7" s="154" t="s">
        <v>89</v>
      </c>
      <c r="R7" s="155" t="s">
        <v>163</v>
      </c>
      <c r="S7" s="156" t="s">
        <v>146</v>
      </c>
      <c r="T7" s="156"/>
      <c r="U7" s="156"/>
      <c r="V7" s="156"/>
      <c r="W7" s="156"/>
      <c r="X7" s="156"/>
      <c r="Y7" s="157"/>
      <c r="Z7" s="157"/>
      <c r="AA7" s="157"/>
    </row>
    <row r="8" spans="1:27">
      <c r="A8" s="53"/>
      <c r="B8" s="41"/>
      <c r="C8" s="53"/>
      <c r="D8" s="41"/>
      <c r="E8" s="53"/>
      <c r="F8" s="41"/>
      <c r="G8" s="53"/>
      <c r="H8" s="41"/>
      <c r="I8" s="53"/>
      <c r="J8" s="41"/>
      <c r="K8" s="53"/>
      <c r="M8" s="75"/>
      <c r="N8" s="127"/>
      <c r="O8" s="127"/>
      <c r="Q8" s="154"/>
      <c r="R8" s="155"/>
      <c r="S8" s="158" t="s">
        <v>152</v>
      </c>
      <c r="T8" s="159" t="s">
        <v>153</v>
      </c>
      <c r="U8" s="159" t="s">
        <v>154</v>
      </c>
      <c r="V8" s="159" t="s">
        <v>155</v>
      </c>
      <c r="W8" s="159" t="s">
        <v>156</v>
      </c>
      <c r="X8" s="159" t="s">
        <v>157</v>
      </c>
      <c r="Y8" s="159" t="s">
        <v>158</v>
      </c>
      <c r="Z8" s="159" t="s">
        <v>159</v>
      </c>
      <c r="AA8" s="159" t="s">
        <v>160</v>
      </c>
    </row>
    <row r="9" spans="1:27" ht="28.8">
      <c r="A9" s="41"/>
      <c r="B9" s="41"/>
      <c r="C9" s="41"/>
      <c r="D9" s="41"/>
      <c r="E9" s="41"/>
      <c r="F9" s="41"/>
      <c r="G9" s="41"/>
      <c r="H9" s="41"/>
      <c r="I9" s="41"/>
      <c r="J9" s="41"/>
      <c r="M9" s="148" t="s">
        <v>91</v>
      </c>
      <c r="N9" s="149"/>
      <c r="O9" s="147"/>
      <c r="Q9" s="160" t="s">
        <v>165</v>
      </c>
      <c r="R9" s="161" t="s">
        <v>162</v>
      </c>
      <c r="S9" s="128">
        <v>0</v>
      </c>
      <c r="T9" s="128">
        <v>0</v>
      </c>
      <c r="U9" s="128">
        <v>0</v>
      </c>
      <c r="V9" s="128">
        <v>0</v>
      </c>
      <c r="W9" s="128">
        <v>0</v>
      </c>
      <c r="X9" s="128">
        <v>0</v>
      </c>
      <c r="Y9" s="128">
        <v>0</v>
      </c>
      <c r="Z9" s="128">
        <v>0</v>
      </c>
      <c r="AA9" s="128">
        <v>0</v>
      </c>
    </row>
    <row r="10" spans="1:27">
      <c r="A10" s="41"/>
      <c r="B10" s="41"/>
      <c r="C10" s="41"/>
      <c r="D10" s="41"/>
      <c r="E10" s="41"/>
      <c r="F10" s="41"/>
      <c r="G10" s="41"/>
      <c r="H10" s="41"/>
      <c r="I10" s="41"/>
      <c r="J10" s="41"/>
      <c r="M10" s="75" t="s">
        <v>150</v>
      </c>
      <c r="N10" s="128">
        <v>0</v>
      </c>
      <c r="O10" s="128">
        <v>0</v>
      </c>
    </row>
    <row r="11" spans="1:27">
      <c r="A11" s="41"/>
      <c r="B11" s="41"/>
      <c r="C11" s="41"/>
      <c r="D11" s="41"/>
      <c r="E11" s="41"/>
      <c r="F11" s="41"/>
      <c r="G11" s="41"/>
      <c r="H11" s="41"/>
      <c r="I11" s="41"/>
      <c r="J11" s="41"/>
      <c r="M11" s="75"/>
      <c r="N11" s="131"/>
      <c r="O11" s="131"/>
    </row>
    <row r="12" spans="1:27" ht="43.2">
      <c r="A12" s="42" t="s">
        <v>79</v>
      </c>
      <c r="B12" s="41"/>
      <c r="C12" s="44" t="s">
        <v>92</v>
      </c>
      <c r="D12" s="45"/>
      <c r="E12" s="44" t="s">
        <v>93</v>
      </c>
      <c r="F12" s="45"/>
      <c r="G12" s="44" t="s">
        <v>94</v>
      </c>
      <c r="H12" s="41"/>
      <c r="I12" s="44" t="s">
        <v>95</v>
      </c>
      <c r="J12" s="41"/>
      <c r="K12" s="44" t="s">
        <v>96</v>
      </c>
      <c r="M12" s="152" t="s">
        <v>151</v>
      </c>
      <c r="N12" s="152"/>
      <c r="O12" s="152"/>
      <c r="Q12" s="163" t="s">
        <v>169</v>
      </c>
      <c r="R12" s="163" t="s">
        <v>145</v>
      </c>
      <c r="S12" s="163" t="s">
        <v>172</v>
      </c>
      <c r="T12" s="163" t="s">
        <v>167</v>
      </c>
      <c r="U12" s="163" t="s">
        <v>168</v>
      </c>
    </row>
    <row r="13" spans="1:27" ht="28.8">
      <c r="A13" s="46" t="s">
        <v>88</v>
      </c>
      <c r="B13" s="41"/>
      <c r="C13" s="98">
        <v>0</v>
      </c>
      <c r="D13" s="48"/>
      <c r="E13" s="98">
        <v>0</v>
      </c>
      <c r="F13" s="48"/>
      <c r="G13" s="98">
        <v>0</v>
      </c>
      <c r="H13" s="41"/>
      <c r="I13" s="98">
        <v>0</v>
      </c>
      <c r="J13" s="41"/>
      <c r="K13" s="98">
        <v>0</v>
      </c>
      <c r="M13" s="153"/>
      <c r="N13" s="153"/>
      <c r="O13" s="153"/>
      <c r="Q13" s="160" t="s">
        <v>81</v>
      </c>
      <c r="R13" s="75" t="s">
        <v>162</v>
      </c>
      <c r="S13" s="75">
        <v>125</v>
      </c>
      <c r="T13" s="164">
        <f>W4</f>
        <v>0</v>
      </c>
      <c r="U13" s="164">
        <f>S13*T13</f>
        <v>0</v>
      </c>
    </row>
    <row r="14" spans="1:27">
      <c r="A14" s="46" t="s">
        <v>89</v>
      </c>
      <c r="B14" s="41"/>
      <c r="C14" s="98">
        <v>0</v>
      </c>
      <c r="D14" s="48"/>
      <c r="E14" s="98">
        <v>0</v>
      </c>
      <c r="F14" s="48"/>
      <c r="G14" s="98">
        <v>0</v>
      </c>
      <c r="H14" s="41"/>
      <c r="I14" s="98">
        <v>0</v>
      </c>
      <c r="J14" s="41"/>
      <c r="K14" s="98">
        <v>0</v>
      </c>
      <c r="Q14" s="75" t="s">
        <v>164</v>
      </c>
      <c r="R14" s="75" t="s">
        <v>162</v>
      </c>
      <c r="S14" s="75">
        <v>150</v>
      </c>
      <c r="T14" s="164">
        <f>X5</f>
        <v>0</v>
      </c>
      <c r="U14" s="164">
        <f>S14*T14</f>
        <v>0</v>
      </c>
    </row>
    <row r="15" spans="1:27" ht="28.8">
      <c r="A15" s="49" t="s">
        <v>90</v>
      </c>
      <c r="B15" s="41"/>
      <c r="C15" s="51">
        <f>SUM(C13:C14)</f>
        <v>0</v>
      </c>
      <c r="D15" s="52"/>
      <c r="E15" s="51">
        <f>SUM(E13:E14)</f>
        <v>0</v>
      </c>
      <c r="F15" s="52"/>
      <c r="G15" s="51">
        <f>SUM(G13:G14)</f>
        <v>0</v>
      </c>
      <c r="H15" s="41"/>
      <c r="I15" s="51">
        <f>SUM(I13:I14)</f>
        <v>0</v>
      </c>
      <c r="J15" s="41"/>
      <c r="K15" s="51">
        <f>SUM(K13:K14)</f>
        <v>0</v>
      </c>
      <c r="Q15" s="160" t="s">
        <v>165</v>
      </c>
      <c r="R15" s="75" t="s">
        <v>162</v>
      </c>
      <c r="S15" s="75">
        <v>125</v>
      </c>
      <c r="T15" s="164">
        <f>W9</f>
        <v>0</v>
      </c>
      <c r="U15" s="164">
        <f>S15*T15</f>
        <v>0</v>
      </c>
    </row>
    <row r="16" spans="1:27">
      <c r="A16" s="53"/>
      <c r="B16" s="41"/>
      <c r="C16" s="53"/>
      <c r="D16" s="41"/>
      <c r="E16" s="53"/>
      <c r="F16" s="41"/>
      <c r="G16" s="53"/>
      <c r="H16" s="41"/>
      <c r="I16" s="53"/>
      <c r="J16" s="41"/>
      <c r="K16" s="53"/>
      <c r="Q16" s="165" t="s">
        <v>5</v>
      </c>
      <c r="R16" s="165"/>
      <c r="S16" s="165"/>
      <c r="T16" s="165"/>
      <c r="U16" s="166">
        <f>SUM(U13:U15)</f>
        <v>0</v>
      </c>
    </row>
    <row r="17" spans="1:17">
      <c r="A17" s="41"/>
      <c r="B17" s="41"/>
      <c r="C17" s="41"/>
      <c r="D17" s="41"/>
      <c r="E17" s="41"/>
      <c r="F17" s="41"/>
      <c r="G17" s="41"/>
      <c r="H17" s="41"/>
      <c r="I17" s="41"/>
    </row>
    <row r="18" spans="1:17">
      <c r="Q18" t="s">
        <v>173</v>
      </c>
    </row>
    <row r="19" spans="1:17">
      <c r="A19" t="s">
        <v>170</v>
      </c>
    </row>
    <row r="20" spans="1:17">
      <c r="A20" t="s">
        <v>171</v>
      </c>
    </row>
    <row r="22" spans="1:17">
      <c r="A22" s="114"/>
      <c r="B22" s="114"/>
      <c r="C22" s="114"/>
    </row>
    <row r="23" spans="1:17">
      <c r="A23" s="114"/>
      <c r="B23" s="114"/>
      <c r="C23" s="114"/>
    </row>
  </sheetData>
  <mergeCells count="6">
    <mergeCell ref="N3:O3"/>
    <mergeCell ref="M2:O2"/>
    <mergeCell ref="M9:O9"/>
    <mergeCell ref="S2:AA2"/>
    <mergeCell ref="S7:AA7"/>
    <mergeCell ref="M12:O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F4F11-A086-44FE-A7A2-EE54EDBD9714}">
  <dimension ref="A1:O32"/>
  <sheetViews>
    <sheetView showGridLines="0" workbookViewId="0">
      <selection activeCell="D6" sqref="D6"/>
    </sheetView>
  </sheetViews>
  <sheetFormatPr defaultRowHeight="14.4"/>
  <cols>
    <col min="1" max="1" width="19.6640625" customWidth="1"/>
    <col min="2" max="2" width="1.6640625" customWidth="1"/>
    <col min="3" max="3" width="3" customWidth="1"/>
    <col min="4" max="4" width="11.6640625" customWidth="1"/>
    <col min="5" max="6" width="2.33203125" customWidth="1"/>
    <col min="7" max="7" width="19.6640625" customWidth="1"/>
    <col min="8" max="8" width="1.6640625" customWidth="1"/>
    <col min="9" max="9" width="2.33203125" customWidth="1"/>
    <col min="10" max="10" width="11.6640625" customWidth="1"/>
    <col min="11" max="11" width="2.33203125" customWidth="1"/>
    <col min="12" max="12" width="18.109375" customWidth="1"/>
    <col min="13" max="13" width="4.5546875" customWidth="1"/>
    <col min="14" max="14" width="2.44140625" customWidth="1"/>
    <col min="15" max="15" width="11.6640625" customWidth="1"/>
  </cols>
  <sheetData>
    <row r="1" spans="1:15" ht="45.6">
      <c r="A1" s="54" t="s">
        <v>97</v>
      </c>
      <c r="B1" s="55"/>
      <c r="C1" s="56" t="s">
        <v>98</v>
      </c>
      <c r="D1" s="57"/>
      <c r="E1" s="58"/>
      <c r="F1" s="58"/>
      <c r="G1" s="54" t="s">
        <v>99</v>
      </c>
      <c r="H1" s="55"/>
      <c r="I1" s="56" t="s">
        <v>98</v>
      </c>
      <c r="J1" s="57"/>
      <c r="K1" s="58"/>
      <c r="L1" s="54" t="s">
        <v>100</v>
      </c>
      <c r="M1" s="55"/>
      <c r="N1" s="56" t="s">
        <v>98</v>
      </c>
      <c r="O1" s="57"/>
    </row>
    <row r="2" spans="1:15">
      <c r="A2" s="59" t="s">
        <v>101</v>
      </c>
      <c r="B2" s="60"/>
      <c r="C2" s="150" t="s">
        <v>102</v>
      </c>
      <c r="D2" s="151"/>
      <c r="E2" s="61"/>
      <c r="F2" s="61"/>
      <c r="G2" s="59" t="s">
        <v>101</v>
      </c>
      <c r="H2" s="60"/>
      <c r="I2" s="150" t="s">
        <v>102</v>
      </c>
      <c r="J2" s="151"/>
      <c r="K2" s="58"/>
      <c r="L2" s="59" t="s">
        <v>101</v>
      </c>
      <c r="M2" s="60"/>
      <c r="N2" s="150" t="s">
        <v>102</v>
      </c>
      <c r="O2" s="151"/>
    </row>
    <row r="3" spans="1:15">
      <c r="A3" s="62" t="s">
        <v>103</v>
      </c>
      <c r="B3" s="63"/>
      <c r="C3" s="63"/>
      <c r="D3" s="64" t="s">
        <v>104</v>
      </c>
      <c r="E3" s="61"/>
      <c r="F3" s="61"/>
      <c r="G3" s="62" t="s">
        <v>103</v>
      </c>
      <c r="H3" s="63"/>
      <c r="I3" s="63"/>
      <c r="J3" s="64" t="s">
        <v>104</v>
      </c>
      <c r="K3" s="58"/>
      <c r="L3" s="62" t="s">
        <v>103</v>
      </c>
      <c r="M3" s="63"/>
      <c r="N3" s="63"/>
      <c r="O3" s="64" t="s">
        <v>104</v>
      </c>
    </row>
    <row r="4" spans="1:15">
      <c r="A4" s="65"/>
      <c r="B4" s="66"/>
      <c r="C4" s="66"/>
      <c r="D4" s="67"/>
      <c r="E4" s="61"/>
      <c r="F4" s="61"/>
      <c r="G4" s="65"/>
      <c r="H4" s="66"/>
      <c r="I4" s="66"/>
      <c r="J4" s="67"/>
      <c r="K4" s="58"/>
      <c r="L4" s="65"/>
      <c r="M4" s="66"/>
      <c r="N4" s="66"/>
      <c r="O4" s="67"/>
    </row>
    <row r="5" spans="1:15">
      <c r="A5" s="68" t="s">
        <v>105</v>
      </c>
      <c r="B5" s="66"/>
      <c r="C5" s="115"/>
      <c r="D5" s="102">
        <f>'Kosten per apparaat'!W9</f>
        <v>0</v>
      </c>
      <c r="E5" s="61"/>
      <c r="F5" s="61"/>
      <c r="G5" s="68" t="s">
        <v>105</v>
      </c>
      <c r="H5" s="66"/>
      <c r="I5" s="115"/>
      <c r="J5" s="102">
        <f>'Kosten per apparaat'!G6</f>
        <v>0</v>
      </c>
      <c r="K5" s="58"/>
      <c r="L5" s="68" t="s">
        <v>105</v>
      </c>
      <c r="M5" s="66"/>
      <c r="N5" s="115"/>
      <c r="O5" s="102">
        <f>'Kosten per apparaat'!I6</f>
        <v>0</v>
      </c>
    </row>
    <row r="6" spans="1:15">
      <c r="A6" s="69" t="s">
        <v>106</v>
      </c>
      <c r="B6" s="66"/>
      <c r="C6" s="115"/>
      <c r="D6" s="99">
        <v>0</v>
      </c>
      <c r="E6" s="61"/>
      <c r="F6" s="61"/>
      <c r="G6" s="69" t="s">
        <v>106</v>
      </c>
      <c r="H6" s="66"/>
      <c r="I6" s="115"/>
      <c r="J6" s="99">
        <v>0</v>
      </c>
      <c r="K6" s="58"/>
      <c r="L6" s="69" t="s">
        <v>106</v>
      </c>
      <c r="M6" s="66"/>
      <c r="N6" s="115"/>
      <c r="O6" s="99">
        <v>0</v>
      </c>
    </row>
    <row r="7" spans="1:15">
      <c r="A7" s="69" t="s">
        <v>107</v>
      </c>
      <c r="B7" s="66"/>
      <c r="C7" s="115"/>
      <c r="D7" s="99">
        <v>0</v>
      </c>
      <c r="E7" s="61"/>
      <c r="F7" s="61"/>
      <c r="G7" s="69" t="s">
        <v>107</v>
      </c>
      <c r="H7" s="66"/>
      <c r="I7" s="115"/>
      <c r="J7" s="99">
        <v>0</v>
      </c>
      <c r="K7" s="58"/>
      <c r="L7" s="69" t="s">
        <v>107</v>
      </c>
      <c r="M7" s="66"/>
      <c r="N7" s="115"/>
      <c r="O7" s="99">
        <v>0</v>
      </c>
    </row>
    <row r="8" spans="1:15">
      <c r="A8" s="69" t="s">
        <v>108</v>
      </c>
      <c r="B8" s="66"/>
      <c r="C8" s="115"/>
      <c r="D8" s="99">
        <v>0</v>
      </c>
      <c r="E8" s="61"/>
      <c r="F8" s="61"/>
      <c r="G8" s="69" t="s">
        <v>108</v>
      </c>
      <c r="H8" s="66"/>
      <c r="I8" s="115"/>
      <c r="J8" s="99">
        <v>0</v>
      </c>
      <c r="K8" s="58"/>
      <c r="L8" s="69" t="s">
        <v>108</v>
      </c>
      <c r="M8" s="66"/>
      <c r="N8" s="115"/>
      <c r="O8" s="99">
        <v>0</v>
      </c>
    </row>
    <row r="9" spans="1:15">
      <c r="A9" s="69" t="s">
        <v>109</v>
      </c>
      <c r="B9" s="66"/>
      <c r="C9" s="115"/>
      <c r="D9" s="99">
        <v>0</v>
      </c>
      <c r="E9" s="61"/>
      <c r="F9" s="61"/>
      <c r="G9" s="69" t="s">
        <v>109</v>
      </c>
      <c r="H9" s="66"/>
      <c r="I9" s="115"/>
      <c r="J9" s="99">
        <v>0</v>
      </c>
      <c r="K9" s="58"/>
      <c r="L9" s="69" t="s">
        <v>109</v>
      </c>
      <c r="M9" s="66"/>
      <c r="N9" s="115"/>
      <c r="O9" s="99">
        <v>0</v>
      </c>
    </row>
    <row r="10" spans="1:15">
      <c r="A10" s="69" t="s">
        <v>110</v>
      </c>
      <c r="B10" s="66"/>
      <c r="C10" s="115"/>
      <c r="D10" s="99">
        <v>0</v>
      </c>
      <c r="E10" s="61"/>
      <c r="F10" s="61"/>
      <c r="G10" s="69" t="s">
        <v>110</v>
      </c>
      <c r="H10" s="66"/>
      <c r="I10" s="115"/>
      <c r="J10" s="99">
        <v>0</v>
      </c>
      <c r="K10" s="58"/>
      <c r="L10" s="69" t="s">
        <v>110</v>
      </c>
      <c r="M10" s="66"/>
      <c r="N10" s="115"/>
      <c r="O10" s="99">
        <v>0</v>
      </c>
    </row>
    <row r="11" spans="1:15">
      <c r="A11" s="69" t="s">
        <v>111</v>
      </c>
      <c r="B11" s="66"/>
      <c r="C11" s="115"/>
      <c r="D11" s="99">
        <v>0</v>
      </c>
      <c r="E11" s="61"/>
      <c r="F11" s="61"/>
      <c r="G11" s="69" t="s">
        <v>111</v>
      </c>
      <c r="H11" s="66"/>
      <c r="I11" s="115"/>
      <c r="J11" s="99">
        <v>0</v>
      </c>
      <c r="K11" s="58"/>
      <c r="L11" s="69" t="s">
        <v>111</v>
      </c>
      <c r="M11" s="66"/>
      <c r="N11" s="115"/>
      <c r="O11" s="99">
        <v>0</v>
      </c>
    </row>
    <row r="12" spans="1:15">
      <c r="A12" s="69" t="s">
        <v>112</v>
      </c>
      <c r="B12" s="66"/>
      <c r="C12" s="115"/>
      <c r="D12" s="99">
        <v>0</v>
      </c>
      <c r="E12" s="61"/>
      <c r="F12" s="61"/>
      <c r="G12" s="69" t="s">
        <v>112</v>
      </c>
      <c r="H12" s="66"/>
      <c r="I12" s="115"/>
      <c r="J12" s="99">
        <v>0</v>
      </c>
      <c r="K12" s="58"/>
      <c r="L12" s="69" t="s">
        <v>112</v>
      </c>
      <c r="M12" s="66"/>
      <c r="N12" s="115"/>
      <c r="O12" s="99">
        <v>0</v>
      </c>
    </row>
    <row r="13" spans="1:15">
      <c r="A13" s="69" t="s">
        <v>113</v>
      </c>
      <c r="B13" s="66"/>
      <c r="C13" s="115"/>
      <c r="D13" s="99">
        <v>0</v>
      </c>
      <c r="E13" s="61"/>
      <c r="F13" s="61"/>
      <c r="G13" s="69" t="s">
        <v>113</v>
      </c>
      <c r="H13" s="66"/>
      <c r="I13" s="115"/>
      <c r="J13" s="99">
        <v>0</v>
      </c>
      <c r="K13" s="58"/>
      <c r="L13" s="69" t="s">
        <v>113</v>
      </c>
      <c r="M13" s="66"/>
      <c r="N13" s="115"/>
      <c r="O13" s="99">
        <v>0</v>
      </c>
    </row>
    <row r="14" spans="1:15">
      <c r="A14" s="69" t="s">
        <v>114</v>
      </c>
      <c r="B14" s="66"/>
      <c r="C14" s="115"/>
      <c r="D14" s="99">
        <v>0</v>
      </c>
      <c r="E14" s="61"/>
      <c r="F14" s="61"/>
      <c r="G14" s="69" t="s">
        <v>114</v>
      </c>
      <c r="H14" s="66"/>
      <c r="I14" s="115"/>
      <c r="J14" s="99">
        <v>0</v>
      </c>
      <c r="K14" s="58"/>
      <c r="L14" s="69" t="s">
        <v>114</v>
      </c>
      <c r="M14" s="66"/>
      <c r="N14" s="115"/>
      <c r="O14" s="99">
        <v>0</v>
      </c>
    </row>
    <row r="15" spans="1:15">
      <c r="A15" s="70" t="s">
        <v>115</v>
      </c>
      <c r="B15" s="71"/>
      <c r="C15" s="116"/>
      <c r="D15" s="100">
        <v>0</v>
      </c>
      <c r="E15" s="61"/>
      <c r="F15" s="61"/>
      <c r="G15" s="70" t="s">
        <v>115</v>
      </c>
      <c r="H15" s="71"/>
      <c r="I15" s="116"/>
      <c r="J15" s="100">
        <v>0</v>
      </c>
      <c r="K15" s="58"/>
      <c r="L15" s="70" t="s">
        <v>115</v>
      </c>
      <c r="M15" s="71"/>
      <c r="N15" s="116"/>
      <c r="O15" s="100">
        <v>0</v>
      </c>
    </row>
    <row r="16" spans="1:15">
      <c r="A16" s="61"/>
      <c r="B16" s="66"/>
      <c r="C16" s="61"/>
      <c r="D16" s="72"/>
      <c r="E16" s="61"/>
      <c r="F16" s="61"/>
      <c r="G16" s="73"/>
      <c r="H16" s="66"/>
      <c r="I16" s="72"/>
      <c r="J16" s="58"/>
      <c r="K16" s="58"/>
    </row>
    <row r="17" spans="1:15" ht="22.8">
      <c r="A17" s="54" t="s">
        <v>116</v>
      </c>
      <c r="B17" s="55"/>
      <c r="C17" s="56" t="s">
        <v>98</v>
      </c>
      <c r="D17" s="57"/>
      <c r="E17" s="58"/>
      <c r="F17" s="58"/>
      <c r="G17" s="54" t="s">
        <v>117</v>
      </c>
      <c r="H17" s="55"/>
      <c r="I17" s="56" t="s">
        <v>98</v>
      </c>
      <c r="J17" s="57"/>
      <c r="K17" s="58"/>
      <c r="L17" s="54" t="s">
        <v>118</v>
      </c>
      <c r="M17" s="55"/>
      <c r="N17" s="56" t="s">
        <v>98</v>
      </c>
      <c r="O17" s="57"/>
    </row>
    <row r="18" spans="1:15">
      <c r="A18" s="59" t="s">
        <v>101</v>
      </c>
      <c r="B18" s="60"/>
      <c r="C18" s="150" t="s">
        <v>102</v>
      </c>
      <c r="D18" s="151"/>
      <c r="E18" s="61"/>
      <c r="F18" s="61"/>
      <c r="G18" s="59" t="s">
        <v>101</v>
      </c>
      <c r="H18" s="60"/>
      <c r="I18" s="150" t="s">
        <v>102</v>
      </c>
      <c r="J18" s="151"/>
      <c r="K18" s="58"/>
      <c r="L18" s="59" t="s">
        <v>101</v>
      </c>
      <c r="M18" s="60"/>
      <c r="N18" s="150" t="s">
        <v>102</v>
      </c>
      <c r="O18" s="151"/>
    </row>
    <row r="19" spans="1:15">
      <c r="A19" s="62" t="s">
        <v>103</v>
      </c>
      <c r="B19" s="63"/>
      <c r="C19" s="63"/>
      <c r="D19" s="64" t="s">
        <v>104</v>
      </c>
      <c r="E19" s="61"/>
      <c r="F19" s="61"/>
      <c r="G19" s="62" t="s">
        <v>103</v>
      </c>
      <c r="H19" s="63"/>
      <c r="I19" s="63"/>
      <c r="J19" s="64" t="s">
        <v>104</v>
      </c>
      <c r="K19" s="58"/>
      <c r="L19" s="62" t="s">
        <v>103</v>
      </c>
      <c r="M19" s="63"/>
      <c r="N19" s="63"/>
      <c r="O19" s="64" t="s">
        <v>104</v>
      </c>
    </row>
    <row r="20" spans="1:15">
      <c r="A20" s="65"/>
      <c r="B20" s="66"/>
      <c r="C20" s="66"/>
      <c r="D20" s="67"/>
      <c r="E20" s="61"/>
      <c r="F20" s="61"/>
      <c r="G20" s="65"/>
      <c r="H20" s="66"/>
      <c r="I20" s="66"/>
      <c r="J20" s="67"/>
      <c r="K20" s="58"/>
      <c r="L20" s="65"/>
      <c r="M20" s="66"/>
      <c r="N20" s="66"/>
      <c r="O20" s="67"/>
    </row>
    <row r="21" spans="1:15">
      <c r="A21" s="68" t="s">
        <v>105</v>
      </c>
      <c r="B21" s="66"/>
      <c r="C21" s="115"/>
      <c r="D21" s="102">
        <f>'Kosten per apparaat'!G14</f>
        <v>0</v>
      </c>
      <c r="E21" s="61"/>
      <c r="F21" s="61"/>
      <c r="G21" s="68" t="s">
        <v>105</v>
      </c>
      <c r="H21" s="66"/>
      <c r="I21" s="101"/>
      <c r="J21" s="102">
        <f>'Kosten per apparaat'!I14</f>
        <v>0</v>
      </c>
      <c r="K21" s="58"/>
      <c r="L21" s="68" t="s">
        <v>105</v>
      </c>
      <c r="M21" s="66"/>
      <c r="N21" s="115"/>
      <c r="O21" s="102">
        <f>'Kosten per apparaat'!K14</f>
        <v>0</v>
      </c>
    </row>
    <row r="22" spans="1:15">
      <c r="A22" s="69" t="s">
        <v>106</v>
      </c>
      <c r="B22" s="66"/>
      <c r="C22" s="115"/>
      <c r="D22" s="99">
        <v>0</v>
      </c>
      <c r="E22" s="61"/>
      <c r="F22" s="61"/>
      <c r="G22" s="69" t="s">
        <v>106</v>
      </c>
      <c r="H22" s="66"/>
      <c r="I22" s="115"/>
      <c r="J22" s="99">
        <v>0</v>
      </c>
      <c r="K22" s="58"/>
      <c r="L22" s="69" t="s">
        <v>106</v>
      </c>
      <c r="M22" s="66"/>
      <c r="N22" s="115"/>
      <c r="O22" s="99">
        <v>0</v>
      </c>
    </row>
    <row r="23" spans="1:15">
      <c r="A23" s="69" t="s">
        <v>107</v>
      </c>
      <c r="B23" s="66"/>
      <c r="C23" s="115"/>
      <c r="D23" s="99">
        <v>0</v>
      </c>
      <c r="E23" s="61"/>
      <c r="F23" s="61"/>
      <c r="G23" s="69" t="s">
        <v>107</v>
      </c>
      <c r="H23" s="66"/>
      <c r="I23" s="115"/>
      <c r="J23" s="99">
        <v>0</v>
      </c>
      <c r="K23" s="58"/>
      <c r="L23" s="69" t="s">
        <v>107</v>
      </c>
      <c r="M23" s="66"/>
      <c r="N23" s="115"/>
      <c r="O23" s="99">
        <v>0</v>
      </c>
    </row>
    <row r="24" spans="1:15">
      <c r="A24" s="69" t="s">
        <v>108</v>
      </c>
      <c r="B24" s="66"/>
      <c r="C24" s="115"/>
      <c r="D24" s="99">
        <v>0</v>
      </c>
      <c r="E24" s="61"/>
      <c r="F24" s="61"/>
      <c r="G24" s="69" t="s">
        <v>108</v>
      </c>
      <c r="H24" s="66"/>
      <c r="I24" s="115"/>
      <c r="J24" s="99">
        <v>0</v>
      </c>
      <c r="K24" s="58"/>
      <c r="L24" s="69" t="s">
        <v>108</v>
      </c>
      <c r="M24" s="66"/>
      <c r="N24" s="115"/>
      <c r="O24" s="99">
        <v>0</v>
      </c>
    </row>
    <row r="25" spans="1:15">
      <c r="A25" s="69" t="s">
        <v>109</v>
      </c>
      <c r="B25" s="66"/>
      <c r="C25" s="115"/>
      <c r="D25" s="99">
        <v>0</v>
      </c>
      <c r="E25" s="61"/>
      <c r="F25" s="61"/>
      <c r="G25" s="69" t="s">
        <v>109</v>
      </c>
      <c r="H25" s="66"/>
      <c r="I25" s="115"/>
      <c r="J25" s="99">
        <v>0</v>
      </c>
      <c r="K25" s="58"/>
      <c r="L25" s="69" t="s">
        <v>109</v>
      </c>
      <c r="M25" s="66"/>
      <c r="N25" s="115"/>
      <c r="O25" s="99">
        <v>0</v>
      </c>
    </row>
    <row r="26" spans="1:15">
      <c r="A26" s="69" t="s">
        <v>110</v>
      </c>
      <c r="B26" s="66"/>
      <c r="C26" s="115"/>
      <c r="D26" s="99">
        <v>0</v>
      </c>
      <c r="E26" s="61"/>
      <c r="F26" s="61"/>
      <c r="G26" s="69" t="s">
        <v>110</v>
      </c>
      <c r="H26" s="66"/>
      <c r="I26" s="115"/>
      <c r="J26" s="99">
        <v>0</v>
      </c>
      <c r="K26" s="58"/>
      <c r="L26" s="69" t="s">
        <v>110</v>
      </c>
      <c r="M26" s="66"/>
      <c r="N26" s="115"/>
      <c r="O26" s="99">
        <v>0</v>
      </c>
    </row>
    <row r="27" spans="1:15">
      <c r="A27" s="69" t="s">
        <v>111</v>
      </c>
      <c r="B27" s="66"/>
      <c r="C27" s="115"/>
      <c r="D27" s="99">
        <v>0</v>
      </c>
      <c r="E27" s="61"/>
      <c r="F27" s="61"/>
      <c r="G27" s="69" t="s">
        <v>111</v>
      </c>
      <c r="H27" s="66"/>
      <c r="I27" s="115"/>
      <c r="J27" s="99">
        <v>0</v>
      </c>
      <c r="K27" s="58"/>
      <c r="L27" s="69" t="s">
        <v>111</v>
      </c>
      <c r="M27" s="66"/>
      <c r="N27" s="115"/>
      <c r="O27" s="99">
        <v>0</v>
      </c>
    </row>
    <row r="28" spans="1:15">
      <c r="A28" s="69" t="s">
        <v>112</v>
      </c>
      <c r="B28" s="66"/>
      <c r="C28" s="115"/>
      <c r="D28" s="99">
        <v>0</v>
      </c>
      <c r="E28" s="61"/>
      <c r="F28" s="61"/>
      <c r="G28" s="69" t="s">
        <v>112</v>
      </c>
      <c r="H28" s="66"/>
      <c r="I28" s="115"/>
      <c r="J28" s="99">
        <v>0</v>
      </c>
      <c r="K28" s="58"/>
      <c r="L28" s="69" t="s">
        <v>112</v>
      </c>
      <c r="M28" s="66"/>
      <c r="N28" s="115"/>
      <c r="O28" s="99">
        <v>0</v>
      </c>
    </row>
    <row r="29" spans="1:15">
      <c r="A29" s="69" t="s">
        <v>113</v>
      </c>
      <c r="B29" s="66"/>
      <c r="C29" s="115"/>
      <c r="D29" s="99">
        <v>0</v>
      </c>
      <c r="E29" s="61"/>
      <c r="F29" s="61"/>
      <c r="G29" s="69" t="s">
        <v>113</v>
      </c>
      <c r="H29" s="66"/>
      <c r="I29" s="115"/>
      <c r="J29" s="99">
        <v>0</v>
      </c>
      <c r="K29" s="58"/>
      <c r="L29" s="69" t="s">
        <v>113</v>
      </c>
      <c r="M29" s="66"/>
      <c r="N29" s="115"/>
      <c r="O29" s="99">
        <v>0</v>
      </c>
    </row>
    <row r="30" spans="1:15">
      <c r="A30" s="69" t="s">
        <v>114</v>
      </c>
      <c r="B30" s="66"/>
      <c r="C30" s="115"/>
      <c r="D30" s="99">
        <v>0</v>
      </c>
      <c r="E30" s="61"/>
      <c r="F30" s="61"/>
      <c r="G30" s="69" t="s">
        <v>114</v>
      </c>
      <c r="H30" s="66"/>
      <c r="I30" s="115"/>
      <c r="J30" s="99">
        <v>0</v>
      </c>
      <c r="K30" s="58"/>
      <c r="L30" s="69" t="s">
        <v>114</v>
      </c>
      <c r="M30" s="66"/>
      <c r="N30" s="115"/>
      <c r="O30" s="99">
        <v>0</v>
      </c>
    </row>
    <row r="31" spans="1:15">
      <c r="A31" s="70" t="s">
        <v>115</v>
      </c>
      <c r="B31" s="71"/>
      <c r="C31" s="116"/>
      <c r="D31" s="100">
        <v>0</v>
      </c>
      <c r="E31" s="61"/>
      <c r="F31" s="61"/>
      <c r="G31" s="70" t="s">
        <v>115</v>
      </c>
      <c r="H31" s="71"/>
      <c r="I31" s="116"/>
      <c r="J31" s="100">
        <v>0</v>
      </c>
      <c r="K31" s="58"/>
      <c r="L31" s="70" t="s">
        <v>115</v>
      </c>
      <c r="M31" s="71"/>
      <c r="N31" s="116"/>
      <c r="O31" s="100">
        <v>0</v>
      </c>
    </row>
    <row r="32" spans="1:15">
      <c r="A32" s="58"/>
      <c r="B32" s="74"/>
      <c r="C32" s="58"/>
      <c r="D32" s="58"/>
      <c r="E32" s="61"/>
      <c r="F32" s="61"/>
      <c r="G32" s="61"/>
      <c r="H32" s="66"/>
      <c r="I32" s="72"/>
      <c r="J32" s="58"/>
      <c r="K32" s="58"/>
    </row>
  </sheetData>
  <mergeCells count="6">
    <mergeCell ref="C2:D2"/>
    <mergeCell ref="I2:J2"/>
    <mergeCell ref="C18:D18"/>
    <mergeCell ref="I18:J18"/>
    <mergeCell ref="N2:O2"/>
    <mergeCell ref="N18:O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9C30-4C4B-4F82-84FA-776B663CB269}">
  <dimension ref="A1:H23"/>
  <sheetViews>
    <sheetView showGridLines="0" workbookViewId="0">
      <selection activeCell="C17" sqref="C17"/>
    </sheetView>
  </sheetViews>
  <sheetFormatPr defaultRowHeight="14.4"/>
  <cols>
    <col min="1" max="1" width="42" customWidth="1"/>
    <col min="2" max="2" width="23.5546875" customWidth="1"/>
    <col min="3" max="3" width="13.44140625" customWidth="1"/>
    <col min="4" max="4" width="25.6640625" bestFit="1" customWidth="1"/>
    <col min="5" max="5" width="20.109375" customWidth="1"/>
    <col min="6" max="6" width="25" customWidth="1"/>
  </cols>
  <sheetData>
    <row r="1" spans="1:8" ht="16.2">
      <c r="A1" s="40" t="s">
        <v>119</v>
      </c>
    </row>
    <row r="2" spans="1:8" ht="16.2">
      <c r="A2" s="40"/>
    </row>
    <row r="3" spans="1:8">
      <c r="A3" t="s">
        <v>120</v>
      </c>
    </row>
    <row r="5" spans="1:8">
      <c r="A5" t="s">
        <v>121</v>
      </c>
      <c r="D5" t="s">
        <v>122</v>
      </c>
      <c r="E5" s="106" t="s">
        <v>123</v>
      </c>
    </row>
    <row r="6" spans="1:8">
      <c r="E6" s="106"/>
    </row>
    <row r="7" spans="1:8">
      <c r="A7" t="s">
        <v>124</v>
      </c>
      <c r="E7" s="106"/>
    </row>
    <row r="8" spans="1:8">
      <c r="A8" t="s">
        <v>125</v>
      </c>
      <c r="E8" s="106"/>
    </row>
    <row r="10" spans="1:8">
      <c r="A10" s="112" t="s">
        <v>126</v>
      </c>
    </row>
    <row r="11" spans="1:8" ht="15" thickBot="1"/>
    <row r="12" spans="1:8">
      <c r="A12" s="109" t="s">
        <v>127</v>
      </c>
      <c r="B12" s="110" t="s">
        <v>128</v>
      </c>
      <c r="C12" s="110" t="s">
        <v>129</v>
      </c>
      <c r="D12" s="111" t="s">
        <v>130</v>
      </c>
      <c r="E12" s="109" t="s">
        <v>131</v>
      </c>
      <c r="F12" s="111" t="s">
        <v>132</v>
      </c>
      <c r="G12" s="112"/>
      <c r="H12" s="112"/>
    </row>
    <row r="13" spans="1:8">
      <c r="A13" s="118" t="s">
        <v>133</v>
      </c>
      <c r="B13" s="75">
        <v>2024</v>
      </c>
      <c r="C13" s="75">
        <v>6829</v>
      </c>
      <c r="D13" s="108">
        <f t="shared" ref="D13:D22" si="0">C13*0.95</f>
        <v>6487.5499999999993</v>
      </c>
      <c r="E13" s="107">
        <v>898</v>
      </c>
      <c r="F13" s="108">
        <f>E13*0.9</f>
        <v>808.2</v>
      </c>
    </row>
    <row r="14" spans="1:8">
      <c r="A14" s="107" t="s">
        <v>134</v>
      </c>
      <c r="B14" s="75">
        <v>2024</v>
      </c>
      <c r="C14" s="75">
        <v>6173</v>
      </c>
      <c r="D14" s="108">
        <f t="shared" si="0"/>
        <v>5864.3499999999995</v>
      </c>
      <c r="E14" s="107">
        <f>7+407</f>
        <v>414</v>
      </c>
      <c r="F14" s="108">
        <f t="shared" ref="F14:F22" si="1">E14*0.9</f>
        <v>372.6</v>
      </c>
    </row>
    <row r="15" spans="1:8">
      <c r="A15" s="107" t="s">
        <v>135</v>
      </c>
      <c r="B15" s="75">
        <v>2024</v>
      </c>
      <c r="C15" s="75">
        <v>497</v>
      </c>
      <c r="D15" s="108">
        <f t="shared" si="0"/>
        <v>472.15</v>
      </c>
      <c r="E15" s="107">
        <v>32</v>
      </c>
      <c r="F15" s="108">
        <f t="shared" si="1"/>
        <v>28.8</v>
      </c>
    </row>
    <row r="16" spans="1:8">
      <c r="A16" s="117" t="s">
        <v>136</v>
      </c>
      <c r="B16" s="75">
        <v>2024</v>
      </c>
      <c r="C16" s="75">
        <v>282</v>
      </c>
      <c r="D16" s="108">
        <f t="shared" si="0"/>
        <v>267.89999999999998</v>
      </c>
      <c r="E16" s="107">
        <v>34</v>
      </c>
      <c r="F16" s="108">
        <f t="shared" si="1"/>
        <v>30.6</v>
      </c>
    </row>
    <row r="17" spans="1:6">
      <c r="A17" s="107" t="s">
        <v>137</v>
      </c>
      <c r="B17" s="75">
        <v>2024</v>
      </c>
      <c r="C17" s="75">
        <v>598</v>
      </c>
      <c r="D17" s="108">
        <f t="shared" si="0"/>
        <v>568.1</v>
      </c>
      <c r="E17" s="107">
        <v>31</v>
      </c>
      <c r="F17" s="108">
        <f t="shared" si="1"/>
        <v>27.900000000000002</v>
      </c>
    </row>
    <row r="18" spans="1:6">
      <c r="A18" s="107" t="s">
        <v>138</v>
      </c>
      <c r="B18" s="75">
        <v>2024</v>
      </c>
      <c r="C18" s="75">
        <v>2208</v>
      </c>
      <c r="D18" s="108">
        <f t="shared" si="0"/>
        <v>2097.6</v>
      </c>
      <c r="E18" s="107">
        <v>219</v>
      </c>
      <c r="F18" s="108">
        <f t="shared" si="1"/>
        <v>197.1</v>
      </c>
    </row>
    <row r="19" spans="1:6">
      <c r="A19" s="107" t="s">
        <v>139</v>
      </c>
      <c r="B19" s="75">
        <v>2024</v>
      </c>
      <c r="C19" s="75">
        <v>1804</v>
      </c>
      <c r="D19" s="108">
        <f t="shared" si="0"/>
        <v>1713.8</v>
      </c>
      <c r="E19" s="107">
        <v>169</v>
      </c>
      <c r="F19" s="108">
        <f t="shared" si="1"/>
        <v>152.1</v>
      </c>
    </row>
    <row r="20" spans="1:6">
      <c r="A20" s="107" t="s">
        <v>140</v>
      </c>
      <c r="B20" s="75">
        <v>2024</v>
      </c>
      <c r="C20" s="75">
        <v>1132</v>
      </c>
      <c r="D20" s="108">
        <f t="shared" si="0"/>
        <v>1075.3999999999999</v>
      </c>
      <c r="E20" s="107">
        <v>65</v>
      </c>
      <c r="F20" s="108">
        <f t="shared" si="1"/>
        <v>58.5</v>
      </c>
    </row>
    <row r="21" spans="1:6">
      <c r="A21" s="107" t="s">
        <v>141</v>
      </c>
      <c r="B21" s="75">
        <v>2024</v>
      </c>
      <c r="C21" s="75">
        <v>127</v>
      </c>
      <c r="D21" s="108">
        <f t="shared" si="0"/>
        <v>120.64999999999999</v>
      </c>
      <c r="E21" s="107">
        <v>8</v>
      </c>
      <c r="F21" s="108">
        <f t="shared" si="1"/>
        <v>7.2</v>
      </c>
    </row>
    <row r="22" spans="1:6" ht="15" thickBot="1">
      <c r="A22" s="117" t="s">
        <v>142</v>
      </c>
      <c r="B22" s="119">
        <v>2024</v>
      </c>
      <c r="C22" s="119">
        <v>319</v>
      </c>
      <c r="D22" s="120">
        <f t="shared" si="0"/>
        <v>303.05</v>
      </c>
      <c r="E22" s="117">
        <v>24</v>
      </c>
      <c r="F22" s="120">
        <f t="shared" si="1"/>
        <v>21.6</v>
      </c>
    </row>
    <row r="23" spans="1:6" s="112" customFormat="1" ht="15" thickBot="1">
      <c r="A23" s="121" t="s">
        <v>5</v>
      </c>
      <c r="B23" s="122">
        <v>2024</v>
      </c>
      <c r="C23" s="122">
        <f>SUM(C13:C22)</f>
        <v>19969</v>
      </c>
      <c r="D23" s="123">
        <f>SUM(D13:D22)</f>
        <v>18970.55</v>
      </c>
      <c r="E23" s="121">
        <f>SUM(E13:E22)</f>
        <v>1894</v>
      </c>
      <c r="F23" s="123">
        <f>SUM(F13:F22)</f>
        <v>1704.6</v>
      </c>
    </row>
  </sheetData>
  <hyperlinks>
    <hyperlink ref="E5" r:id="rId1" xr:uid="{5334EFB2-ED35-45A1-8207-40D501844B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F00837-987A-4B46-A5E5-92A7E9CAC83B}">
  <ds:schemaRefs>
    <ds:schemaRef ds:uri="http://schemas.microsoft.com/sharepoint/v3/contenttype/forms"/>
  </ds:schemaRefs>
</ds:datastoreItem>
</file>

<file path=customXml/itemProps2.xml><?xml version="1.0" encoding="utf-8"?>
<ds:datastoreItem xmlns:ds="http://schemas.openxmlformats.org/officeDocument/2006/customXml" ds:itemID="{552F3010-A5C6-417F-A3F2-CADB278A523D}">
  <ds:schemaRefs>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84bc9395-f450-40d9-ab77-b7a484dca8a4"/>
    <ds:schemaRef ds:uri="http://schemas.microsoft.com/office/2006/metadata/properties"/>
  </ds:schemaRefs>
</ds:datastoreItem>
</file>

<file path=customXml/itemProps3.xml><?xml version="1.0" encoding="utf-8"?>
<ds:datastoreItem xmlns:ds="http://schemas.openxmlformats.org/officeDocument/2006/customXml" ds:itemID="{ACEA66E7-28AD-4567-8303-342CE80E30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 en toelichting</vt:lpstr>
      <vt:lpstr>Overzicht sanitaire voorziening</vt:lpstr>
      <vt:lpstr>Kosten per apparaat</vt:lpstr>
      <vt:lpstr>Aanpassing verbruik</vt:lpstr>
      <vt:lpstr>aantal studenten en medewerkers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Carlijn Kusters</cp:lastModifiedBy>
  <cp:revision/>
  <dcterms:created xsi:type="dcterms:W3CDTF">2022-09-12T10:16:09Z</dcterms:created>
  <dcterms:modified xsi:type="dcterms:W3CDTF">2024-11-13T08:18:12Z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9684200</vt:r8>
  </property>
  <property fmtid="{D5CDD505-2E9C-101B-9397-08002B2CF9AE}" pid="4" name="MediaServiceImageTags">
    <vt:lpwstr/>
  </property>
</Properties>
</file>