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T:\Aanbestedingen\Hans\2024-4147 Levering ondergrondse containers\3 aanbestedingsstukken\"/>
    </mc:Choice>
  </mc:AlternateContent>
  <xr:revisionPtr revIDLastSave="0" documentId="13_ncr:1_{82527706-E9DE-4056-919C-D5D99160DD4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EMVI-vragenlijst" sheetId="1" r:id="rId1"/>
    <sheet name="Invulwaard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18" i="1" l="1"/>
  <c r="AE18" i="1" s="1"/>
  <c r="Z18" i="1"/>
  <c r="Q46" i="1"/>
  <c r="P45" i="1"/>
  <c r="Y11" i="1"/>
  <c r="Z11" i="1" s="1"/>
  <c r="AA11" i="1" s="1"/>
  <c r="AB11" i="1" s="1"/>
  <c r="AC11" i="1" s="1"/>
  <c r="O28" i="1"/>
  <c r="R28" i="1" s="1"/>
  <c r="S28" i="1" s="1"/>
  <c r="U28" i="1" s="1"/>
  <c r="J30" i="1"/>
  <c r="K5" i="2" s="1"/>
  <c r="K8" i="2" s="1"/>
  <c r="K9" i="2" s="1"/>
  <c r="K10" i="2" s="1"/>
  <c r="K11" i="2" s="1"/>
  <c r="K12" i="2" s="1"/>
  <c r="K13" i="2" s="1"/>
  <c r="K14" i="2" s="1"/>
  <c r="K15" i="2" s="1"/>
  <c r="K16" i="2" s="1"/>
  <c r="K17" i="2" s="1"/>
  <c r="K18" i="2" s="1"/>
  <c r="K19" i="2" s="1"/>
  <c r="K20" i="2" s="1"/>
  <c r="K21" i="2" s="1"/>
  <c r="K22" i="2" s="1"/>
  <c r="K23" i="2" s="1"/>
  <c r="K24" i="2" s="1"/>
  <c r="K25" i="2" s="1"/>
  <c r="K26" i="2" s="1"/>
  <c r="K27" i="2" s="1"/>
  <c r="K28" i="2" s="1"/>
  <c r="J31" i="1"/>
  <c r="L31" i="1" s="1"/>
  <c r="J32" i="1"/>
  <c r="M5" i="2" s="1"/>
  <c r="M8" i="2" s="1"/>
  <c r="M9" i="2" s="1"/>
  <c r="M10" i="2" s="1"/>
  <c r="M11" i="2" s="1"/>
  <c r="M12" i="2" s="1"/>
  <c r="M13" i="2" s="1"/>
  <c r="M14" i="2" s="1"/>
  <c r="M15" i="2" s="1"/>
  <c r="M16" i="2" s="1"/>
  <c r="M17" i="2" s="1"/>
  <c r="M18" i="2" s="1"/>
  <c r="M19" i="2" s="1"/>
  <c r="M20" i="2" s="1"/>
  <c r="M21" i="2" s="1"/>
  <c r="M22" i="2" s="1"/>
  <c r="M23" i="2" s="1"/>
  <c r="M24" i="2" s="1"/>
  <c r="M25" i="2" s="1"/>
  <c r="M26" i="2" s="1"/>
  <c r="M27" i="2" s="1"/>
  <c r="M28" i="2" s="1"/>
  <c r="J29" i="1"/>
  <c r="L29" i="1" s="1"/>
  <c r="I10" i="2"/>
  <c r="I11" i="2" s="1"/>
  <c r="I12" i="2" s="1"/>
  <c r="I13" i="2" s="1"/>
  <c r="I14" i="2" s="1"/>
  <c r="I15" i="2" s="1"/>
  <c r="I16" i="2" s="1"/>
  <c r="I17" i="2" s="1"/>
  <c r="I18" i="2" s="1"/>
  <c r="I19" i="2" s="1"/>
  <c r="I20" i="2" s="1"/>
  <c r="I21" i="2" s="1"/>
  <c r="I22" i="2" s="1"/>
  <c r="I23" i="2" s="1"/>
  <c r="I24" i="2" s="1"/>
  <c r="I25" i="2" s="1"/>
  <c r="I26" i="2" s="1"/>
  <c r="I27" i="2" s="1"/>
  <c r="I28" i="2" s="1"/>
  <c r="I9" i="2"/>
  <c r="I8" i="2"/>
  <c r="L28" i="1"/>
  <c r="G6" i="2"/>
  <c r="G5" i="2"/>
  <c r="G4" i="2"/>
  <c r="G8" i="2" s="1"/>
  <c r="O18" i="1"/>
  <c r="AC19" i="1" s="1"/>
  <c r="O13" i="1"/>
  <c r="AD14" i="1" s="1"/>
  <c r="E6" i="2"/>
  <c r="E5" i="2"/>
  <c r="E4" i="2"/>
  <c r="E8" i="2" s="1"/>
  <c r="AC14" i="1" l="1"/>
  <c r="AF19" i="1"/>
  <c r="AB19" i="1"/>
  <c r="Y14" i="1"/>
  <c r="Y19" i="1"/>
  <c r="AE19" i="1"/>
  <c r="AA19" i="1"/>
  <c r="AH19" i="1"/>
  <c r="AD19" i="1"/>
  <c r="Z19" i="1"/>
  <c r="AG19" i="1"/>
  <c r="AB14" i="1"/>
  <c r="AA14" i="1"/>
  <c r="Z14" i="1"/>
  <c r="O29" i="1"/>
  <c r="O30" i="1" s="1"/>
  <c r="O31" i="1" s="1"/>
  <c r="O32" i="1" s="1"/>
  <c r="R32" i="1" s="1"/>
  <c r="S32" i="1" s="1"/>
  <c r="U32" i="1" s="1"/>
  <c r="L32" i="1"/>
  <c r="L30" i="1"/>
  <c r="L5" i="2"/>
  <c r="L8" i="2" s="1"/>
  <c r="L9" i="2" s="1"/>
  <c r="L10" i="2" s="1"/>
  <c r="L11" i="2" s="1"/>
  <c r="L12" i="2" s="1"/>
  <c r="L13" i="2" s="1"/>
  <c r="L14" i="2" s="1"/>
  <c r="L15" i="2" s="1"/>
  <c r="L16" i="2" s="1"/>
  <c r="L17" i="2" s="1"/>
  <c r="L18" i="2" s="1"/>
  <c r="L19" i="2" s="1"/>
  <c r="L20" i="2" s="1"/>
  <c r="L21" i="2" s="1"/>
  <c r="L22" i="2" s="1"/>
  <c r="L23" i="2" s="1"/>
  <c r="L24" i="2" s="1"/>
  <c r="L25" i="2" s="1"/>
  <c r="L26" i="2" s="1"/>
  <c r="L27" i="2" s="1"/>
  <c r="L28" i="2" s="1"/>
  <c r="J5" i="2"/>
  <c r="J8" i="2" s="1"/>
  <c r="J9" i="2" s="1"/>
  <c r="J10" i="2" s="1"/>
  <c r="J11" i="2" s="1"/>
  <c r="J12" i="2" s="1"/>
  <c r="J13" i="2" s="1"/>
  <c r="J14" i="2" s="1"/>
  <c r="J15" i="2" s="1"/>
  <c r="J16" i="2" s="1"/>
  <c r="J17" i="2" s="1"/>
  <c r="J18" i="2" s="1"/>
  <c r="J19" i="2" s="1"/>
  <c r="J20" i="2" s="1"/>
  <c r="J21" i="2" s="1"/>
  <c r="J22" i="2" s="1"/>
  <c r="J23" i="2" s="1"/>
  <c r="J24" i="2" s="1"/>
  <c r="J25" i="2" s="1"/>
  <c r="J26" i="2" s="1"/>
  <c r="J27" i="2" s="1"/>
  <c r="J28" i="2" s="1"/>
  <c r="E9" i="2"/>
  <c r="E10" i="2" s="1"/>
  <c r="E11" i="2" s="1"/>
  <c r="E12" i="2" s="1"/>
  <c r="E13" i="2" s="1"/>
  <c r="E14" i="2" s="1"/>
  <c r="E15" i="2" s="1"/>
  <c r="E16" i="2" s="1"/>
  <c r="E17" i="2" s="1"/>
  <c r="E18" i="2" s="1"/>
  <c r="E19" i="2" s="1"/>
  <c r="E20" i="2" s="1"/>
  <c r="E21" i="2" s="1"/>
  <c r="E22" i="2" s="1"/>
  <c r="E23" i="2" s="1"/>
  <c r="E24" i="2" s="1"/>
  <c r="E25" i="2" s="1"/>
  <c r="E26" i="2" s="1"/>
  <c r="E27" i="2" s="1"/>
  <c r="E28" i="2" s="1"/>
  <c r="G9" i="2"/>
  <c r="G10" i="2" s="1"/>
  <c r="G11" i="2" s="1"/>
  <c r="G12" i="2" s="1"/>
  <c r="G13" i="2" s="1"/>
  <c r="G14" i="2" s="1"/>
  <c r="G15" i="2" s="1"/>
  <c r="G16" i="2" s="1"/>
  <c r="G17" i="2" s="1"/>
  <c r="G18" i="2" s="1"/>
  <c r="G19" i="2" s="1"/>
  <c r="G20" i="2" s="1"/>
  <c r="G21" i="2" s="1"/>
  <c r="G22" i="2" s="1"/>
  <c r="G23" i="2" s="1"/>
  <c r="G24" i="2" s="1"/>
  <c r="G25" i="2" s="1"/>
  <c r="G26" i="2" s="1"/>
  <c r="G27" i="2" s="1"/>
  <c r="G28" i="2" s="1"/>
  <c r="R19" i="1" l="1"/>
  <c r="S19" i="1"/>
  <c r="U19" i="1" s="1"/>
  <c r="R14" i="1"/>
  <c r="S14" i="1" s="1"/>
  <c r="U14" i="1" s="1"/>
  <c r="R31" i="1"/>
  <c r="S31" i="1" s="1"/>
  <c r="U31" i="1" s="1"/>
  <c r="R29" i="1"/>
  <c r="S29" i="1" s="1"/>
  <c r="U29" i="1" s="1"/>
  <c r="R30" i="1"/>
  <c r="S30" i="1" s="1"/>
  <c r="U30" i="1" s="1"/>
  <c r="R48" i="1" l="1"/>
  <c r="R51" i="1" l="1"/>
  <c r="Q54" i="1" s="1"/>
</calcChain>
</file>

<file path=xl/sharedStrings.xml><?xml version="1.0" encoding="utf-8"?>
<sst xmlns="http://schemas.openxmlformats.org/spreadsheetml/2006/main" count="87" uniqueCount="59">
  <si>
    <t>:</t>
  </si>
  <si>
    <t>Wensen</t>
  </si>
  <si>
    <t>Categorie</t>
  </si>
  <si>
    <t>Ja/nee</t>
  </si>
  <si>
    <t>Ja</t>
  </si>
  <si>
    <t>nee</t>
  </si>
  <si>
    <t>tot</t>
  </si>
  <si>
    <t>Uw score op  het onderdeel kwaliteit</t>
  </si>
  <si>
    <t>maximaal te behalen score</t>
  </si>
  <si>
    <t>Maximaal toe te kennen punten</t>
  </si>
  <si>
    <t>Door inschrijver behaalde punten</t>
  </si>
  <si>
    <t>behaalde score</t>
  </si>
  <si>
    <t>Opties</t>
  </si>
  <si>
    <t>Omschrijving</t>
  </si>
  <si>
    <t>procent</t>
  </si>
  <si>
    <t>stap</t>
  </si>
  <si>
    <t>minimaal te behalen score</t>
  </si>
  <si>
    <t>Minimaal toe te kennen punten</t>
  </si>
  <si>
    <t>behaalde punten</t>
  </si>
  <si>
    <t>max korting</t>
  </si>
  <si>
    <t>behaalde korting</t>
  </si>
  <si>
    <t>Basis voor berekening</t>
  </si>
  <si>
    <t>inschrijver</t>
  </si>
  <si>
    <t>naam</t>
  </si>
  <si>
    <t>functie</t>
  </si>
  <si>
    <t>Handtekening</t>
  </si>
  <si>
    <t>Bijlage 8a</t>
  </si>
  <si>
    <t xml:space="preserve">Alle scores worden op het scherm op 0,1 punt afgerond. </t>
  </si>
  <si>
    <t xml:space="preserve">Excel rekent echter met onafgeronde cijfers. </t>
  </si>
  <si>
    <t>Bepalend voor de bonus is de in blauw aangegeven score zonder afronding</t>
  </si>
  <si>
    <t>Offerte</t>
  </si>
  <si>
    <t>Binnen hoeveel werkdagen na offerte aanvraag ontvangen wij uw offerte?</t>
  </si>
  <si>
    <t>werkdag</t>
  </si>
  <si>
    <t>offerte</t>
  </si>
  <si>
    <t>Levertijd</t>
  </si>
  <si>
    <t>Binnen hoeveel weken na opdracht wordt de container compleet geleverd?</t>
  </si>
  <si>
    <t>week</t>
  </si>
  <si>
    <t>levering</t>
  </si>
  <si>
    <t>Garantie</t>
  </si>
  <si>
    <t>Hoeveel jaar biedt u (aflopende) garantie op uw product</t>
  </si>
  <si>
    <t>jaar 1</t>
  </si>
  <si>
    <t>jaar 2</t>
  </si>
  <si>
    <t>jaar 3</t>
  </si>
  <si>
    <t>jaar 4</t>
  </si>
  <si>
    <t>jaar 5</t>
  </si>
  <si>
    <t>jaar 6</t>
  </si>
  <si>
    <t>jaar 7</t>
  </si>
  <si>
    <t>jaar 8</t>
  </si>
  <si>
    <t>jaar 9</t>
  </si>
  <si>
    <t>jaar 10</t>
  </si>
  <si>
    <t>garantie</t>
  </si>
  <si>
    <t>Boete bij niet nakoming toezegging</t>
  </si>
  <si>
    <t>Bestek 2024-4147</t>
  </si>
  <si>
    <t>Door inschrijver behaalde bonus in euro's</t>
  </si>
  <si>
    <t>150% van de kosten die de opdracht-nemer in rekening brengt en die onder garantie vallen</t>
  </si>
  <si>
    <t>Maximale op te leggen boete</t>
  </si>
  <si>
    <t>Leveren van ondergrondse containers voor restafval, glas en GFT</t>
  </si>
  <si>
    <t>€ 500 per container</t>
  </si>
  <si>
    <t>€ 1.000 per container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</si>
</sst>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.0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0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 applyProtection="1">
      <alignment vertical="top"/>
    </xf>
    <xf numFmtId="0" fontId="2" fillId="0" borderId="4" xfId="0" applyFont="1" applyBorder="1" applyProtection="1"/>
    <xf numFmtId="0" fontId="2" fillId="0" borderId="0" xfId="0" applyFont="1" applyBorder="1" applyProtection="1"/>
    <xf numFmtId="0" fontId="2" fillId="0" borderId="0" xfId="0" applyFont="1" applyBorder="1" applyAlignment="1" applyProtection="1">
      <alignment horizontal="left" indent="1"/>
    </xf>
    <xf numFmtId="0" fontId="3" fillId="0" borderId="0" xfId="0" applyFont="1" applyBorder="1" applyAlignment="1" applyProtection="1">
      <alignment vertical="top"/>
    </xf>
    <xf numFmtId="0" fontId="2" fillId="0" borderId="0" xfId="0" applyFont="1" applyBorder="1" applyAlignment="1" applyProtection="1">
      <alignment vertical="top"/>
    </xf>
    <xf numFmtId="0" fontId="2" fillId="0" borderId="14" xfId="0" applyFont="1" applyBorder="1" applyAlignment="1" applyProtection="1">
      <alignment vertical="top"/>
    </xf>
    <xf numFmtId="0" fontId="2" fillId="0" borderId="0" xfId="0" applyFont="1" applyAlignment="1" applyProtection="1">
      <alignment vertical="top"/>
    </xf>
    <xf numFmtId="0" fontId="2" fillId="0" borderId="0" xfId="0" applyFont="1" applyProtection="1"/>
    <xf numFmtId="1" fontId="2" fillId="0" borderId="0" xfId="0" applyNumberFormat="1" applyFont="1" applyProtection="1"/>
    <xf numFmtId="0" fontId="2" fillId="0" borderId="5" xfId="0" applyFont="1" applyBorder="1" applyAlignment="1" applyProtection="1">
      <alignment vertical="top"/>
    </xf>
    <xf numFmtId="0" fontId="2" fillId="0" borderId="0" xfId="0" applyFont="1" applyFill="1" applyAlignment="1" applyProtection="1">
      <alignment vertical="top"/>
    </xf>
    <xf numFmtId="164" fontId="2" fillId="0" borderId="0" xfId="0" applyNumberFormat="1" applyFont="1" applyBorder="1" applyAlignment="1" applyProtection="1">
      <alignment vertical="top"/>
    </xf>
    <xf numFmtId="0" fontId="2" fillId="0" borderId="0" xfId="0" quotePrefix="1" applyFont="1" applyFill="1" applyBorder="1" applyAlignment="1" applyProtection="1">
      <alignment horizontal="left"/>
    </xf>
    <xf numFmtId="0" fontId="3" fillId="0" borderId="0" xfId="0" applyNumberFormat="1" applyFont="1" applyBorder="1" applyAlignment="1" applyProtection="1">
      <alignment vertical="top"/>
    </xf>
    <xf numFmtId="0" fontId="2" fillId="0" borderId="0" xfId="0" applyNumberFormat="1" applyFont="1" applyBorder="1" applyAlignment="1" applyProtection="1">
      <alignment vertical="top"/>
    </xf>
    <xf numFmtId="0" fontId="2" fillId="0" borderId="0" xfId="0" applyNumberFormat="1" applyFont="1" applyProtection="1"/>
    <xf numFmtId="0" fontId="0" fillId="0" borderId="0" xfId="0" applyProtection="1"/>
    <xf numFmtId="0" fontId="2" fillId="0" borderId="0" xfId="0" applyNumberFormat="1" applyFont="1" applyBorder="1" applyProtection="1"/>
    <xf numFmtId="0" fontId="2" fillId="0" borderId="1" xfId="0" applyFont="1" applyBorder="1" applyProtection="1"/>
    <xf numFmtId="0" fontId="2" fillId="0" borderId="2" xfId="0" applyFont="1" applyBorder="1" applyProtection="1"/>
    <xf numFmtId="0" fontId="2" fillId="0" borderId="2" xfId="0" applyFont="1" applyBorder="1" applyAlignment="1" applyProtection="1">
      <alignment vertical="top"/>
    </xf>
    <xf numFmtId="0" fontId="2" fillId="0" borderId="3" xfId="0" applyFont="1" applyBorder="1" applyAlignment="1" applyProtection="1">
      <alignment vertical="top"/>
    </xf>
    <xf numFmtId="0" fontId="2" fillId="0" borderId="4" xfId="0" applyFont="1" applyBorder="1" applyAlignment="1" applyProtection="1">
      <alignment vertical="top"/>
    </xf>
    <xf numFmtId="0" fontId="2" fillId="0" borderId="6" xfId="0" applyFont="1" applyBorder="1" applyProtection="1"/>
    <xf numFmtId="0" fontId="2" fillId="0" borderId="7" xfId="0" applyFont="1" applyBorder="1" applyProtection="1"/>
    <xf numFmtId="0" fontId="2" fillId="0" borderId="7" xfId="0" applyFont="1" applyBorder="1" applyAlignment="1" applyProtection="1">
      <alignment vertical="top"/>
    </xf>
    <xf numFmtId="0" fontId="2" fillId="0" borderId="6" xfId="0" applyFont="1" applyBorder="1" applyAlignment="1" applyProtection="1">
      <alignment vertical="top"/>
    </xf>
    <xf numFmtId="0" fontId="2" fillId="0" borderId="8" xfId="0" applyFont="1" applyBorder="1" applyAlignment="1" applyProtection="1">
      <alignment vertical="top"/>
    </xf>
    <xf numFmtId="0" fontId="2" fillId="0" borderId="0" xfId="0" applyNumberFormat="1" applyFont="1" applyAlignment="1" applyProtection="1">
      <alignment vertical="top"/>
    </xf>
    <xf numFmtId="0" fontId="2" fillId="0" borderId="9" xfId="0" applyFont="1" applyBorder="1" applyAlignment="1" applyProtection="1">
      <alignment horizontal="left" vertical="top"/>
    </xf>
    <xf numFmtId="0" fontId="2" fillId="0" borderId="10" xfId="0" applyFont="1" applyBorder="1" applyAlignment="1" applyProtection="1">
      <alignment horizontal="left" vertical="top"/>
    </xf>
    <xf numFmtId="0" fontId="2" fillId="0" borderId="12" xfId="0" applyFont="1" applyBorder="1" applyAlignment="1" applyProtection="1">
      <alignment horizontal="left" vertical="top"/>
    </xf>
    <xf numFmtId="0" fontId="2" fillId="0" borderId="11" xfId="0" applyNumberFormat="1" applyFont="1" applyBorder="1" applyAlignment="1" applyProtection="1">
      <alignment horizontal="left" vertical="top"/>
    </xf>
    <xf numFmtId="0" fontId="2" fillId="0" borderId="10" xfId="0" applyFont="1" applyFill="1" applyBorder="1" applyAlignment="1" applyProtection="1">
      <alignment horizontal="left" vertical="top" wrapText="1"/>
    </xf>
    <xf numFmtId="0" fontId="2" fillId="0" borderId="16" xfId="0" applyFont="1" applyFill="1" applyBorder="1" applyAlignment="1" applyProtection="1">
      <alignment horizontal="left" vertical="top" wrapText="1"/>
    </xf>
    <xf numFmtId="0" fontId="2" fillId="0" borderId="11" xfId="0" applyFont="1" applyFill="1" applyBorder="1" applyAlignment="1" applyProtection="1">
      <alignment horizontal="left" vertical="top" wrapText="1"/>
    </xf>
    <xf numFmtId="0" fontId="2" fillId="0" borderId="1" xfId="0" applyFont="1" applyFill="1" applyBorder="1" applyAlignment="1" applyProtection="1">
      <alignment horizontal="left" vertical="top"/>
    </xf>
    <xf numFmtId="0" fontId="2" fillId="0" borderId="2" xfId="0" applyFont="1" applyFill="1" applyBorder="1" applyAlignment="1" applyProtection="1">
      <alignment horizontal="left" vertical="top"/>
    </xf>
    <xf numFmtId="0" fontId="2" fillId="0" borderId="13" xfId="0" applyFont="1" applyFill="1" applyBorder="1" applyAlignment="1" applyProtection="1">
      <alignment vertical="top"/>
    </xf>
    <xf numFmtId="0" fontId="2" fillId="0" borderId="2" xfId="0" applyFont="1" applyFill="1" applyBorder="1" applyAlignment="1" applyProtection="1">
      <alignment vertical="top"/>
    </xf>
    <xf numFmtId="0" fontId="2" fillId="0" borderId="2" xfId="0" applyNumberFormat="1" applyFont="1" applyFill="1" applyBorder="1" applyAlignment="1" applyProtection="1">
      <alignment vertical="top"/>
    </xf>
    <xf numFmtId="0" fontId="2" fillId="0" borderId="1" xfId="0" applyFont="1" applyFill="1" applyBorder="1" applyAlignment="1" applyProtection="1">
      <alignment vertical="top"/>
    </xf>
    <xf numFmtId="0" fontId="2" fillId="0" borderId="2" xfId="0" applyFont="1" applyFill="1" applyBorder="1" applyProtection="1"/>
    <xf numFmtId="0" fontId="2" fillId="0" borderId="3" xfId="0" applyFont="1" applyFill="1" applyBorder="1" applyProtection="1"/>
    <xf numFmtId="0" fontId="2" fillId="0" borderId="0" xfId="0" applyFont="1" applyBorder="1" applyAlignment="1" applyProtection="1"/>
    <xf numFmtId="0" fontId="2" fillId="0" borderId="0" xfId="0" applyFont="1" applyFill="1" applyProtection="1"/>
    <xf numFmtId="164" fontId="2" fillId="0" borderId="22" xfId="0" applyNumberFormat="1" applyFont="1" applyBorder="1" applyAlignment="1" applyProtection="1">
      <alignment vertical="top"/>
    </xf>
    <xf numFmtId="0" fontId="0" fillId="0" borderId="0" xfId="0" applyFill="1" applyProtection="1"/>
    <xf numFmtId="164" fontId="2" fillId="0" borderId="7" xfId="0" applyNumberFormat="1" applyFont="1" applyBorder="1" applyAlignment="1" applyProtection="1">
      <alignment vertical="top"/>
    </xf>
    <xf numFmtId="0" fontId="2" fillId="0" borderId="15" xfId="0" applyFont="1" applyBorder="1" applyAlignment="1" applyProtection="1">
      <alignment vertical="top"/>
    </xf>
    <xf numFmtId="0" fontId="2" fillId="0" borderId="13" xfId="0" applyFont="1" applyBorder="1" applyAlignment="1" applyProtection="1">
      <alignment vertical="top"/>
    </xf>
    <xf numFmtId="0" fontId="2" fillId="0" borderId="2" xfId="0" applyNumberFormat="1" applyFont="1" applyBorder="1" applyAlignment="1" applyProtection="1">
      <alignment vertical="top"/>
    </xf>
    <xf numFmtId="164" fontId="2" fillId="0" borderId="2" xfId="0" applyNumberFormat="1" applyFont="1" applyBorder="1" applyAlignment="1" applyProtection="1">
      <alignment vertical="top"/>
    </xf>
    <xf numFmtId="0" fontId="2" fillId="0" borderId="17" xfId="0" applyFont="1" applyBorder="1" applyProtection="1"/>
    <xf numFmtId="0" fontId="2" fillId="0" borderId="18" xfId="0" applyFont="1" applyBorder="1" applyProtection="1"/>
    <xf numFmtId="0" fontId="2" fillId="0" borderId="20" xfId="0" applyFont="1" applyBorder="1" applyAlignment="1" applyProtection="1">
      <alignment vertical="top"/>
    </xf>
    <xf numFmtId="0" fontId="2" fillId="0" borderId="18" xfId="0" applyFont="1" applyBorder="1" applyAlignment="1" applyProtection="1">
      <alignment vertical="top"/>
    </xf>
    <xf numFmtId="0" fontId="2" fillId="0" borderId="18" xfId="0" applyNumberFormat="1" applyFont="1" applyBorder="1" applyAlignment="1" applyProtection="1">
      <alignment vertical="top"/>
    </xf>
    <xf numFmtId="164" fontId="2" fillId="0" borderId="18" xfId="0" applyNumberFormat="1" applyFont="1" applyBorder="1" applyAlignment="1" applyProtection="1">
      <alignment vertical="top"/>
    </xf>
    <xf numFmtId="0" fontId="2" fillId="0" borderId="19" xfId="0" applyFont="1" applyBorder="1" applyAlignment="1" applyProtection="1">
      <alignment vertical="top" wrapText="1"/>
    </xf>
    <xf numFmtId="0" fontId="2" fillId="0" borderId="7" xfId="0" applyNumberFormat="1" applyFont="1" applyBorder="1" applyAlignment="1" applyProtection="1">
      <alignment vertical="top"/>
    </xf>
    <xf numFmtId="44" fontId="2" fillId="0" borderId="0" xfId="1" applyFont="1" applyBorder="1" applyAlignment="1" applyProtection="1">
      <alignment vertical="top"/>
    </xf>
    <xf numFmtId="0" fontId="2" fillId="0" borderId="0" xfId="0" applyFont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/>
    </xf>
    <xf numFmtId="164" fontId="2" fillId="0" borderId="0" xfId="0" applyNumberFormat="1" applyFont="1" applyBorder="1" applyProtection="1"/>
    <xf numFmtId="0" fontId="2" fillId="0" borderId="0" xfId="0" applyFont="1" applyAlignment="1" applyProtection="1">
      <alignment horizontal="left" vertical="top" wrapText="1"/>
    </xf>
    <xf numFmtId="0" fontId="2" fillId="0" borderId="7" xfId="0" applyNumberFormat="1" applyFont="1" applyBorder="1" applyProtection="1"/>
    <xf numFmtId="1" fontId="2" fillId="0" borderId="0" xfId="0" applyNumberFormat="1" applyFont="1" applyBorder="1" applyProtection="1"/>
    <xf numFmtId="0" fontId="5" fillId="0" borderId="0" xfId="0" applyFont="1" applyBorder="1" applyProtection="1"/>
    <xf numFmtId="9" fontId="2" fillId="0" borderId="0" xfId="0" applyNumberFormat="1" applyFont="1" applyProtection="1"/>
    <xf numFmtId="164" fontId="2" fillId="0" borderId="5" xfId="0" applyNumberFormat="1" applyFont="1" applyBorder="1" applyAlignment="1" applyProtection="1">
      <alignment vertical="top"/>
    </xf>
    <xf numFmtId="0" fontId="2" fillId="0" borderId="24" xfId="0" applyFont="1" applyFill="1" applyBorder="1" applyProtection="1"/>
    <xf numFmtId="164" fontId="2" fillId="0" borderId="22" xfId="0" applyNumberFormat="1" applyFont="1" applyBorder="1" applyProtection="1"/>
    <xf numFmtId="0" fontId="5" fillId="0" borderId="22" xfId="0" applyFont="1" applyBorder="1" applyProtection="1"/>
    <xf numFmtId="164" fontId="2" fillId="0" borderId="21" xfId="0" applyNumberFormat="1" applyFont="1" applyBorder="1" applyAlignment="1" applyProtection="1">
      <alignment vertical="top"/>
    </xf>
    <xf numFmtId="0" fontId="2" fillId="0" borderId="23" xfId="0" applyFont="1" applyFill="1" applyBorder="1" applyAlignment="1" applyProtection="1">
      <alignment horizontal="left" vertical="top" wrapText="1"/>
    </xf>
    <xf numFmtId="43" fontId="2" fillId="0" borderId="5" xfId="2" applyFont="1" applyBorder="1" applyAlignment="1" applyProtection="1">
      <alignment vertical="top"/>
    </xf>
    <xf numFmtId="43" fontId="2" fillId="0" borderId="22" xfId="2" applyFont="1" applyBorder="1" applyProtection="1"/>
    <xf numFmtId="0" fontId="2" fillId="0" borderId="0" xfId="0" applyFont="1" applyFill="1" applyBorder="1" applyProtection="1"/>
    <xf numFmtId="0" fontId="2" fillId="0" borderId="0" xfId="0" applyFont="1" applyAlignment="1" applyProtection="1">
      <alignment horizontal="left"/>
    </xf>
    <xf numFmtId="0" fontId="0" fillId="2" borderId="0" xfId="0" applyFill="1" applyAlignment="1" applyProtection="1">
      <alignment horizontal="center"/>
      <protection locked="0"/>
    </xf>
    <xf numFmtId="0" fontId="0" fillId="0" borderId="0" xfId="0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164" fontId="2" fillId="0" borderId="22" xfId="0" applyNumberFormat="1" applyFont="1" applyBorder="1" applyAlignment="1" applyProtection="1">
      <alignment vertical="top" wrapText="1"/>
    </xf>
    <xf numFmtId="0" fontId="0" fillId="2" borderId="0" xfId="0" applyFill="1" applyAlignment="1" applyProtection="1">
      <alignment horizontal="left"/>
      <protection locked="0"/>
    </xf>
    <xf numFmtId="0" fontId="2" fillId="0" borderId="18" xfId="0" applyFont="1" applyBorder="1" applyAlignment="1" applyProtection="1">
      <alignment horizontal="left"/>
    </xf>
    <xf numFmtId="0" fontId="2" fillId="0" borderId="7" xfId="0" applyFont="1" applyBorder="1" applyAlignment="1" applyProtection="1">
      <alignment horizontal="left"/>
    </xf>
    <xf numFmtId="0" fontId="2" fillId="0" borderId="2" xfId="0" applyFont="1" applyBorder="1" applyAlignment="1" applyProtection="1">
      <alignment horizontal="left"/>
    </xf>
    <xf numFmtId="0" fontId="2" fillId="0" borderId="2" xfId="0" applyFont="1" applyFill="1" applyBorder="1" applyAlignment="1" applyProtection="1">
      <alignment horizontal="left" vertical="top" wrapText="1"/>
    </xf>
    <xf numFmtId="164" fontId="2" fillId="0" borderId="7" xfId="0" applyNumberFormat="1" applyFont="1" applyFill="1" applyBorder="1" applyAlignment="1" applyProtection="1">
      <alignment vertical="top"/>
    </xf>
  </cellXfs>
  <cellStyles count="5">
    <cellStyle name="Komma" xfId="2" builtinId="3"/>
    <cellStyle name="Komma 2" xfId="4" xr:uid="{9B9B92A2-6141-49EF-95FF-B1AE1735C007}"/>
    <cellStyle name="Standaard" xfId="0" builtinId="0"/>
    <cellStyle name="Valuta" xfId="1" builtinId="4"/>
    <cellStyle name="Valuta 2" xfId="3" xr:uid="{FB6FE566-F307-464F-9161-9E2969A6F819}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H69"/>
  <sheetViews>
    <sheetView tabSelected="1" zoomScale="85" zoomScaleNormal="85" workbookViewId="0">
      <selection activeCell="N28" sqref="N28"/>
    </sheetView>
  </sheetViews>
  <sheetFormatPr defaultRowHeight="12.75" x14ac:dyDescent="0.2"/>
  <cols>
    <col min="1" max="1" width="9.140625" style="10"/>
    <col min="2" max="2" width="12.85546875" style="10" bestFit="1" customWidth="1"/>
    <col min="3" max="3" width="1.140625" style="10" customWidth="1"/>
    <col min="4" max="4" width="3.140625" style="10" customWidth="1"/>
    <col min="5" max="5" width="10.7109375" style="10" customWidth="1"/>
    <col min="6" max="6" width="11.28515625" style="10" customWidth="1"/>
    <col min="7" max="7" width="9.140625" style="10"/>
    <col min="8" max="8" width="47.7109375" style="10" customWidth="1"/>
    <col min="9" max="9" width="7.7109375" style="10" customWidth="1"/>
    <col min="10" max="10" width="9.42578125" style="10" bestFit="1" customWidth="1"/>
    <col min="11" max="11" width="3.140625" style="10" bestFit="1" customWidth="1"/>
    <col min="12" max="12" width="4.140625" style="18" customWidth="1"/>
    <col min="13" max="13" width="3.140625" style="10" customWidth="1"/>
    <col min="14" max="14" width="9.140625" style="10"/>
    <col min="15" max="15" width="10.42578125" style="10" customWidth="1"/>
    <col min="16" max="16" width="9.42578125" style="10" customWidth="1"/>
    <col min="17" max="17" width="15.140625" style="10" customWidth="1"/>
    <col min="18" max="18" width="10.140625" style="10" customWidth="1"/>
    <col min="19" max="19" width="17" style="10" customWidth="1"/>
    <col min="20" max="20" width="18.28515625" style="10" bestFit="1" customWidth="1"/>
    <col min="21" max="21" width="18.7109375" style="10" customWidth="1"/>
    <col min="22" max="22" width="3.85546875" style="10" customWidth="1"/>
    <col min="23" max="23" width="2.42578125" style="10" bestFit="1" customWidth="1"/>
    <col min="24" max="24" width="7.85546875" style="10" customWidth="1"/>
    <col min="25" max="16384" width="9.140625" style="10"/>
  </cols>
  <sheetData>
    <row r="2" spans="2:30" x14ac:dyDescent="0.2">
      <c r="B2" s="48" t="s">
        <v>26</v>
      </c>
      <c r="C2" s="48"/>
      <c r="D2" s="48"/>
      <c r="E2" s="48"/>
      <c r="U2" s="9"/>
      <c r="V2" s="9"/>
      <c r="W2" s="9"/>
      <c r="X2" s="9"/>
    </row>
    <row r="3" spans="2:30" x14ac:dyDescent="0.2">
      <c r="B3" s="50" t="s">
        <v>52</v>
      </c>
      <c r="C3" s="50"/>
      <c r="D3" s="48"/>
      <c r="E3" s="50" t="s">
        <v>56</v>
      </c>
      <c r="F3" s="19"/>
      <c r="G3" s="4"/>
      <c r="H3" s="4"/>
      <c r="I3" s="4"/>
      <c r="J3" s="4"/>
      <c r="K3" s="4"/>
      <c r="L3" s="20"/>
      <c r="M3" s="4"/>
      <c r="N3" s="4"/>
      <c r="O3" s="4"/>
      <c r="P3" s="4"/>
      <c r="Q3" s="4"/>
      <c r="R3" s="4"/>
      <c r="S3" s="4"/>
      <c r="T3" s="4"/>
      <c r="U3" s="7"/>
      <c r="V3" s="7"/>
      <c r="W3" s="9"/>
      <c r="X3" s="9"/>
    </row>
    <row r="4" spans="2:30" x14ac:dyDescent="0.2">
      <c r="B4" s="81"/>
      <c r="C4" s="81"/>
      <c r="D4" s="81"/>
      <c r="E4" s="81"/>
      <c r="F4" s="4"/>
      <c r="G4" s="4"/>
      <c r="H4" s="4"/>
      <c r="I4" s="4"/>
      <c r="J4" s="4"/>
      <c r="K4" s="4"/>
      <c r="L4" s="20"/>
      <c r="M4" s="4"/>
      <c r="N4" s="4"/>
      <c r="O4" s="4"/>
      <c r="P4" s="4"/>
      <c r="Q4" s="4"/>
      <c r="R4" s="4"/>
      <c r="S4" s="4"/>
      <c r="T4" s="4"/>
      <c r="U4" s="7"/>
      <c r="V4" s="7"/>
      <c r="W4" s="9"/>
      <c r="X4" s="9"/>
    </row>
    <row r="5" spans="2:30" x14ac:dyDescent="0.2">
      <c r="B5" s="4"/>
      <c r="C5" s="4"/>
      <c r="D5" s="4"/>
      <c r="E5" s="85"/>
      <c r="F5" s="85"/>
      <c r="G5" s="85"/>
      <c r="H5" s="85"/>
      <c r="I5" s="4"/>
      <c r="J5" s="4"/>
      <c r="K5" s="4"/>
      <c r="L5" s="20"/>
      <c r="M5" s="4"/>
      <c r="N5" s="4"/>
      <c r="O5" s="4"/>
      <c r="P5" s="4"/>
      <c r="Q5" s="4"/>
      <c r="R5" s="4"/>
      <c r="S5" s="4"/>
      <c r="T5" s="4"/>
      <c r="U5" s="7"/>
      <c r="V5" s="7"/>
      <c r="W5" s="9"/>
      <c r="X5" s="9"/>
    </row>
    <row r="6" spans="2:30" x14ac:dyDescent="0.2">
      <c r="E6" s="82"/>
      <c r="F6" s="82"/>
      <c r="G6" s="82"/>
      <c r="H6" s="82"/>
      <c r="I6" s="9"/>
      <c r="J6" s="9"/>
      <c r="K6" s="9"/>
      <c r="L6" s="31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2:30" ht="13.5" thickBot="1" x14ac:dyDescent="0.25">
      <c r="B7" s="10" t="s">
        <v>1</v>
      </c>
      <c r="I7" s="9"/>
      <c r="J7" s="9"/>
      <c r="K7" s="9"/>
      <c r="L7" s="31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2:30" ht="53.25" customHeight="1" thickBot="1" x14ac:dyDescent="0.25">
      <c r="B8" s="32" t="s">
        <v>2</v>
      </c>
      <c r="C8" s="33"/>
      <c r="D8" s="33"/>
      <c r="E8" s="33" t="s">
        <v>13</v>
      </c>
      <c r="F8" s="33"/>
      <c r="G8" s="33"/>
      <c r="H8" s="33"/>
      <c r="I8" s="34" t="s">
        <v>12</v>
      </c>
      <c r="J8" s="33"/>
      <c r="K8" s="33"/>
      <c r="L8" s="35"/>
      <c r="M8" s="32"/>
      <c r="N8" s="33"/>
      <c r="O8" s="36" t="s">
        <v>21</v>
      </c>
      <c r="P8" s="36" t="s">
        <v>17</v>
      </c>
      <c r="Q8" s="36" t="s">
        <v>9</v>
      </c>
      <c r="R8" s="37" t="s">
        <v>10</v>
      </c>
      <c r="S8" s="78" t="s">
        <v>53</v>
      </c>
      <c r="T8" s="78" t="s">
        <v>51</v>
      </c>
      <c r="U8" s="38" t="s">
        <v>55</v>
      </c>
      <c r="V8" s="7"/>
      <c r="W8" s="9"/>
      <c r="X8" s="9"/>
    </row>
    <row r="9" spans="2:30" x14ac:dyDescent="0.2">
      <c r="B9" s="39"/>
      <c r="C9" s="40"/>
      <c r="D9" s="91"/>
      <c r="E9" s="91"/>
      <c r="F9" s="91"/>
      <c r="G9" s="91"/>
      <c r="H9" s="91"/>
      <c r="I9" s="41"/>
      <c r="J9" s="42"/>
      <c r="K9" s="42"/>
      <c r="L9" s="43"/>
      <c r="M9" s="44"/>
      <c r="N9" s="42"/>
      <c r="O9" s="42"/>
      <c r="P9" s="42"/>
      <c r="Q9" s="45"/>
      <c r="R9" s="45"/>
      <c r="S9" s="74"/>
      <c r="T9" s="74"/>
      <c r="U9" s="46"/>
      <c r="V9" s="2"/>
      <c r="W9" s="13"/>
      <c r="X9" s="13"/>
    </row>
    <row r="10" spans="2:30" x14ac:dyDescent="0.2">
      <c r="B10" s="3"/>
      <c r="C10" s="4"/>
      <c r="D10" s="47"/>
      <c r="E10" s="47"/>
      <c r="F10" s="47"/>
      <c r="G10" s="47"/>
      <c r="H10" s="47"/>
      <c r="I10" s="8"/>
      <c r="J10" s="7"/>
      <c r="K10" s="7"/>
      <c r="L10" s="17"/>
      <c r="M10" s="25"/>
      <c r="N10" s="7"/>
      <c r="O10" s="7"/>
      <c r="P10" s="7"/>
      <c r="Q10" s="7"/>
      <c r="R10" s="14"/>
      <c r="S10" s="49"/>
      <c r="T10" s="49"/>
      <c r="U10" s="12"/>
      <c r="V10" s="4"/>
      <c r="W10" s="9"/>
      <c r="X10" s="13"/>
    </row>
    <row r="11" spans="2:30" x14ac:dyDescent="0.2">
      <c r="B11" s="3"/>
      <c r="C11" s="4"/>
      <c r="D11" s="4"/>
      <c r="E11" s="15"/>
      <c r="F11" s="5"/>
      <c r="G11" s="5"/>
      <c r="H11" s="5"/>
      <c r="I11" s="8"/>
      <c r="J11" s="6"/>
      <c r="K11" s="7"/>
      <c r="L11" s="16"/>
      <c r="M11" s="25"/>
      <c r="N11" s="4"/>
      <c r="O11" s="4"/>
      <c r="P11" s="67"/>
      <c r="Q11" s="4"/>
      <c r="R11" s="67"/>
      <c r="S11" s="75"/>
      <c r="T11" s="75"/>
      <c r="U11" s="73"/>
      <c r="Y11" s="10">
        <f>+J13</f>
        <v>1</v>
      </c>
      <c r="Z11" s="10">
        <f>+Y11+$J$14</f>
        <v>2</v>
      </c>
      <c r="AA11" s="10">
        <f>+Z11+$J$14</f>
        <v>3</v>
      </c>
      <c r="AB11" s="10">
        <f>+AA11+$J$14</f>
        <v>4</v>
      </c>
      <c r="AC11" s="10">
        <f>+AB11+$J$14</f>
        <v>5</v>
      </c>
      <c r="AD11" s="10">
        <v>6</v>
      </c>
    </row>
    <row r="12" spans="2:30" x14ac:dyDescent="0.2">
      <c r="B12" s="3"/>
      <c r="C12" s="4"/>
      <c r="D12" s="4"/>
      <c r="E12" s="15"/>
      <c r="F12" s="5"/>
      <c r="G12" s="5"/>
      <c r="H12" s="5"/>
      <c r="I12" s="8"/>
      <c r="J12" s="6"/>
      <c r="K12" s="7"/>
      <c r="L12" s="16"/>
      <c r="M12" s="25"/>
      <c r="N12" s="4"/>
      <c r="O12" s="4"/>
      <c r="P12" s="67"/>
      <c r="Q12" s="4"/>
      <c r="R12" s="67"/>
      <c r="S12" s="75"/>
      <c r="T12" s="75"/>
      <c r="U12" s="73"/>
    </row>
    <row r="13" spans="2:30" x14ac:dyDescent="0.2">
      <c r="B13" s="3" t="s">
        <v>30</v>
      </c>
      <c r="C13" s="4"/>
      <c r="D13" s="4" t="s">
        <v>31</v>
      </c>
      <c r="E13" s="15"/>
      <c r="F13" s="5"/>
      <c r="G13" s="5"/>
      <c r="H13" s="5"/>
      <c r="I13" s="8" t="s">
        <v>32</v>
      </c>
      <c r="J13" s="6">
        <v>1</v>
      </c>
      <c r="K13" s="7" t="s">
        <v>6</v>
      </c>
      <c r="L13" s="16">
        <v>6</v>
      </c>
      <c r="M13" s="25"/>
      <c r="N13" s="1"/>
      <c r="O13" s="4">
        <f>IF(N13="",L13,N13)</f>
        <v>6</v>
      </c>
      <c r="P13" s="67">
        <v>0</v>
      </c>
      <c r="Q13" s="4">
        <v>200</v>
      </c>
      <c r="R13" s="67"/>
      <c r="S13" s="75"/>
      <c r="T13" s="75"/>
      <c r="U13" s="73"/>
      <c r="Y13" s="72">
        <v>1</v>
      </c>
      <c r="Z13" s="72">
        <v>0.8</v>
      </c>
      <c r="AA13" s="72">
        <v>0.6</v>
      </c>
      <c r="AB13" s="72">
        <v>0.4</v>
      </c>
      <c r="AC13" s="72">
        <v>0.2</v>
      </c>
      <c r="AD13" s="72">
        <v>0</v>
      </c>
    </row>
    <row r="14" spans="2:30" x14ac:dyDescent="0.2">
      <c r="B14" s="3"/>
      <c r="C14" s="4"/>
      <c r="D14" s="4"/>
      <c r="E14" s="15"/>
      <c r="F14" s="5"/>
      <c r="G14" s="5"/>
      <c r="H14" s="5"/>
      <c r="I14" s="8" t="s">
        <v>15</v>
      </c>
      <c r="J14" s="6">
        <v>1</v>
      </c>
      <c r="K14" s="7"/>
      <c r="L14" s="16"/>
      <c r="M14" s="25"/>
      <c r="N14" s="4"/>
      <c r="O14" s="4"/>
      <c r="P14" s="67"/>
      <c r="Q14" s="4"/>
      <c r="R14" s="67">
        <f>SUM(Y14:AD14)</f>
        <v>0</v>
      </c>
      <c r="S14" s="80">
        <f>+R14/1000*Q53</f>
        <v>0</v>
      </c>
      <c r="T14" s="75" t="s">
        <v>57</v>
      </c>
      <c r="U14" s="79">
        <f>+S14*150%</f>
        <v>0</v>
      </c>
      <c r="Y14" s="11">
        <f>IF(Y11=$O13,+Y13*$Q13,0)</f>
        <v>0</v>
      </c>
      <c r="Z14" s="11">
        <f t="shared" ref="Z14:AD14" si="0">IF(Z11=$O13,+Z13*$Q13,0)</f>
        <v>0</v>
      </c>
      <c r="AA14" s="11">
        <f t="shared" si="0"/>
        <v>0</v>
      </c>
      <c r="AB14" s="11">
        <f t="shared" si="0"/>
        <v>0</v>
      </c>
      <c r="AC14" s="11">
        <f t="shared" si="0"/>
        <v>0</v>
      </c>
      <c r="AD14" s="11">
        <f t="shared" si="0"/>
        <v>0</v>
      </c>
    </row>
    <row r="15" spans="2:30" x14ac:dyDescent="0.2">
      <c r="B15" s="3"/>
      <c r="C15" s="4"/>
      <c r="D15" s="4"/>
      <c r="E15" s="15"/>
      <c r="F15" s="5"/>
      <c r="G15" s="5"/>
      <c r="H15" s="5"/>
      <c r="I15" s="8"/>
      <c r="K15" s="7"/>
      <c r="L15" s="16"/>
      <c r="M15" s="25"/>
      <c r="N15" s="4"/>
      <c r="O15" s="4"/>
      <c r="P15" s="67"/>
      <c r="Q15" s="4"/>
      <c r="R15" s="67"/>
      <c r="S15" s="75"/>
      <c r="T15" s="75"/>
      <c r="U15" s="73"/>
    </row>
    <row r="16" spans="2:30" x14ac:dyDescent="0.2">
      <c r="B16" s="3"/>
      <c r="C16" s="4"/>
      <c r="D16" s="4"/>
      <c r="E16" s="15"/>
      <c r="F16" s="5"/>
      <c r="G16" s="5"/>
      <c r="H16" s="5"/>
      <c r="I16" s="8"/>
      <c r="J16" s="6"/>
      <c r="K16" s="7"/>
      <c r="L16" s="16"/>
      <c r="M16" s="25"/>
      <c r="N16" s="4"/>
      <c r="O16" s="4"/>
      <c r="P16" s="67"/>
      <c r="Q16" s="4"/>
      <c r="R16" s="67"/>
      <c r="S16" s="75"/>
      <c r="T16" s="75"/>
      <c r="U16" s="73"/>
    </row>
    <row r="17" spans="2:34" x14ac:dyDescent="0.2">
      <c r="B17" s="3"/>
      <c r="C17" s="4"/>
      <c r="D17" s="4"/>
      <c r="E17" s="15"/>
      <c r="F17" s="5"/>
      <c r="G17" s="5"/>
      <c r="H17" s="5"/>
      <c r="I17" s="8"/>
      <c r="J17" s="6"/>
      <c r="K17" s="7"/>
      <c r="L17" s="16"/>
      <c r="M17" s="25"/>
      <c r="N17" s="4"/>
      <c r="O17" s="4"/>
      <c r="P17" s="67"/>
      <c r="Q17" s="4"/>
      <c r="R17" s="67"/>
      <c r="S17" s="75"/>
      <c r="T17" s="75"/>
      <c r="U17" s="73"/>
      <c r="Y17" s="10">
        <v>7</v>
      </c>
      <c r="Z17" s="10">
        <v>8</v>
      </c>
      <c r="AA17" s="10">
        <v>9</v>
      </c>
      <c r="AB17" s="10">
        <v>10</v>
      </c>
      <c r="AC17" s="10">
        <v>11</v>
      </c>
      <c r="AD17" s="10">
        <v>12</v>
      </c>
      <c r="AE17" s="10">
        <v>13</v>
      </c>
      <c r="AF17" s="10">
        <v>14</v>
      </c>
      <c r="AG17" s="10">
        <v>15</v>
      </c>
      <c r="AH17" s="10">
        <v>16</v>
      </c>
    </row>
    <row r="18" spans="2:34" x14ac:dyDescent="0.2">
      <c r="B18" s="3" t="s">
        <v>34</v>
      </c>
      <c r="C18" s="4"/>
      <c r="D18" s="4" t="s">
        <v>35</v>
      </c>
      <c r="E18" s="15"/>
      <c r="F18" s="5"/>
      <c r="G18" s="5"/>
      <c r="H18" s="5"/>
      <c r="I18" s="8" t="s">
        <v>36</v>
      </c>
      <c r="J18" s="6">
        <v>7</v>
      </c>
      <c r="K18" s="7" t="s">
        <v>6</v>
      </c>
      <c r="L18" s="16">
        <v>16</v>
      </c>
      <c r="M18" s="25"/>
      <c r="N18" s="1"/>
      <c r="O18" s="4">
        <f>IF(N18="",L18,N18)</f>
        <v>16</v>
      </c>
      <c r="P18" s="67">
        <v>0</v>
      </c>
      <c r="Q18" s="4">
        <v>300</v>
      </c>
      <c r="R18" s="67"/>
      <c r="S18" s="75"/>
      <c r="T18" s="75"/>
      <c r="U18" s="73"/>
      <c r="Y18" s="72">
        <v>1</v>
      </c>
      <c r="Z18" s="72">
        <f>+Y18-10%</f>
        <v>0.9</v>
      </c>
      <c r="AA18" s="72">
        <v>0.8</v>
      </c>
      <c r="AB18" s="72">
        <v>0.7</v>
      </c>
      <c r="AC18" s="72">
        <f t="shared" ref="AC18" si="1">+AB18-15%</f>
        <v>0.54999999999999993</v>
      </c>
      <c r="AD18" s="72">
        <v>0.4</v>
      </c>
      <c r="AE18" s="72">
        <f t="shared" ref="AE18" si="2">+AD18-15%</f>
        <v>0.25</v>
      </c>
      <c r="AF18" s="72">
        <v>0.1</v>
      </c>
      <c r="AG18" s="72">
        <v>0.05</v>
      </c>
      <c r="AH18" s="72">
        <v>0</v>
      </c>
    </row>
    <row r="19" spans="2:34" x14ac:dyDescent="0.2">
      <c r="B19" s="3"/>
      <c r="C19" s="4"/>
      <c r="D19" s="4"/>
      <c r="E19" s="15"/>
      <c r="F19" s="5"/>
      <c r="G19" s="5"/>
      <c r="H19" s="5"/>
      <c r="I19" s="8" t="s">
        <v>15</v>
      </c>
      <c r="J19" s="6">
        <v>1</v>
      </c>
      <c r="K19" s="7"/>
      <c r="L19" s="16"/>
      <c r="M19" s="25"/>
      <c r="N19" s="4"/>
      <c r="O19" s="4"/>
      <c r="P19" s="67"/>
      <c r="Q19" s="4"/>
      <c r="R19" s="67">
        <f>SUM(Y19:AH19)</f>
        <v>0</v>
      </c>
      <c r="S19" s="80">
        <f>+R19/1000*Q53</f>
        <v>0</v>
      </c>
      <c r="T19" s="75" t="s">
        <v>58</v>
      </c>
      <c r="U19" s="79">
        <f>+S19*150%</f>
        <v>0</v>
      </c>
      <c r="Y19" s="11">
        <f t="shared" ref="Y19:AH19" si="3">IF(Y17=$O18,+Y18*$Q18,0)</f>
        <v>0</v>
      </c>
      <c r="Z19" s="11">
        <f t="shared" si="3"/>
        <v>0</v>
      </c>
      <c r="AA19" s="11">
        <f t="shared" si="3"/>
        <v>0</v>
      </c>
      <c r="AB19" s="11">
        <f t="shared" si="3"/>
        <v>0</v>
      </c>
      <c r="AC19" s="11">
        <f t="shared" si="3"/>
        <v>0</v>
      </c>
      <c r="AD19" s="11">
        <f t="shared" si="3"/>
        <v>0</v>
      </c>
      <c r="AE19" s="11">
        <f t="shared" si="3"/>
        <v>0</v>
      </c>
      <c r="AF19" s="11">
        <f t="shared" si="3"/>
        <v>0</v>
      </c>
      <c r="AG19" s="11">
        <f t="shared" si="3"/>
        <v>0</v>
      </c>
      <c r="AH19" s="11">
        <f t="shared" si="3"/>
        <v>0</v>
      </c>
    </row>
    <row r="20" spans="2:34" x14ac:dyDescent="0.2">
      <c r="B20" s="3"/>
      <c r="C20" s="4"/>
      <c r="D20" s="4"/>
      <c r="E20" s="15"/>
      <c r="F20" s="5"/>
      <c r="G20" s="5"/>
      <c r="H20" s="5"/>
      <c r="I20" s="8"/>
      <c r="J20" s="6"/>
      <c r="K20" s="7"/>
      <c r="L20" s="16"/>
      <c r="M20" s="25"/>
      <c r="N20" s="4"/>
      <c r="O20" s="4"/>
      <c r="P20" s="67"/>
      <c r="Q20" s="4"/>
      <c r="R20" s="67"/>
      <c r="S20" s="75"/>
      <c r="T20" s="75"/>
      <c r="U20" s="73"/>
    </row>
    <row r="21" spans="2:34" x14ac:dyDescent="0.2">
      <c r="B21" s="3"/>
      <c r="C21" s="4"/>
      <c r="D21" s="4"/>
      <c r="E21" s="15"/>
      <c r="F21" s="5"/>
      <c r="G21" s="5"/>
      <c r="H21" s="5"/>
      <c r="I21" s="8"/>
      <c r="J21" s="6"/>
      <c r="K21" s="7"/>
      <c r="L21" s="16"/>
      <c r="M21" s="25"/>
      <c r="N21" s="4"/>
      <c r="O21" s="4"/>
      <c r="P21" s="67"/>
      <c r="Q21" s="4"/>
      <c r="R21" s="67"/>
      <c r="S21" s="75"/>
      <c r="T21" s="75"/>
      <c r="U21" s="73"/>
    </row>
    <row r="22" spans="2:34" x14ac:dyDescent="0.2">
      <c r="B22" s="3" t="s">
        <v>38</v>
      </c>
      <c r="C22" s="4"/>
      <c r="D22" s="4" t="s">
        <v>39</v>
      </c>
      <c r="E22" s="15"/>
      <c r="F22" s="5"/>
      <c r="G22" s="5"/>
      <c r="H22" s="5"/>
      <c r="I22" s="8"/>
      <c r="J22" s="6"/>
      <c r="K22" s="7"/>
      <c r="L22" s="16"/>
      <c r="M22" s="25"/>
      <c r="N22" s="4"/>
      <c r="O22" s="4"/>
      <c r="P22" s="67"/>
      <c r="Q22" s="4"/>
      <c r="R22" s="67"/>
      <c r="S22" s="75"/>
      <c r="T22" s="75"/>
      <c r="U22" s="73"/>
    </row>
    <row r="23" spans="2:34" x14ac:dyDescent="0.2">
      <c r="B23" s="3"/>
      <c r="C23" s="4"/>
      <c r="D23" s="4"/>
      <c r="E23" s="15" t="s">
        <v>40</v>
      </c>
      <c r="F23" s="5"/>
      <c r="G23" s="5"/>
      <c r="H23" s="5"/>
      <c r="I23" s="8" t="s">
        <v>14</v>
      </c>
      <c r="J23" s="6">
        <v>100</v>
      </c>
      <c r="K23" s="7" t="s">
        <v>6</v>
      </c>
      <c r="L23" s="16">
        <v>100</v>
      </c>
      <c r="M23" s="25"/>
      <c r="N23" s="4">
        <v>100</v>
      </c>
      <c r="O23" s="4">
        <v>100</v>
      </c>
      <c r="P23" s="67"/>
      <c r="Q23" s="4"/>
      <c r="R23" s="67"/>
      <c r="S23" s="75"/>
      <c r="T23" s="75"/>
      <c r="U23" s="73"/>
    </row>
    <row r="24" spans="2:34" x14ac:dyDescent="0.2">
      <c r="B24" s="3"/>
      <c r="C24" s="4"/>
      <c r="D24" s="4"/>
      <c r="E24" s="15" t="s">
        <v>41</v>
      </c>
      <c r="F24" s="5"/>
      <c r="G24" s="5"/>
      <c r="H24" s="5"/>
      <c r="I24" s="8" t="s">
        <v>14</v>
      </c>
      <c r="J24" s="6">
        <v>100</v>
      </c>
      <c r="K24" s="7" t="s">
        <v>6</v>
      </c>
      <c r="L24" s="16">
        <v>100</v>
      </c>
      <c r="M24" s="25"/>
      <c r="N24" s="4">
        <v>100</v>
      </c>
      <c r="O24" s="4">
        <v>100</v>
      </c>
      <c r="P24" s="67"/>
      <c r="Q24" s="4"/>
      <c r="R24" s="67"/>
      <c r="S24" s="75"/>
      <c r="T24" s="75"/>
      <c r="U24" s="73"/>
    </row>
    <row r="25" spans="2:34" x14ac:dyDescent="0.2">
      <c r="B25" s="3"/>
      <c r="C25" s="4"/>
      <c r="D25" s="4"/>
      <c r="E25" s="15" t="s">
        <v>42</v>
      </c>
      <c r="F25" s="5"/>
      <c r="G25" s="5"/>
      <c r="H25" s="5"/>
      <c r="I25" s="8" t="s">
        <v>14</v>
      </c>
      <c r="J25" s="6">
        <v>100</v>
      </c>
      <c r="K25" s="7" t="s">
        <v>6</v>
      </c>
      <c r="L25" s="16">
        <v>100</v>
      </c>
      <c r="M25" s="25"/>
      <c r="N25" s="4">
        <v>100</v>
      </c>
      <c r="O25" s="4">
        <v>100</v>
      </c>
      <c r="P25" s="67"/>
      <c r="Q25" s="4"/>
      <c r="R25" s="67"/>
      <c r="S25" s="75"/>
      <c r="T25" s="75"/>
      <c r="U25" s="73"/>
    </row>
    <row r="26" spans="2:34" x14ac:dyDescent="0.2">
      <c r="B26" s="3"/>
      <c r="C26" s="4"/>
      <c r="D26" s="4"/>
      <c r="E26" s="15" t="s">
        <v>43</v>
      </c>
      <c r="F26" s="5"/>
      <c r="G26" s="5"/>
      <c r="H26" s="5"/>
      <c r="I26" s="8" t="s">
        <v>14</v>
      </c>
      <c r="J26" s="6">
        <v>100</v>
      </c>
      <c r="K26" s="7" t="s">
        <v>6</v>
      </c>
      <c r="L26" s="16">
        <v>100</v>
      </c>
      <c r="M26" s="25"/>
      <c r="N26" s="4">
        <v>100</v>
      </c>
      <c r="O26" s="4">
        <v>100</v>
      </c>
      <c r="P26" s="67"/>
      <c r="Q26" s="4"/>
      <c r="R26" s="67"/>
      <c r="S26" s="75"/>
      <c r="T26" s="75"/>
      <c r="U26" s="73"/>
    </row>
    <row r="27" spans="2:34" x14ac:dyDescent="0.2">
      <c r="B27" s="3"/>
      <c r="C27" s="4"/>
      <c r="D27" s="4"/>
      <c r="E27" s="15" t="s">
        <v>44</v>
      </c>
      <c r="F27" s="5"/>
      <c r="G27" s="5"/>
      <c r="H27" s="5"/>
      <c r="I27" s="8" t="s">
        <v>14</v>
      </c>
      <c r="J27" s="6">
        <v>100</v>
      </c>
      <c r="K27" s="7" t="s">
        <v>6</v>
      </c>
      <c r="L27" s="16">
        <v>100</v>
      </c>
      <c r="M27" s="25"/>
      <c r="N27" s="4">
        <v>100</v>
      </c>
      <c r="O27" s="4">
        <v>100</v>
      </c>
      <c r="P27" s="67"/>
      <c r="Q27" s="4"/>
      <c r="R27" s="67"/>
      <c r="S27" s="75"/>
      <c r="T27" s="75"/>
      <c r="U27" s="73"/>
    </row>
    <row r="28" spans="2:34" x14ac:dyDescent="0.2">
      <c r="B28" s="3"/>
      <c r="C28" s="4"/>
      <c r="D28" s="4"/>
      <c r="E28" s="15" t="s">
        <v>45</v>
      </c>
      <c r="F28" s="5"/>
      <c r="G28" s="5"/>
      <c r="H28" s="5"/>
      <c r="I28" s="8" t="s">
        <v>14</v>
      </c>
      <c r="J28" s="6">
        <v>100</v>
      </c>
      <c r="K28" s="7" t="s">
        <v>6</v>
      </c>
      <c r="L28" s="16">
        <f>+N28</f>
        <v>0</v>
      </c>
      <c r="M28" s="25"/>
      <c r="N28" s="1"/>
      <c r="O28" s="4">
        <f>IF(N28&gt;O27,O27,N28)</f>
        <v>0</v>
      </c>
      <c r="P28" s="70">
        <v>0</v>
      </c>
      <c r="Q28" s="4">
        <v>50</v>
      </c>
      <c r="R28" s="67">
        <f>+O28/100*Q28</f>
        <v>0</v>
      </c>
      <c r="S28" s="80">
        <f>+R28/1000*$Q$53</f>
        <v>0</v>
      </c>
      <c r="T28" s="86" t="s">
        <v>54</v>
      </c>
      <c r="U28" s="79">
        <f>+S28*150%</f>
        <v>0</v>
      </c>
    </row>
    <row r="29" spans="2:34" x14ac:dyDescent="0.2">
      <c r="B29" s="3"/>
      <c r="C29" s="4"/>
      <c r="D29" s="4"/>
      <c r="E29" s="15" t="s">
        <v>46</v>
      </c>
      <c r="F29" s="5"/>
      <c r="G29" s="5"/>
      <c r="H29" s="5"/>
      <c r="I29" s="8" t="s">
        <v>14</v>
      </c>
      <c r="J29" s="6" t="str">
        <f>IF(N28="","#",N28)</f>
        <v>#</v>
      </c>
      <c r="K29" s="7" t="s">
        <v>6</v>
      </c>
      <c r="L29" s="16" t="str">
        <f>IF(J29="#","#",N29)</f>
        <v>#</v>
      </c>
      <c r="M29" s="25"/>
      <c r="N29" s="1"/>
      <c r="O29" s="4">
        <f t="shared" ref="O29:O32" si="4">IF(N29&gt;O28,O28,N29)</f>
        <v>0</v>
      </c>
      <c r="P29" s="70">
        <v>0</v>
      </c>
      <c r="Q29" s="4">
        <v>75</v>
      </c>
      <c r="R29" s="67">
        <f t="shared" ref="R29:R32" si="5">+O29/100*Q29</f>
        <v>0</v>
      </c>
      <c r="S29" s="80">
        <f t="shared" ref="S29:S32" si="6">+R29/1000*$Q$53</f>
        <v>0</v>
      </c>
      <c r="T29" s="86"/>
      <c r="U29" s="79">
        <f t="shared" ref="U29:U32" si="7">+S29*150%</f>
        <v>0</v>
      </c>
    </row>
    <row r="30" spans="2:34" x14ac:dyDescent="0.2">
      <c r="B30" s="3"/>
      <c r="C30" s="4"/>
      <c r="D30" s="4"/>
      <c r="E30" s="15" t="s">
        <v>47</v>
      </c>
      <c r="F30" s="5"/>
      <c r="G30" s="5"/>
      <c r="H30" s="5"/>
      <c r="I30" s="8" t="s">
        <v>14</v>
      </c>
      <c r="J30" s="6" t="str">
        <f t="shared" ref="J30:J32" si="8">IF(N29="","#",N29)</f>
        <v>#</v>
      </c>
      <c r="K30" s="7" t="s">
        <v>6</v>
      </c>
      <c r="L30" s="16" t="str">
        <f t="shared" ref="L30:L32" si="9">IF(J30="#","#",N30)</f>
        <v>#</v>
      </c>
      <c r="M30" s="25"/>
      <c r="N30" s="1"/>
      <c r="O30" s="4">
        <f t="shared" si="4"/>
        <v>0</v>
      </c>
      <c r="P30" s="70">
        <v>0</v>
      </c>
      <c r="Q30" s="4">
        <v>100</v>
      </c>
      <c r="R30" s="67">
        <f t="shared" si="5"/>
        <v>0</v>
      </c>
      <c r="S30" s="80">
        <f t="shared" si="6"/>
        <v>0</v>
      </c>
      <c r="T30" s="86"/>
      <c r="U30" s="79">
        <f t="shared" si="7"/>
        <v>0</v>
      </c>
    </row>
    <row r="31" spans="2:34" x14ac:dyDescent="0.2">
      <c r="B31" s="3"/>
      <c r="C31" s="4"/>
      <c r="D31" s="4"/>
      <c r="E31" s="15" t="s">
        <v>48</v>
      </c>
      <c r="F31" s="5"/>
      <c r="G31" s="5"/>
      <c r="H31" s="5"/>
      <c r="I31" s="8" t="s">
        <v>14</v>
      </c>
      <c r="J31" s="6" t="str">
        <f t="shared" si="8"/>
        <v>#</v>
      </c>
      <c r="K31" s="7" t="s">
        <v>6</v>
      </c>
      <c r="L31" s="16" t="str">
        <f t="shared" si="9"/>
        <v>#</v>
      </c>
      <c r="M31" s="25"/>
      <c r="N31" s="1"/>
      <c r="O31" s="4">
        <f t="shared" si="4"/>
        <v>0</v>
      </c>
      <c r="P31" s="70">
        <v>0</v>
      </c>
      <c r="Q31" s="4">
        <v>125</v>
      </c>
      <c r="R31" s="67">
        <f t="shared" si="5"/>
        <v>0</v>
      </c>
      <c r="S31" s="80">
        <f t="shared" si="6"/>
        <v>0</v>
      </c>
      <c r="T31" s="86"/>
      <c r="U31" s="79">
        <f t="shared" si="7"/>
        <v>0</v>
      </c>
    </row>
    <row r="32" spans="2:34" x14ac:dyDescent="0.2">
      <c r="B32" s="3"/>
      <c r="C32" s="4"/>
      <c r="D32" s="4"/>
      <c r="E32" s="15" t="s">
        <v>49</v>
      </c>
      <c r="F32" s="5"/>
      <c r="G32" s="5"/>
      <c r="H32" s="5"/>
      <c r="I32" s="8" t="s">
        <v>14</v>
      </c>
      <c r="J32" s="6" t="str">
        <f t="shared" si="8"/>
        <v>#</v>
      </c>
      <c r="K32" s="7" t="s">
        <v>6</v>
      </c>
      <c r="L32" s="16" t="str">
        <f t="shared" si="9"/>
        <v>#</v>
      </c>
      <c r="M32" s="25"/>
      <c r="N32" s="1"/>
      <c r="O32" s="4">
        <f t="shared" si="4"/>
        <v>0</v>
      </c>
      <c r="P32" s="70">
        <v>0</v>
      </c>
      <c r="Q32" s="4">
        <v>150</v>
      </c>
      <c r="R32" s="67">
        <f t="shared" si="5"/>
        <v>0</v>
      </c>
      <c r="S32" s="80">
        <f t="shared" si="6"/>
        <v>0</v>
      </c>
      <c r="T32" s="86"/>
      <c r="U32" s="79">
        <f t="shared" si="7"/>
        <v>0</v>
      </c>
    </row>
    <row r="33" spans="2:24" x14ac:dyDescent="0.2">
      <c r="B33" s="3"/>
      <c r="C33" s="4"/>
      <c r="D33" s="4"/>
      <c r="E33" s="15"/>
      <c r="F33" s="5"/>
      <c r="G33" s="5"/>
      <c r="H33" s="5"/>
      <c r="I33" s="8"/>
      <c r="J33" s="6"/>
      <c r="K33" s="7"/>
      <c r="L33" s="16"/>
      <c r="M33" s="25"/>
      <c r="N33" s="4"/>
      <c r="O33" s="4"/>
      <c r="P33" s="67"/>
      <c r="Q33" s="71"/>
      <c r="R33" s="71"/>
      <c r="S33" s="76"/>
      <c r="T33" s="76"/>
      <c r="U33" s="73"/>
    </row>
    <row r="34" spans="2:24" x14ac:dyDescent="0.2">
      <c r="B34" s="3"/>
      <c r="C34" s="4"/>
      <c r="D34" s="4"/>
      <c r="E34" s="15"/>
      <c r="F34" s="5"/>
      <c r="G34" s="5"/>
      <c r="H34" s="5"/>
      <c r="I34" s="8"/>
      <c r="J34" s="6"/>
      <c r="K34" s="7"/>
      <c r="L34" s="16"/>
      <c r="M34" s="25"/>
      <c r="N34" s="4"/>
      <c r="O34" s="4"/>
      <c r="P34" s="67"/>
      <c r="Q34" s="4"/>
      <c r="R34" s="67"/>
      <c r="S34" s="75"/>
      <c r="T34" s="75"/>
      <c r="U34" s="73"/>
    </row>
    <row r="35" spans="2:24" x14ac:dyDescent="0.2">
      <c r="B35" s="3"/>
      <c r="C35" s="4"/>
      <c r="D35" s="4"/>
      <c r="E35" s="15"/>
      <c r="F35" s="5"/>
      <c r="G35" s="5"/>
      <c r="H35" s="5"/>
      <c r="I35" s="8"/>
      <c r="J35" s="6"/>
      <c r="K35" s="7"/>
      <c r="L35" s="16"/>
      <c r="M35" s="25"/>
      <c r="N35" s="4"/>
      <c r="O35" s="4"/>
      <c r="P35" s="67"/>
      <c r="Q35" s="4"/>
      <c r="R35" s="67"/>
      <c r="S35" s="75"/>
      <c r="T35" s="75"/>
      <c r="U35" s="73"/>
    </row>
    <row r="36" spans="2:24" x14ac:dyDescent="0.2">
      <c r="B36" s="3"/>
      <c r="C36" s="4"/>
      <c r="D36" s="4"/>
      <c r="E36" s="15"/>
      <c r="F36" s="5"/>
      <c r="G36" s="5"/>
      <c r="H36" s="5"/>
      <c r="I36" s="8"/>
      <c r="J36" s="6"/>
      <c r="K36" s="7"/>
      <c r="L36" s="16"/>
      <c r="M36" s="25"/>
      <c r="N36" s="4"/>
      <c r="O36" s="4"/>
      <c r="P36" s="67"/>
      <c r="Q36" s="4"/>
      <c r="R36" s="67"/>
      <c r="S36" s="75"/>
      <c r="T36" s="75"/>
      <c r="U36" s="73"/>
    </row>
    <row r="37" spans="2:24" x14ac:dyDescent="0.2">
      <c r="B37" s="3"/>
      <c r="C37" s="4"/>
      <c r="D37" s="4"/>
      <c r="E37" s="15"/>
      <c r="F37" s="5"/>
      <c r="G37" s="5"/>
      <c r="H37" s="5"/>
      <c r="I37" s="8"/>
      <c r="J37" s="6"/>
      <c r="K37" s="7"/>
      <c r="L37" s="16"/>
      <c r="M37" s="25"/>
      <c r="N37" s="4"/>
      <c r="O37" s="4"/>
      <c r="P37" s="67"/>
      <c r="Q37" s="4"/>
      <c r="R37" s="67"/>
      <c r="S37" s="75"/>
      <c r="T37" s="75"/>
      <c r="U37" s="73"/>
    </row>
    <row r="38" spans="2:24" x14ac:dyDescent="0.2">
      <c r="B38" s="3"/>
      <c r="C38" s="4"/>
      <c r="D38" s="4"/>
      <c r="E38" s="15"/>
      <c r="F38" s="5"/>
      <c r="G38" s="5"/>
      <c r="H38" s="5"/>
      <c r="I38" s="8"/>
      <c r="J38" s="6"/>
      <c r="K38" s="7"/>
      <c r="L38" s="16"/>
      <c r="M38" s="25"/>
      <c r="N38" s="4"/>
      <c r="O38" s="4"/>
      <c r="P38" s="67"/>
      <c r="Q38" s="4"/>
      <c r="R38" s="67"/>
      <c r="S38" s="75"/>
      <c r="T38" s="75"/>
      <c r="U38" s="73"/>
    </row>
    <row r="39" spans="2:24" x14ac:dyDescent="0.2">
      <c r="B39" s="3"/>
      <c r="C39" s="4"/>
      <c r="D39" s="4"/>
      <c r="E39" s="4"/>
      <c r="F39" s="5"/>
      <c r="G39" s="5"/>
      <c r="H39" s="5"/>
      <c r="I39" s="8"/>
      <c r="J39" s="6"/>
      <c r="K39" s="7"/>
      <c r="L39" s="16"/>
      <c r="M39" s="25"/>
      <c r="N39" s="4"/>
      <c r="O39" s="4"/>
      <c r="P39" s="67"/>
      <c r="Q39" s="4"/>
      <c r="R39" s="67"/>
      <c r="S39" s="75"/>
      <c r="T39" s="75"/>
      <c r="U39" s="73"/>
    </row>
    <row r="40" spans="2:24" x14ac:dyDescent="0.2">
      <c r="B40" s="3"/>
      <c r="C40" s="4"/>
      <c r="D40" s="4"/>
      <c r="E40" s="4"/>
      <c r="F40" s="5"/>
      <c r="G40" s="5"/>
      <c r="H40" s="5"/>
      <c r="I40" s="8"/>
      <c r="J40" s="6"/>
      <c r="K40" s="7"/>
      <c r="L40" s="16"/>
      <c r="M40" s="25"/>
      <c r="N40" s="4"/>
      <c r="O40" s="4"/>
      <c r="P40" s="67"/>
      <c r="Q40" s="4"/>
      <c r="R40" s="67"/>
      <c r="S40" s="75"/>
      <c r="T40" s="75"/>
      <c r="U40" s="73"/>
    </row>
    <row r="41" spans="2:24" x14ac:dyDescent="0.2">
      <c r="B41" s="3"/>
      <c r="C41" s="4"/>
      <c r="D41" s="4"/>
      <c r="E41" s="4"/>
      <c r="F41" s="5"/>
      <c r="G41" s="5"/>
      <c r="H41" s="5"/>
      <c r="I41" s="8"/>
      <c r="J41" s="6"/>
      <c r="K41" s="7"/>
      <c r="L41" s="16"/>
      <c r="M41" s="25"/>
      <c r="N41" s="4"/>
      <c r="O41" s="4"/>
      <c r="P41" s="67"/>
      <c r="Q41" s="4"/>
      <c r="R41" s="67"/>
      <c r="S41" s="75"/>
      <c r="T41" s="75"/>
      <c r="U41" s="73"/>
    </row>
    <row r="42" spans="2:24" x14ac:dyDescent="0.2">
      <c r="B42" s="3"/>
      <c r="C42" s="4"/>
      <c r="D42" s="4"/>
      <c r="E42" s="15"/>
      <c r="F42" s="5"/>
      <c r="G42" s="5"/>
      <c r="H42" s="5"/>
      <c r="I42" s="8"/>
      <c r="J42" s="6"/>
      <c r="K42" s="7"/>
      <c r="L42" s="16"/>
      <c r="M42" s="25"/>
      <c r="N42" s="4"/>
      <c r="O42" s="4"/>
      <c r="P42" s="67"/>
      <c r="Q42" s="4"/>
      <c r="R42" s="67"/>
      <c r="S42" s="75"/>
      <c r="T42" s="75"/>
      <c r="U42" s="73"/>
    </row>
    <row r="43" spans="2:24" ht="13.5" thickBot="1" x14ac:dyDescent="0.25">
      <c r="B43" s="26"/>
      <c r="C43" s="27"/>
      <c r="D43" s="27"/>
      <c r="E43" s="89"/>
      <c r="F43" s="89"/>
      <c r="G43" s="89"/>
      <c r="H43" s="89"/>
      <c r="I43" s="52"/>
      <c r="J43" s="28"/>
      <c r="K43" s="27"/>
      <c r="L43" s="69"/>
      <c r="M43" s="29"/>
      <c r="N43" s="28"/>
      <c r="O43" s="28"/>
      <c r="P43" s="28"/>
      <c r="Q43" s="27"/>
      <c r="R43" s="51"/>
      <c r="S43" s="77"/>
      <c r="T43" s="77"/>
      <c r="U43" s="30"/>
      <c r="W43" s="9"/>
      <c r="X43" s="9"/>
    </row>
    <row r="44" spans="2:24" x14ac:dyDescent="0.2">
      <c r="B44" s="21"/>
      <c r="C44" s="22"/>
      <c r="D44" s="22"/>
      <c r="E44" s="90"/>
      <c r="F44" s="90"/>
      <c r="G44" s="90"/>
      <c r="H44" s="90"/>
      <c r="I44" s="53"/>
      <c r="J44" s="23"/>
      <c r="K44" s="23"/>
      <c r="L44" s="54"/>
      <c r="M44" s="23"/>
      <c r="N44" s="23"/>
      <c r="O44" s="23"/>
      <c r="P44" s="23"/>
      <c r="Q44" s="23"/>
      <c r="R44" s="55"/>
      <c r="S44" s="55"/>
      <c r="T44" s="55"/>
      <c r="U44" s="24"/>
      <c r="W44" s="9"/>
      <c r="X44" s="9"/>
    </row>
    <row r="45" spans="2:24" x14ac:dyDescent="0.2">
      <c r="B45" s="3"/>
      <c r="C45" s="4"/>
      <c r="D45" s="4"/>
      <c r="E45" s="85"/>
      <c r="F45" s="85"/>
      <c r="G45" s="85"/>
      <c r="H45" s="85"/>
      <c r="I45" s="8"/>
      <c r="J45" s="7" t="s">
        <v>16</v>
      </c>
      <c r="K45" s="7"/>
      <c r="L45" s="17"/>
      <c r="M45" s="7"/>
      <c r="N45" s="7"/>
      <c r="P45" s="14">
        <f>SUM(P13:P32)</f>
        <v>0</v>
      </c>
      <c r="Q45" s="7"/>
      <c r="R45" s="14"/>
      <c r="S45" s="14"/>
      <c r="T45" s="14"/>
      <c r="U45" s="12"/>
      <c r="W45" s="9"/>
      <c r="X45" s="68"/>
    </row>
    <row r="46" spans="2:24" x14ac:dyDescent="0.2">
      <c r="B46" s="3"/>
      <c r="C46" s="4"/>
      <c r="D46" s="4"/>
      <c r="E46" s="85"/>
      <c r="F46" s="85"/>
      <c r="G46" s="85"/>
      <c r="H46" s="85"/>
      <c r="I46" s="8"/>
      <c r="J46" s="7" t="s">
        <v>8</v>
      </c>
      <c r="K46" s="7"/>
      <c r="L46" s="17"/>
      <c r="M46" s="7"/>
      <c r="N46" s="7"/>
      <c r="P46" s="7"/>
      <c r="Q46" s="7">
        <f>SUM(Q13:Q32)</f>
        <v>1000</v>
      </c>
      <c r="R46" s="14"/>
      <c r="S46" s="14"/>
      <c r="T46" s="14"/>
      <c r="U46" s="12"/>
      <c r="W46" s="9"/>
      <c r="X46" s="65"/>
    </row>
    <row r="47" spans="2:24" x14ac:dyDescent="0.2">
      <c r="B47" s="3"/>
      <c r="C47" s="4"/>
      <c r="D47" s="4"/>
      <c r="E47" s="85"/>
      <c r="F47" s="85"/>
      <c r="G47" s="85"/>
      <c r="H47" s="85"/>
      <c r="I47" s="8"/>
      <c r="J47" s="7" t="s">
        <v>11</v>
      </c>
      <c r="K47" s="4"/>
      <c r="L47" s="20"/>
      <c r="M47" s="7"/>
      <c r="N47" s="7"/>
      <c r="P47" s="7"/>
      <c r="Q47" s="4"/>
      <c r="R47" s="14"/>
      <c r="S47" s="14"/>
      <c r="T47" s="14"/>
      <c r="U47" s="12"/>
      <c r="W47" s="9"/>
      <c r="X47" s="65"/>
    </row>
    <row r="48" spans="2:24" x14ac:dyDescent="0.2">
      <c r="B48" s="3"/>
      <c r="C48" s="4"/>
      <c r="D48" s="4"/>
      <c r="E48" s="85"/>
      <c r="F48" s="85"/>
      <c r="G48" s="85"/>
      <c r="H48" s="85"/>
      <c r="I48" s="8"/>
      <c r="J48" s="7"/>
      <c r="K48" s="7"/>
      <c r="L48" s="17"/>
      <c r="M48" s="7"/>
      <c r="N48" s="7"/>
      <c r="O48" s="7"/>
      <c r="P48" s="7"/>
      <c r="Q48" s="7"/>
      <c r="R48" s="14">
        <f>SUM(R13:R32)</f>
        <v>0</v>
      </c>
      <c r="S48" s="14"/>
      <c r="T48" s="14"/>
      <c r="U48" s="12"/>
      <c r="W48" s="9"/>
      <c r="X48" s="65"/>
    </row>
    <row r="49" spans="2:24" x14ac:dyDescent="0.2">
      <c r="B49" s="56"/>
      <c r="C49" s="57"/>
      <c r="D49" s="57"/>
      <c r="E49" s="88"/>
      <c r="F49" s="88"/>
      <c r="G49" s="88"/>
      <c r="H49" s="88"/>
      <c r="I49" s="58"/>
      <c r="J49" s="59"/>
      <c r="K49" s="59"/>
      <c r="L49" s="60"/>
      <c r="M49" s="59"/>
      <c r="N49" s="59"/>
      <c r="O49" s="59"/>
      <c r="P49" s="59"/>
      <c r="Q49" s="59"/>
      <c r="R49" s="61"/>
      <c r="S49" s="61"/>
      <c r="T49" s="61"/>
      <c r="U49" s="62"/>
      <c r="W49" s="9"/>
      <c r="X49" s="65"/>
    </row>
    <row r="50" spans="2:24" x14ac:dyDescent="0.2">
      <c r="B50" s="3"/>
      <c r="C50" s="4"/>
      <c r="D50" s="4"/>
      <c r="E50" s="85"/>
      <c r="F50" s="85"/>
      <c r="G50" s="85"/>
      <c r="H50" s="85"/>
      <c r="I50" s="8"/>
      <c r="J50" s="7"/>
      <c r="K50" s="7"/>
      <c r="L50" s="17"/>
      <c r="M50" s="7"/>
      <c r="N50" s="7"/>
      <c r="O50" s="7"/>
      <c r="P50" s="7"/>
      <c r="Q50" s="7"/>
      <c r="R50" s="14"/>
      <c r="S50" s="14"/>
      <c r="T50" s="14"/>
      <c r="U50" s="12"/>
      <c r="W50" s="9"/>
      <c r="X50" s="9"/>
    </row>
    <row r="51" spans="2:24" ht="13.5" thickBot="1" x14ac:dyDescent="0.25">
      <c r="B51" s="26"/>
      <c r="C51" s="27"/>
      <c r="D51" s="27"/>
      <c r="E51" s="89"/>
      <c r="F51" s="89"/>
      <c r="G51" s="89"/>
      <c r="H51" s="89"/>
      <c r="I51" s="52"/>
      <c r="J51" s="28"/>
      <c r="K51" s="28"/>
      <c r="L51" s="63"/>
      <c r="M51" s="28"/>
      <c r="N51" s="28"/>
      <c r="O51" s="28" t="s">
        <v>18</v>
      </c>
      <c r="P51" s="28"/>
      <c r="Q51" s="28"/>
      <c r="R51" s="92">
        <f>SUM(R47:R49)</f>
        <v>0</v>
      </c>
      <c r="S51" s="92"/>
      <c r="T51" s="92"/>
      <c r="U51" s="30" t="s">
        <v>7</v>
      </c>
      <c r="W51" s="9"/>
    </row>
    <row r="52" spans="2:24" x14ac:dyDescent="0.2">
      <c r="B52" s="4"/>
      <c r="C52" s="4"/>
      <c r="D52" s="4"/>
      <c r="E52" s="66"/>
      <c r="F52" s="66"/>
      <c r="G52" s="66"/>
      <c r="H52" s="66"/>
      <c r="I52" s="7"/>
      <c r="J52" s="7"/>
      <c r="K52" s="7"/>
      <c r="L52" s="17"/>
      <c r="M52" s="7"/>
      <c r="N52" s="7"/>
      <c r="O52" s="7"/>
      <c r="P52" s="7"/>
      <c r="Q52" s="7"/>
      <c r="R52" s="14"/>
      <c r="S52" s="14"/>
      <c r="T52" s="14"/>
      <c r="U52" s="7"/>
      <c r="W52" s="9"/>
    </row>
    <row r="53" spans="2:24" x14ac:dyDescent="0.2">
      <c r="B53" s="4"/>
      <c r="C53" s="4"/>
      <c r="D53" s="4"/>
      <c r="E53" s="66"/>
      <c r="F53" s="66"/>
      <c r="G53" s="66"/>
      <c r="H53" s="66"/>
      <c r="I53" s="7"/>
      <c r="J53" s="7"/>
      <c r="K53" s="7"/>
      <c r="L53" s="17"/>
      <c r="M53" s="7"/>
      <c r="N53" s="7"/>
      <c r="O53" s="7" t="s">
        <v>19</v>
      </c>
      <c r="Q53" s="64">
        <v>90000</v>
      </c>
      <c r="R53" s="14"/>
      <c r="S53" s="14"/>
      <c r="T53" s="14"/>
      <c r="U53" s="7" t="s">
        <v>27</v>
      </c>
      <c r="W53" s="9"/>
    </row>
    <row r="54" spans="2:24" x14ac:dyDescent="0.2">
      <c r="B54" s="4"/>
      <c r="C54" s="4"/>
      <c r="D54" s="4"/>
      <c r="E54" s="66"/>
      <c r="F54" s="66"/>
      <c r="G54" s="66"/>
      <c r="H54" s="66"/>
      <c r="I54" s="7"/>
      <c r="J54" s="7"/>
      <c r="K54" s="7"/>
      <c r="L54" s="17"/>
      <c r="M54" s="7"/>
      <c r="N54" s="7"/>
      <c r="O54" s="7" t="s">
        <v>20</v>
      </c>
      <c r="P54" s="7"/>
      <c r="Q54" s="64">
        <f>+R51/1000*Q53</f>
        <v>0</v>
      </c>
      <c r="R54" s="14"/>
      <c r="S54" s="14"/>
      <c r="T54" s="14"/>
      <c r="U54" s="7" t="s">
        <v>28</v>
      </c>
      <c r="W54" s="9"/>
    </row>
    <row r="55" spans="2:24" x14ac:dyDescent="0.2">
      <c r="E55" s="82"/>
      <c r="F55" s="82"/>
      <c r="G55" s="82"/>
      <c r="H55" s="82"/>
      <c r="U55" s="10" t="s">
        <v>29</v>
      </c>
    </row>
    <row r="56" spans="2:24" x14ac:dyDescent="0.2">
      <c r="E56" s="82"/>
      <c r="F56" s="82"/>
      <c r="G56" s="82"/>
      <c r="H56" s="82"/>
    </row>
    <row r="57" spans="2:24" x14ac:dyDescent="0.2">
      <c r="B57" s="19" t="s">
        <v>22</v>
      </c>
      <c r="C57" s="19" t="s">
        <v>0</v>
      </c>
      <c r="D57" s="19"/>
      <c r="E57" s="87"/>
      <c r="F57" s="87"/>
      <c r="G57" s="87"/>
      <c r="H57" s="87"/>
    </row>
    <row r="58" spans="2:24" x14ac:dyDescent="0.2">
      <c r="B58" s="19"/>
      <c r="C58" s="19"/>
      <c r="D58" s="19"/>
      <c r="E58" s="84"/>
      <c r="F58" s="84"/>
      <c r="G58" s="84"/>
      <c r="H58" s="84"/>
    </row>
    <row r="59" spans="2:24" x14ac:dyDescent="0.2">
      <c r="B59" s="19" t="s">
        <v>23</v>
      </c>
      <c r="C59" s="19" t="s">
        <v>0</v>
      </c>
      <c r="D59" s="19"/>
      <c r="E59" s="87"/>
      <c r="F59" s="87"/>
      <c r="G59" s="87"/>
      <c r="H59" s="87"/>
    </row>
    <row r="60" spans="2:24" x14ac:dyDescent="0.2">
      <c r="B60" s="19" t="s">
        <v>24</v>
      </c>
      <c r="C60" s="19" t="s">
        <v>0</v>
      </c>
      <c r="D60" s="19"/>
      <c r="E60" s="87"/>
      <c r="F60" s="87"/>
      <c r="G60" s="87"/>
      <c r="H60" s="87"/>
    </row>
    <row r="61" spans="2:24" x14ac:dyDescent="0.2">
      <c r="B61" s="19"/>
      <c r="C61" s="19"/>
      <c r="D61" s="19"/>
      <c r="E61" s="84"/>
      <c r="F61" s="84"/>
      <c r="G61" s="84"/>
      <c r="H61" s="84"/>
    </row>
    <row r="62" spans="2:24" x14ac:dyDescent="0.2">
      <c r="B62" s="19" t="s">
        <v>25</v>
      </c>
      <c r="C62" s="19" t="s">
        <v>0</v>
      </c>
      <c r="D62" s="19"/>
      <c r="E62" s="83"/>
      <c r="F62" s="83"/>
      <c r="G62" s="83"/>
      <c r="H62" s="83"/>
    </row>
    <row r="63" spans="2:24" x14ac:dyDescent="0.2">
      <c r="B63" s="19"/>
      <c r="C63" s="19"/>
      <c r="D63" s="19"/>
      <c r="E63" s="83"/>
      <c r="F63" s="83"/>
      <c r="G63" s="83"/>
      <c r="H63" s="83"/>
    </row>
    <row r="64" spans="2:24" x14ac:dyDescent="0.2">
      <c r="B64" s="19"/>
      <c r="C64" s="19"/>
      <c r="D64" s="19"/>
      <c r="E64" s="83"/>
      <c r="F64" s="83"/>
      <c r="G64" s="83"/>
      <c r="H64" s="83"/>
    </row>
    <row r="65" spans="2:8" x14ac:dyDescent="0.2">
      <c r="B65" s="19"/>
      <c r="C65" s="19"/>
      <c r="D65" s="19"/>
      <c r="E65" s="83"/>
      <c r="F65" s="83"/>
      <c r="G65" s="83"/>
      <c r="H65" s="83"/>
    </row>
    <row r="66" spans="2:8" x14ac:dyDescent="0.2">
      <c r="B66" s="19"/>
      <c r="C66" s="19"/>
      <c r="D66" s="19"/>
      <c r="E66" s="83"/>
      <c r="F66" s="83"/>
      <c r="G66" s="83"/>
      <c r="H66" s="83"/>
    </row>
    <row r="67" spans="2:8" x14ac:dyDescent="0.2">
      <c r="E67" s="82"/>
      <c r="F67" s="82"/>
      <c r="G67" s="82"/>
      <c r="H67" s="82"/>
    </row>
    <row r="68" spans="2:8" x14ac:dyDescent="0.2">
      <c r="E68" s="82"/>
      <c r="F68" s="82"/>
      <c r="G68" s="82"/>
      <c r="H68" s="82"/>
    </row>
    <row r="69" spans="2:8" x14ac:dyDescent="0.2">
      <c r="E69" s="82"/>
      <c r="F69" s="82"/>
      <c r="G69" s="82"/>
      <c r="H69" s="82"/>
    </row>
  </sheetData>
  <sheetProtection algorithmName="SHA-512" hashValue="F6idVOdPeL3pQrqFrfqUjsZk6lfKM+CCUoERUT1KSYvbdZRhxiaAjMjYMI9zciYzV5uBngh87iTUpUwH97Izkw==" saltValue="Lrztk5Bkva143u5MOH6fqg==" spinCount="100000" sheet="1" objects="1" scenarios="1"/>
  <mergeCells count="24">
    <mergeCell ref="E5:H5"/>
    <mergeCell ref="E43:H43"/>
    <mergeCell ref="E44:H44"/>
    <mergeCell ref="D9:H9"/>
    <mergeCell ref="E6:H6"/>
    <mergeCell ref="E45:H45"/>
    <mergeCell ref="T28:T32"/>
    <mergeCell ref="E60:H60"/>
    <mergeCell ref="E47:H47"/>
    <mergeCell ref="E48:H48"/>
    <mergeCell ref="E49:H49"/>
    <mergeCell ref="E46:H46"/>
    <mergeCell ref="E50:H50"/>
    <mergeCell ref="E51:H51"/>
    <mergeCell ref="E55:H55"/>
    <mergeCell ref="E56:H56"/>
    <mergeCell ref="E57:H57"/>
    <mergeCell ref="E58:H58"/>
    <mergeCell ref="E59:H59"/>
    <mergeCell ref="E68:H68"/>
    <mergeCell ref="E69:H69"/>
    <mergeCell ref="E67:H67"/>
    <mergeCell ref="E62:H66"/>
    <mergeCell ref="E61:H61"/>
  </mergeCells>
  <phoneticPr fontId="4" type="noConversion"/>
  <dataValidations xWindow="800" yWindow="747" count="1">
    <dataValidation type="whole" allowBlank="1" showInputMessage="1" showErrorMessage="1" sqref="K44:M44" xr:uid="{00000000-0002-0000-0000-000002000000}">
      <formula1>#REF!</formula1>
      <formula2>#REF!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800" yWindow="747" count="5">
        <x14:dataValidation type="list" allowBlank="1" showInputMessage="1" showErrorMessage="1" xr:uid="{D39A4177-01CD-45EE-96D3-DD00EA1B4C62}">
          <x14:formula1>
            <xm:f>Invulwaarden!$E$8:$E$28</xm:f>
          </x14:formula1>
          <xm:sqref>N13</xm:sqref>
        </x14:dataValidation>
        <x14:dataValidation type="list" allowBlank="1" showInputMessage="1" showErrorMessage="1" xr:uid="{653C5FEC-736D-41A0-95C0-BCD4704B1D87}">
          <x14:formula1>
            <xm:f>Invulwaarden!$G$8:$G$28</xm:f>
          </x14:formula1>
          <xm:sqref>N18</xm:sqref>
        </x14:dataValidation>
        <x14:dataValidation type="list" allowBlank="1" showInputMessage="1" showErrorMessage="1" xr:uid="{44319E6B-691E-460A-817E-F84D68DB748A}">
          <x14:formula1>
            <xm:f>Invulwaarden!$I$8:$I$28</xm:f>
          </x14:formula1>
          <xm:sqref>N28</xm:sqref>
        </x14:dataValidation>
        <x14:dataValidation type="list" allowBlank="1" showInputMessage="1" showErrorMessage="1" xr:uid="{30921BEB-929C-4379-83A4-C548A735EA37}">
          <x14:formula1>
            <xm:f>Invulwaarden!$J$8:$J$28</xm:f>
          </x14:formula1>
          <xm:sqref>N29 N31:N32</xm:sqref>
        </x14:dataValidation>
        <x14:dataValidation type="list" allowBlank="1" showInputMessage="1" showErrorMessage="1" xr:uid="{6B4FE85C-D398-4686-8393-D17E85301774}">
          <x14:formula1>
            <xm:f>Invulwaarden!$K$8:$K$28</xm:f>
          </x14:formula1>
          <xm:sqref>N30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M28"/>
  <sheetViews>
    <sheetView workbookViewId="0">
      <selection activeCell="J48" sqref="J48"/>
    </sheetView>
  </sheetViews>
  <sheetFormatPr defaultRowHeight="12.75" x14ac:dyDescent="0.2"/>
  <sheetData>
    <row r="1" spans="2:13" x14ac:dyDescent="0.2">
      <c r="I1" t="s">
        <v>50</v>
      </c>
      <c r="J1" t="s">
        <v>50</v>
      </c>
      <c r="K1" t="s">
        <v>50</v>
      </c>
      <c r="L1" t="s">
        <v>50</v>
      </c>
      <c r="M1" t="s">
        <v>50</v>
      </c>
    </row>
    <row r="2" spans="2:13" ht="13.5" customHeight="1" x14ac:dyDescent="0.2">
      <c r="B2" t="s">
        <v>3</v>
      </c>
      <c r="E2" t="s">
        <v>33</v>
      </c>
      <c r="G2" t="s">
        <v>37</v>
      </c>
      <c r="I2">
        <v>6</v>
      </c>
      <c r="J2">
        <v>7</v>
      </c>
      <c r="K2">
        <v>8</v>
      </c>
      <c r="L2">
        <v>9</v>
      </c>
      <c r="M2">
        <v>10</v>
      </c>
    </row>
    <row r="3" spans="2:13" ht="13.5" customHeight="1" x14ac:dyDescent="0.2"/>
    <row r="4" spans="2:13" ht="13.5" customHeight="1" x14ac:dyDescent="0.2">
      <c r="E4">
        <f>+'EMVI-vragenlijst'!J13</f>
        <v>1</v>
      </c>
      <c r="G4">
        <f>+'EMVI-vragenlijst'!J18</f>
        <v>7</v>
      </c>
      <c r="I4">
        <v>0</v>
      </c>
      <c r="J4">
        <v>0</v>
      </c>
      <c r="K4">
        <v>0</v>
      </c>
      <c r="L4">
        <v>0</v>
      </c>
      <c r="M4">
        <v>0</v>
      </c>
    </row>
    <row r="5" spans="2:13" ht="13.5" customHeight="1" x14ac:dyDescent="0.2">
      <c r="E5">
        <f>+'EMVI-vragenlijst'!L13</f>
        <v>6</v>
      </c>
      <c r="G5">
        <f>+'EMVI-vragenlijst'!L18</f>
        <v>16</v>
      </c>
      <c r="I5">
        <v>100</v>
      </c>
      <c r="J5" t="str">
        <f>+'EMVI-vragenlijst'!J29</f>
        <v>#</v>
      </c>
      <c r="K5" t="str">
        <f>+'EMVI-vragenlijst'!J30</f>
        <v>#</v>
      </c>
      <c r="L5" t="str">
        <f>+'EMVI-vragenlijst'!J31</f>
        <v>#</v>
      </c>
      <c r="M5" t="str">
        <f>+'EMVI-vragenlijst'!J32</f>
        <v>#</v>
      </c>
    </row>
    <row r="6" spans="2:13" ht="13.5" customHeight="1" x14ac:dyDescent="0.2">
      <c r="E6">
        <f>+'EMVI-vragenlijst'!J14</f>
        <v>1</v>
      </c>
      <c r="G6">
        <f>+'EMVI-vragenlijst'!J19</f>
        <v>1</v>
      </c>
      <c r="I6">
        <v>5</v>
      </c>
      <c r="J6">
        <v>5</v>
      </c>
      <c r="K6">
        <v>5</v>
      </c>
      <c r="L6">
        <v>5</v>
      </c>
      <c r="M6">
        <v>5</v>
      </c>
    </row>
    <row r="7" spans="2:13" ht="13.5" customHeight="1" x14ac:dyDescent="0.2"/>
    <row r="8" spans="2:13" x14ac:dyDescent="0.2">
      <c r="B8" t="s">
        <v>4</v>
      </c>
      <c r="E8">
        <f>+E4</f>
        <v>1</v>
      </c>
      <c r="G8">
        <f>+G4</f>
        <v>7</v>
      </c>
      <c r="I8">
        <f>+I5</f>
        <v>100</v>
      </c>
      <c r="J8" t="str">
        <f>+J5</f>
        <v>#</v>
      </c>
      <c r="K8" t="str">
        <f>+K5</f>
        <v>#</v>
      </c>
      <c r="L8" t="str">
        <f>+L5</f>
        <v>#</v>
      </c>
      <c r="M8" t="str">
        <f>+M5</f>
        <v>#</v>
      </c>
    </row>
    <row r="9" spans="2:13" x14ac:dyDescent="0.2">
      <c r="B9" t="s">
        <v>5</v>
      </c>
      <c r="E9">
        <f>IF(+E8+$E$6&gt;$E$5,$E$5,+E8+$E$6)</f>
        <v>2</v>
      </c>
      <c r="G9">
        <f>IF(+G8+$G$6&gt;$G$5,$G$5,+G8+$G$6)</f>
        <v>8</v>
      </c>
      <c r="I9">
        <f>IF(+I8-$I$6&lt;$I$4,$I$4,+I8-$I$6)</f>
        <v>95</v>
      </c>
      <c r="J9" t="e">
        <f>IF(+J8-J$6&lt;J$4,J$4,+J8-J$6)</f>
        <v>#VALUE!</v>
      </c>
      <c r="K9" t="e">
        <f>IF(+K8-K$6&lt;K$4,K$4,+K8-K$6)</f>
        <v>#VALUE!</v>
      </c>
      <c r="L9" t="e">
        <f>IF(+L8-L$6&lt;L$4,L$4,+L8-L$6)</f>
        <v>#VALUE!</v>
      </c>
      <c r="M9" t="e">
        <f>IF(+M8-M$6&lt;M$4,M$4,+M8-M$6)</f>
        <v>#VALUE!</v>
      </c>
    </row>
    <row r="10" spans="2:13" x14ac:dyDescent="0.2">
      <c r="E10">
        <f t="shared" ref="E10:E28" si="0">IF(+E9+$E$6&gt;$E$5,$E$5,+E9+$E$6)</f>
        <v>3</v>
      </c>
      <c r="G10">
        <f t="shared" ref="G10:G28" si="1">IF(+G9+$G$6&gt;$G$5,$G$5,+G9+$G$6)</f>
        <v>9</v>
      </c>
      <c r="I10">
        <f t="shared" ref="I10:I28" si="2">IF(+I9-$I$6&lt;$I$4,$I$4,+I9-$I$6)</f>
        <v>90</v>
      </c>
      <c r="J10" t="e">
        <f t="shared" ref="J10:M28" si="3">IF(+J9-J$6&lt;J$4,J$4,+J9-J$6)</f>
        <v>#VALUE!</v>
      </c>
      <c r="K10" t="e">
        <f t="shared" si="3"/>
        <v>#VALUE!</v>
      </c>
      <c r="L10" t="e">
        <f t="shared" si="3"/>
        <v>#VALUE!</v>
      </c>
      <c r="M10" t="e">
        <f t="shared" si="3"/>
        <v>#VALUE!</v>
      </c>
    </row>
    <row r="11" spans="2:13" x14ac:dyDescent="0.2">
      <c r="E11">
        <f t="shared" si="0"/>
        <v>4</v>
      </c>
      <c r="G11">
        <f t="shared" si="1"/>
        <v>10</v>
      </c>
      <c r="I11">
        <f t="shared" si="2"/>
        <v>85</v>
      </c>
      <c r="J11" t="e">
        <f t="shared" si="3"/>
        <v>#VALUE!</v>
      </c>
      <c r="K11" t="e">
        <f t="shared" si="3"/>
        <v>#VALUE!</v>
      </c>
      <c r="L11" t="e">
        <f t="shared" si="3"/>
        <v>#VALUE!</v>
      </c>
      <c r="M11" t="e">
        <f t="shared" si="3"/>
        <v>#VALUE!</v>
      </c>
    </row>
    <row r="12" spans="2:13" x14ac:dyDescent="0.2">
      <c r="E12">
        <f t="shared" si="0"/>
        <v>5</v>
      </c>
      <c r="G12">
        <f t="shared" si="1"/>
        <v>11</v>
      </c>
      <c r="I12">
        <f t="shared" si="2"/>
        <v>80</v>
      </c>
      <c r="J12" t="e">
        <f t="shared" si="3"/>
        <v>#VALUE!</v>
      </c>
      <c r="K12" t="e">
        <f t="shared" si="3"/>
        <v>#VALUE!</v>
      </c>
      <c r="L12" t="e">
        <f t="shared" si="3"/>
        <v>#VALUE!</v>
      </c>
      <c r="M12" t="e">
        <f t="shared" si="3"/>
        <v>#VALUE!</v>
      </c>
    </row>
    <row r="13" spans="2:13" x14ac:dyDescent="0.2">
      <c r="E13">
        <f t="shared" si="0"/>
        <v>6</v>
      </c>
      <c r="G13">
        <f t="shared" si="1"/>
        <v>12</v>
      </c>
      <c r="I13">
        <f t="shared" si="2"/>
        <v>75</v>
      </c>
      <c r="J13" t="e">
        <f t="shared" si="3"/>
        <v>#VALUE!</v>
      </c>
      <c r="K13" t="e">
        <f t="shared" si="3"/>
        <v>#VALUE!</v>
      </c>
      <c r="L13" t="e">
        <f t="shared" si="3"/>
        <v>#VALUE!</v>
      </c>
      <c r="M13" t="e">
        <f t="shared" si="3"/>
        <v>#VALUE!</v>
      </c>
    </row>
    <row r="14" spans="2:13" x14ac:dyDescent="0.2">
      <c r="E14">
        <f t="shared" si="0"/>
        <v>6</v>
      </c>
      <c r="G14">
        <f t="shared" si="1"/>
        <v>13</v>
      </c>
      <c r="I14">
        <f t="shared" si="2"/>
        <v>70</v>
      </c>
      <c r="J14" t="e">
        <f t="shared" si="3"/>
        <v>#VALUE!</v>
      </c>
      <c r="K14" t="e">
        <f t="shared" si="3"/>
        <v>#VALUE!</v>
      </c>
      <c r="L14" t="e">
        <f t="shared" si="3"/>
        <v>#VALUE!</v>
      </c>
      <c r="M14" t="e">
        <f t="shared" si="3"/>
        <v>#VALUE!</v>
      </c>
    </row>
    <row r="15" spans="2:13" x14ac:dyDescent="0.2">
      <c r="E15">
        <f t="shared" si="0"/>
        <v>6</v>
      </c>
      <c r="G15">
        <f t="shared" si="1"/>
        <v>14</v>
      </c>
      <c r="I15">
        <f t="shared" si="2"/>
        <v>65</v>
      </c>
      <c r="J15" t="e">
        <f t="shared" si="3"/>
        <v>#VALUE!</v>
      </c>
      <c r="K15" t="e">
        <f t="shared" si="3"/>
        <v>#VALUE!</v>
      </c>
      <c r="L15" t="e">
        <f t="shared" si="3"/>
        <v>#VALUE!</v>
      </c>
      <c r="M15" t="e">
        <f t="shared" si="3"/>
        <v>#VALUE!</v>
      </c>
    </row>
    <row r="16" spans="2:13" x14ac:dyDescent="0.2">
      <c r="E16">
        <f t="shared" si="0"/>
        <v>6</v>
      </c>
      <c r="G16">
        <f t="shared" si="1"/>
        <v>15</v>
      </c>
      <c r="I16">
        <f t="shared" si="2"/>
        <v>60</v>
      </c>
      <c r="J16" t="e">
        <f t="shared" si="3"/>
        <v>#VALUE!</v>
      </c>
      <c r="K16" t="e">
        <f t="shared" si="3"/>
        <v>#VALUE!</v>
      </c>
      <c r="L16" t="e">
        <f t="shared" si="3"/>
        <v>#VALUE!</v>
      </c>
      <c r="M16" t="e">
        <f t="shared" si="3"/>
        <v>#VALUE!</v>
      </c>
    </row>
    <row r="17" spans="5:13" x14ac:dyDescent="0.2">
      <c r="E17">
        <f t="shared" si="0"/>
        <v>6</v>
      </c>
      <c r="G17">
        <f t="shared" si="1"/>
        <v>16</v>
      </c>
      <c r="I17">
        <f t="shared" si="2"/>
        <v>55</v>
      </c>
      <c r="J17" t="e">
        <f t="shared" si="3"/>
        <v>#VALUE!</v>
      </c>
      <c r="K17" t="e">
        <f t="shared" si="3"/>
        <v>#VALUE!</v>
      </c>
      <c r="L17" t="e">
        <f t="shared" si="3"/>
        <v>#VALUE!</v>
      </c>
      <c r="M17" t="e">
        <f t="shared" si="3"/>
        <v>#VALUE!</v>
      </c>
    </row>
    <row r="18" spans="5:13" x14ac:dyDescent="0.2">
      <c r="E18">
        <f t="shared" si="0"/>
        <v>6</v>
      </c>
      <c r="G18">
        <f t="shared" si="1"/>
        <v>16</v>
      </c>
      <c r="I18">
        <f t="shared" si="2"/>
        <v>50</v>
      </c>
      <c r="J18" t="e">
        <f t="shared" si="3"/>
        <v>#VALUE!</v>
      </c>
      <c r="K18" t="e">
        <f t="shared" si="3"/>
        <v>#VALUE!</v>
      </c>
      <c r="L18" t="e">
        <f t="shared" si="3"/>
        <v>#VALUE!</v>
      </c>
      <c r="M18" t="e">
        <f t="shared" si="3"/>
        <v>#VALUE!</v>
      </c>
    </row>
    <row r="19" spans="5:13" x14ac:dyDescent="0.2">
      <c r="E19">
        <f t="shared" si="0"/>
        <v>6</v>
      </c>
      <c r="G19">
        <f t="shared" si="1"/>
        <v>16</v>
      </c>
      <c r="I19">
        <f t="shared" si="2"/>
        <v>45</v>
      </c>
      <c r="J19" t="e">
        <f t="shared" si="3"/>
        <v>#VALUE!</v>
      </c>
      <c r="K19" t="e">
        <f t="shared" si="3"/>
        <v>#VALUE!</v>
      </c>
      <c r="L19" t="e">
        <f t="shared" si="3"/>
        <v>#VALUE!</v>
      </c>
      <c r="M19" t="e">
        <f t="shared" si="3"/>
        <v>#VALUE!</v>
      </c>
    </row>
    <row r="20" spans="5:13" x14ac:dyDescent="0.2">
      <c r="E20">
        <f t="shared" si="0"/>
        <v>6</v>
      </c>
      <c r="G20">
        <f t="shared" si="1"/>
        <v>16</v>
      </c>
      <c r="I20">
        <f t="shared" si="2"/>
        <v>40</v>
      </c>
      <c r="J20" t="e">
        <f t="shared" si="3"/>
        <v>#VALUE!</v>
      </c>
      <c r="K20" t="e">
        <f t="shared" si="3"/>
        <v>#VALUE!</v>
      </c>
      <c r="L20" t="e">
        <f t="shared" si="3"/>
        <v>#VALUE!</v>
      </c>
      <c r="M20" t="e">
        <f t="shared" si="3"/>
        <v>#VALUE!</v>
      </c>
    </row>
    <row r="21" spans="5:13" x14ac:dyDescent="0.2">
      <c r="E21">
        <f t="shared" si="0"/>
        <v>6</v>
      </c>
      <c r="G21">
        <f t="shared" si="1"/>
        <v>16</v>
      </c>
      <c r="I21">
        <f t="shared" si="2"/>
        <v>35</v>
      </c>
      <c r="J21" t="e">
        <f t="shared" si="3"/>
        <v>#VALUE!</v>
      </c>
      <c r="K21" t="e">
        <f t="shared" si="3"/>
        <v>#VALUE!</v>
      </c>
      <c r="L21" t="e">
        <f t="shared" si="3"/>
        <v>#VALUE!</v>
      </c>
      <c r="M21" t="e">
        <f t="shared" si="3"/>
        <v>#VALUE!</v>
      </c>
    </row>
    <row r="22" spans="5:13" x14ac:dyDescent="0.2">
      <c r="E22">
        <f t="shared" si="0"/>
        <v>6</v>
      </c>
      <c r="G22">
        <f t="shared" si="1"/>
        <v>16</v>
      </c>
      <c r="I22">
        <f t="shared" si="2"/>
        <v>30</v>
      </c>
      <c r="J22" t="e">
        <f t="shared" si="3"/>
        <v>#VALUE!</v>
      </c>
      <c r="K22" t="e">
        <f t="shared" si="3"/>
        <v>#VALUE!</v>
      </c>
      <c r="L22" t="e">
        <f t="shared" si="3"/>
        <v>#VALUE!</v>
      </c>
      <c r="M22" t="e">
        <f t="shared" si="3"/>
        <v>#VALUE!</v>
      </c>
    </row>
    <row r="23" spans="5:13" x14ac:dyDescent="0.2">
      <c r="E23">
        <f t="shared" si="0"/>
        <v>6</v>
      </c>
      <c r="G23">
        <f t="shared" si="1"/>
        <v>16</v>
      </c>
      <c r="I23">
        <f t="shared" si="2"/>
        <v>25</v>
      </c>
      <c r="J23" t="e">
        <f t="shared" si="3"/>
        <v>#VALUE!</v>
      </c>
      <c r="K23" t="e">
        <f t="shared" si="3"/>
        <v>#VALUE!</v>
      </c>
      <c r="L23" t="e">
        <f t="shared" si="3"/>
        <v>#VALUE!</v>
      </c>
      <c r="M23" t="e">
        <f t="shared" si="3"/>
        <v>#VALUE!</v>
      </c>
    </row>
    <row r="24" spans="5:13" x14ac:dyDescent="0.2">
      <c r="E24">
        <f>IF(+E23+$E$6&gt;$E$5,$E$5,+E23+$E$6)</f>
        <v>6</v>
      </c>
      <c r="G24">
        <f t="shared" si="1"/>
        <v>16</v>
      </c>
      <c r="I24">
        <f t="shared" si="2"/>
        <v>20</v>
      </c>
      <c r="J24" t="e">
        <f t="shared" si="3"/>
        <v>#VALUE!</v>
      </c>
      <c r="K24" t="e">
        <f t="shared" si="3"/>
        <v>#VALUE!</v>
      </c>
      <c r="L24" t="e">
        <f t="shared" si="3"/>
        <v>#VALUE!</v>
      </c>
      <c r="M24" t="e">
        <f t="shared" si="3"/>
        <v>#VALUE!</v>
      </c>
    </row>
    <row r="25" spans="5:13" x14ac:dyDescent="0.2">
      <c r="E25">
        <f t="shared" si="0"/>
        <v>6</v>
      </c>
      <c r="G25">
        <f t="shared" si="1"/>
        <v>16</v>
      </c>
      <c r="I25">
        <f t="shared" si="2"/>
        <v>15</v>
      </c>
      <c r="J25" t="e">
        <f t="shared" si="3"/>
        <v>#VALUE!</v>
      </c>
      <c r="K25" t="e">
        <f t="shared" si="3"/>
        <v>#VALUE!</v>
      </c>
      <c r="L25" t="e">
        <f t="shared" si="3"/>
        <v>#VALUE!</v>
      </c>
      <c r="M25" t="e">
        <f t="shared" si="3"/>
        <v>#VALUE!</v>
      </c>
    </row>
    <row r="26" spans="5:13" x14ac:dyDescent="0.2">
      <c r="E26">
        <f t="shared" si="0"/>
        <v>6</v>
      </c>
      <c r="G26">
        <f t="shared" si="1"/>
        <v>16</v>
      </c>
      <c r="I26">
        <f t="shared" si="2"/>
        <v>10</v>
      </c>
      <c r="J26" t="e">
        <f t="shared" si="3"/>
        <v>#VALUE!</v>
      </c>
      <c r="K26" t="e">
        <f t="shared" si="3"/>
        <v>#VALUE!</v>
      </c>
      <c r="L26" t="e">
        <f t="shared" si="3"/>
        <v>#VALUE!</v>
      </c>
      <c r="M26" t="e">
        <f t="shared" si="3"/>
        <v>#VALUE!</v>
      </c>
    </row>
    <row r="27" spans="5:13" x14ac:dyDescent="0.2">
      <c r="E27">
        <f t="shared" si="0"/>
        <v>6</v>
      </c>
      <c r="G27">
        <f t="shared" si="1"/>
        <v>16</v>
      </c>
      <c r="I27">
        <f t="shared" si="2"/>
        <v>5</v>
      </c>
      <c r="J27" t="e">
        <f t="shared" si="3"/>
        <v>#VALUE!</v>
      </c>
      <c r="K27" t="e">
        <f t="shared" si="3"/>
        <v>#VALUE!</v>
      </c>
      <c r="L27" t="e">
        <f t="shared" si="3"/>
        <v>#VALUE!</v>
      </c>
      <c r="M27" t="e">
        <f t="shared" si="3"/>
        <v>#VALUE!</v>
      </c>
    </row>
    <row r="28" spans="5:13" x14ac:dyDescent="0.2">
      <c r="E28">
        <f t="shared" si="0"/>
        <v>6</v>
      </c>
      <c r="G28">
        <f t="shared" si="1"/>
        <v>16</v>
      </c>
      <c r="I28">
        <f t="shared" si="2"/>
        <v>0</v>
      </c>
      <c r="J28" t="e">
        <f t="shared" si="3"/>
        <v>#VALUE!</v>
      </c>
      <c r="K28" t="e">
        <f t="shared" si="3"/>
        <v>#VALUE!</v>
      </c>
      <c r="L28" t="e">
        <f t="shared" si="3"/>
        <v>#VALUE!</v>
      </c>
      <c r="M28" t="e">
        <f t="shared" si="3"/>
        <v>#VALUE!</v>
      </c>
    </row>
  </sheetData>
  <sheetProtection algorithmName="SHA-512" hashValue="+1deZS9JbBOlbWxXeBt+r549FeBgf0OqFowDjjr15veOP1mDz04wlPTupmv5tjS43ccvGO2wwXYOnEMCHqZk1A==" saltValue="wJdxR+/lsHPPXKt0K+5cZ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EMVI-vragenlijst</vt:lpstr>
      <vt:lpstr>Invulwaarden</vt:lpstr>
    </vt:vector>
  </TitlesOfParts>
  <Company>Gemeente Meierijstad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hwijng</dc:creator>
  <cp:lastModifiedBy>Hans van den Wijngaard | gemeente Meierijstad</cp:lastModifiedBy>
  <dcterms:created xsi:type="dcterms:W3CDTF">2019-03-20T06:05:24Z</dcterms:created>
  <dcterms:modified xsi:type="dcterms:W3CDTF">2024-10-18T05:46:56Z</dcterms:modified>
</cp:coreProperties>
</file>