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24226"/>
  <xr:revisionPtr revIDLastSave="0" documentId="13_ncr:1_{6E855B30-F0B9-4B93-B0D4-3A6A3B9C9485}" xr6:coauthVersionLast="47" xr6:coauthVersionMax="47" xr10:uidLastSave="{00000000-0000-0000-0000-000000000000}"/>
  <workbookProtection workbookAlgorithmName="SHA-512" workbookHashValue="wuwvlrxF32x6PthF7uunIRYJI5fXgTgE8TWFXdmTem8swiOOlSPal8/L7J3u7Fvf72uRe7UZbofSABf5GlRR3g==" workbookSaltValue="y8ZsEwR3bQ56HNypmFeBFg==" workbookSpinCount="100000" lockStructure="1"/>
  <bookViews>
    <workbookView xWindow="28680" yWindow="-120" windowWidth="29040" windowHeight="15840" tabRatio="753" xr2:uid="{00000000-000D-0000-FFFF-FFFF00000000}"/>
  </bookViews>
  <sheets>
    <sheet name="P8 Basisassortiment" sheetId="9" r:id="rId1"/>
    <sheet name="P8 Vrij aanbod" sheetId="11" r:id="rId2"/>
    <sheet name="Bronblad" sheetId="10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5" i="9" l="1"/>
  <c r="U16" i="9"/>
  <c r="T12" i="9"/>
  <c r="T13" i="9"/>
  <c r="T14" i="9"/>
  <c r="T15" i="9"/>
  <c r="T16" i="9"/>
  <c r="T11" i="9"/>
  <c r="G5" i="10"/>
  <c r="G4" i="10"/>
  <c r="G3" i="10"/>
  <c r="G2" i="10"/>
  <c r="M31" i="9"/>
  <c r="R13" i="11"/>
  <c r="R14" i="11"/>
  <c r="R15" i="11"/>
  <c r="R16" i="11"/>
  <c r="R17" i="11"/>
  <c r="R12" i="11"/>
  <c r="R12" i="9"/>
  <c r="R13" i="9"/>
  <c r="R14" i="9"/>
  <c r="R15" i="9"/>
  <c r="R16" i="9"/>
  <c r="R11" i="9"/>
  <c r="P17" i="11"/>
  <c r="P16" i="11"/>
  <c r="P15" i="11"/>
  <c r="P14" i="11"/>
  <c r="P13" i="11"/>
  <c r="P12" i="11"/>
  <c r="I16" i="11"/>
  <c r="P11" i="9"/>
  <c r="H12" i="9"/>
  <c r="I12" i="9" s="1"/>
  <c r="H13" i="9"/>
  <c r="I13" i="9" s="1"/>
  <c r="H14" i="9"/>
  <c r="F43" i="9" s="1"/>
  <c r="H15" i="9"/>
  <c r="I15" i="9" s="1"/>
  <c r="H16" i="9"/>
  <c r="I16" i="9" s="1"/>
  <c r="P12" i="9"/>
  <c r="P13" i="9"/>
  <c r="P14" i="9"/>
  <c r="P15" i="9"/>
  <c r="P16" i="9"/>
  <c r="L15" i="9"/>
  <c r="M15" i="9" s="1"/>
  <c r="D32" i="11"/>
  <c r="H24" i="11" s="1"/>
  <c r="D31" i="11"/>
  <c r="H23" i="11" s="1"/>
  <c r="L17" i="11"/>
  <c r="M17" i="11" s="1"/>
  <c r="H17" i="11"/>
  <c r="I17" i="11" s="1"/>
  <c r="L16" i="11"/>
  <c r="M16" i="11" s="1"/>
  <c r="H16" i="11"/>
  <c r="L15" i="11"/>
  <c r="M15" i="11" s="1"/>
  <c r="H15" i="11"/>
  <c r="I15" i="11" s="1"/>
  <c r="L14" i="11"/>
  <c r="M14" i="11" s="1"/>
  <c r="H14" i="11"/>
  <c r="I14" i="11" s="1"/>
  <c r="L13" i="11"/>
  <c r="M13" i="11" s="1"/>
  <c r="H13" i="11"/>
  <c r="I13" i="11" s="1"/>
  <c r="L12" i="11"/>
  <c r="M12" i="11" s="1"/>
  <c r="H12" i="11"/>
  <c r="I12" i="11" s="1"/>
  <c r="D46" i="9"/>
  <c r="D37" i="9"/>
  <c r="D32" i="9"/>
  <c r="L12" i="9"/>
  <c r="M12" i="9" s="1"/>
  <c r="L13" i="9"/>
  <c r="M13" i="9" s="1"/>
  <c r="L14" i="9"/>
  <c r="M14" i="9" s="1"/>
  <c r="L16" i="9"/>
  <c r="M16" i="9" s="1"/>
  <c r="L11" i="9"/>
  <c r="M11" i="9" s="1"/>
  <c r="H11" i="9"/>
  <c r="F40" i="9" s="1"/>
  <c r="F61" i="9"/>
  <c r="H61" i="9" s="1"/>
  <c r="F62" i="9"/>
  <c r="H62" i="9" s="1"/>
  <c r="F63" i="9"/>
  <c r="H63" i="9" s="1"/>
  <c r="F64" i="9"/>
  <c r="H64" i="9" s="1"/>
  <c r="F65" i="9"/>
  <c r="H65" i="9" s="1"/>
  <c r="F60" i="9"/>
  <c r="H60" i="9" s="1"/>
  <c r="D61" i="9"/>
  <c r="G61" i="9" s="1"/>
  <c r="D62" i="9"/>
  <c r="G62" i="9" s="1"/>
  <c r="D63" i="9"/>
  <c r="G63" i="9" s="1"/>
  <c r="D64" i="9"/>
  <c r="G64" i="9" s="1"/>
  <c r="D65" i="9"/>
  <c r="G65" i="9" s="1"/>
  <c r="D60" i="9"/>
  <c r="G60" i="9" s="1"/>
  <c r="C61" i="9"/>
  <c r="C62" i="9"/>
  <c r="C63" i="9"/>
  <c r="C64" i="9"/>
  <c r="C65" i="9"/>
  <c r="C60" i="9"/>
  <c r="G51" i="9"/>
  <c r="G52" i="9"/>
  <c r="G53" i="9"/>
  <c r="G54" i="9"/>
  <c r="G55" i="9"/>
  <c r="G50" i="9"/>
  <c r="F51" i="9"/>
  <c r="H51" i="9" s="1"/>
  <c r="F52" i="9"/>
  <c r="H52" i="9" s="1"/>
  <c r="F53" i="9"/>
  <c r="H53" i="9" s="1"/>
  <c r="F54" i="9"/>
  <c r="H54" i="9" s="1"/>
  <c r="F55" i="9"/>
  <c r="H55" i="9" s="1"/>
  <c r="F50" i="9"/>
  <c r="H50" i="9" s="1"/>
  <c r="D51" i="9"/>
  <c r="D52" i="9"/>
  <c r="D53" i="9"/>
  <c r="D54" i="9"/>
  <c r="D55" i="9"/>
  <c r="D50" i="9"/>
  <c r="C51" i="9"/>
  <c r="C52" i="9"/>
  <c r="C53" i="9"/>
  <c r="C54" i="9"/>
  <c r="C55" i="9"/>
  <c r="C50" i="9"/>
  <c r="G41" i="9"/>
  <c r="G42" i="9"/>
  <c r="G43" i="9"/>
  <c r="G44" i="9"/>
  <c r="G45" i="9"/>
  <c r="G40" i="9"/>
  <c r="C41" i="9"/>
  <c r="C42" i="9"/>
  <c r="C43" i="9"/>
  <c r="C44" i="9"/>
  <c r="C45" i="9"/>
  <c r="C40" i="9"/>
  <c r="U11" i="9" l="1"/>
  <c r="C5" i="10"/>
  <c r="I23" i="9" s="1"/>
  <c r="U12" i="9"/>
  <c r="U17" i="9" s="1"/>
  <c r="U14" i="9"/>
  <c r="U13" i="9"/>
  <c r="C4" i="10"/>
  <c r="I22" i="9" s="1"/>
  <c r="T17" i="9"/>
  <c r="C3" i="10"/>
  <c r="I21" i="9" s="1"/>
  <c r="I23" i="11"/>
  <c r="I24" i="11"/>
  <c r="F44" i="9"/>
  <c r="F41" i="9"/>
  <c r="F42" i="9"/>
  <c r="H42" i="9"/>
  <c r="F45" i="9"/>
  <c r="I14" i="9"/>
  <c r="I11" i="9"/>
  <c r="H44" i="9"/>
  <c r="H41" i="9"/>
  <c r="H43" i="9"/>
  <c r="D56" i="9"/>
  <c r="H45" i="9"/>
  <c r="D29" i="11"/>
  <c r="H21" i="11" s="1"/>
  <c r="I21" i="11" s="1"/>
  <c r="H40" i="9"/>
  <c r="D66" i="9"/>
  <c r="H56" i="9"/>
  <c r="H66" i="9"/>
  <c r="M32" i="9" s="1"/>
  <c r="C2" i="10" l="1"/>
  <c r="I20" i="9" s="1"/>
  <c r="U18" i="9"/>
  <c r="D30" i="11" s="1"/>
  <c r="H22" i="11" s="1"/>
  <c r="I22" i="11" s="1"/>
  <c r="H46" i="9"/>
  <c r="M30" i="9" s="1"/>
  <c r="M33" i="9" s="1"/>
  <c r="M19" i="9" s="1"/>
</calcChain>
</file>

<file path=xl/sharedStrings.xml><?xml version="1.0" encoding="utf-8"?>
<sst xmlns="http://schemas.openxmlformats.org/spreadsheetml/2006/main" count="129" uniqueCount="65">
  <si>
    <t>Groene cellen in te vullen door Inschrijver</t>
  </si>
  <si>
    <t>TOTAAL</t>
  </si>
  <si>
    <t>INCOMPANY</t>
  </si>
  <si>
    <t>Online incl BTW
(per cursist)</t>
  </si>
  <si>
    <t>Weegfactor</t>
  </si>
  <si>
    <t>VERGELIJKINGSPRIJS</t>
  </si>
  <si>
    <t>Gewogen prijs</t>
  </si>
  <si>
    <t>Leerprofiel</t>
  </si>
  <si>
    <t>Titel aangeboden training</t>
  </si>
  <si>
    <t>Aantal
dagdelen</t>
  </si>
  <si>
    <t>Dropdown</t>
  </si>
  <si>
    <t>Ja</t>
  </si>
  <si>
    <t>Nee</t>
  </si>
  <si>
    <t>Bied u deze training ook online aan?</t>
  </si>
  <si>
    <t>Training incl BTW 
(per cursist)</t>
  </si>
  <si>
    <t>Training zonder accommodatie 
incl BTW 
(per training)</t>
  </si>
  <si>
    <t>Training met accomodatie 
incl BTW 
(per training)</t>
  </si>
  <si>
    <t>Accommodatie en catering
incl BTW 
(per cursist)</t>
  </si>
  <si>
    <t>Training fysiek 
incl BTW 
(per cursist)</t>
  </si>
  <si>
    <t>OPEN INSCHRIJVING - FYSIEK</t>
  </si>
  <si>
    <t>OPEN INSCHRIJVING - ONLINE</t>
  </si>
  <si>
    <t>Blad: 1 van 2 (Basisassortiment)</t>
  </si>
  <si>
    <t>Open inschrijving</t>
  </si>
  <si>
    <t>Incompany</t>
  </si>
  <si>
    <t>Incompany - zonder accommodatie</t>
  </si>
  <si>
    <t>Incompany - met accommodatie</t>
  </si>
  <si>
    <t>Incompany zonder vs. met accomodatie</t>
  </si>
  <si>
    <t>Input berekeningen</t>
  </si>
  <si>
    <t>BEREKENINGEN</t>
  </si>
  <si>
    <t>Open inschrijving vs. incompany</t>
  </si>
  <si>
    <t>Gewogen prijs 
incl BTW</t>
  </si>
  <si>
    <t>INCOMPANY - ZONDER ACCOMMODATIE</t>
  </si>
  <si>
    <t>INCOMPANY - MET ACCOMMODATIE</t>
  </si>
  <si>
    <t>Training met accommodatie 
incl BTW 
(per training)</t>
  </si>
  <si>
    <t>Onderdeel</t>
  </si>
  <si>
    <t>Open inschrijving - fysiek</t>
  </si>
  <si>
    <t>Gewogen prijs 
incl BTW
(gedeeld door 9 deelnemers)</t>
  </si>
  <si>
    <t>%</t>
  </si>
  <si>
    <t>Controlecel</t>
  </si>
  <si>
    <t>Blad: 2 van 2 (Vrij aanbod)</t>
  </si>
  <si>
    <t>&lt;nvt - training moet binnen scope perceel vallen&gt;</t>
  </si>
  <si>
    <t>Open inschrijving - online</t>
  </si>
  <si>
    <t>Incompany - zonder accomodatie</t>
  </si>
  <si>
    <t>Maximum dagdeeltarief (volgt uit blad 1 van 2)</t>
  </si>
  <si>
    <t>&lt;--  het maximum dagdeeltarief volgt uit de tarieven en het aantal dagdelen dat de inschrijver op blad 1 van 2 heeft in gevuld + 10%</t>
  </si>
  <si>
    <r>
      <rPr>
        <b/>
        <sz val="11"/>
        <color rgb="FFFF0000"/>
        <rFont val="Calibri"/>
        <family val="2"/>
        <scheme val="minor"/>
      </rPr>
      <t>* LET OP:</t>
    </r>
    <r>
      <rPr>
        <sz val="11"/>
        <color theme="1"/>
        <rFont val="Calibri"/>
        <family val="2"/>
        <scheme val="minor"/>
      </rPr>
      <t xml:space="preserve"> Het maximum dagdeeltarief (op basis van de door inschrijver opgegeven prijzen in het basisassortiment) mag niet overschreden worden. Zie hieronder onder  'berekeningen'.</t>
    </r>
  </si>
  <si>
    <t>Berekening maximaal dagdeeltarief online ten behoeve van het tabblad vrij aanbod</t>
  </si>
  <si>
    <r>
      <rPr>
        <b/>
        <sz val="11"/>
        <color rgb="FFFF0000"/>
        <rFont val="Calibri"/>
        <family val="2"/>
        <scheme val="minor"/>
      </rPr>
      <t>* LET OP:</t>
    </r>
    <r>
      <rPr>
        <sz val="11"/>
        <color theme="1"/>
        <rFont val="Calibri"/>
        <family val="2"/>
        <scheme val="minor"/>
      </rPr>
      <t xml:space="preserve"> Het maximum dagdeeltarief mag niet overschreden worden. 
De maximale dagdeeltarieven voor het basisassortiment zijn:</t>
    </r>
  </si>
  <si>
    <t>Incompany - met accomodatie</t>
  </si>
  <si>
    <t>Maximaal dagdeeltarief 
incl BTW</t>
  </si>
  <si>
    <t>Dagdeeltarief
incl BTW
(per cursist)</t>
  </si>
  <si>
    <t>Dagdeeltarief
incl BTW
(per training)</t>
  </si>
  <si>
    <t>Output berekeningen</t>
  </si>
  <si>
    <r>
      <t xml:space="preserve">VERGELIJKINGSPRIJS
</t>
    </r>
    <r>
      <rPr>
        <sz val="12"/>
        <rFont val="Calibri"/>
        <family val="2"/>
        <scheme val="minor"/>
      </rPr>
      <t>(voor berekening zie onder)</t>
    </r>
  </si>
  <si>
    <t>Effectief zelfmanagement</t>
  </si>
  <si>
    <t>Timemanagement</t>
  </si>
  <si>
    <t>Snellezen</t>
  </si>
  <si>
    <t>Omgaan met werkstress</t>
  </si>
  <si>
    <r>
      <rPr>
        <b/>
        <sz val="9"/>
        <color rgb="FFFF0000"/>
        <rFont val="Verdana"/>
        <family val="2"/>
      </rPr>
      <t xml:space="preserve">NB. </t>
    </r>
    <r>
      <rPr>
        <sz val="9"/>
        <color theme="1"/>
        <rFont val="Verdana"/>
        <family val="2"/>
      </rPr>
      <t xml:space="preserve">Voeg van iedere aangeboden training het trainingsprogramma toe (bijvoorbeeld in PDF). 
</t>
    </r>
    <r>
      <rPr>
        <i/>
        <sz val="9"/>
        <color theme="1"/>
        <rFont val="Verdana"/>
        <family val="2"/>
      </rPr>
      <t>In de uitwerking van de door u aangeboden training dient per dagdeel duidelijk te worden wat u gaat aanbieden en hoe dat bijdraagt aan de leerdoelen.</t>
    </r>
  </si>
  <si>
    <t>Perceel: 8</t>
  </si>
  <si>
    <t>Bijlage C Tarievenblad</t>
  </si>
  <si>
    <t>check max tarieven basisass</t>
  </si>
  <si>
    <t>check max tarieven vrij aanbod</t>
  </si>
  <si>
    <t>Dagdelen</t>
  </si>
  <si>
    <t>Tarief 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</si>
</sst>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</numFmts>
  <fonts count="26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i/>
      <sz val="9"/>
      <color theme="1"/>
      <name val="Verdana"/>
      <family val="2"/>
    </font>
    <font>
      <b/>
      <sz val="9"/>
      <color rgb="FFFF0000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Verdana"/>
      <family val="2"/>
    </font>
    <font>
      <b/>
      <sz val="11"/>
      <color theme="0"/>
      <name val="Verdana"/>
      <family val="2"/>
    </font>
    <font>
      <b/>
      <sz val="11"/>
      <name val="Verdana"/>
      <family val="2"/>
    </font>
    <font>
      <b/>
      <sz val="9"/>
      <name val="Verdana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8" fillId="0" borderId="0"/>
    <xf numFmtId="0" fontId="7" fillId="0" borderId="0"/>
    <xf numFmtId="0" fontId="5" fillId="0" borderId="0"/>
    <xf numFmtId="0" fontId="4" fillId="0" borderId="0"/>
    <xf numFmtId="0" fontId="3" fillId="0" borderId="0"/>
    <xf numFmtId="0" fontId="2" fillId="0" borderId="0"/>
    <xf numFmtId="9" fontId="11" fillId="0" borderId="0" applyFont="0" applyFill="0" applyBorder="0" applyAlignment="0" applyProtection="0"/>
    <xf numFmtId="0" fontId="1" fillId="0" borderId="0"/>
    <xf numFmtId="44" fontId="11" fillId="0" borderId="0" applyFont="0" applyFill="0" applyBorder="0" applyAlignment="0" applyProtection="0"/>
  </cellStyleXfs>
  <cellXfs count="132">
    <xf numFmtId="0" fontId="0" fillId="0" borderId="0" xfId="0"/>
    <xf numFmtId="0" fontId="9" fillId="3" borderId="1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6" fillId="0" borderId="0" xfId="0" applyFont="1" applyFill="1" applyBorder="1" applyAlignment="1">
      <alignment vertical="top" wrapText="1"/>
    </xf>
    <xf numFmtId="164" fontId="1" fillId="0" borderId="0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0" borderId="0" xfId="0" applyFill="1" applyBorder="1" applyAlignment="1">
      <alignment vertical="top"/>
    </xf>
    <xf numFmtId="44" fontId="1" fillId="0" borderId="0" xfId="9" quotePrefix="1" applyFont="1" applyFill="1" applyBorder="1" applyAlignment="1">
      <alignment vertical="top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top"/>
    </xf>
    <xf numFmtId="0" fontId="12" fillId="0" borderId="6" xfId="0" applyFont="1" applyFill="1" applyBorder="1" applyAlignment="1">
      <alignment vertical="top" wrapText="1"/>
    </xf>
    <xf numFmtId="0" fontId="12" fillId="0" borderId="0" xfId="0" applyFont="1" applyFill="1" applyBorder="1" applyAlignment="1">
      <alignment vertical="top" wrapText="1"/>
    </xf>
    <xf numFmtId="0" fontId="9" fillId="0" borderId="8" xfId="0" applyFont="1" applyFill="1" applyBorder="1" applyAlignment="1">
      <alignment vertical="top"/>
    </xf>
    <xf numFmtId="0" fontId="1" fillId="0" borderId="8" xfId="0" quotePrefix="1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1" fillId="0" borderId="0" xfId="0" quotePrefix="1" applyFont="1" applyFill="1" applyBorder="1" applyAlignment="1">
      <alignment vertical="top"/>
    </xf>
    <xf numFmtId="0" fontId="10" fillId="0" borderId="2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0" fillId="0" borderId="1" xfId="0" applyBorder="1" applyAlignment="1">
      <alignment vertical="top"/>
    </xf>
    <xf numFmtId="0" fontId="6" fillId="0" borderId="6" xfId="0" applyFont="1" applyFill="1" applyBorder="1" applyAlignment="1">
      <alignment vertical="top" wrapText="1"/>
    </xf>
    <xf numFmtId="44" fontId="0" fillId="0" borderId="1" xfId="9" applyFont="1" applyBorder="1" applyAlignment="1">
      <alignment vertical="top"/>
    </xf>
    <xf numFmtId="0" fontId="9" fillId="0" borderId="6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vertical="top" wrapText="1"/>
    </xf>
    <xf numFmtId="0" fontId="0" fillId="0" borderId="2" xfId="0" applyBorder="1" applyAlignment="1">
      <alignment vertical="top"/>
    </xf>
    <xf numFmtId="0" fontId="9" fillId="0" borderId="6" xfId="0" applyFont="1" applyFill="1" applyBorder="1" applyAlignment="1">
      <alignment vertical="top"/>
    </xf>
    <xf numFmtId="0" fontId="0" fillId="0" borderId="0" xfId="0" applyFill="1" applyBorder="1" applyAlignment="1">
      <alignment horizontal="left" vertical="top" wrapText="1"/>
    </xf>
    <xf numFmtId="0" fontId="1" fillId="0" borderId="6" xfId="0" quotePrefix="1" applyFont="1" applyFill="1" applyBorder="1" applyAlignment="1">
      <alignment vertical="top"/>
    </xf>
    <xf numFmtId="44" fontId="1" fillId="0" borderId="0" xfId="0" quotePrefix="1" applyNumberFormat="1" applyFont="1" applyFill="1" applyBorder="1" applyAlignment="1">
      <alignment vertical="top"/>
    </xf>
    <xf numFmtId="0" fontId="1" fillId="0" borderId="0" xfId="0" quotePrefix="1" applyNumberFormat="1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vertical="top"/>
    </xf>
    <xf numFmtId="44" fontId="0" fillId="0" borderId="0" xfId="9" applyFont="1" applyFill="1" applyBorder="1" applyAlignment="1">
      <alignment vertical="top"/>
    </xf>
    <xf numFmtId="0" fontId="18" fillId="4" borderId="1" xfId="0" applyFont="1" applyFill="1" applyBorder="1" applyAlignment="1">
      <alignment horizontal="left" vertical="top" wrapText="1"/>
    </xf>
    <xf numFmtId="0" fontId="18" fillId="4" borderId="1" xfId="0" applyFont="1" applyFill="1" applyBorder="1" applyAlignment="1">
      <alignment horizontal="center" vertical="top" wrapText="1"/>
    </xf>
    <xf numFmtId="0" fontId="18" fillId="0" borderId="7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center" vertical="top" wrapText="1"/>
    </xf>
    <xf numFmtId="0" fontId="19" fillId="4" borderId="7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vertical="top"/>
    </xf>
    <xf numFmtId="0" fontId="10" fillId="3" borderId="1" xfId="0" applyFont="1" applyFill="1" applyBorder="1" applyAlignment="1">
      <alignment vertical="top"/>
    </xf>
    <xf numFmtId="9" fontId="0" fillId="0" borderId="1" xfId="7" applyFont="1" applyBorder="1" applyAlignment="1">
      <alignment vertical="top"/>
    </xf>
    <xf numFmtId="9" fontId="0" fillId="5" borderId="0" xfId="0" applyNumberFormat="1" applyFill="1" applyBorder="1" applyAlignment="1">
      <alignment vertical="top"/>
    </xf>
    <xf numFmtId="9" fontId="0" fillId="5" borderId="0" xfId="7" applyFont="1" applyFill="1" applyBorder="1" applyAlignment="1">
      <alignment vertical="top"/>
    </xf>
    <xf numFmtId="9" fontId="0" fillId="5" borderId="1" xfId="7" applyFont="1" applyFill="1" applyBorder="1" applyAlignment="1">
      <alignment vertical="top"/>
    </xf>
    <xf numFmtId="0" fontId="21" fillId="3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right" vertical="top"/>
    </xf>
    <xf numFmtId="0" fontId="16" fillId="0" borderId="0" xfId="0" applyFont="1" applyFill="1" applyBorder="1" applyAlignment="1">
      <alignment horizontal="right" vertical="top"/>
    </xf>
    <xf numFmtId="44" fontId="16" fillId="0" borderId="0" xfId="9" applyFont="1" applyFill="1" applyBorder="1" applyAlignment="1">
      <alignment vertical="top"/>
    </xf>
    <xf numFmtId="0" fontId="19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center" vertical="top" wrapText="1"/>
    </xf>
    <xf numFmtId="44" fontId="1" fillId="0" borderId="1" xfId="9" applyFont="1" applyFill="1" applyBorder="1" applyAlignment="1">
      <alignment vertical="top" wrapText="1"/>
    </xf>
    <xf numFmtId="0" fontId="0" fillId="5" borderId="1" xfId="0" applyFill="1" applyBorder="1" applyAlignment="1">
      <alignment vertical="top"/>
    </xf>
    <xf numFmtId="0" fontId="0" fillId="5" borderId="2" xfId="0" applyFill="1" applyBorder="1" applyAlignment="1">
      <alignment vertical="top"/>
    </xf>
    <xf numFmtId="9" fontId="0" fillId="0" borderId="0" xfId="0" applyNumberFormat="1" applyFill="1" applyBorder="1" applyAlignment="1">
      <alignment horizontal="left" vertical="top"/>
    </xf>
    <xf numFmtId="9" fontId="0" fillId="0" borderId="0" xfId="0" applyNumberFormat="1" applyFill="1" applyBorder="1" applyAlignment="1">
      <alignment horizontal="right" vertical="top"/>
    </xf>
    <xf numFmtId="0" fontId="0" fillId="0" borderId="1" xfId="0" applyFill="1" applyBorder="1" applyAlignment="1">
      <alignment vertical="top"/>
    </xf>
    <xf numFmtId="0" fontId="0" fillId="0" borderId="0" xfId="0" quotePrefix="1" applyFill="1" applyBorder="1" applyAlignment="1">
      <alignment vertical="top"/>
    </xf>
    <xf numFmtId="44" fontId="0" fillId="0" borderId="1" xfId="9" applyFont="1" applyFill="1" applyBorder="1" applyAlignment="1">
      <alignment vertical="top"/>
    </xf>
    <xf numFmtId="0" fontId="16" fillId="0" borderId="1" xfId="0" applyFont="1" applyFill="1" applyBorder="1" applyAlignment="1">
      <alignment vertical="top"/>
    </xf>
    <xf numFmtId="0" fontId="0" fillId="5" borderId="0" xfId="0" applyFill="1" applyBorder="1" applyAlignment="1">
      <alignment vertical="top"/>
    </xf>
    <xf numFmtId="0" fontId="9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44" fontId="20" fillId="0" borderId="0" xfId="9" applyFont="1" applyFill="1" applyBorder="1" applyAlignment="1">
      <alignment horizontal="left" vertical="top" wrapText="1"/>
    </xf>
    <xf numFmtId="165" fontId="0" fillId="0" borderId="0" xfId="9" applyNumberFormat="1" applyFont="1" applyFill="1" applyBorder="1" applyAlignment="1">
      <alignment horizontal="left" vertical="top" wrapText="1"/>
    </xf>
    <xf numFmtId="165" fontId="0" fillId="0" borderId="1" xfId="9" applyNumberFormat="1" applyFont="1" applyFill="1" applyBorder="1" applyAlignment="1">
      <alignment horizontal="left" vertical="top" wrapText="1"/>
    </xf>
    <xf numFmtId="0" fontId="0" fillId="6" borderId="0" xfId="0" applyFill="1" applyBorder="1" applyAlignment="1">
      <alignment vertical="top"/>
    </xf>
    <xf numFmtId="44" fontId="1" fillId="6" borderId="1" xfId="9" applyFont="1" applyFill="1" applyBorder="1" applyAlignment="1">
      <alignment vertical="top" wrapText="1"/>
    </xf>
    <xf numFmtId="0" fontId="6" fillId="6" borderId="6" xfId="0" applyFont="1" applyFill="1" applyBorder="1" applyAlignment="1">
      <alignment vertical="top" wrapText="1"/>
    </xf>
    <xf numFmtId="0" fontId="18" fillId="6" borderId="0" xfId="0" applyFont="1" applyFill="1" applyBorder="1" applyAlignment="1">
      <alignment horizontal="center" vertical="top" wrapText="1"/>
    </xf>
    <xf numFmtId="0" fontId="0" fillId="0" borderId="10" xfId="0" applyBorder="1" applyAlignment="1">
      <alignment vertical="top"/>
    </xf>
    <xf numFmtId="0" fontId="0" fillId="0" borderId="7" xfId="0" applyBorder="1" applyAlignment="1">
      <alignment vertical="top"/>
    </xf>
    <xf numFmtId="0" fontId="20" fillId="6" borderId="0" xfId="0" applyFont="1" applyFill="1" applyBorder="1" applyAlignment="1">
      <alignment horizontal="left" vertical="top" wrapText="1"/>
    </xf>
    <xf numFmtId="0" fontId="21" fillId="6" borderId="6" xfId="0" applyFont="1" applyFill="1" applyBorder="1" applyAlignment="1">
      <alignment horizontal="center" vertical="top" wrapText="1"/>
    </xf>
    <xf numFmtId="44" fontId="0" fillId="6" borderId="0" xfId="0" applyNumberFormat="1" applyFill="1" applyBorder="1" applyAlignment="1">
      <alignment vertical="top"/>
    </xf>
    <xf numFmtId="0" fontId="22" fillId="6" borderId="0" xfId="0" applyFont="1" applyFill="1" applyBorder="1" applyAlignment="1">
      <alignment vertical="top"/>
    </xf>
    <xf numFmtId="44" fontId="22" fillId="6" borderId="0" xfId="0" applyNumberFormat="1" applyFont="1" applyFill="1" applyBorder="1" applyAlignment="1">
      <alignment vertical="top"/>
    </xf>
    <xf numFmtId="0" fontId="18" fillId="6" borderId="0" xfId="0" applyFont="1" applyFill="1" applyBorder="1" applyAlignment="1">
      <alignment vertical="top" wrapText="1"/>
    </xf>
    <xf numFmtId="0" fontId="21" fillId="6" borderId="0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vertical="top"/>
    </xf>
    <xf numFmtId="0" fontId="22" fillId="0" borderId="1" xfId="0" applyFont="1" applyFill="1" applyBorder="1" applyAlignment="1">
      <alignment vertical="top"/>
    </xf>
    <xf numFmtId="44" fontId="22" fillId="0" borderId="1" xfId="0" applyNumberFormat="1" applyFont="1" applyFill="1" applyBorder="1" applyAlignment="1">
      <alignment vertical="top"/>
    </xf>
    <xf numFmtId="165" fontId="0" fillId="6" borderId="0" xfId="9" applyNumberFormat="1" applyFont="1" applyFill="1" applyBorder="1" applyAlignment="1">
      <alignment horizontal="left" vertical="top" wrapText="1"/>
    </xf>
    <xf numFmtId="44" fontId="20" fillId="6" borderId="0" xfId="9" applyFont="1" applyFill="1" applyBorder="1" applyAlignment="1">
      <alignment horizontal="left" vertical="top" wrapText="1"/>
    </xf>
    <xf numFmtId="0" fontId="9" fillId="6" borderId="0" xfId="0" applyFont="1" applyFill="1" applyBorder="1" applyAlignment="1">
      <alignment vertical="top"/>
    </xf>
    <xf numFmtId="0" fontId="1" fillId="6" borderId="0" xfId="0" quotePrefix="1" applyFont="1" applyFill="1" applyBorder="1" applyAlignment="1">
      <alignment vertical="top"/>
    </xf>
    <xf numFmtId="44" fontId="0" fillId="6" borderId="0" xfId="9" applyFont="1" applyFill="1" applyBorder="1" applyAlignment="1">
      <alignment vertical="top"/>
    </xf>
    <xf numFmtId="44" fontId="16" fillId="6" borderId="0" xfId="9" applyFont="1" applyFill="1" applyBorder="1" applyAlignment="1">
      <alignment vertical="top"/>
    </xf>
    <xf numFmtId="0" fontId="20" fillId="6" borderId="0" xfId="0" applyFont="1" applyFill="1" applyBorder="1" applyAlignment="1">
      <alignment horizontal="left" vertical="top"/>
    </xf>
    <xf numFmtId="0" fontId="21" fillId="3" borderId="2" xfId="0" applyFont="1" applyFill="1" applyBorder="1" applyAlignment="1">
      <alignment horizontal="center" vertical="top" wrapText="1"/>
    </xf>
    <xf numFmtId="0" fontId="18" fillId="3" borderId="4" xfId="0" applyFont="1" applyFill="1" applyBorder="1" applyAlignment="1">
      <alignment horizontal="center" vertical="top" wrapText="1"/>
    </xf>
    <xf numFmtId="0" fontId="0" fillId="3" borderId="4" xfId="0" applyFill="1" applyBorder="1" applyAlignment="1">
      <alignment vertical="top"/>
    </xf>
    <xf numFmtId="0" fontId="17" fillId="6" borderId="8" xfId="0" applyFont="1" applyFill="1" applyBorder="1" applyAlignment="1">
      <alignment vertical="top"/>
    </xf>
    <xf numFmtId="0" fontId="9" fillId="6" borderId="8" xfId="0" applyFont="1" applyFill="1" applyBorder="1" applyAlignment="1">
      <alignment horizontal="center" vertical="top" wrapText="1"/>
    </xf>
    <xf numFmtId="0" fontId="18" fillId="6" borderId="8" xfId="0" applyFont="1" applyFill="1" applyBorder="1" applyAlignment="1">
      <alignment horizontal="center" vertical="top" wrapText="1"/>
    </xf>
    <xf numFmtId="0" fontId="10" fillId="0" borderId="0" xfId="0" applyFont="1" applyAlignment="1">
      <alignment vertical="center"/>
    </xf>
    <xf numFmtId="165" fontId="25" fillId="0" borderId="0" xfId="9" applyNumberFormat="1" applyFont="1" applyFill="1" applyBorder="1" applyAlignment="1">
      <alignment horizontal="left" vertical="top"/>
    </xf>
    <xf numFmtId="44" fontId="0" fillId="0" borderId="1" xfId="0" applyNumberFormat="1" applyBorder="1" applyAlignment="1">
      <alignment vertical="top"/>
    </xf>
    <xf numFmtId="164" fontId="1" fillId="0" borderId="1" xfId="0" applyNumberFormat="1" applyFont="1" applyFill="1" applyBorder="1" applyAlignment="1">
      <alignment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0" fontId="0" fillId="0" borderId="5" xfId="0" applyFill="1" applyBorder="1" applyAlignment="1">
      <alignment vertical="top"/>
    </xf>
    <xf numFmtId="164" fontId="1" fillId="2" borderId="1" xfId="0" applyNumberFormat="1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44" fontId="1" fillId="2" borderId="1" xfId="9" applyFont="1" applyFill="1" applyBorder="1" applyAlignment="1" applyProtection="1">
      <alignment vertical="top" wrapText="1"/>
      <protection locked="0"/>
    </xf>
    <xf numFmtId="44" fontId="0" fillId="2" borderId="1" xfId="9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>
      <alignment vertical="top" wrapText="1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8" fillId="4" borderId="1" xfId="0" applyFont="1" applyFill="1" applyBorder="1" applyAlignment="1">
      <alignment horizontal="left" vertical="top" wrapText="1"/>
    </xf>
    <xf numFmtId="0" fontId="20" fillId="3" borderId="9" xfId="0" applyFont="1" applyFill="1" applyBorder="1" applyAlignment="1">
      <alignment horizontal="left" vertical="top" wrapText="1"/>
    </xf>
    <xf numFmtId="0" fontId="20" fillId="3" borderId="7" xfId="0" applyFont="1" applyFill="1" applyBorder="1" applyAlignment="1">
      <alignment horizontal="left" vertical="top" wrapText="1"/>
    </xf>
    <xf numFmtId="0" fontId="20" fillId="6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20" fillId="3" borderId="6" xfId="0" applyFont="1" applyFill="1" applyBorder="1" applyAlignment="1">
      <alignment horizontal="left" vertical="top"/>
    </xf>
    <xf numFmtId="0" fontId="20" fillId="3" borderId="0" xfId="0" applyFont="1" applyFill="1" applyBorder="1" applyAlignment="1">
      <alignment horizontal="left" vertical="top"/>
    </xf>
    <xf numFmtId="0" fontId="20" fillId="3" borderId="1" xfId="0" applyFont="1" applyFill="1" applyBorder="1" applyAlignment="1">
      <alignment horizontal="left" vertical="top"/>
    </xf>
    <xf numFmtId="0" fontId="19" fillId="4" borderId="6" xfId="0" applyFont="1" applyFill="1" applyBorder="1" applyAlignment="1">
      <alignment horizontal="left" vertical="top" wrapText="1"/>
    </xf>
    <xf numFmtId="0" fontId="19" fillId="4" borderId="0" xfId="0" applyFont="1" applyFill="1" applyBorder="1" applyAlignment="1">
      <alignment horizontal="left" vertical="top" wrapText="1"/>
    </xf>
    <xf numFmtId="0" fontId="19" fillId="4" borderId="9" xfId="0" applyFont="1" applyFill="1" applyBorder="1" applyAlignment="1">
      <alignment horizontal="left" vertical="top" wrapText="1"/>
    </xf>
    <xf numFmtId="0" fontId="19" fillId="4" borderId="7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/>
    </xf>
    <xf numFmtId="0" fontId="21" fillId="3" borderId="2" xfId="0" applyFont="1" applyFill="1" applyBorder="1" applyAlignment="1">
      <alignment horizontal="left" vertical="top" wrapText="1"/>
    </xf>
    <xf numFmtId="0" fontId="22" fillId="0" borderId="3" xfId="0" applyFont="1" applyFill="1" applyBorder="1" applyAlignment="1">
      <alignment vertical="top" wrapText="1"/>
    </xf>
    <xf numFmtId="0" fontId="22" fillId="0" borderId="5" xfId="0" applyFont="1" applyFill="1" applyBorder="1" applyAlignment="1">
      <alignment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9" fillId="4" borderId="6" xfId="0" applyFont="1" applyFill="1" applyBorder="1" applyAlignment="1">
      <alignment vertical="top"/>
    </xf>
    <xf numFmtId="0" fontId="19" fillId="4" borderId="0" xfId="0" applyFont="1" applyFill="1" applyAlignment="1">
      <alignment vertical="top"/>
    </xf>
  </cellXfs>
  <cellStyles count="10">
    <cellStyle name="Procent" xfId="7" builtinId="5"/>
    <cellStyle name="Standaard" xfId="0" builtinId="0"/>
    <cellStyle name="Standaard 2" xfId="1" xr:uid="{00000000-0005-0000-0000-000002000000}"/>
    <cellStyle name="Standaard 2 2" xfId="8" xr:uid="{00000000-0005-0000-0000-000003000000}"/>
    <cellStyle name="Standaard 3" xfId="2" xr:uid="{00000000-0005-0000-0000-000004000000}"/>
    <cellStyle name="Standaard 4" xfId="3" xr:uid="{00000000-0005-0000-0000-000005000000}"/>
    <cellStyle name="Standaard 5" xfId="4" xr:uid="{00000000-0005-0000-0000-000006000000}"/>
    <cellStyle name="Standaard 6" xfId="5" xr:uid="{00000000-0005-0000-0000-000007000000}"/>
    <cellStyle name="Standaard 7" xfId="6" xr:uid="{00000000-0005-0000-0000-000008000000}"/>
    <cellStyle name="Valuta" xfId="9" builtinId="4"/>
  </cellStyles>
  <dxfs count="27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A068D-7B3F-4BA3-AD38-1F8B959ACC08}">
  <dimension ref="A1:X66"/>
  <sheetViews>
    <sheetView tabSelected="1" zoomScale="90" zoomScaleNormal="90" workbookViewId="0">
      <pane xSplit="1" topLeftCell="B1" activePane="topRight" state="frozen"/>
      <selection pane="topRight" activeCell="P19" sqref="P19"/>
    </sheetView>
  </sheetViews>
  <sheetFormatPr defaultColWidth="9.28515625" defaultRowHeight="15" x14ac:dyDescent="0.25"/>
  <cols>
    <col min="1" max="1" width="44.28515625" style="2" customWidth="1"/>
    <col min="2" max="2" width="3.5703125" style="7" customWidth="1"/>
    <col min="3" max="3" width="42.85546875" style="7" customWidth="1"/>
    <col min="4" max="4" width="9.85546875" style="7" bestFit="1" customWidth="1"/>
    <col min="5" max="5" width="3.5703125" style="7" customWidth="1"/>
    <col min="6" max="6" width="14.28515625" style="7" customWidth="1"/>
    <col min="7" max="7" width="14.85546875" style="7" customWidth="1"/>
    <col min="8" max="9" width="14.28515625" style="7" customWidth="1"/>
    <col min="10" max="10" width="3.5703125" style="7" customWidth="1"/>
    <col min="11" max="12" width="14.28515625" style="7" customWidth="1"/>
    <col min="13" max="13" width="14.42578125" style="7" customWidth="1"/>
    <col min="14" max="14" width="3.5703125" style="7" customWidth="1"/>
    <col min="15" max="15" width="17.140625" style="7" customWidth="1"/>
    <col min="16" max="18" width="14.28515625" style="7" customWidth="1"/>
    <col min="19" max="19" width="7.140625" style="7" customWidth="1"/>
    <col min="20" max="20" width="20" style="2" hidden="1" customWidth="1"/>
    <col min="21" max="21" width="3.42578125" style="2" hidden="1" customWidth="1"/>
    <col min="22" max="23" width="20" style="2" customWidth="1"/>
    <col min="24" max="16384" width="9.28515625" style="2"/>
  </cols>
  <sheetData>
    <row r="1" spans="1:24" s="15" customForma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24" s="15" customFormat="1" x14ac:dyDescent="0.25">
      <c r="A2" s="97" t="s">
        <v>60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24" s="15" customForma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24" s="15" customFormat="1" x14ac:dyDescent="0.25">
      <c r="A4" s="18" t="s">
        <v>59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24" s="15" customFormat="1" x14ac:dyDescent="0.25">
      <c r="A5" s="18" t="s">
        <v>21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24" x14ac:dyDescent="0.25">
      <c r="A6" s="17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4" ht="18.75" customHeight="1" x14ac:dyDescent="0.25">
      <c r="A7" s="6" t="s">
        <v>0</v>
      </c>
      <c r="B7" s="4"/>
      <c r="C7" s="2"/>
      <c r="D7" s="2"/>
      <c r="E7" s="2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24" ht="18.75" customHeight="1" x14ac:dyDescent="0.25">
      <c r="A8" s="70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4" ht="22.5" customHeight="1" x14ac:dyDescent="0.25">
      <c r="A9" s="11"/>
      <c r="B9" s="12"/>
      <c r="C9" s="12"/>
      <c r="D9" s="12"/>
      <c r="E9" s="12"/>
      <c r="F9" s="122" t="s">
        <v>19</v>
      </c>
      <c r="G9" s="123"/>
      <c r="H9" s="123"/>
      <c r="I9" s="123"/>
      <c r="J9" s="35"/>
      <c r="K9" s="120" t="s">
        <v>20</v>
      </c>
      <c r="L9" s="121"/>
      <c r="M9" s="121"/>
      <c r="N9" s="12"/>
      <c r="O9" s="120" t="s">
        <v>2</v>
      </c>
      <c r="P9" s="121"/>
      <c r="Q9" s="121"/>
      <c r="R9" s="121"/>
      <c r="S9" s="61"/>
      <c r="T9" s="130" t="s">
        <v>46</v>
      </c>
      <c r="U9" s="131"/>
      <c r="V9" s="7"/>
      <c r="W9" s="7"/>
      <c r="X9" s="7"/>
    </row>
    <row r="10" spans="1:24" ht="45.6" customHeight="1" x14ac:dyDescent="0.25">
      <c r="A10" s="33" t="s">
        <v>7</v>
      </c>
      <c r="B10" s="10"/>
      <c r="C10" s="34" t="s">
        <v>8</v>
      </c>
      <c r="D10" s="34" t="s">
        <v>9</v>
      </c>
      <c r="E10" s="10"/>
      <c r="F10" s="34" t="s">
        <v>14</v>
      </c>
      <c r="G10" s="34" t="s">
        <v>17</v>
      </c>
      <c r="H10" s="34" t="s">
        <v>18</v>
      </c>
      <c r="I10" s="34" t="s">
        <v>50</v>
      </c>
      <c r="J10" s="36"/>
      <c r="K10" s="34" t="s">
        <v>13</v>
      </c>
      <c r="L10" s="34" t="s">
        <v>3</v>
      </c>
      <c r="M10" s="34" t="s">
        <v>50</v>
      </c>
      <c r="N10" s="22"/>
      <c r="O10" s="34" t="s">
        <v>15</v>
      </c>
      <c r="P10" s="34" t="s">
        <v>51</v>
      </c>
      <c r="Q10" s="34" t="s">
        <v>16</v>
      </c>
      <c r="R10" s="34" t="s">
        <v>51</v>
      </c>
      <c r="S10" s="22"/>
      <c r="T10" s="34" t="s">
        <v>63</v>
      </c>
      <c r="U10" s="34" t="s">
        <v>64</v>
      </c>
      <c r="V10" s="108"/>
      <c r="W10" s="7"/>
      <c r="X10" s="7"/>
    </row>
    <row r="11" spans="1:24" x14ac:dyDescent="0.25">
      <c r="A11" s="52" t="s">
        <v>54</v>
      </c>
      <c r="B11" s="5"/>
      <c r="C11" s="103"/>
      <c r="D11" s="104"/>
      <c r="E11" s="5"/>
      <c r="F11" s="105"/>
      <c r="G11" s="105"/>
      <c r="H11" s="51">
        <f>IF(ISBLANK(A11),"",F11+G11)</f>
        <v>0</v>
      </c>
      <c r="I11" s="51">
        <f>IFERROR(H11/D11,0)</f>
        <v>0</v>
      </c>
      <c r="J11" s="5"/>
      <c r="K11" s="103"/>
      <c r="L11" s="51" t="str">
        <f t="shared" ref="L11:L16" si="0">IF(K11="Ja",F11,"")</f>
        <v/>
      </c>
      <c r="M11" s="51">
        <f>IFERROR(L11/D11,0)</f>
        <v>0</v>
      </c>
      <c r="N11" s="5"/>
      <c r="O11" s="105"/>
      <c r="P11" s="69">
        <f>IFERROR(O11/D11,0)</f>
        <v>0</v>
      </c>
      <c r="Q11" s="105"/>
      <c r="R11" s="69">
        <f>IFERROR(Q11/D11,0)</f>
        <v>0</v>
      </c>
      <c r="S11" s="5"/>
      <c r="T11" s="60" t="str">
        <f>IF(K11="Ja",D11,"")</f>
        <v/>
      </c>
      <c r="U11" s="7" t="str">
        <f>IF(K11="Ja",L11,"")</f>
        <v/>
      </c>
      <c r="V11" s="7"/>
      <c r="W11" s="7"/>
      <c r="X11" s="7"/>
    </row>
    <row r="12" spans="1:24" x14ac:dyDescent="0.25">
      <c r="A12" s="52" t="s">
        <v>55</v>
      </c>
      <c r="C12" s="103"/>
      <c r="D12" s="104"/>
      <c r="F12" s="106"/>
      <c r="G12" s="106"/>
      <c r="H12" s="51">
        <f t="shared" ref="H12:H16" si="1">IF(ISBLANK(A12),"",F12+G12)</f>
        <v>0</v>
      </c>
      <c r="I12" s="51">
        <f t="shared" ref="I12:I16" si="2">IFERROR(H12/D12,0)</f>
        <v>0</v>
      </c>
      <c r="K12" s="103"/>
      <c r="L12" s="51" t="str">
        <f t="shared" si="0"/>
        <v/>
      </c>
      <c r="M12" s="51">
        <f t="shared" ref="M12:M16" si="3">IFERROR(L12/D12,0)</f>
        <v>0</v>
      </c>
      <c r="O12" s="105"/>
      <c r="P12" s="69">
        <f t="shared" ref="P12:P16" si="4">IFERROR(O12/D12,0)</f>
        <v>0</v>
      </c>
      <c r="Q12" s="105"/>
      <c r="R12" s="69">
        <f t="shared" ref="R12:R16" si="5">IFERROR(Q12/D12,0)</f>
        <v>0</v>
      </c>
      <c r="T12" s="60" t="str">
        <f t="shared" ref="T12:T16" si="6">IF(K12="Ja",D12,"")</f>
        <v/>
      </c>
      <c r="U12" s="7" t="str">
        <f t="shared" ref="U12:U16" si="7">IF(K12="Ja",L12,"")</f>
        <v/>
      </c>
      <c r="V12" s="7"/>
      <c r="W12" s="7"/>
      <c r="X12" s="7"/>
    </row>
    <row r="13" spans="1:24" x14ac:dyDescent="0.25">
      <c r="A13" s="53" t="s">
        <v>56</v>
      </c>
      <c r="C13" s="103"/>
      <c r="D13" s="104"/>
      <c r="F13" s="106"/>
      <c r="G13" s="106"/>
      <c r="H13" s="51">
        <f t="shared" si="1"/>
        <v>0</v>
      </c>
      <c r="I13" s="51">
        <f t="shared" si="2"/>
        <v>0</v>
      </c>
      <c r="K13" s="103"/>
      <c r="L13" s="51" t="str">
        <f t="shared" si="0"/>
        <v/>
      </c>
      <c r="M13" s="51">
        <f t="shared" si="3"/>
        <v>0</v>
      </c>
      <c r="O13" s="105"/>
      <c r="P13" s="69">
        <f t="shared" si="4"/>
        <v>0</v>
      </c>
      <c r="Q13" s="105"/>
      <c r="R13" s="69">
        <f t="shared" si="5"/>
        <v>0</v>
      </c>
      <c r="T13" s="60" t="str">
        <f t="shared" si="6"/>
        <v/>
      </c>
      <c r="U13" s="7" t="str">
        <f t="shared" si="7"/>
        <v/>
      </c>
      <c r="V13" s="7"/>
      <c r="W13" s="7"/>
      <c r="X13" s="7"/>
    </row>
    <row r="14" spans="1:24" x14ac:dyDescent="0.25">
      <c r="A14" s="53" t="s">
        <v>57</v>
      </c>
      <c r="C14" s="103"/>
      <c r="D14" s="104"/>
      <c r="F14" s="106"/>
      <c r="G14" s="106"/>
      <c r="H14" s="51">
        <f t="shared" si="1"/>
        <v>0</v>
      </c>
      <c r="I14" s="51">
        <f t="shared" si="2"/>
        <v>0</v>
      </c>
      <c r="K14" s="103"/>
      <c r="L14" s="51" t="str">
        <f t="shared" si="0"/>
        <v/>
      </c>
      <c r="M14" s="51">
        <f t="shared" si="3"/>
        <v>0</v>
      </c>
      <c r="O14" s="105"/>
      <c r="P14" s="69">
        <f t="shared" si="4"/>
        <v>0</v>
      </c>
      <c r="Q14" s="105"/>
      <c r="R14" s="69">
        <f t="shared" si="5"/>
        <v>0</v>
      </c>
      <c r="T14" s="60" t="str">
        <f t="shared" si="6"/>
        <v/>
      </c>
      <c r="U14" s="7" t="str">
        <f t="shared" si="7"/>
        <v/>
      </c>
      <c r="V14" s="7"/>
      <c r="W14" s="7"/>
      <c r="X14" s="7"/>
    </row>
    <row r="15" spans="1:24" x14ac:dyDescent="0.25">
      <c r="A15" s="53"/>
      <c r="C15" s="100"/>
      <c r="D15" s="101"/>
      <c r="F15" s="58"/>
      <c r="G15" s="58"/>
      <c r="H15" s="51" t="str">
        <f t="shared" si="1"/>
        <v/>
      </c>
      <c r="I15" s="51">
        <f t="shared" si="2"/>
        <v>0</v>
      </c>
      <c r="K15" s="100"/>
      <c r="L15" s="51" t="str">
        <f t="shared" si="0"/>
        <v/>
      </c>
      <c r="M15" s="51">
        <f t="shared" si="3"/>
        <v>0</v>
      </c>
      <c r="O15" s="51"/>
      <c r="P15" s="69">
        <f t="shared" si="4"/>
        <v>0</v>
      </c>
      <c r="Q15" s="102"/>
      <c r="R15" s="69">
        <f t="shared" si="5"/>
        <v>0</v>
      </c>
      <c r="T15" s="60" t="str">
        <f t="shared" si="6"/>
        <v/>
      </c>
      <c r="U15" s="7" t="str">
        <f t="shared" si="7"/>
        <v/>
      </c>
      <c r="V15" s="7"/>
      <c r="W15" s="7"/>
      <c r="X15" s="7"/>
    </row>
    <row r="16" spans="1:24" x14ac:dyDescent="0.25">
      <c r="A16" s="53"/>
      <c r="C16" s="100"/>
      <c r="D16" s="101"/>
      <c r="E16" s="38"/>
      <c r="F16" s="58"/>
      <c r="G16" s="58"/>
      <c r="H16" s="51" t="str">
        <f t="shared" si="1"/>
        <v/>
      </c>
      <c r="I16" s="51">
        <f t="shared" si="2"/>
        <v>0</v>
      </c>
      <c r="K16" s="100"/>
      <c r="L16" s="51" t="str">
        <f t="shared" si="0"/>
        <v/>
      </c>
      <c r="M16" s="51">
        <f t="shared" si="3"/>
        <v>0</v>
      </c>
      <c r="O16" s="51"/>
      <c r="P16" s="69">
        <f t="shared" si="4"/>
        <v>0</v>
      </c>
      <c r="Q16" s="102"/>
      <c r="R16" s="69">
        <f t="shared" si="5"/>
        <v>0</v>
      </c>
      <c r="T16" s="60" t="str">
        <f t="shared" si="6"/>
        <v/>
      </c>
      <c r="U16" s="7" t="str">
        <f t="shared" si="7"/>
        <v/>
      </c>
      <c r="V16" s="7"/>
      <c r="W16" s="7"/>
      <c r="X16" s="7"/>
    </row>
    <row r="17" spans="1:24" x14ac:dyDescent="0.25">
      <c r="A17" s="72"/>
      <c r="E17" s="38"/>
      <c r="T17" s="60">
        <f>SUM(T11:T16)</f>
        <v>0</v>
      </c>
      <c r="U17" s="60">
        <f>SUM(U11:U16)</f>
        <v>0</v>
      </c>
      <c r="V17" s="7"/>
      <c r="W17" s="7"/>
      <c r="X17" s="7"/>
    </row>
    <row r="18" spans="1:24" ht="31.5" customHeight="1" x14ac:dyDescent="0.25">
      <c r="A18" s="15"/>
      <c r="E18" s="38"/>
      <c r="F18" s="110" t="s">
        <v>47</v>
      </c>
      <c r="G18" s="110"/>
      <c r="H18" s="110"/>
      <c r="I18" s="26"/>
      <c r="T18" s="7"/>
      <c r="U18" s="7" t="str">
        <f>IFERROR(U17/T17,"")</f>
        <v/>
      </c>
      <c r="V18" s="7"/>
      <c r="W18" s="7"/>
      <c r="X18" s="7"/>
    </row>
    <row r="19" spans="1:24" ht="33.75" x14ac:dyDescent="0.25">
      <c r="A19" s="15"/>
      <c r="E19" s="38"/>
      <c r="F19" s="112" t="s">
        <v>34</v>
      </c>
      <c r="G19" s="112"/>
      <c r="H19" s="34" t="s">
        <v>49</v>
      </c>
      <c r="I19" s="71"/>
      <c r="K19" s="126" t="s">
        <v>53</v>
      </c>
      <c r="L19" s="127"/>
      <c r="M19" s="83">
        <f>M33</f>
        <v>0</v>
      </c>
      <c r="T19" s="7"/>
      <c r="U19" s="7"/>
      <c r="V19" s="7"/>
      <c r="W19" s="7"/>
      <c r="X19" s="7"/>
    </row>
    <row r="20" spans="1:24" ht="15.75" customHeight="1" x14ac:dyDescent="0.25">
      <c r="A20" s="15"/>
      <c r="E20" s="38"/>
      <c r="F20" s="111" t="s">
        <v>35</v>
      </c>
      <c r="G20" s="111"/>
      <c r="H20" s="67">
        <v>300</v>
      </c>
      <c r="I20" s="98" t="str">
        <f>IF(Bronblad!C2&gt;H20,"LET OP! U overschrijdt het maximum dagdeeltarief","")</f>
        <v/>
      </c>
      <c r="T20" s="7"/>
      <c r="U20" s="7"/>
      <c r="V20" s="7"/>
      <c r="W20" s="7"/>
      <c r="X20" s="7"/>
    </row>
    <row r="21" spans="1:24" ht="15" customHeight="1" x14ac:dyDescent="0.25">
      <c r="A21" s="15"/>
      <c r="E21" s="38"/>
      <c r="F21" s="111" t="s">
        <v>41</v>
      </c>
      <c r="G21" s="111"/>
      <c r="H21" s="67">
        <v>270</v>
      </c>
      <c r="I21" s="98" t="str">
        <f>IF(Bronblad!C3&gt;H21,"LET OP! U overschrijdt het maximum dagdeeltarief","")</f>
        <v/>
      </c>
      <c r="T21" s="7"/>
      <c r="U21" s="7"/>
      <c r="V21" s="7"/>
      <c r="W21" s="7"/>
      <c r="X21" s="7"/>
    </row>
    <row r="22" spans="1:24" ht="18.75" x14ac:dyDescent="0.25">
      <c r="A22" s="15"/>
      <c r="E22" s="38"/>
      <c r="F22" s="111" t="s">
        <v>42</v>
      </c>
      <c r="G22" s="111"/>
      <c r="H22" s="67">
        <v>1250</v>
      </c>
      <c r="I22" s="98" t="str">
        <f>IF(Bronblad!C4&gt;H22,"LET OP! U overschrijdt het maximum dagdeeltarief","")</f>
        <v/>
      </c>
      <c r="T22" s="7"/>
      <c r="U22" s="7"/>
      <c r="V22" s="7"/>
      <c r="W22" s="7"/>
      <c r="X22" s="7"/>
    </row>
    <row r="23" spans="1:24" ht="18.75" x14ac:dyDescent="0.25">
      <c r="A23" s="15"/>
      <c r="E23" s="38"/>
      <c r="F23" s="111" t="s">
        <v>48</v>
      </c>
      <c r="G23" s="111"/>
      <c r="H23" s="67">
        <v>1500</v>
      </c>
      <c r="I23" s="98" t="str">
        <f>IF(Bronblad!C5&gt;H23,"LET OP! U overschrijdt het maximum dagdeeltarief","")</f>
        <v/>
      </c>
      <c r="T23" s="7"/>
      <c r="U23" s="7"/>
      <c r="V23" s="7"/>
      <c r="W23" s="7"/>
      <c r="X23" s="7"/>
    </row>
    <row r="24" spans="1:24" x14ac:dyDescent="0.25">
      <c r="A24" s="15"/>
      <c r="E24" s="38"/>
      <c r="F24" s="26"/>
      <c r="G24" s="26"/>
      <c r="H24" s="66"/>
      <c r="I24" s="66"/>
      <c r="T24" s="7"/>
      <c r="U24" s="7"/>
      <c r="V24" s="7"/>
      <c r="W24" s="7"/>
      <c r="X24" s="7"/>
    </row>
    <row r="25" spans="1:24" x14ac:dyDescent="0.25">
      <c r="A25" s="15"/>
      <c r="E25" s="38"/>
      <c r="F25" s="26"/>
      <c r="G25" s="26"/>
      <c r="H25" s="66"/>
      <c r="I25" s="66"/>
      <c r="T25" s="7"/>
      <c r="U25" s="7"/>
      <c r="V25" s="7"/>
      <c r="W25" s="7"/>
      <c r="X25" s="7"/>
    </row>
    <row r="26" spans="1:24" x14ac:dyDescent="0.25">
      <c r="A26" s="15"/>
      <c r="E26" s="38"/>
      <c r="F26" s="26"/>
      <c r="G26" s="26"/>
      <c r="H26" s="66"/>
      <c r="I26" s="84"/>
      <c r="T26" s="7"/>
      <c r="U26" s="7"/>
      <c r="V26" s="7"/>
      <c r="W26" s="7"/>
      <c r="X26" s="7"/>
    </row>
    <row r="27" spans="1:24" x14ac:dyDescent="0.25">
      <c r="A27" s="73"/>
      <c r="E27" s="38"/>
      <c r="F27" s="48"/>
      <c r="G27" s="48"/>
      <c r="I27" s="68"/>
      <c r="J27" s="63"/>
      <c r="K27" s="48"/>
      <c r="L27" s="48"/>
      <c r="M27" s="48"/>
      <c r="N27" s="64"/>
      <c r="O27" s="48"/>
      <c r="P27" s="48"/>
      <c r="Q27" s="48"/>
      <c r="R27" s="48"/>
      <c r="T27" s="7"/>
      <c r="U27" s="7"/>
      <c r="V27" s="7"/>
      <c r="W27" s="7"/>
      <c r="X27" s="7"/>
    </row>
    <row r="28" spans="1:24" ht="22.5" customHeight="1" x14ac:dyDescent="0.25">
      <c r="A28" s="39" t="s">
        <v>28</v>
      </c>
      <c r="C28" s="1" t="s">
        <v>27</v>
      </c>
      <c r="D28" s="1" t="s">
        <v>37</v>
      </c>
      <c r="E28" s="94"/>
      <c r="F28" s="92"/>
      <c r="G28" s="92"/>
      <c r="H28" s="93"/>
      <c r="I28" s="93"/>
      <c r="J28" s="96"/>
      <c r="K28" s="124" t="s">
        <v>52</v>
      </c>
      <c r="L28" s="124"/>
      <c r="M28" s="124"/>
      <c r="N28" s="95"/>
      <c r="O28" s="92"/>
      <c r="P28" s="92"/>
      <c r="Q28" s="92"/>
      <c r="R28" s="92"/>
      <c r="T28" s="7"/>
      <c r="U28" s="7"/>
      <c r="V28" s="7"/>
      <c r="W28" s="7"/>
      <c r="X28" s="7"/>
    </row>
    <row r="29" spans="1:24" ht="22.5" x14ac:dyDescent="0.25">
      <c r="A29" s="24"/>
      <c r="C29" s="31" t="s">
        <v>29</v>
      </c>
      <c r="E29" s="38"/>
      <c r="H29" s="65"/>
      <c r="I29" s="85"/>
      <c r="K29" s="125" t="s">
        <v>34</v>
      </c>
      <c r="L29" s="125"/>
      <c r="M29" s="91" t="s">
        <v>6</v>
      </c>
      <c r="T29" s="7"/>
      <c r="U29" s="7"/>
      <c r="V29" s="7"/>
      <c r="W29" s="7"/>
      <c r="X29" s="7"/>
    </row>
    <row r="30" spans="1:24" x14ac:dyDescent="0.25">
      <c r="B30" s="2"/>
      <c r="C30" s="7" t="s">
        <v>22</v>
      </c>
      <c r="D30" s="41">
        <v>0.4</v>
      </c>
      <c r="E30" s="38"/>
      <c r="I30" s="68"/>
      <c r="K30" s="56" t="s">
        <v>35</v>
      </c>
      <c r="L30" s="56"/>
      <c r="M30" s="99">
        <f>H46</f>
        <v>0</v>
      </c>
      <c r="T30" s="7"/>
      <c r="U30" s="7"/>
      <c r="V30" s="7"/>
      <c r="W30" s="7"/>
      <c r="X30" s="7"/>
    </row>
    <row r="31" spans="1:24" x14ac:dyDescent="0.25">
      <c r="B31" s="2"/>
      <c r="C31" s="7" t="s">
        <v>23</v>
      </c>
      <c r="D31" s="42">
        <v>0.6</v>
      </c>
      <c r="E31" s="38"/>
      <c r="I31" s="68"/>
      <c r="K31" s="56" t="s">
        <v>24</v>
      </c>
      <c r="L31" s="56"/>
      <c r="M31" s="99">
        <f>H56</f>
        <v>0</v>
      </c>
      <c r="T31" s="7"/>
      <c r="U31" s="7"/>
      <c r="V31" s="7"/>
      <c r="W31" s="7"/>
      <c r="X31" s="7"/>
    </row>
    <row r="32" spans="1:24" x14ac:dyDescent="0.25">
      <c r="B32" s="2"/>
      <c r="C32" s="45" t="s">
        <v>38</v>
      </c>
      <c r="D32" s="55">
        <f>SUM(D30:D31)</f>
        <v>1</v>
      </c>
      <c r="E32" s="25"/>
      <c r="F32" s="10"/>
      <c r="G32" s="10"/>
      <c r="H32" s="10"/>
      <c r="I32" s="86"/>
      <c r="J32" s="10"/>
      <c r="K32" s="56" t="s">
        <v>25</v>
      </c>
      <c r="L32" s="81"/>
      <c r="M32" s="99">
        <f>H66</f>
        <v>0</v>
      </c>
      <c r="N32" s="10"/>
      <c r="O32" s="10"/>
      <c r="P32" s="10"/>
      <c r="Q32" s="10"/>
      <c r="R32" s="10"/>
      <c r="S32" s="10"/>
      <c r="T32" s="30"/>
      <c r="U32" s="10"/>
      <c r="V32" s="30"/>
      <c r="W32" s="30"/>
      <c r="X32" s="7"/>
    </row>
    <row r="33" spans="2:24" ht="15.75" x14ac:dyDescent="0.25">
      <c r="B33" s="2"/>
      <c r="C33" s="45"/>
      <c r="D33" s="54"/>
      <c r="E33" s="25"/>
      <c r="F33" s="10"/>
      <c r="G33" s="10"/>
      <c r="H33" s="10"/>
      <c r="I33" s="86"/>
      <c r="J33" s="10"/>
      <c r="K33" s="82" t="s">
        <v>5</v>
      </c>
      <c r="L33" s="81"/>
      <c r="M33" s="83">
        <f>SUM(M30:M32)</f>
        <v>0</v>
      </c>
      <c r="N33" s="10"/>
      <c r="O33" s="10"/>
      <c r="P33" s="10"/>
      <c r="Q33" s="10"/>
      <c r="R33" s="10"/>
      <c r="S33" s="10"/>
      <c r="T33" s="30"/>
      <c r="U33" s="10"/>
      <c r="V33" s="30"/>
      <c r="W33" s="30"/>
      <c r="X33" s="7"/>
    </row>
    <row r="34" spans="2:24" x14ac:dyDescent="0.25">
      <c r="B34" s="2"/>
      <c r="C34" s="13" t="s">
        <v>26</v>
      </c>
      <c r="D34" s="13"/>
      <c r="E34" s="27"/>
      <c r="F34" s="16"/>
      <c r="G34" s="16"/>
      <c r="H34" s="16"/>
      <c r="I34" s="87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28"/>
      <c r="U34" s="8"/>
      <c r="V34" s="28"/>
      <c r="W34" s="28"/>
      <c r="X34" s="7"/>
    </row>
    <row r="35" spans="2:24" x14ac:dyDescent="0.25">
      <c r="B35" s="2"/>
      <c r="C35" s="14" t="s">
        <v>24</v>
      </c>
      <c r="D35" s="42">
        <v>0.9</v>
      </c>
      <c r="I35" s="68"/>
      <c r="T35" s="30"/>
      <c r="U35" s="10"/>
      <c r="V35" s="30"/>
      <c r="W35" s="30"/>
      <c r="X35" s="7"/>
    </row>
    <row r="36" spans="2:24" x14ac:dyDescent="0.25">
      <c r="B36" s="2"/>
      <c r="C36" s="14" t="s">
        <v>25</v>
      </c>
      <c r="D36" s="42">
        <v>0.1</v>
      </c>
      <c r="I36" s="68"/>
      <c r="T36" s="29"/>
      <c r="U36" s="29"/>
      <c r="V36" s="29"/>
      <c r="W36" s="29"/>
      <c r="X36" s="7"/>
    </row>
    <row r="37" spans="2:24" x14ac:dyDescent="0.25">
      <c r="B37" s="2"/>
      <c r="C37" s="45" t="s">
        <v>38</v>
      </c>
      <c r="D37" s="55">
        <f>SUM(D35:D36)</f>
        <v>1</v>
      </c>
      <c r="I37" s="68"/>
      <c r="T37" s="29"/>
      <c r="U37" s="29"/>
      <c r="V37" s="29"/>
      <c r="W37" s="29"/>
      <c r="X37" s="7"/>
    </row>
    <row r="38" spans="2:24" ht="15" customHeight="1" x14ac:dyDescent="0.25">
      <c r="B38" s="2"/>
      <c r="F38" s="113" t="s">
        <v>19</v>
      </c>
      <c r="G38" s="114"/>
      <c r="H38" s="114"/>
      <c r="I38" s="74"/>
      <c r="J38" s="79"/>
      <c r="K38" s="115"/>
      <c r="L38" s="115"/>
      <c r="M38" s="74"/>
      <c r="N38" s="12"/>
      <c r="O38" s="116" t="s">
        <v>2</v>
      </c>
      <c r="P38" s="116"/>
      <c r="Q38" s="116"/>
      <c r="R38" s="48"/>
      <c r="T38" s="110"/>
      <c r="U38" s="110"/>
      <c r="V38" s="110"/>
      <c r="W38" s="110"/>
      <c r="X38" s="7"/>
    </row>
    <row r="39" spans="2:24" ht="56.25" x14ac:dyDescent="0.25">
      <c r="B39" s="2"/>
      <c r="C39" s="1" t="s">
        <v>7</v>
      </c>
      <c r="D39" s="1" t="s">
        <v>37</v>
      </c>
      <c r="F39" s="44" t="s">
        <v>18</v>
      </c>
      <c r="G39" s="44" t="s">
        <v>4</v>
      </c>
      <c r="H39" s="44" t="s">
        <v>30</v>
      </c>
      <c r="I39" s="75"/>
      <c r="J39" s="71"/>
      <c r="K39" s="80"/>
      <c r="L39" s="80"/>
      <c r="M39" s="80"/>
      <c r="N39" s="30"/>
      <c r="O39" s="50" t="s">
        <v>15</v>
      </c>
      <c r="P39" s="50"/>
      <c r="Q39" s="50" t="s">
        <v>16</v>
      </c>
      <c r="R39" s="50"/>
      <c r="T39" s="7"/>
      <c r="U39" s="7"/>
      <c r="V39" s="7"/>
      <c r="W39" s="7"/>
      <c r="X39" s="7"/>
    </row>
    <row r="40" spans="2:24" x14ac:dyDescent="0.25">
      <c r="C40" s="19" t="str">
        <f t="shared" ref="C40:C45" si="8">IF(ISBLANK(A11),"",A11)</f>
        <v>Effectief zelfmanagement</v>
      </c>
      <c r="D40" s="43">
        <v>0.35</v>
      </c>
      <c r="F40" s="21">
        <f t="shared" ref="F40:F45" si="9">IF(ISBLANK(H11),"",H11)</f>
        <v>0</v>
      </c>
      <c r="G40" s="56">
        <f t="shared" ref="G40:G45" si="10">IF(ISBLANK(D40),"",(1*$D$30)*D40)</f>
        <v>0.13999999999999999</v>
      </c>
      <c r="H40" s="58">
        <f t="shared" ref="H40:H45" si="11">IF(ISBLANK(D40),"",H11*G40)</f>
        <v>0</v>
      </c>
      <c r="I40" s="88"/>
      <c r="J40" s="68"/>
      <c r="K40" s="68"/>
      <c r="L40" s="76"/>
      <c r="M40" s="76"/>
      <c r="T40" s="109"/>
      <c r="U40" s="7"/>
      <c r="V40" s="7"/>
      <c r="W40" s="7"/>
      <c r="X40" s="7"/>
    </row>
    <row r="41" spans="2:24" x14ac:dyDescent="0.25">
      <c r="C41" s="19" t="str">
        <f t="shared" si="8"/>
        <v>Timemanagement</v>
      </c>
      <c r="D41" s="43">
        <v>0.3</v>
      </c>
      <c r="F41" s="21">
        <f t="shared" si="9"/>
        <v>0</v>
      </c>
      <c r="G41" s="56">
        <f t="shared" si="10"/>
        <v>0.12</v>
      </c>
      <c r="H41" s="58">
        <f t="shared" si="11"/>
        <v>0</v>
      </c>
      <c r="I41" s="88"/>
      <c r="J41" s="68"/>
      <c r="K41" s="68"/>
      <c r="L41" s="76"/>
      <c r="M41" s="76"/>
      <c r="T41" s="109"/>
      <c r="U41" s="7"/>
      <c r="V41" s="7"/>
      <c r="W41" s="7"/>
      <c r="X41" s="7"/>
    </row>
    <row r="42" spans="2:24" x14ac:dyDescent="0.25">
      <c r="C42" s="19" t="str">
        <f t="shared" si="8"/>
        <v>Snellezen</v>
      </c>
      <c r="D42" s="43">
        <v>0.15</v>
      </c>
      <c r="F42" s="21">
        <f t="shared" si="9"/>
        <v>0</v>
      </c>
      <c r="G42" s="56">
        <f t="shared" si="10"/>
        <v>0.06</v>
      </c>
      <c r="H42" s="58">
        <f t="shared" si="11"/>
        <v>0</v>
      </c>
      <c r="I42" s="88"/>
      <c r="J42" s="68"/>
      <c r="K42" s="68"/>
      <c r="L42" s="76"/>
      <c r="M42" s="76"/>
      <c r="T42" s="32"/>
      <c r="U42" s="7"/>
      <c r="V42" s="7"/>
      <c r="W42" s="7"/>
      <c r="X42" s="7"/>
    </row>
    <row r="43" spans="2:24" ht="15.75" x14ac:dyDescent="0.25">
      <c r="C43" s="19" t="str">
        <f t="shared" si="8"/>
        <v>Omgaan met werkstress</v>
      </c>
      <c r="D43" s="43">
        <v>0.2</v>
      </c>
      <c r="F43" s="21">
        <f t="shared" si="9"/>
        <v>0</v>
      </c>
      <c r="G43" s="56">
        <f t="shared" si="10"/>
        <v>8.0000000000000016E-2</v>
      </c>
      <c r="H43" s="58">
        <f t="shared" si="11"/>
        <v>0</v>
      </c>
      <c r="I43" s="88"/>
      <c r="J43" s="68"/>
      <c r="K43" s="77"/>
      <c r="L43" s="78"/>
      <c r="M43" s="78"/>
      <c r="T43" s="7"/>
      <c r="U43" s="7"/>
      <c r="V43" s="7"/>
      <c r="W43" s="7"/>
      <c r="X43" s="7"/>
    </row>
    <row r="44" spans="2:24" x14ac:dyDescent="0.25">
      <c r="C44" s="19" t="str">
        <f t="shared" si="8"/>
        <v/>
      </c>
      <c r="D44" s="43"/>
      <c r="F44" s="21" t="str">
        <f t="shared" si="9"/>
        <v/>
      </c>
      <c r="G44" s="56" t="str">
        <f t="shared" si="10"/>
        <v/>
      </c>
      <c r="H44" s="58" t="str">
        <f t="shared" si="11"/>
        <v/>
      </c>
      <c r="I44" s="88"/>
      <c r="T44" s="7"/>
      <c r="U44" s="7"/>
      <c r="V44" s="7"/>
      <c r="W44" s="7"/>
      <c r="X44" s="7"/>
    </row>
    <row r="45" spans="2:24" x14ac:dyDescent="0.25">
      <c r="C45" s="19" t="str">
        <f t="shared" si="8"/>
        <v/>
      </c>
      <c r="D45" s="43"/>
      <c r="F45" s="21" t="str">
        <f t="shared" si="9"/>
        <v/>
      </c>
      <c r="G45" s="56" t="str">
        <f t="shared" si="10"/>
        <v/>
      </c>
      <c r="H45" s="58" t="str">
        <f t="shared" si="11"/>
        <v/>
      </c>
      <c r="I45" s="88"/>
      <c r="T45" s="7"/>
      <c r="U45" s="7"/>
      <c r="V45" s="7"/>
      <c r="W45" s="7"/>
      <c r="X45" s="7"/>
    </row>
    <row r="46" spans="2:24" x14ac:dyDescent="0.25">
      <c r="C46" s="45" t="s">
        <v>38</v>
      </c>
      <c r="D46" s="55">
        <f>SUM(D40:D45)</f>
        <v>1</v>
      </c>
      <c r="G46" s="46" t="s">
        <v>1</v>
      </c>
      <c r="H46" s="47">
        <f>SUM(H40:H45)</f>
        <v>0</v>
      </c>
      <c r="I46" s="89"/>
    </row>
    <row r="47" spans="2:24" x14ac:dyDescent="0.25">
      <c r="I47" s="68"/>
    </row>
    <row r="48" spans="2:24" ht="15" customHeight="1" x14ac:dyDescent="0.25">
      <c r="F48" s="117" t="s">
        <v>31</v>
      </c>
      <c r="G48" s="118"/>
      <c r="H48" s="118"/>
      <c r="I48" s="90"/>
    </row>
    <row r="49" spans="3:9" ht="78.75" x14ac:dyDescent="0.25">
      <c r="C49" s="1" t="s">
        <v>7</v>
      </c>
      <c r="D49" s="1" t="s">
        <v>37</v>
      </c>
      <c r="F49" s="44" t="s">
        <v>15</v>
      </c>
      <c r="G49" s="44" t="s">
        <v>4</v>
      </c>
      <c r="H49" s="44" t="s">
        <v>36</v>
      </c>
      <c r="I49" s="80"/>
    </row>
    <row r="50" spans="3:9" x14ac:dyDescent="0.25">
      <c r="C50" s="19" t="str">
        <f t="shared" ref="C50:C55" si="12">IF(ISBLANK(A11),"",A11)</f>
        <v>Effectief zelfmanagement</v>
      </c>
      <c r="D50" s="40">
        <f>IF(ISBLANK(D40),"",D40)</f>
        <v>0.35</v>
      </c>
      <c r="F50" s="21" t="str">
        <f t="shared" ref="F50:F55" si="13">IF(ISBLANK(O11),"",O11)</f>
        <v/>
      </c>
      <c r="G50" s="56">
        <f t="shared" ref="G50:G55" si="14">IF(ISBLANK(D40),"",((1*$D$31)*$D$35)*D40)</f>
        <v>0.189</v>
      </c>
      <c r="H50" s="58" t="str">
        <f>IF(F50="","",(F50*G50)/9)</f>
        <v/>
      </c>
      <c r="I50" s="88"/>
    </row>
    <row r="51" spans="3:9" x14ac:dyDescent="0.25">
      <c r="C51" s="19" t="str">
        <f t="shared" si="12"/>
        <v>Timemanagement</v>
      </c>
      <c r="D51" s="40">
        <f t="shared" ref="D51:D55" si="15">IF(ISBLANK(D41),"",D41)</f>
        <v>0.3</v>
      </c>
      <c r="F51" s="21" t="str">
        <f t="shared" si="13"/>
        <v/>
      </c>
      <c r="G51" s="56">
        <f t="shared" si="14"/>
        <v>0.16200000000000001</v>
      </c>
      <c r="H51" s="58" t="str">
        <f t="shared" ref="H51:H55" si="16">IF(F51="","",(F51*G51)/9)</f>
        <v/>
      </c>
      <c r="I51" s="88"/>
    </row>
    <row r="52" spans="3:9" x14ac:dyDescent="0.25">
      <c r="C52" s="19" t="str">
        <f t="shared" si="12"/>
        <v>Snellezen</v>
      </c>
      <c r="D52" s="40">
        <f t="shared" si="15"/>
        <v>0.15</v>
      </c>
      <c r="F52" s="21" t="str">
        <f t="shared" si="13"/>
        <v/>
      </c>
      <c r="G52" s="56">
        <f t="shared" si="14"/>
        <v>8.1000000000000003E-2</v>
      </c>
      <c r="H52" s="58" t="str">
        <f t="shared" si="16"/>
        <v/>
      </c>
      <c r="I52" s="88"/>
    </row>
    <row r="53" spans="3:9" x14ac:dyDescent="0.25">
      <c r="C53" s="19" t="str">
        <f t="shared" si="12"/>
        <v>Omgaan met werkstress</v>
      </c>
      <c r="D53" s="40">
        <f t="shared" si="15"/>
        <v>0.2</v>
      </c>
      <c r="F53" s="21" t="str">
        <f t="shared" si="13"/>
        <v/>
      </c>
      <c r="G53" s="56">
        <f t="shared" si="14"/>
        <v>0.10800000000000001</v>
      </c>
      <c r="H53" s="58" t="str">
        <f t="shared" si="16"/>
        <v/>
      </c>
      <c r="I53" s="88"/>
    </row>
    <row r="54" spans="3:9" x14ac:dyDescent="0.25">
      <c r="C54" s="19" t="str">
        <f t="shared" si="12"/>
        <v/>
      </c>
      <c r="D54" s="40" t="str">
        <f t="shared" si="15"/>
        <v/>
      </c>
      <c r="F54" s="21" t="str">
        <f t="shared" si="13"/>
        <v/>
      </c>
      <c r="G54" s="56" t="str">
        <f t="shared" si="14"/>
        <v/>
      </c>
      <c r="H54" s="58" t="str">
        <f t="shared" si="16"/>
        <v/>
      </c>
      <c r="I54" s="88"/>
    </row>
    <row r="55" spans="3:9" x14ac:dyDescent="0.25">
      <c r="C55" s="19" t="str">
        <f t="shared" si="12"/>
        <v/>
      </c>
      <c r="D55" s="40" t="str">
        <f t="shared" si="15"/>
        <v/>
      </c>
      <c r="F55" s="21" t="str">
        <f t="shared" si="13"/>
        <v/>
      </c>
      <c r="G55" s="56" t="str">
        <f t="shared" si="14"/>
        <v/>
      </c>
      <c r="H55" s="58" t="str">
        <f t="shared" si="16"/>
        <v/>
      </c>
      <c r="I55" s="88"/>
    </row>
    <row r="56" spans="3:9" x14ac:dyDescent="0.25">
      <c r="C56" s="45" t="s">
        <v>38</v>
      </c>
      <c r="D56" s="55">
        <f>SUM(D50:D55)</f>
        <v>1</v>
      </c>
      <c r="G56" s="46" t="s">
        <v>1</v>
      </c>
      <c r="H56" s="47">
        <f>SUM(H50:H55)</f>
        <v>0</v>
      </c>
      <c r="I56" s="89"/>
    </row>
    <row r="57" spans="3:9" x14ac:dyDescent="0.25">
      <c r="I57" s="68"/>
    </row>
    <row r="58" spans="3:9" x14ac:dyDescent="0.25">
      <c r="F58" s="119" t="s">
        <v>32</v>
      </c>
      <c r="G58" s="119"/>
      <c r="H58" s="119"/>
      <c r="I58" s="74"/>
    </row>
    <row r="59" spans="3:9" ht="67.5" x14ac:dyDescent="0.25">
      <c r="C59" s="1" t="s">
        <v>7</v>
      </c>
      <c r="D59" s="1" t="s">
        <v>37</v>
      </c>
      <c r="F59" s="44" t="s">
        <v>33</v>
      </c>
      <c r="G59" s="44" t="s">
        <v>4</v>
      </c>
      <c r="H59" s="44" t="s">
        <v>36</v>
      </c>
      <c r="I59" s="80"/>
    </row>
    <row r="60" spans="3:9" x14ac:dyDescent="0.25">
      <c r="C60" s="19" t="str">
        <f t="shared" ref="C60:C65" si="17">IF(ISBLANK(A11),"",A11)</f>
        <v>Effectief zelfmanagement</v>
      </c>
      <c r="D60" s="40">
        <f>IF(ISBLANK(D40),"",D40)</f>
        <v>0.35</v>
      </c>
      <c r="F60" s="21" t="str">
        <f t="shared" ref="F60:F65" si="18">IF(ISBLANK(Q11),"",Q11)</f>
        <v/>
      </c>
      <c r="G60" s="56">
        <f t="shared" ref="G60:G65" si="19">IF(ISBLANK(D40),"",((1*$D$31)*$D$36)*D60)</f>
        <v>2.0999999999999998E-2</v>
      </c>
      <c r="H60" s="58" t="str">
        <f>IF(F60="","",(F60*G60)/9)</f>
        <v/>
      </c>
      <c r="I60" s="88"/>
    </row>
    <row r="61" spans="3:9" x14ac:dyDescent="0.25">
      <c r="C61" s="19" t="str">
        <f t="shared" si="17"/>
        <v>Timemanagement</v>
      </c>
      <c r="D61" s="40">
        <f t="shared" ref="D61:D65" si="20">IF(ISBLANK(D41),"",D41)</f>
        <v>0.3</v>
      </c>
      <c r="F61" s="21" t="str">
        <f t="shared" si="18"/>
        <v/>
      </c>
      <c r="G61" s="56">
        <f t="shared" si="19"/>
        <v>1.7999999999999999E-2</v>
      </c>
      <c r="H61" s="58" t="str">
        <f t="shared" ref="H61:H65" si="21">IF(F61="","",(F61*G61)/9)</f>
        <v/>
      </c>
      <c r="I61" s="88"/>
    </row>
    <row r="62" spans="3:9" x14ac:dyDescent="0.25">
      <c r="C62" s="19" t="str">
        <f t="shared" si="17"/>
        <v>Snellezen</v>
      </c>
      <c r="D62" s="40">
        <f t="shared" si="20"/>
        <v>0.15</v>
      </c>
      <c r="F62" s="21" t="str">
        <f t="shared" si="18"/>
        <v/>
      </c>
      <c r="G62" s="56">
        <f t="shared" si="19"/>
        <v>8.9999999999999993E-3</v>
      </c>
      <c r="H62" s="58" t="str">
        <f t="shared" si="21"/>
        <v/>
      </c>
      <c r="I62" s="32"/>
    </row>
    <row r="63" spans="3:9" x14ac:dyDescent="0.25">
      <c r="C63" s="19" t="str">
        <f t="shared" si="17"/>
        <v>Omgaan met werkstress</v>
      </c>
      <c r="D63" s="40">
        <f t="shared" si="20"/>
        <v>0.2</v>
      </c>
      <c r="F63" s="21" t="str">
        <f t="shared" si="18"/>
        <v/>
      </c>
      <c r="G63" s="56">
        <f t="shared" si="19"/>
        <v>1.2E-2</v>
      </c>
      <c r="H63" s="58" t="str">
        <f t="shared" si="21"/>
        <v/>
      </c>
      <c r="I63" s="32"/>
    </row>
    <row r="64" spans="3:9" x14ac:dyDescent="0.25">
      <c r="C64" s="19" t="str">
        <f t="shared" si="17"/>
        <v/>
      </c>
      <c r="D64" s="40" t="str">
        <f t="shared" si="20"/>
        <v/>
      </c>
      <c r="F64" s="21" t="str">
        <f t="shared" si="18"/>
        <v/>
      </c>
      <c r="G64" s="56" t="str">
        <f t="shared" si="19"/>
        <v/>
      </c>
      <c r="H64" s="58" t="str">
        <f t="shared" si="21"/>
        <v/>
      </c>
      <c r="I64" s="32"/>
    </row>
    <row r="65" spans="3:9" x14ac:dyDescent="0.25">
      <c r="C65" s="19" t="str">
        <f t="shared" si="17"/>
        <v/>
      </c>
      <c r="D65" s="40" t="str">
        <f t="shared" si="20"/>
        <v/>
      </c>
      <c r="F65" s="21" t="str">
        <f t="shared" si="18"/>
        <v/>
      </c>
      <c r="G65" s="56" t="str">
        <f t="shared" si="19"/>
        <v/>
      </c>
      <c r="H65" s="58" t="str">
        <f t="shared" si="21"/>
        <v/>
      </c>
      <c r="I65" s="32"/>
    </row>
    <row r="66" spans="3:9" x14ac:dyDescent="0.25">
      <c r="C66" s="45" t="s">
        <v>38</v>
      </c>
      <c r="D66" s="55">
        <f>SUM(D60:D65)</f>
        <v>1</v>
      </c>
      <c r="G66" s="46" t="s">
        <v>1</v>
      </c>
      <c r="H66" s="47">
        <f>SUM(H60:H65)</f>
        <v>0</v>
      </c>
      <c r="I66" s="47"/>
    </row>
  </sheetData>
  <sheetProtection algorithmName="SHA-512" hashValue="n5YsuC0JRUsIwbS0wgAs38y+B2/fQOj4QadpW6lSDwpG6SxQ3MicJIPcUuZsjox8cp8/aBirSqjzf4hM1zO3sw==" saltValue="V+2uugwnQCBWjXJxoQtZeg==" spinCount="100000" sheet="1" objects="1" scenarios="1"/>
  <mergeCells count="19">
    <mergeCell ref="F48:H48"/>
    <mergeCell ref="F58:H58"/>
    <mergeCell ref="O9:R9"/>
    <mergeCell ref="K9:M9"/>
    <mergeCell ref="F9:I9"/>
    <mergeCell ref="K28:M28"/>
    <mergeCell ref="K29:L29"/>
    <mergeCell ref="K19:L19"/>
    <mergeCell ref="T40:T41"/>
    <mergeCell ref="F18:H18"/>
    <mergeCell ref="F20:G20"/>
    <mergeCell ref="F21:G21"/>
    <mergeCell ref="F22:G22"/>
    <mergeCell ref="F23:G23"/>
    <mergeCell ref="F19:G19"/>
    <mergeCell ref="T38:W38"/>
    <mergeCell ref="F38:H38"/>
    <mergeCell ref="K38:L38"/>
    <mergeCell ref="O38:Q38"/>
  </mergeCells>
  <conditionalFormatting sqref="D37 D32:D33">
    <cfRule type="cellIs" dxfId="26" priority="20" operator="equal">
      <formula>1</formula>
    </cfRule>
  </conditionalFormatting>
  <conditionalFormatting sqref="D32:D33 D37">
    <cfRule type="cellIs" dxfId="25" priority="19" operator="notEqual">
      <formula>1</formula>
    </cfRule>
  </conditionalFormatting>
  <conditionalFormatting sqref="D46">
    <cfRule type="cellIs" dxfId="24" priority="18" operator="equal">
      <formula>1</formula>
    </cfRule>
  </conditionalFormatting>
  <conditionalFormatting sqref="D46">
    <cfRule type="cellIs" dxfId="23" priority="17" operator="notEqual">
      <formula>1</formula>
    </cfRule>
  </conditionalFormatting>
  <conditionalFormatting sqref="D56">
    <cfRule type="cellIs" dxfId="22" priority="16" operator="equal">
      <formula>1</formula>
    </cfRule>
  </conditionalFormatting>
  <conditionalFormatting sqref="D56">
    <cfRule type="cellIs" dxfId="21" priority="15" operator="notEqual">
      <formula>1</formula>
    </cfRule>
  </conditionalFormatting>
  <conditionalFormatting sqref="D66">
    <cfRule type="cellIs" dxfId="20" priority="14" operator="equal">
      <formula>1</formula>
    </cfRule>
  </conditionalFormatting>
  <conditionalFormatting sqref="D66">
    <cfRule type="cellIs" dxfId="19" priority="13" operator="notEqual">
      <formula>1</formula>
    </cfRule>
  </conditionalFormatting>
  <conditionalFormatting sqref="H11:H16">
    <cfRule type="expression" dxfId="18" priority="5">
      <formula>"I12&gt;H21"</formula>
    </cfRule>
  </conditionalFormatting>
  <conditionalFormatting sqref="I11:I16">
    <cfRule type="cellIs" dxfId="17" priority="4" operator="greaterThan">
      <formula>"H21"</formula>
    </cfRule>
  </conditionalFormatting>
  <conditionalFormatting sqref="M11:M16">
    <cfRule type="cellIs" dxfId="16" priority="3" operator="greaterThan">
      <formula>"H22"</formula>
    </cfRule>
  </conditionalFormatting>
  <conditionalFormatting sqref="P11:P16">
    <cfRule type="cellIs" dxfId="15" priority="2" operator="greaterThan">
      <formula>"H23"</formula>
    </cfRule>
  </conditionalFormatting>
  <conditionalFormatting sqref="R11:R16">
    <cfRule type="cellIs" dxfId="14" priority="1" operator="greaterThan">
      <formula>"H24"</formula>
    </cfRule>
  </conditionalFormatting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4FD14CA-E4E4-4633-A104-08EF408AD53E}">
          <x14:formula1>
            <xm:f>Bronblad!$A$2:$A$3</xm:f>
          </x14:formula1>
          <xm:sqref>K11:K16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C7DB9-42DB-4ECD-85E3-E4FCBBFA974D}">
  <dimension ref="A1:X33"/>
  <sheetViews>
    <sheetView zoomScale="85" zoomScaleNormal="85" workbookViewId="0">
      <pane xSplit="1" topLeftCell="B1" activePane="topRight" state="frozen"/>
      <selection pane="topRight" activeCell="H4" sqref="H4"/>
    </sheetView>
  </sheetViews>
  <sheetFormatPr defaultColWidth="9.28515625" defaultRowHeight="15" x14ac:dyDescent="0.25"/>
  <cols>
    <col min="1" max="1" width="44.28515625" style="2" customWidth="1"/>
    <col min="2" max="2" width="3.5703125" style="7" customWidth="1"/>
    <col min="3" max="3" width="42.85546875" style="7" customWidth="1"/>
    <col min="4" max="4" width="9.85546875" style="7" customWidth="1"/>
    <col min="5" max="5" width="3.5703125" style="7" customWidth="1"/>
    <col min="6" max="6" width="14.28515625" style="7" customWidth="1"/>
    <col min="7" max="7" width="15.28515625" style="7" customWidth="1"/>
    <col min="8" max="9" width="14.28515625" style="7" customWidth="1"/>
    <col min="10" max="10" width="3.5703125" style="7" customWidth="1"/>
    <col min="11" max="13" width="14.42578125" style="7" customWidth="1"/>
    <col min="14" max="14" width="3.5703125" style="7" customWidth="1"/>
    <col min="15" max="15" width="17.140625" style="7" customWidth="1"/>
    <col min="16" max="16" width="14.28515625" style="7" customWidth="1"/>
    <col min="17" max="18" width="14.42578125" style="7" customWidth="1"/>
    <col min="19" max="19" width="7.140625" style="7" customWidth="1"/>
    <col min="20" max="20" width="20" style="2" customWidth="1"/>
    <col min="21" max="21" width="3.42578125" style="2" customWidth="1"/>
    <col min="22" max="23" width="20" style="2" customWidth="1"/>
    <col min="24" max="16384" width="9.28515625" style="2"/>
  </cols>
  <sheetData>
    <row r="1" spans="1:24" s="15" customForma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24" s="15" customFormat="1" x14ac:dyDescent="0.25">
      <c r="A2" s="97" t="s">
        <v>60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24" s="15" customForma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24" s="15" customFormat="1" x14ac:dyDescent="0.25">
      <c r="A4" s="18" t="s">
        <v>59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24" s="15" customFormat="1" x14ac:dyDescent="0.25">
      <c r="A5" s="18" t="s">
        <v>39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24" x14ac:dyDescent="0.25">
      <c r="A6" s="17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4" ht="18.75" customHeight="1" x14ac:dyDescent="0.25">
      <c r="A7" s="6" t="s">
        <v>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24" s="3" customFormat="1" ht="18.75" customHeight="1" x14ac:dyDescent="0.25">
      <c r="A8" s="20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4" s="3" customFormat="1" ht="34.5" customHeight="1" x14ac:dyDescent="0.25">
      <c r="A9" s="128" t="s">
        <v>58</v>
      </c>
      <c r="B9" s="129"/>
      <c r="C9" s="129"/>
      <c r="D9" s="129"/>
      <c r="E9" s="129"/>
      <c r="F9" s="129"/>
      <c r="G9" s="129"/>
      <c r="H9" s="129"/>
      <c r="I9" s="129"/>
      <c r="J9" s="62"/>
      <c r="K9" s="62"/>
      <c r="L9" s="62"/>
      <c r="M9" s="62"/>
      <c r="N9" s="62"/>
      <c r="O9" s="62"/>
      <c r="P9" s="62"/>
      <c r="Q9" s="62"/>
      <c r="R9" s="62"/>
      <c r="S9" s="62"/>
    </row>
    <row r="10" spans="1:24" ht="22.5" customHeight="1" x14ac:dyDescent="0.25">
      <c r="A10" s="11"/>
      <c r="B10" s="12"/>
      <c r="C10" s="12"/>
      <c r="D10" s="12"/>
      <c r="E10" s="12"/>
      <c r="F10" s="122" t="s">
        <v>19</v>
      </c>
      <c r="G10" s="123"/>
      <c r="H10" s="123"/>
      <c r="I10" s="37"/>
      <c r="J10" s="35"/>
      <c r="K10" s="120" t="s">
        <v>20</v>
      </c>
      <c r="L10" s="121"/>
      <c r="M10" s="121"/>
      <c r="N10" s="12"/>
      <c r="O10" s="122" t="s">
        <v>2</v>
      </c>
      <c r="P10" s="123"/>
      <c r="Q10" s="123"/>
      <c r="R10" s="37"/>
      <c r="S10" s="23"/>
      <c r="T10" s="7"/>
      <c r="U10" s="7"/>
      <c r="V10" s="7"/>
      <c r="W10" s="7"/>
      <c r="X10" s="7"/>
    </row>
    <row r="11" spans="1:24" ht="45" customHeight="1" x14ac:dyDescent="0.25">
      <c r="A11" s="33" t="s">
        <v>7</v>
      </c>
      <c r="B11" s="10"/>
      <c r="C11" s="34" t="s">
        <v>8</v>
      </c>
      <c r="D11" s="34" t="s">
        <v>9</v>
      </c>
      <c r="E11" s="10"/>
      <c r="F11" s="34" t="s">
        <v>14</v>
      </c>
      <c r="G11" s="34" t="s">
        <v>17</v>
      </c>
      <c r="H11" s="34" t="s">
        <v>18</v>
      </c>
      <c r="I11" s="34" t="s">
        <v>50</v>
      </c>
      <c r="J11" s="36"/>
      <c r="K11" s="34" t="s">
        <v>13</v>
      </c>
      <c r="L11" s="34" t="s">
        <v>3</v>
      </c>
      <c r="M11" s="34" t="s">
        <v>50</v>
      </c>
      <c r="N11" s="22"/>
      <c r="O11" s="34" t="s">
        <v>15</v>
      </c>
      <c r="P11" s="34" t="s">
        <v>51</v>
      </c>
      <c r="Q11" s="34" t="s">
        <v>16</v>
      </c>
      <c r="R11" s="34" t="s">
        <v>51</v>
      </c>
      <c r="S11" s="22"/>
      <c r="T11" s="7"/>
      <c r="U11" s="7"/>
      <c r="V11" s="7"/>
      <c r="W11" s="7"/>
      <c r="X11" s="7"/>
    </row>
    <row r="12" spans="1:24" x14ac:dyDescent="0.25">
      <c r="A12" s="56" t="s">
        <v>40</v>
      </c>
      <c r="B12" s="5"/>
      <c r="C12" s="103"/>
      <c r="D12" s="107"/>
      <c r="E12" s="5"/>
      <c r="F12" s="105"/>
      <c r="G12" s="105"/>
      <c r="H12" s="51">
        <f>IF(ISBLANK(A12),"",F12+G12)</f>
        <v>0</v>
      </c>
      <c r="I12" s="51">
        <f>IFERROR(H12/D12,0)</f>
        <v>0</v>
      </c>
      <c r="J12" s="5"/>
      <c r="K12" s="103"/>
      <c r="L12" s="51" t="str">
        <f>IF(K12="Ja",F12,"")</f>
        <v/>
      </c>
      <c r="M12" s="51">
        <f>IFERROR(L12/D12,0)</f>
        <v>0</v>
      </c>
      <c r="N12" s="5"/>
      <c r="O12" s="105"/>
      <c r="P12" s="69">
        <f>IFERROR(O12/D12,0)</f>
        <v>0</v>
      </c>
      <c r="Q12" s="105"/>
      <c r="R12" s="69">
        <f>IFERROR(Q12/D12,0)</f>
        <v>0</v>
      </c>
      <c r="S12" s="5"/>
      <c r="T12" s="7"/>
      <c r="U12" s="7"/>
      <c r="V12" s="7"/>
      <c r="W12" s="7"/>
      <c r="X12" s="7"/>
    </row>
    <row r="13" spans="1:24" x14ac:dyDescent="0.25">
      <c r="A13" s="56" t="s">
        <v>40</v>
      </c>
      <c r="C13" s="103"/>
      <c r="D13" s="107"/>
      <c r="F13" s="106"/>
      <c r="G13" s="106"/>
      <c r="H13" s="51">
        <f t="shared" ref="H13:H17" si="0">IF(ISBLANK(A13),"",F13+G13)</f>
        <v>0</v>
      </c>
      <c r="I13" s="51">
        <f t="shared" ref="I13:I17" si="1">IFERROR(H13/D13,0)</f>
        <v>0</v>
      </c>
      <c r="K13" s="103"/>
      <c r="L13" s="51" t="str">
        <f t="shared" ref="L13:L17" si="2">IF(K13="Ja",F13,"")</f>
        <v/>
      </c>
      <c r="M13" s="51">
        <f t="shared" ref="M13:M17" si="3">IFERROR(L13/D13,0)</f>
        <v>0</v>
      </c>
      <c r="O13" s="105"/>
      <c r="P13" s="69">
        <f t="shared" ref="P13:P17" si="4">IFERROR(O13/D13,0)</f>
        <v>0</v>
      </c>
      <c r="Q13" s="105"/>
      <c r="R13" s="69">
        <f t="shared" ref="R13:R17" si="5">IFERROR(Q13/D13,0)</f>
        <v>0</v>
      </c>
      <c r="T13" s="7"/>
      <c r="U13" s="7"/>
      <c r="V13" s="7"/>
      <c r="W13" s="7"/>
      <c r="X13" s="7"/>
    </row>
    <row r="14" spans="1:24" x14ac:dyDescent="0.25">
      <c r="A14" s="56" t="s">
        <v>40</v>
      </c>
      <c r="C14" s="103"/>
      <c r="D14" s="107"/>
      <c r="F14" s="106"/>
      <c r="G14" s="106"/>
      <c r="H14" s="51">
        <f t="shared" si="0"/>
        <v>0</v>
      </c>
      <c r="I14" s="51">
        <f t="shared" si="1"/>
        <v>0</v>
      </c>
      <c r="K14" s="103"/>
      <c r="L14" s="51" t="str">
        <f t="shared" si="2"/>
        <v/>
      </c>
      <c r="M14" s="51">
        <f t="shared" si="3"/>
        <v>0</v>
      </c>
      <c r="O14" s="105"/>
      <c r="P14" s="69">
        <f t="shared" si="4"/>
        <v>0</v>
      </c>
      <c r="Q14" s="105"/>
      <c r="R14" s="69">
        <f t="shared" si="5"/>
        <v>0</v>
      </c>
      <c r="T14" s="7"/>
      <c r="U14" s="7"/>
      <c r="V14" s="7"/>
      <c r="W14" s="7"/>
      <c r="X14" s="7"/>
    </row>
    <row r="15" spans="1:24" x14ac:dyDescent="0.25">
      <c r="A15" s="56" t="s">
        <v>40</v>
      </c>
      <c r="C15" s="103"/>
      <c r="D15" s="107"/>
      <c r="F15" s="106"/>
      <c r="G15" s="106"/>
      <c r="H15" s="51">
        <f t="shared" si="0"/>
        <v>0</v>
      </c>
      <c r="I15" s="51">
        <f t="shared" si="1"/>
        <v>0</v>
      </c>
      <c r="K15" s="103"/>
      <c r="L15" s="51" t="str">
        <f t="shared" si="2"/>
        <v/>
      </c>
      <c r="M15" s="51">
        <f t="shared" si="3"/>
        <v>0</v>
      </c>
      <c r="O15" s="105"/>
      <c r="P15" s="69">
        <f t="shared" si="4"/>
        <v>0</v>
      </c>
      <c r="Q15" s="105"/>
      <c r="R15" s="69">
        <f t="shared" si="5"/>
        <v>0</v>
      </c>
      <c r="T15" s="7"/>
      <c r="U15" s="7"/>
      <c r="V15" s="7"/>
      <c r="W15" s="7"/>
      <c r="X15" s="7"/>
    </row>
    <row r="16" spans="1:24" x14ac:dyDescent="0.25">
      <c r="A16" s="56" t="s">
        <v>40</v>
      </c>
      <c r="C16" s="103"/>
      <c r="D16" s="107"/>
      <c r="F16" s="106"/>
      <c r="G16" s="106"/>
      <c r="H16" s="51">
        <f t="shared" si="0"/>
        <v>0</v>
      </c>
      <c r="I16" s="51">
        <f t="shared" si="1"/>
        <v>0</v>
      </c>
      <c r="K16" s="103"/>
      <c r="L16" s="51" t="str">
        <f t="shared" si="2"/>
        <v/>
      </c>
      <c r="M16" s="51">
        <f t="shared" si="3"/>
        <v>0</v>
      </c>
      <c r="O16" s="105"/>
      <c r="P16" s="69">
        <f t="shared" si="4"/>
        <v>0</v>
      </c>
      <c r="Q16" s="105"/>
      <c r="R16" s="69">
        <f t="shared" si="5"/>
        <v>0</v>
      </c>
      <c r="T16" s="7"/>
      <c r="U16" s="7"/>
      <c r="V16" s="7"/>
      <c r="W16" s="7"/>
      <c r="X16" s="7"/>
    </row>
    <row r="17" spans="1:24" x14ac:dyDescent="0.25">
      <c r="A17" s="56" t="s">
        <v>40</v>
      </c>
      <c r="C17" s="103"/>
      <c r="D17" s="107"/>
      <c r="E17" s="38"/>
      <c r="F17" s="106"/>
      <c r="G17" s="106"/>
      <c r="H17" s="51">
        <f t="shared" si="0"/>
        <v>0</v>
      </c>
      <c r="I17" s="51">
        <f t="shared" si="1"/>
        <v>0</v>
      </c>
      <c r="K17" s="103"/>
      <c r="L17" s="51" t="str">
        <f t="shared" si="2"/>
        <v/>
      </c>
      <c r="M17" s="51">
        <f t="shared" si="3"/>
        <v>0</v>
      </c>
      <c r="O17" s="105"/>
      <c r="P17" s="69">
        <f t="shared" si="4"/>
        <v>0</v>
      </c>
      <c r="Q17" s="105"/>
      <c r="R17" s="69">
        <f t="shared" si="5"/>
        <v>0</v>
      </c>
      <c r="T17" s="7"/>
      <c r="U17" s="7"/>
      <c r="V17" s="7"/>
      <c r="W17" s="7"/>
      <c r="X17" s="7"/>
    </row>
    <row r="18" spans="1:24" x14ac:dyDescent="0.25">
      <c r="A18" s="72"/>
      <c r="E18" s="38"/>
      <c r="T18" s="7"/>
      <c r="U18" s="7"/>
      <c r="V18" s="7"/>
      <c r="W18" s="7"/>
      <c r="X18" s="7"/>
    </row>
    <row r="19" spans="1:24" ht="35.25" customHeight="1" x14ac:dyDescent="0.25">
      <c r="A19" s="15"/>
      <c r="E19" s="38"/>
      <c r="F19" s="110" t="s">
        <v>45</v>
      </c>
      <c r="G19" s="110"/>
      <c r="H19" s="110"/>
      <c r="I19" s="110"/>
      <c r="J19" s="110"/>
      <c r="K19" s="110"/>
      <c r="L19" s="110"/>
      <c r="M19" s="110"/>
      <c r="T19" s="7"/>
      <c r="U19" s="7"/>
      <c r="V19" s="7"/>
      <c r="W19" s="7"/>
      <c r="X19" s="7"/>
    </row>
    <row r="20" spans="1:24" ht="33.75" customHeight="1" x14ac:dyDescent="0.25">
      <c r="A20" s="15"/>
      <c r="E20" s="38"/>
      <c r="F20" s="112" t="s">
        <v>34</v>
      </c>
      <c r="G20" s="112"/>
      <c r="H20" s="34" t="s">
        <v>49</v>
      </c>
      <c r="I20" s="71"/>
      <c r="T20" s="7"/>
      <c r="U20" s="7"/>
      <c r="V20" s="7"/>
      <c r="W20" s="7"/>
      <c r="X20" s="7"/>
    </row>
    <row r="21" spans="1:24" ht="18.75" x14ac:dyDescent="0.25">
      <c r="A21" s="15"/>
      <c r="E21" s="38"/>
      <c r="F21" s="111" t="s">
        <v>35</v>
      </c>
      <c r="G21" s="111"/>
      <c r="H21" s="58">
        <f>D29</f>
        <v>0</v>
      </c>
      <c r="I21" s="98" t="str">
        <f>IF(Bronblad!G2&gt;H21,"LET OP! U overschrijdt het maximum dagdeeltarief","")</f>
        <v/>
      </c>
      <c r="T21" s="7"/>
      <c r="U21" s="7"/>
      <c r="V21" s="7"/>
      <c r="W21" s="7"/>
      <c r="X21" s="7"/>
    </row>
    <row r="22" spans="1:24" ht="15" customHeight="1" x14ac:dyDescent="0.25">
      <c r="A22" s="15"/>
      <c r="E22" s="38"/>
      <c r="F22" s="111" t="s">
        <v>41</v>
      </c>
      <c r="G22" s="111"/>
      <c r="H22" s="58">
        <f t="shared" ref="H22:H24" si="6">D30</f>
        <v>0</v>
      </c>
      <c r="I22" s="98" t="str">
        <f>IF(Bronblad!G3&gt;H22,"LET OP! U overschrijdt het maximum dagdeeltarief","")</f>
        <v/>
      </c>
      <c r="T22" s="7"/>
      <c r="U22" s="7"/>
      <c r="V22" s="7"/>
      <c r="W22" s="7"/>
      <c r="X22" s="7"/>
    </row>
    <row r="23" spans="1:24" ht="15" customHeight="1" x14ac:dyDescent="0.25">
      <c r="A23" s="15"/>
      <c r="E23" s="38"/>
      <c r="F23" s="111" t="s">
        <v>42</v>
      </c>
      <c r="G23" s="111"/>
      <c r="H23" s="58">
        <f t="shared" si="6"/>
        <v>0</v>
      </c>
      <c r="I23" s="98" t="str">
        <f>IF(Bronblad!G4&gt;H23,"LET OP! U overschrijdt het maximum dagdeeltarief","")</f>
        <v/>
      </c>
      <c r="T23" s="7"/>
      <c r="U23" s="7"/>
      <c r="V23" s="7"/>
      <c r="W23" s="7"/>
      <c r="X23" s="7"/>
    </row>
    <row r="24" spans="1:24" ht="15" customHeight="1" x14ac:dyDescent="0.25">
      <c r="A24" s="15"/>
      <c r="E24" s="38"/>
      <c r="F24" s="111" t="s">
        <v>48</v>
      </c>
      <c r="G24" s="111"/>
      <c r="H24" s="58">
        <f t="shared" si="6"/>
        <v>0</v>
      </c>
      <c r="I24" s="98" t="str">
        <f>IF(Bronblad!G5&gt;H24,"LET OP! U overschrijdt het maximum dagdeeltarief","")</f>
        <v/>
      </c>
      <c r="T24" s="7"/>
      <c r="U24" s="7"/>
      <c r="V24" s="7"/>
      <c r="W24" s="7"/>
      <c r="X24" s="7"/>
    </row>
    <row r="25" spans="1:24" ht="15" customHeight="1" x14ac:dyDescent="0.25">
      <c r="A25" s="15"/>
      <c r="E25" s="38"/>
      <c r="T25" s="7"/>
      <c r="U25" s="7"/>
      <c r="V25" s="7"/>
      <c r="W25" s="7"/>
      <c r="X25" s="7"/>
    </row>
    <row r="26" spans="1:24" x14ac:dyDescent="0.25">
      <c r="A26" s="73"/>
      <c r="E26" s="38"/>
      <c r="F26" s="116"/>
      <c r="G26" s="116"/>
      <c r="H26" s="116"/>
      <c r="I26" s="48"/>
      <c r="J26" s="49"/>
      <c r="K26" s="116"/>
      <c r="L26" s="116"/>
      <c r="M26" s="48"/>
      <c r="N26" s="12"/>
      <c r="O26" s="116"/>
      <c r="P26" s="116"/>
      <c r="Q26" s="116"/>
      <c r="R26" s="48"/>
      <c r="T26" s="7"/>
      <c r="U26" s="7"/>
      <c r="V26" s="7"/>
      <c r="W26" s="7"/>
      <c r="X26" s="7"/>
    </row>
    <row r="27" spans="1:24" ht="22.5" customHeight="1" x14ac:dyDescent="0.25">
      <c r="A27" s="39" t="s">
        <v>28</v>
      </c>
      <c r="C27" s="1" t="s">
        <v>27</v>
      </c>
      <c r="D27" s="1"/>
      <c r="E27" s="38"/>
      <c r="F27" s="50"/>
      <c r="G27" s="50"/>
      <c r="H27" s="50"/>
      <c r="I27" s="50"/>
      <c r="J27" s="50"/>
      <c r="K27" s="50"/>
      <c r="L27" s="50"/>
      <c r="M27" s="50"/>
      <c r="N27" s="30"/>
      <c r="O27" s="50"/>
      <c r="P27" s="50"/>
      <c r="Q27" s="50"/>
      <c r="R27" s="50"/>
      <c r="T27" s="7"/>
      <c r="U27" s="7"/>
      <c r="V27" s="7"/>
      <c r="W27" s="7"/>
      <c r="X27" s="7"/>
    </row>
    <row r="28" spans="1:24" x14ac:dyDescent="0.25">
      <c r="A28" s="24"/>
      <c r="C28" s="59" t="s">
        <v>43</v>
      </c>
      <c r="D28" s="56"/>
      <c r="E28" s="38"/>
      <c r="F28" s="57" t="s">
        <v>44</v>
      </c>
      <c r="T28" s="7"/>
      <c r="U28" s="7"/>
      <c r="V28" s="7"/>
      <c r="W28" s="7"/>
      <c r="X28" s="7"/>
    </row>
    <row r="29" spans="1:24" x14ac:dyDescent="0.25">
      <c r="B29" s="2"/>
      <c r="C29" s="56" t="s">
        <v>35</v>
      </c>
      <c r="D29" s="58">
        <f>IFERROR((SUM('P8 Basisassortiment'!H11:H16)/SUM('P8 Basisassortiment'!D11:D16))*1.1,0)</f>
        <v>0</v>
      </c>
      <c r="E29" s="38"/>
      <c r="F29" s="2"/>
      <c r="T29" s="7"/>
      <c r="U29" s="7"/>
      <c r="V29" s="7"/>
      <c r="W29" s="7"/>
      <c r="X29" s="7"/>
    </row>
    <row r="30" spans="1:24" x14ac:dyDescent="0.25">
      <c r="B30" s="2"/>
      <c r="C30" s="56" t="s">
        <v>41</v>
      </c>
      <c r="D30" s="58">
        <f>IFERROR('P8 Basisassortiment'!U18*1.1,0)</f>
        <v>0</v>
      </c>
      <c r="E30" s="38"/>
      <c r="F30" s="57"/>
      <c r="T30" s="7"/>
      <c r="U30" s="7"/>
      <c r="V30" s="7"/>
      <c r="W30" s="7"/>
      <c r="X30" s="7"/>
    </row>
    <row r="31" spans="1:24" x14ac:dyDescent="0.25">
      <c r="B31" s="2"/>
      <c r="C31" s="56" t="s">
        <v>42</v>
      </c>
      <c r="D31" s="58">
        <f>IFERROR((SUM('P8 Basisassortiment'!O11:O16)/SUM('P8 Basisassortiment'!D11:D16))*1.1,0)</f>
        <v>0</v>
      </c>
      <c r="E31" s="38"/>
      <c r="F31" s="57"/>
      <c r="T31" s="7"/>
      <c r="U31" s="7"/>
      <c r="V31" s="7"/>
      <c r="W31" s="7"/>
      <c r="X31" s="7"/>
    </row>
    <row r="32" spans="1:24" x14ac:dyDescent="0.25">
      <c r="B32" s="2"/>
      <c r="C32" s="56" t="s">
        <v>25</v>
      </c>
      <c r="D32" s="58">
        <f>IFERROR((SUM('P8 Basisassortiment'!Q11:Q16)/SUM('P8 Basisassortiment'!D11:D16))*1.1,0)</f>
        <v>0</v>
      </c>
      <c r="E32" s="38"/>
      <c r="F32" s="57"/>
      <c r="T32" s="7"/>
      <c r="U32" s="7"/>
      <c r="V32" s="7"/>
      <c r="W32" s="7"/>
      <c r="X32" s="7"/>
    </row>
    <row r="33" spans="3:9" x14ac:dyDescent="0.25">
      <c r="C33" s="45"/>
      <c r="D33" s="55"/>
      <c r="G33" s="46"/>
      <c r="H33" s="47"/>
      <c r="I33" s="47"/>
    </row>
  </sheetData>
  <sheetProtection algorithmName="SHA-512" hashValue="GwTJdRflCc163fft/duq2I2m5vzRQsyuJXoEe8uCd2aV1rFJ+pgpPYQkMCUE6I6kc9n9QcF0EbcXeOr926u4gw==" saltValue="EayYVhFiySCJQso3z0+UZA==" spinCount="100000" sheet="1" objects="1" scenarios="1"/>
  <mergeCells count="13">
    <mergeCell ref="O10:Q10"/>
    <mergeCell ref="F26:H26"/>
    <mergeCell ref="K26:L26"/>
    <mergeCell ref="O26:Q26"/>
    <mergeCell ref="F21:G21"/>
    <mergeCell ref="F22:G22"/>
    <mergeCell ref="A9:I9"/>
    <mergeCell ref="F23:G23"/>
    <mergeCell ref="F24:G24"/>
    <mergeCell ref="F20:G20"/>
    <mergeCell ref="K10:M10"/>
    <mergeCell ref="F19:M19"/>
    <mergeCell ref="F10:H10"/>
  </mergeCells>
  <conditionalFormatting sqref="D33">
    <cfRule type="cellIs" dxfId="13" priority="20" operator="equal">
      <formula>1</formula>
    </cfRule>
  </conditionalFormatting>
  <conditionalFormatting sqref="D33">
    <cfRule type="cellIs" dxfId="12" priority="19" operator="notEqual">
      <formula>1</formula>
    </cfRule>
  </conditionalFormatting>
  <conditionalFormatting sqref="H12">
    <cfRule type="cellIs" dxfId="11" priority="16" operator="greaterThan">
      <formula>"$D$25"</formula>
    </cfRule>
  </conditionalFormatting>
  <conditionalFormatting sqref="H13:H17">
    <cfRule type="cellIs" dxfId="10" priority="14" operator="greaterThan">
      <formula>"$D$25"</formula>
    </cfRule>
  </conditionalFormatting>
  <conditionalFormatting sqref="L12">
    <cfRule type="cellIs" dxfId="9" priority="13" operator="greaterThan">
      <formula>"$D$26"</formula>
    </cfRule>
  </conditionalFormatting>
  <conditionalFormatting sqref="L13:L17">
    <cfRule type="cellIs" dxfId="8" priority="12" operator="greaterThan">
      <formula>"$D$26"</formula>
    </cfRule>
  </conditionalFormatting>
  <conditionalFormatting sqref="O12">
    <cfRule type="cellIs" dxfId="7" priority="11" operator="greaterThan">
      <formula>"$D$27"</formula>
    </cfRule>
  </conditionalFormatting>
  <conditionalFormatting sqref="O13:O17">
    <cfRule type="cellIs" dxfId="6" priority="10" operator="greaterThan">
      <formula>"$D$27"</formula>
    </cfRule>
  </conditionalFormatting>
  <conditionalFormatting sqref="Q12">
    <cfRule type="cellIs" dxfId="5" priority="9" operator="greaterThan">
      <formula>"$D$28"</formula>
    </cfRule>
  </conditionalFormatting>
  <conditionalFormatting sqref="Q13:Q17">
    <cfRule type="cellIs" dxfId="4" priority="8" operator="greaterThan">
      <formula>"$D$28"</formula>
    </cfRule>
  </conditionalFormatting>
  <conditionalFormatting sqref="I12:I17">
    <cfRule type="cellIs" dxfId="3" priority="5" operator="greaterThan">
      <formula>"H21"</formula>
    </cfRule>
  </conditionalFormatting>
  <conditionalFormatting sqref="M12:M17">
    <cfRule type="cellIs" dxfId="2" priority="4" operator="greaterThan">
      <formula>"H22"</formula>
    </cfRule>
  </conditionalFormatting>
  <conditionalFormatting sqref="P12:P17">
    <cfRule type="cellIs" dxfId="1" priority="3" operator="greaterThan">
      <formula>"H23"</formula>
    </cfRule>
  </conditionalFormatting>
  <conditionalFormatting sqref="R12:R17">
    <cfRule type="cellIs" dxfId="0" priority="1" operator="greaterThan">
      <formula>"H24"</formula>
    </cfRule>
  </conditionalFormatting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70578A-5490-4EAB-9D29-91A1E5BF1A29}">
          <x14:formula1>
            <xm:f>Bronblad!$A$2:$A$3</xm:f>
          </x14:formula1>
          <xm:sqref>K12:K17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3E943-5A10-4AFC-A87B-CA719DB8F1E8}">
  <dimension ref="A1:G5"/>
  <sheetViews>
    <sheetView workbookViewId="0">
      <selection activeCell="I12" sqref="I12"/>
    </sheetView>
  </sheetViews>
  <sheetFormatPr defaultRowHeight="15" x14ac:dyDescent="0.25"/>
  <sheetData>
    <row r="1" spans="1:7" x14ac:dyDescent="0.25">
      <c r="A1" t="s">
        <v>10</v>
      </c>
      <c r="C1" t="s">
        <v>61</v>
      </c>
      <c r="F1" t="s">
        <v>62</v>
      </c>
    </row>
    <row r="2" spans="1:7" x14ac:dyDescent="0.25">
      <c r="A2" t="s">
        <v>11</v>
      </c>
      <c r="C2">
        <f>LARGE('P8 Basisassortiment'!I11:I16,1)</f>
        <v>0</v>
      </c>
      <c r="G2">
        <f>LARGE('P8 Vrij aanbod'!I12:I17,1)</f>
        <v>0</v>
      </c>
    </row>
    <row r="3" spans="1:7" x14ac:dyDescent="0.25">
      <c r="A3" t="s">
        <v>12</v>
      </c>
      <c r="C3">
        <f>LARGE('P8 Basisassortiment'!M11:M16,1)</f>
        <v>0</v>
      </c>
      <c r="G3">
        <f>LARGE('P8 Vrij aanbod'!M12:M17,1)</f>
        <v>0</v>
      </c>
    </row>
    <row r="4" spans="1:7" x14ac:dyDescent="0.25">
      <c r="C4">
        <f>LARGE('P8 Basisassortiment'!P11:P16,1)</f>
        <v>0</v>
      </c>
      <c r="G4">
        <f>LARGE('P8 Vrij aanbod'!P12:P17,1)</f>
        <v>0</v>
      </c>
    </row>
    <row r="5" spans="1:7" x14ac:dyDescent="0.25">
      <c r="C5">
        <f>LARGE('P8 Basisassortiment'!R11:R16,1)</f>
        <v>0</v>
      </c>
      <c r="G5">
        <f>LARGE('P8 Vrij aanbod'!R12:R17,1)</f>
        <v>0</v>
      </c>
    </row>
  </sheetData>
  <sheetProtection algorithmName="SHA-512" hashValue="N83zze0Ahx40ea4JKda/z87oYWWN3WcixbCNSSedLx3bMu+4CCSX34k31ieP/OHOpnvrZoTkvmGBnpqO2UOAbA==" saltValue="uIA0ok/gah4c28YrFhSFEg==" spinCount="100000" sheet="1" objects="1" scenarios="1"/>
  <pageMargins left="0.7" right="0.7" top="0.75" bottom="0.75" header="0.3" footer="0.3"/>
  <pageSetup paperSize="9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5D72D0AB8BFC41A1EFA2048A4C628D" ma:contentTypeVersion="0" ma:contentTypeDescription="Een nieuw document maken." ma:contentTypeScope="" ma:versionID="78c314704662e38fcb7d841a338ee35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10c9f0b038841e31f927b16ccaa7c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2AD6AD-C1EC-4363-8AA0-8AB9B5F267C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92ADFC5-F86E-49F5-B49D-77634DF84F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AD82B6-70D9-4120-9FD9-2EB460A583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P8 Basisassortiment</vt:lpstr>
      <vt:lpstr>P8 Vrij aanbod</vt:lpstr>
      <vt:lpstr>Bronblad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2023-10-02T15:50:44Z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- Prijsinvulformulier.xlsx</vt:lpwstr>
  </property>
  <property fmtid="{D5CDD505-2E9C-101B-9397-08002B2CF9AE}" pid="3" name="ContentTypeId">
    <vt:lpwstr>0x010100FF5D72D0AB8BFC41A1EFA2048A4C628D</vt:lpwstr>
  </property>
  <property fmtid="{D5CDD505-2E9C-101B-9397-08002B2CF9AE}" pid="4" name="MSIP_Label_0b3866f6-513b-41e9-9aa1-311b4823e2dc_Enabled">
    <vt:lpwstr>true</vt:lpwstr>
  </property>
  <property fmtid="{D5CDD505-2E9C-101B-9397-08002B2CF9AE}" pid="5" name="MSIP_Label_0b3866f6-513b-41e9-9aa1-311b4823e2dc_SetDate">
    <vt:lpwstr>2023-04-20T07:47:43Z</vt:lpwstr>
  </property>
  <property fmtid="{D5CDD505-2E9C-101B-9397-08002B2CF9AE}" pid="6" name="MSIP_Label_0b3866f6-513b-41e9-9aa1-311b4823e2dc_Method">
    <vt:lpwstr>Standard</vt:lpwstr>
  </property>
  <property fmtid="{D5CDD505-2E9C-101B-9397-08002B2CF9AE}" pid="7" name="MSIP_Label_0b3866f6-513b-41e9-9aa1-311b4823e2dc_Name">
    <vt:lpwstr>FIN-BEDR-Rijksoverheid</vt:lpwstr>
  </property>
  <property fmtid="{D5CDD505-2E9C-101B-9397-08002B2CF9AE}" pid="8" name="MSIP_Label_0b3866f6-513b-41e9-9aa1-311b4823e2dc_SiteId">
    <vt:lpwstr>84712536-f524-40a0-913b-5d25ba502732</vt:lpwstr>
  </property>
  <property fmtid="{D5CDD505-2E9C-101B-9397-08002B2CF9AE}" pid="9" name="MSIP_Label_0b3866f6-513b-41e9-9aa1-311b4823e2dc_ActionId">
    <vt:lpwstr>cc4e1a76-6d03-4f5b-bf8b-718482028766</vt:lpwstr>
  </property>
  <property fmtid="{D5CDD505-2E9C-101B-9397-08002B2CF9AE}" pid="10" name="MSIP_Label_0b3866f6-513b-41e9-9aa1-311b4823e2dc_ContentBits">
    <vt:lpwstr>0</vt:lpwstr>
  </property>
</Properties>
</file>