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F91BC5A3-A520-428C-8D26-3BFF8313C847}" xr6:coauthVersionLast="47" xr6:coauthVersionMax="47" xr10:uidLastSave="{00000000-0000-0000-0000-000000000000}"/>
  <workbookProtection workbookAlgorithmName="SHA-512" workbookHashValue="PLjgOPjmpSKg3IFXSJpuQjSMbtJPZ/YG71O8FcUxFBuahYnu1IkWTxWaijJYfJifhLDaaAXvRJQvkxKgZqoGIA==" workbookSaltValue="3ulZakNp+8gb1XjK5YGzCw==" workbookSpinCount="100000" lockStructure="1"/>
  <bookViews>
    <workbookView xWindow="28680" yWindow="-120" windowWidth="29040" windowHeight="15840" tabRatio="753" activeTab="1" xr2:uid="{00000000-000D-0000-FFFF-FFFF00000000}"/>
  </bookViews>
  <sheets>
    <sheet name="P5 Basisassortiment" sheetId="9" r:id="rId1"/>
    <sheet name="P5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9" l="1"/>
  <c r="U16" i="9"/>
  <c r="T12" i="9"/>
  <c r="T13" i="9"/>
  <c r="T14" i="9"/>
  <c r="T15" i="9"/>
  <c r="T16" i="9"/>
  <c r="T11" i="9"/>
  <c r="R13" i="11"/>
  <c r="R14" i="11"/>
  <c r="R15" i="11"/>
  <c r="R16" i="11"/>
  <c r="R17" i="11"/>
  <c r="R12" i="11"/>
  <c r="R12" i="9"/>
  <c r="R13" i="9"/>
  <c r="R14" i="9"/>
  <c r="R15" i="9"/>
  <c r="R11" i="9"/>
  <c r="P17" i="11"/>
  <c r="P16" i="11"/>
  <c r="P15" i="11"/>
  <c r="P14" i="11"/>
  <c r="P13" i="11"/>
  <c r="P12" i="11"/>
  <c r="P11" i="9"/>
  <c r="H12" i="9"/>
  <c r="I12" i="9" s="1"/>
  <c r="H13" i="9"/>
  <c r="I13" i="9" s="1"/>
  <c r="H14" i="9"/>
  <c r="F43" i="9" s="1"/>
  <c r="H15" i="9"/>
  <c r="I15" i="9" s="1"/>
  <c r="H16" i="9"/>
  <c r="P12" i="9"/>
  <c r="P13" i="9"/>
  <c r="P14" i="9"/>
  <c r="P15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I16" i="11" s="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G5" i="10" l="1"/>
  <c r="I24" i="11" s="1"/>
  <c r="G2" i="10"/>
  <c r="G3" i="10"/>
  <c r="G4" i="10"/>
  <c r="I23" i="11" s="1"/>
  <c r="C4" i="10"/>
  <c r="I22" i="9" s="1"/>
  <c r="U15" i="9"/>
  <c r="U13" i="9"/>
  <c r="U12" i="9"/>
  <c r="U11" i="9"/>
  <c r="C5" i="10"/>
  <c r="I23" i="9" s="1"/>
  <c r="C3" i="10"/>
  <c r="I21" i="9" s="1"/>
  <c r="T17" i="9"/>
  <c r="F44" i="9"/>
  <c r="F41" i="9"/>
  <c r="F42" i="9"/>
  <c r="H42" i="9"/>
  <c r="F45" i="9"/>
  <c r="I14" i="9"/>
  <c r="I11" i="9"/>
  <c r="H44" i="9"/>
  <c r="H41" i="9"/>
  <c r="H43" i="9"/>
  <c r="D56" i="9"/>
  <c r="H45" i="9"/>
  <c r="D29" i="11"/>
  <c r="H21" i="11" s="1"/>
  <c r="H40" i="9"/>
  <c r="D66" i="9"/>
  <c r="H56" i="9"/>
  <c r="M31" i="9" s="1"/>
  <c r="H66" i="9"/>
  <c r="M32" i="9" s="1"/>
  <c r="I21" i="11" l="1"/>
  <c r="U17" i="9"/>
  <c r="U18" i="9" s="1"/>
  <c r="D30" i="11" s="1"/>
  <c r="H22" i="11" s="1"/>
  <c r="I22" i="11" s="1"/>
  <c r="C2" i="10"/>
  <c r="I20" i="9" s="1"/>
  <c r="H46" i="9"/>
  <c r="M30" i="9" s="1"/>
  <c r="M33" i="9" s="1"/>
  <c r="M19" i="9" s="1"/>
</calcChain>
</file>

<file path=xl/sharedStrings.xml><?xml version="1.0" encoding="utf-8"?>
<sst xmlns="http://schemas.openxmlformats.org/spreadsheetml/2006/main" count="130" uniqueCount="66">
  <si>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</si>
  <si>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</si>
  <si>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</si>
  <si>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</si>
  <si>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</si>
  <si>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</si>
  <si>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</si>
  <si>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</si>
  <si>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</si>
  <si>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</si>
  <si>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</si>
  <si>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</si>
  <si>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</si>
  <si>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</si>
  <si>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</si>
  <si>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</si>
  <si>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</si>
  <si>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</si>
  <si>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</si>
  <si>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</si>
  <si>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</si>
  <si>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</si>
  <si>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</si>
  <si>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</si>
  <si>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</si>
  <si>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</si>
  <si>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</si>
  <si>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</si>
  <si>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</si>
  <si>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</si>
  <si>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</si>
  <si>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</si>
  <si>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</si>
  <si>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</si>
  <si>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</si>
  <si>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</si>
  <si>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</si>
  <si>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</si>
  <si>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</si>
  <si>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</si>
  <si>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</si>
  <si>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</si>
  <si>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</si>
  <si>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</si>
  <si>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</si>
  <si>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</si>
  <si>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</si>
  <si>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</si>
  <si>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</si>
  <si>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</si>
  <si>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</si>
  <si>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</si>
  <si>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</si>
  <si>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</si>
  <si>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Perceel: 5</t>
  </si>
  <si>
    <t>Effectief schrijven</t>
  </si>
  <si>
    <t>Helder schrijven voor ondersteuners</t>
  </si>
  <si>
    <t>Online communicatie</t>
  </si>
  <si>
    <t>Zakelijk tekenen</t>
  </si>
  <si>
    <t>Notuleren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</si>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</sst>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2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44" fontId="0" fillId="0" borderId="1" xfId="0" applyNumberForma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opLeftCell="A7" zoomScale="90" zoomScaleNormal="90" workbookViewId="0">
      <pane xSplit="1" topLeftCell="B1" activePane="topRight" state="frozen"/>
      <selection pane="topRight" activeCell="C20" sqref="C20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10.28515625" style="7" customWidth="1"/>
    <col min="5" max="5" width="3.5703125" style="7" customWidth="1"/>
    <col min="6" max="6" width="14.28515625" style="7" customWidth="1"/>
    <col min="7" max="7" width="16.42578125" style="7" customWidth="1"/>
    <col min="8" max="8" width="14.85546875" style="7" customWidth="1"/>
    <col min="9" max="9" width="15.28515625" style="7" customWidth="1"/>
    <col min="10" max="10" width="3.5703125" style="7" customWidth="1"/>
    <col min="11" max="12" width="14.28515625" style="7" customWidth="1"/>
    <col min="13" max="13" width="15.140625" style="7" customWidth="1"/>
    <col min="14" max="14" width="3.5703125" style="7" customWidth="1"/>
    <col min="15" max="15" width="17.140625" style="7" customWidth="1"/>
    <col min="16" max="18" width="15.28515625" style="7" customWidth="1"/>
    <col min="19" max="19" width="7.140625" style="7" customWidth="1"/>
    <col min="20" max="20" width="20" style="2" hidden="1" customWidth="1"/>
    <col min="21" max="21" width="3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8" t="s">
        <v>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16" t="s">
        <v>19</v>
      </c>
      <c r="G9" s="117"/>
      <c r="H9" s="117"/>
      <c r="I9" s="117"/>
      <c r="J9" s="35"/>
      <c r="K9" s="114" t="s">
        <v>20</v>
      </c>
      <c r="L9" s="115"/>
      <c r="M9" s="115"/>
      <c r="N9" s="12"/>
      <c r="O9" s="114" t="s">
        <v>2</v>
      </c>
      <c r="P9" s="115"/>
      <c r="Q9" s="115"/>
      <c r="R9" s="115"/>
      <c r="S9" s="61"/>
      <c r="T9" s="108" t="s">
        <v>46</v>
      </c>
      <c r="U9" s="109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64</v>
      </c>
      <c r="U10" s="34" t="s">
        <v>65</v>
      </c>
      <c r="V10" s="107"/>
      <c r="W10" s="7"/>
      <c r="X10" s="7"/>
    </row>
    <row r="11" spans="1:24" x14ac:dyDescent="0.25">
      <c r="A11" s="52" t="s">
        <v>55</v>
      </c>
      <c r="B11" s="5"/>
      <c r="C11" s="103"/>
      <c r="D11" s="104"/>
      <c r="E11" s="5"/>
      <c r="F11" s="105"/>
      <c r="G11" s="106"/>
      <c r="H11" s="51">
        <f>IF(ISBLANK(A11),"",F11+G11)</f>
        <v>0</v>
      </c>
      <c r="I11" s="51">
        <f>IFERROR(H11/D11,0)</f>
        <v>0</v>
      </c>
      <c r="J11" s="5"/>
      <c r="K11" s="103"/>
      <c r="L11" s="51" t="str">
        <f t="shared" ref="L11:L16" si="0">IF(K11="Ja",F11,"")</f>
        <v/>
      </c>
      <c r="M11" s="51">
        <f>IFERROR(L11/D11,0)</f>
        <v>0</v>
      </c>
      <c r="N11" s="5"/>
      <c r="O11" s="105"/>
      <c r="P11" s="69">
        <f>IFERROR(O11/D11,0)</f>
        <v>0</v>
      </c>
      <c r="Q11" s="105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56</v>
      </c>
      <c r="C12" s="103"/>
      <c r="D12" s="104"/>
      <c r="F12" s="105"/>
      <c r="G12" s="106"/>
      <c r="H12" s="51">
        <f t="shared" ref="H12:H16" si="1">IF(ISBLANK(A12),"",F12+G12)</f>
        <v>0</v>
      </c>
      <c r="I12" s="51">
        <f t="shared" ref="I12:I15" si="2">IFERROR(H12/D12,0)</f>
        <v>0</v>
      </c>
      <c r="K12" s="103"/>
      <c r="L12" s="51" t="str">
        <f t="shared" si="0"/>
        <v/>
      </c>
      <c r="M12" s="51">
        <f t="shared" ref="M12:M15" si="3">IFERROR(L12/D12,0)</f>
        <v>0</v>
      </c>
      <c r="O12" s="105"/>
      <c r="P12" s="69">
        <f t="shared" ref="P12:P15" si="4">IFERROR(O12/D12,0)</f>
        <v>0</v>
      </c>
      <c r="Q12" s="105"/>
      <c r="R12" s="69">
        <f t="shared" ref="R12:R15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57</v>
      </c>
      <c r="C13" s="103"/>
      <c r="D13" s="104"/>
      <c r="F13" s="105"/>
      <c r="G13" s="106"/>
      <c r="H13" s="51">
        <f t="shared" si="1"/>
        <v>0</v>
      </c>
      <c r="I13" s="51">
        <f t="shared" si="2"/>
        <v>0</v>
      </c>
      <c r="K13" s="103"/>
      <c r="L13" s="51" t="str">
        <f t="shared" si="0"/>
        <v/>
      </c>
      <c r="M13" s="51">
        <f t="shared" si="3"/>
        <v>0</v>
      </c>
      <c r="O13" s="105"/>
      <c r="P13" s="69">
        <f t="shared" si="4"/>
        <v>0</v>
      </c>
      <c r="Q13" s="105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 t="s">
        <v>58</v>
      </c>
      <c r="C14" s="103"/>
      <c r="D14" s="104"/>
      <c r="F14" s="105"/>
      <c r="G14" s="106"/>
      <c r="H14" s="51">
        <f t="shared" si="1"/>
        <v>0</v>
      </c>
      <c r="I14" s="51">
        <f t="shared" si="2"/>
        <v>0</v>
      </c>
      <c r="K14" s="103"/>
      <c r="L14" s="51" t="str">
        <f t="shared" si="0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 t="s">
        <v>59</v>
      </c>
      <c r="C15" s="103"/>
      <c r="D15" s="104"/>
      <c r="F15" s="105"/>
      <c r="G15" s="106"/>
      <c r="H15" s="51">
        <f t="shared" si="1"/>
        <v>0</v>
      </c>
      <c r="I15" s="51">
        <f t="shared" si="2"/>
        <v>0</v>
      </c>
      <c r="K15" s="103"/>
      <c r="L15" s="51" t="str">
        <f t="shared" si="0"/>
        <v/>
      </c>
      <c r="M15" s="51">
        <f t="shared" si="3"/>
        <v>0</v>
      </c>
      <c r="O15" s="105"/>
      <c r="P15" s="69">
        <f t="shared" si="4"/>
        <v>0</v>
      </c>
      <c r="Q15" s="105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/>
      <c r="C16" s="100"/>
      <c r="D16" s="101"/>
      <c r="E16" s="38"/>
      <c r="F16" s="58"/>
      <c r="G16" s="58"/>
      <c r="H16" s="51" t="str">
        <f t="shared" si="1"/>
        <v/>
      </c>
      <c r="I16" s="51"/>
      <c r="K16" s="100"/>
      <c r="L16" s="51" t="str">
        <f t="shared" si="0"/>
        <v/>
      </c>
      <c r="M16" s="51"/>
      <c r="O16" s="51"/>
      <c r="P16" s="69"/>
      <c r="Q16" s="102"/>
      <c r="R16" s="69"/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7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23" t="s">
        <v>47</v>
      </c>
      <c r="G18" s="123"/>
      <c r="H18" s="123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25" t="s">
        <v>34</v>
      </c>
      <c r="G19" s="125"/>
      <c r="H19" s="34" t="s">
        <v>49</v>
      </c>
      <c r="I19" s="71"/>
      <c r="K19" s="120" t="s">
        <v>53</v>
      </c>
      <c r="L19" s="121"/>
      <c r="M19" s="84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24" t="s">
        <v>35</v>
      </c>
      <c r="G20" s="124"/>
      <c r="H20" s="67">
        <v>300</v>
      </c>
      <c r="I20" s="99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24" t="s">
        <v>41</v>
      </c>
      <c r="G21" s="124"/>
      <c r="H21" s="67">
        <v>270</v>
      </c>
      <c r="I21" s="99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24" t="s">
        <v>42</v>
      </c>
      <c r="G22" s="124"/>
      <c r="H22" s="67">
        <v>1250</v>
      </c>
      <c r="I22" s="99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24" t="s">
        <v>48</v>
      </c>
      <c r="G23" s="124"/>
      <c r="H23" s="67">
        <v>1500</v>
      </c>
      <c r="I23" s="99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5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5"/>
      <c r="F28" s="93"/>
      <c r="G28" s="93"/>
      <c r="H28" s="94"/>
      <c r="I28" s="94"/>
      <c r="J28" s="97"/>
      <c r="K28" s="118" t="s">
        <v>52</v>
      </c>
      <c r="L28" s="118"/>
      <c r="M28" s="118"/>
      <c r="N28" s="96"/>
      <c r="O28" s="93"/>
      <c r="P28" s="93"/>
      <c r="Q28" s="93"/>
      <c r="R28" s="93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6"/>
      <c r="K29" s="119" t="s">
        <v>34</v>
      </c>
      <c r="L29" s="119"/>
      <c r="M29" s="92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81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81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7"/>
      <c r="J32" s="10"/>
      <c r="K32" s="56" t="s">
        <v>25</v>
      </c>
      <c r="L32" s="82"/>
      <c r="M32" s="81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7"/>
      <c r="J33" s="10"/>
      <c r="K33" s="83" t="s">
        <v>5</v>
      </c>
      <c r="L33" s="82"/>
      <c r="M33" s="84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8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26" t="s">
        <v>19</v>
      </c>
      <c r="G38" s="127"/>
      <c r="H38" s="127"/>
      <c r="I38" s="74"/>
      <c r="J38" s="79"/>
      <c r="K38" s="128"/>
      <c r="L38" s="128"/>
      <c r="M38" s="74"/>
      <c r="N38" s="12"/>
      <c r="O38" s="129" t="s">
        <v>2</v>
      </c>
      <c r="P38" s="129"/>
      <c r="Q38" s="129"/>
      <c r="R38" s="48"/>
      <c r="T38" s="123"/>
      <c r="U38" s="123"/>
      <c r="V38" s="123"/>
      <c r="W38" s="123"/>
      <c r="X38" s="7"/>
    </row>
    <row r="39" spans="2:24" ht="4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Effectief schrijven</v>
      </c>
      <c r="D40" s="43">
        <v>0.25</v>
      </c>
      <c r="F40" s="21">
        <f t="shared" ref="F40:F45" si="9">IF(ISBLANK(H11),"",H11)</f>
        <v>0</v>
      </c>
      <c r="G40" s="56">
        <f t="shared" ref="G40:G45" si="10">IF(ISBLANK(D40),"",(1*$D$30)*D40)</f>
        <v>0.1</v>
      </c>
      <c r="H40" s="58">
        <f t="shared" ref="H40:H45" si="11">IF(ISBLANK(D40),"",H11*G40)</f>
        <v>0</v>
      </c>
      <c r="I40" s="89"/>
      <c r="J40" s="68"/>
      <c r="K40" s="68"/>
      <c r="L40" s="76"/>
      <c r="M40" s="76"/>
      <c r="T40" s="122"/>
      <c r="U40" s="7"/>
      <c r="V40" s="7"/>
      <c r="W40" s="7"/>
      <c r="X40" s="7"/>
    </row>
    <row r="41" spans="2:24" x14ac:dyDescent="0.25">
      <c r="C41" s="19" t="str">
        <f t="shared" si="8"/>
        <v>Helder schrijven voor ondersteuners</v>
      </c>
      <c r="D41" s="43">
        <v>0.2</v>
      </c>
      <c r="F41" s="21">
        <f t="shared" si="9"/>
        <v>0</v>
      </c>
      <c r="G41" s="56">
        <f t="shared" si="10"/>
        <v>8.0000000000000016E-2</v>
      </c>
      <c r="H41" s="58">
        <f t="shared" si="11"/>
        <v>0</v>
      </c>
      <c r="I41" s="89"/>
      <c r="J41" s="68"/>
      <c r="K41" s="68"/>
      <c r="L41" s="76"/>
      <c r="M41" s="76"/>
      <c r="T41" s="122"/>
      <c r="U41" s="7"/>
      <c r="V41" s="7"/>
      <c r="W41" s="7"/>
      <c r="X41" s="7"/>
    </row>
    <row r="42" spans="2:24" x14ac:dyDescent="0.25">
      <c r="C42" s="19" t="str">
        <f t="shared" si="8"/>
        <v>Online communicatie</v>
      </c>
      <c r="D42" s="43">
        <v>0.2</v>
      </c>
      <c r="F42" s="21">
        <f t="shared" si="9"/>
        <v>0</v>
      </c>
      <c r="G42" s="56">
        <f t="shared" si="10"/>
        <v>8.0000000000000016E-2</v>
      </c>
      <c r="H42" s="58">
        <f t="shared" si="11"/>
        <v>0</v>
      </c>
      <c r="I42" s="89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>Zakelijk tekenen</v>
      </c>
      <c r="D43" s="43">
        <v>0.15</v>
      </c>
      <c r="F43" s="21">
        <f t="shared" si="9"/>
        <v>0</v>
      </c>
      <c r="G43" s="56">
        <f t="shared" si="10"/>
        <v>0.06</v>
      </c>
      <c r="H43" s="58">
        <f t="shared" si="11"/>
        <v>0</v>
      </c>
      <c r="I43" s="89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>Notuleren</v>
      </c>
      <c r="D44" s="43">
        <v>0.2</v>
      </c>
      <c r="F44" s="21">
        <f t="shared" si="9"/>
        <v>0</v>
      </c>
      <c r="G44" s="56">
        <f t="shared" si="10"/>
        <v>8.0000000000000016E-2</v>
      </c>
      <c r="H44" s="58">
        <f t="shared" si="11"/>
        <v>0</v>
      </c>
      <c r="I44" s="89"/>
      <c r="T44" s="7"/>
      <c r="U44" s="7"/>
      <c r="V44" s="7"/>
      <c r="W44" s="7"/>
      <c r="X44" s="7"/>
    </row>
    <row r="45" spans="2:24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9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90"/>
    </row>
    <row r="47" spans="2:24" x14ac:dyDescent="0.25">
      <c r="I47" s="68"/>
    </row>
    <row r="48" spans="2:24" ht="15" customHeight="1" x14ac:dyDescent="0.25">
      <c r="F48" s="111" t="s">
        <v>31</v>
      </c>
      <c r="G48" s="112"/>
      <c r="H48" s="112"/>
      <c r="I48" s="91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Effectief schrijven</v>
      </c>
      <c r="D50" s="40">
        <f>IF(ISBLANK(D40),"",D40)</f>
        <v>0.25</v>
      </c>
      <c r="F50" s="21" t="str">
        <f t="shared" ref="F50:F55" si="13">IF(ISBLANK(O11),"",O11)</f>
        <v/>
      </c>
      <c r="G50" s="56">
        <f t="shared" ref="G50:G55" si="14">IF(ISBLANK(D40),"",((1*$D$31)*$D$35)*D40)</f>
        <v>0.13500000000000001</v>
      </c>
      <c r="H50" s="58" t="str">
        <f>IF(F50="","",(F50*G50)/9)</f>
        <v/>
      </c>
      <c r="I50" s="89"/>
    </row>
    <row r="51" spans="3:9" x14ac:dyDescent="0.25">
      <c r="C51" s="19" t="str">
        <f t="shared" si="12"/>
        <v>Helder schrijven voor ondersteuners</v>
      </c>
      <c r="D51" s="40">
        <f t="shared" ref="D51:D55" si="15">IF(ISBLANK(D41),"",D41)</f>
        <v>0.2</v>
      </c>
      <c r="F51" s="21" t="str">
        <f t="shared" si="13"/>
        <v/>
      </c>
      <c r="G51" s="56">
        <f t="shared" si="14"/>
        <v>0.10800000000000001</v>
      </c>
      <c r="H51" s="58" t="str">
        <f t="shared" ref="H51:H55" si="16">IF(F51="","",(F51*G51)/9)</f>
        <v/>
      </c>
      <c r="I51" s="89"/>
    </row>
    <row r="52" spans="3:9" x14ac:dyDescent="0.25">
      <c r="C52" s="19" t="str">
        <f t="shared" si="12"/>
        <v>Online communicatie</v>
      </c>
      <c r="D52" s="40">
        <f t="shared" si="15"/>
        <v>0.2</v>
      </c>
      <c r="F52" s="21" t="str">
        <f t="shared" si="13"/>
        <v/>
      </c>
      <c r="G52" s="56">
        <f t="shared" si="14"/>
        <v>0.10800000000000001</v>
      </c>
      <c r="H52" s="58" t="str">
        <f t="shared" si="16"/>
        <v/>
      </c>
      <c r="I52" s="89"/>
    </row>
    <row r="53" spans="3:9" x14ac:dyDescent="0.25">
      <c r="C53" s="19" t="str">
        <f t="shared" si="12"/>
        <v>Zakelijk tekenen</v>
      </c>
      <c r="D53" s="40">
        <f t="shared" si="15"/>
        <v>0.15</v>
      </c>
      <c r="F53" s="21" t="str">
        <f t="shared" si="13"/>
        <v/>
      </c>
      <c r="G53" s="56">
        <f t="shared" si="14"/>
        <v>8.1000000000000003E-2</v>
      </c>
      <c r="H53" s="58" t="str">
        <f t="shared" si="16"/>
        <v/>
      </c>
      <c r="I53" s="89"/>
    </row>
    <row r="54" spans="3:9" x14ac:dyDescent="0.25">
      <c r="C54" s="19" t="str">
        <f t="shared" si="12"/>
        <v>Notuleren</v>
      </c>
      <c r="D54" s="40">
        <f t="shared" si="15"/>
        <v>0.2</v>
      </c>
      <c r="F54" s="21" t="str">
        <f t="shared" si="13"/>
        <v/>
      </c>
      <c r="G54" s="56">
        <f t="shared" si="14"/>
        <v>0.10800000000000001</v>
      </c>
      <c r="H54" s="58" t="str">
        <f t="shared" si="16"/>
        <v/>
      </c>
      <c r="I54" s="89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9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90"/>
    </row>
    <row r="57" spans="3:9" x14ac:dyDescent="0.25">
      <c r="I57" s="68"/>
    </row>
    <row r="58" spans="3:9" x14ac:dyDescent="0.25">
      <c r="F58" s="113" t="s">
        <v>32</v>
      </c>
      <c r="G58" s="113"/>
      <c r="H58" s="113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Effectief schrijven</v>
      </c>
      <c r="D60" s="40">
        <f>IF(ISBLANK(D40),"",D40)</f>
        <v>0.25</v>
      </c>
      <c r="F60" s="21" t="str">
        <f t="shared" ref="F60:F65" si="18">IF(ISBLANK(Q11),"",Q11)</f>
        <v/>
      </c>
      <c r="G60" s="56">
        <f t="shared" ref="G60:G65" si="19">IF(ISBLANK(D40),"",((1*$D$31)*$D$36)*D60)</f>
        <v>1.4999999999999999E-2</v>
      </c>
      <c r="H60" s="58" t="str">
        <f>IF(F60="","",(F60*G60)/9)</f>
        <v/>
      </c>
      <c r="I60" s="89"/>
    </row>
    <row r="61" spans="3:9" x14ac:dyDescent="0.25">
      <c r="C61" s="19" t="str">
        <f t="shared" si="17"/>
        <v>Helder schrijven voor ondersteuners</v>
      </c>
      <c r="D61" s="40">
        <f t="shared" ref="D61:D65" si="20">IF(ISBLANK(D41),"",D41)</f>
        <v>0.2</v>
      </c>
      <c r="F61" s="21" t="str">
        <f t="shared" si="18"/>
        <v/>
      </c>
      <c r="G61" s="56">
        <f t="shared" si="19"/>
        <v>1.2E-2</v>
      </c>
      <c r="H61" s="58" t="str">
        <f t="shared" ref="H61:H65" si="21">IF(F61="","",(F61*G61)/9)</f>
        <v/>
      </c>
      <c r="I61" s="89"/>
    </row>
    <row r="62" spans="3:9" x14ac:dyDescent="0.25">
      <c r="C62" s="19" t="str">
        <f t="shared" si="17"/>
        <v>Online communicatie</v>
      </c>
      <c r="D62" s="40">
        <f t="shared" si="20"/>
        <v>0.2</v>
      </c>
      <c r="F62" s="21" t="str">
        <f t="shared" si="18"/>
        <v/>
      </c>
      <c r="G62" s="56">
        <f t="shared" si="19"/>
        <v>1.2E-2</v>
      </c>
      <c r="H62" s="58" t="str">
        <f t="shared" si="21"/>
        <v/>
      </c>
      <c r="I62" s="32"/>
    </row>
    <row r="63" spans="3:9" x14ac:dyDescent="0.25">
      <c r="C63" s="19" t="str">
        <f t="shared" si="17"/>
        <v>Zakelijk tekenen</v>
      </c>
      <c r="D63" s="40">
        <f t="shared" si="20"/>
        <v>0.15</v>
      </c>
      <c r="F63" s="21" t="str">
        <f t="shared" si="18"/>
        <v/>
      </c>
      <c r="G63" s="56">
        <f t="shared" si="19"/>
        <v>8.9999999999999993E-3</v>
      </c>
      <c r="H63" s="58" t="str">
        <f t="shared" si="21"/>
        <v/>
      </c>
      <c r="I63" s="32"/>
    </row>
    <row r="64" spans="3:9" x14ac:dyDescent="0.25">
      <c r="C64" s="19" t="str">
        <f t="shared" si="17"/>
        <v>Notuleren</v>
      </c>
      <c r="D64" s="40">
        <f t="shared" si="20"/>
        <v>0.2</v>
      </c>
      <c r="F64" s="21" t="str">
        <f t="shared" si="18"/>
        <v/>
      </c>
      <c r="G64" s="56">
        <f t="shared" si="19"/>
        <v>1.2E-2</v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uFVNzi4HdMqa2itrhByWtPIyaG2SEKeGB0pt87YkGelkaEL7VxltN3+T3V6mBApWE5GnL5y3cDhxWHSBJ+5soQ==" saltValue="XllL0Fg8MCFQx6lyjx1ZhQ==" spinCount="100000" sheet="1" objects="1" scenarios="1"/>
  <mergeCells count="19"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  <mergeCell ref="F48:H48"/>
    <mergeCell ref="F58:H58"/>
    <mergeCell ref="O9:R9"/>
    <mergeCell ref="K9:M9"/>
    <mergeCell ref="F9:I9"/>
    <mergeCell ref="K28:M28"/>
    <mergeCell ref="K29:L29"/>
    <mergeCell ref="K19:L19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tabSelected="1" zoomScale="90" zoomScaleNormal="90" workbookViewId="0">
      <pane xSplit="1" topLeftCell="B1" activePane="topRight" state="frozen"/>
      <selection pane="topRight" activeCell="C21" sqref="C21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11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85546875" style="7" customWidth="1"/>
    <col min="10" max="10" width="3.5703125" style="7" customWidth="1"/>
    <col min="11" max="12" width="14.42578125" style="7" customWidth="1"/>
    <col min="13" max="13" width="15.28515625" style="7" customWidth="1"/>
    <col min="14" max="14" width="3.5703125" style="7" customWidth="1"/>
    <col min="15" max="15" width="17.140625" style="7" customWidth="1"/>
    <col min="16" max="18" width="15.285156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8" t="s">
        <v>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30" t="s">
        <v>60</v>
      </c>
      <c r="B9" s="131"/>
      <c r="C9" s="131"/>
      <c r="D9" s="131"/>
      <c r="E9" s="131"/>
      <c r="F9" s="131"/>
      <c r="G9" s="131"/>
      <c r="H9" s="131"/>
      <c r="I9" s="131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16" t="s">
        <v>19</v>
      </c>
      <c r="G10" s="117"/>
      <c r="H10" s="117"/>
      <c r="I10" s="37"/>
      <c r="J10" s="35"/>
      <c r="K10" s="114" t="s">
        <v>20</v>
      </c>
      <c r="L10" s="115"/>
      <c r="M10" s="115"/>
      <c r="N10" s="12"/>
      <c r="O10" s="116" t="s">
        <v>2</v>
      </c>
      <c r="P10" s="117"/>
      <c r="Q10" s="117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15">
      <c r="A12" s="56" t="s">
        <v>40</v>
      </c>
      <c r="B12" s="5"/>
      <c r="C12" s="103"/>
      <c r="D12" s="110"/>
      <c r="E12" s="5"/>
      <c r="F12" s="106"/>
      <c r="G12" s="106"/>
      <c r="H12" s="51">
        <f>IF(ISBLANK(A12),"",F12+G12)</f>
        <v>0</v>
      </c>
      <c r="I12" s="51">
        <f>IFERROR(H12/D12,0)</f>
        <v>0</v>
      </c>
      <c r="J12" s="5"/>
      <c r="K12" s="103"/>
      <c r="L12" s="51" t="str">
        <f>IF(K12="Ja",F12,"")</f>
        <v/>
      </c>
      <c r="M12" s="51">
        <f>IFERROR(L12/D12,0)</f>
        <v>0</v>
      </c>
      <c r="N12" s="5"/>
      <c r="O12" s="105"/>
      <c r="P12" s="69">
        <f>IFERROR(O12/D12,0)</f>
        <v>0</v>
      </c>
      <c r="Q12" s="105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15">
      <c r="A13" s="56" t="s">
        <v>40</v>
      </c>
      <c r="C13" s="103"/>
      <c r="D13" s="110"/>
      <c r="F13" s="106"/>
      <c r="G13" s="106"/>
      <c r="H13" s="51">
        <f t="shared" ref="H13:H17" si="0">IF(ISBLANK(A13),"",F13+G13)</f>
        <v>0</v>
      </c>
      <c r="I13" s="51">
        <f t="shared" ref="I13:I17" si="1">IFERROR(H13/D13,0)</f>
        <v>0</v>
      </c>
      <c r="K13" s="103"/>
      <c r="L13" s="51" t="str">
        <f t="shared" ref="L13:L17" si="2">IF(K13="Ja",F13,"")</f>
        <v/>
      </c>
      <c r="M13" s="51">
        <f t="shared" ref="M13:M17" si="3">IFERROR(L13/D13,0)</f>
        <v>0</v>
      </c>
      <c r="O13" s="105"/>
      <c r="P13" s="69">
        <f t="shared" ref="P13:P17" si="4">IFERROR(O13/D13,0)</f>
        <v>0</v>
      </c>
      <c r="Q13" s="105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15">
      <c r="A14" s="56" t="s">
        <v>40</v>
      </c>
      <c r="C14" s="103"/>
      <c r="D14" s="110"/>
      <c r="F14" s="106"/>
      <c r="G14" s="106"/>
      <c r="H14" s="51">
        <f t="shared" si="0"/>
        <v>0</v>
      </c>
      <c r="I14" s="51">
        <f t="shared" si="1"/>
        <v>0</v>
      </c>
      <c r="K14" s="103"/>
      <c r="L14" s="51" t="str">
        <f t="shared" si="2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7"/>
      <c r="U14" s="7"/>
      <c r="V14" s="7"/>
      <c r="W14" s="7"/>
      <c r="X14" s="7"/>
    </row>
    <row r="15" spans="1:24" x14ac:dyDescent="0.15">
      <c r="A15" s="56" t="s">
        <v>40</v>
      </c>
      <c r="C15" s="103"/>
      <c r="D15" s="110"/>
      <c r="F15" s="106"/>
      <c r="G15" s="106"/>
      <c r="H15" s="51">
        <f t="shared" si="0"/>
        <v>0</v>
      </c>
      <c r="I15" s="51">
        <f t="shared" si="1"/>
        <v>0</v>
      </c>
      <c r="K15" s="103"/>
      <c r="L15" s="51" t="str">
        <f t="shared" si="2"/>
        <v/>
      </c>
      <c r="M15" s="51">
        <f t="shared" si="3"/>
        <v>0</v>
      </c>
      <c r="O15" s="105"/>
      <c r="P15" s="69">
        <f t="shared" si="4"/>
        <v>0</v>
      </c>
      <c r="Q15" s="105"/>
      <c r="R15" s="69">
        <f t="shared" si="5"/>
        <v>0</v>
      </c>
      <c r="T15" s="7"/>
      <c r="U15" s="7"/>
      <c r="V15" s="7"/>
      <c r="W15" s="7"/>
      <c r="X15" s="7"/>
    </row>
    <row r="16" spans="1:24" x14ac:dyDescent="0.15">
      <c r="A16" s="56" t="s">
        <v>40</v>
      </c>
      <c r="C16" s="103"/>
      <c r="D16" s="110"/>
      <c r="F16" s="106"/>
      <c r="G16" s="106"/>
      <c r="H16" s="51">
        <f t="shared" si="0"/>
        <v>0</v>
      </c>
      <c r="I16" s="51">
        <f t="shared" si="1"/>
        <v>0</v>
      </c>
      <c r="K16" s="103"/>
      <c r="L16" s="51" t="str">
        <f t="shared" si="2"/>
        <v/>
      </c>
      <c r="M16" s="51">
        <f t="shared" si="3"/>
        <v>0</v>
      </c>
      <c r="O16" s="105"/>
      <c r="P16" s="69">
        <f t="shared" si="4"/>
        <v>0</v>
      </c>
      <c r="Q16" s="105"/>
      <c r="R16" s="69">
        <f t="shared" si="5"/>
        <v>0</v>
      </c>
      <c r="T16" s="7"/>
      <c r="U16" s="7"/>
      <c r="V16" s="7"/>
      <c r="W16" s="7"/>
      <c r="X16" s="7"/>
    </row>
    <row r="17" spans="1:24" x14ac:dyDescent="0.15">
      <c r="A17" s="56" t="s">
        <v>40</v>
      </c>
      <c r="C17" s="103"/>
      <c r="D17" s="110"/>
      <c r="E17" s="38"/>
      <c r="F17" s="106"/>
      <c r="G17" s="106"/>
      <c r="H17" s="51">
        <f t="shared" si="0"/>
        <v>0</v>
      </c>
      <c r="I17" s="51">
        <f t="shared" si="1"/>
        <v>0</v>
      </c>
      <c r="K17" s="103"/>
      <c r="L17" s="51" t="str">
        <f t="shared" si="2"/>
        <v/>
      </c>
      <c r="M17" s="51">
        <f t="shared" si="3"/>
        <v>0</v>
      </c>
      <c r="O17" s="105"/>
      <c r="P17" s="69">
        <f t="shared" si="4"/>
        <v>0</v>
      </c>
      <c r="Q17" s="105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23" t="s">
        <v>45</v>
      </c>
      <c r="G19" s="123"/>
      <c r="H19" s="123"/>
      <c r="I19" s="123"/>
      <c r="J19" s="123"/>
      <c r="K19" s="123"/>
      <c r="L19" s="123"/>
      <c r="M19" s="123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25" t="s">
        <v>34</v>
      </c>
      <c r="G20" s="125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24" t="s">
        <v>35</v>
      </c>
      <c r="G21" s="124"/>
      <c r="H21" s="58">
        <f>D29</f>
        <v>0</v>
      </c>
      <c r="I21" s="99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24" t="s">
        <v>41</v>
      </c>
      <c r="G22" s="124"/>
      <c r="H22" s="58">
        <f t="shared" ref="H22:H24" si="6">D30</f>
        <v>0</v>
      </c>
      <c r="I22" s="99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24" t="s">
        <v>42</v>
      </c>
      <c r="G23" s="124"/>
      <c r="H23" s="58">
        <f t="shared" si="6"/>
        <v>0</v>
      </c>
      <c r="I23" s="99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24" t="s">
        <v>48</v>
      </c>
      <c r="G24" s="124"/>
      <c r="H24" s="58">
        <f t="shared" si="6"/>
        <v>0</v>
      </c>
      <c r="I24" s="99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29"/>
      <c r="G26" s="129"/>
      <c r="H26" s="129"/>
      <c r="I26" s="48"/>
      <c r="J26" s="49"/>
      <c r="K26" s="129"/>
      <c r="L26" s="129"/>
      <c r="M26" s="48"/>
      <c r="N26" s="12"/>
      <c r="O26" s="129"/>
      <c r="P26" s="129"/>
      <c r="Q26" s="129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IFERROR((SUM('P5 Basisassortiment'!H11:H16)/SUM('P5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IFERROR('P5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IFERROR((SUM('P5 Basisassortiment'!O11:O16)/SUM('P5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IFERROR((SUM('P5 Basisassortiment'!Q11:Q16)/SUM('P5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MaVxMCDjcmQtKlxRZiMagSY92s/SkuZ8bKHVbRUwNeIGxEkyI0FbJnFA84875MKrQYTz6LnmQT7TWSg3hJFgEA==" saltValue="QY4aG0rWxq9xmkbLXmDE5g==" spinCount="100000" sheet="1" objects="1" scenarios="1"/>
  <mergeCells count="13">
    <mergeCell ref="A9:I9"/>
    <mergeCell ref="F23:G23"/>
    <mergeCell ref="F24:G24"/>
    <mergeCell ref="F20:G20"/>
    <mergeCell ref="K10:M10"/>
    <mergeCell ref="F19:M19"/>
    <mergeCell ref="F10:H10"/>
    <mergeCell ref="O10:Q10"/>
    <mergeCell ref="F26:H26"/>
    <mergeCell ref="K26:L26"/>
    <mergeCell ref="O26:Q26"/>
    <mergeCell ref="F21:G21"/>
    <mergeCell ref="F22:G22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M14" sqref="M14"/>
    </sheetView>
  </sheetViews>
  <sheetFormatPr defaultRowHeight="15" x14ac:dyDescent="0.25"/>
  <sheetData>
    <row r="1" spans="1:7" x14ac:dyDescent="0.25">
      <c r="A1" t="s">
        <v>10</v>
      </c>
      <c r="C1" t="s">
        <v>62</v>
      </c>
      <c r="F1" t="s">
        <v>63</v>
      </c>
    </row>
    <row r="2" spans="1:7" x14ac:dyDescent="0.25">
      <c r="A2" t="s">
        <v>11</v>
      </c>
      <c r="C2">
        <f>LARGE('P5 Basisassortiment'!I11:I16,1)</f>
        <v>0</v>
      </c>
      <c r="G2">
        <f>LARGE('P5 Vrij aanbod'!I12:I17,1)</f>
        <v>0</v>
      </c>
    </row>
    <row r="3" spans="1:7" x14ac:dyDescent="0.25">
      <c r="A3" t="s">
        <v>12</v>
      </c>
      <c r="C3">
        <f>LARGE('P5 Basisassortiment'!M11:M16,1)</f>
        <v>0</v>
      </c>
      <c r="G3">
        <f>LARGE('P5 Vrij aanbod'!M12:M17,1)</f>
        <v>0</v>
      </c>
    </row>
    <row r="4" spans="1:7" x14ac:dyDescent="0.25">
      <c r="C4">
        <f>LARGE('P5 Basisassortiment'!P11:P16,1)</f>
        <v>0</v>
      </c>
      <c r="G4">
        <f>LARGE('P5 Vrij aanbod'!P12:P17,1)</f>
        <v>0</v>
      </c>
    </row>
    <row r="5" spans="1:7" x14ac:dyDescent="0.25">
      <c r="C5">
        <f>LARGE('P5 Basisassortiment'!R11:R16,1)</f>
        <v>0</v>
      </c>
      <c r="G5">
        <f>LARGE('P5 Vrij aanbod'!R12:R17,1)</f>
        <v>0</v>
      </c>
    </row>
  </sheetData>
  <sheetProtection algorithmName="SHA-512" hashValue="L/5AgR55ayvLc8+NRh2CLypT31I3BYQIevu8TIJwqgABnrkpQi6HjEDjPgDwn3Irob3Vla/NCfwxjkFa81QUSA==" saltValue="MbndkJgMR76A+uVqs3PIVw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ECF1A3-62BC-4012-BA56-BBF9C66FD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P5 Basisassortiment</vt:lpstr>
      <vt:lpstr>P5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2023-10-05T13:58:45Z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2023-04-20T07:38:00Z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a5ac6179-2a1a-4d16-8ac6-d6340352fd15</vt:lpwstr>
  </property>
  <property fmtid="{D5CDD505-2E9C-101B-9397-08002B2CF9AE}" pid="10" name="MSIP_Label_0b3866f6-513b-41e9-9aa1-311b4823e2dc_ContentBits">
    <vt:lpwstr>0</vt:lpwstr>
  </property>
</Properties>
</file>