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I:\inkoop\Initiële Inkoop\02. Aanbestedingstrajecten\2025\F-EU-25-02 Koeriersdiensten (Inter)national, B2C\2c. Aanbestedingssdocumenten (PVE)\Aangepaste documenten na NvI 2\"/>
    </mc:Choice>
  </mc:AlternateContent>
  <xr:revisionPtr revIDLastSave="0" documentId="13_ncr:1_{3B77E19A-F6B0-4298-BA3D-895438D4D661}" xr6:coauthVersionLast="47" xr6:coauthVersionMax="47" xr10:uidLastSave="{00000000-0000-0000-0000-000000000000}"/>
  <workbookProtection workbookAlgorithmName="SHA-512" workbookHashValue="9UReAB65Aimy9YlMxnGqMkBzH8PDI7UaslqO/tn8S22d71nKOv9qaUuMcok9LqCH94PIyf3cU9jgPAr25CQj2Q==" workbookSaltValue="smFBmlRoDrw1pqUhkusylw==" workbookSpinCount="100000" lockStructure="1"/>
  <bookViews>
    <workbookView xWindow="-120" yWindow="-120" windowWidth="29040" windowHeight="17640" activeTab="1" xr2:uid="{F949ED57-AB29-45BE-AB9B-108A7DE569F7}"/>
  </bookViews>
  <sheets>
    <sheet name="1. Toelichting" sheetId="7" r:id="rId1"/>
    <sheet name="2. Prijzenblad" sheetId="1" r:id="rId2"/>
    <sheet name="3. Puntenscore Lucht B2B" sheetId="4" r:id="rId3"/>
  </sheets>
  <definedNames>
    <definedName name="MaxPnt" localSheetId="0">#REF!</definedName>
    <definedName name="MaxPnt" localSheetId="2">'3. Puntenscore Lucht B2B'!$B$18</definedName>
    <definedName name="MaxPnt">#REF!</definedName>
    <definedName name="PrIn" localSheetId="0">#REF!</definedName>
    <definedName name="PrIn" localSheetId="2">'3. Puntenscore Lucht B2B'!$B$21</definedName>
    <definedName name="PrIn">#REF!</definedName>
    <definedName name="PrKn" localSheetId="0">#REF!</definedName>
    <definedName name="PrKn" localSheetId="2">'3. Puntenscore Lucht B2B'!$B$15</definedName>
    <definedName name="PrKn">#REF!</definedName>
    <definedName name="PrMax" localSheetId="0">#REF!</definedName>
    <definedName name="PrMax" localSheetId="2">'3. Puntenscore Lucht B2B'!$B$17</definedName>
    <definedName name="PrMax">#REF!</definedName>
    <definedName name="PuKn" localSheetId="0">#REF!</definedName>
    <definedName name="PuKn" localSheetId="2">'3. Puntenscore Lucht B2B'!$B$16</definedName>
    <definedName name="PuK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 l="1"/>
  <c r="I8" i="1"/>
  <c r="I9" i="1"/>
  <c r="I10" i="1"/>
  <c r="I11" i="1"/>
  <c r="I12" i="1"/>
  <c r="I13" i="1"/>
  <c r="I14" i="1"/>
  <c r="I15" i="1"/>
  <c r="I16" i="1"/>
  <c r="I17" i="1"/>
  <c r="I18" i="1"/>
  <c r="I19" i="1"/>
  <c r="I20" i="1"/>
  <c r="I21" i="1"/>
  <c r="I22" i="1"/>
  <c r="I6" i="1"/>
  <c r="I66" i="1"/>
  <c r="J66" i="1" s="1"/>
  <c r="I67" i="1"/>
  <c r="J67" i="1" s="1"/>
  <c r="I68" i="1"/>
  <c r="J68" i="1" s="1"/>
  <c r="I69" i="1"/>
  <c r="J69" i="1" s="1"/>
  <c r="I70" i="1"/>
  <c r="J70" i="1" s="1"/>
  <c r="I71" i="1"/>
  <c r="J71" i="1" s="1"/>
  <c r="I72" i="1"/>
  <c r="J72" i="1" s="1"/>
  <c r="I73" i="1"/>
  <c r="J73" i="1" s="1"/>
  <c r="I74" i="1"/>
  <c r="J74" i="1" s="1"/>
  <c r="I75" i="1"/>
  <c r="J75" i="1" s="1"/>
  <c r="I76" i="1"/>
  <c r="J76" i="1" s="1"/>
  <c r="I77" i="1"/>
  <c r="J77" i="1" s="1"/>
  <c r="I78" i="1"/>
  <c r="J78" i="1" s="1"/>
  <c r="I79" i="1"/>
  <c r="J79" i="1" s="1"/>
  <c r="I80" i="1"/>
  <c r="J80" i="1" s="1"/>
  <c r="I81" i="1"/>
  <c r="J81" i="1" s="1"/>
  <c r="I82" i="1"/>
  <c r="J82" i="1" s="1"/>
  <c r="I83" i="1"/>
  <c r="J83" i="1" s="1"/>
  <c r="I84" i="1"/>
  <c r="J84" i="1" s="1"/>
  <c r="I85" i="1"/>
  <c r="J85" i="1" s="1"/>
  <c r="I86" i="1"/>
  <c r="J86" i="1" s="1"/>
  <c r="I87" i="1"/>
  <c r="J87" i="1" s="1"/>
  <c r="I90" i="1"/>
  <c r="J90" i="1" s="1"/>
  <c r="I91" i="1"/>
  <c r="J91" i="1" s="1"/>
  <c r="I92" i="1"/>
  <c r="J92" i="1" s="1"/>
  <c r="I93" i="1"/>
  <c r="J93" i="1" s="1"/>
  <c r="I65" i="1"/>
  <c r="J65" i="1" s="1"/>
  <c r="I55" i="1"/>
  <c r="J55" i="1" s="1"/>
  <c r="I56" i="1"/>
  <c r="J56" i="1" s="1"/>
  <c r="I57" i="1"/>
  <c r="J57" i="1" s="1"/>
  <c r="I58" i="1"/>
  <c r="J58" i="1" s="1"/>
  <c r="I59" i="1"/>
  <c r="J59" i="1" s="1"/>
  <c r="I60" i="1"/>
  <c r="J60" i="1" s="1"/>
  <c r="I61" i="1"/>
  <c r="J61" i="1" s="1"/>
  <c r="I62" i="1"/>
  <c r="I54" i="1"/>
  <c r="J54" i="1" s="1"/>
  <c r="I26" i="1"/>
  <c r="J26" i="1" s="1"/>
  <c r="I27" i="1"/>
  <c r="J27" i="1" s="1"/>
  <c r="I28" i="1"/>
  <c r="J28" i="1" s="1"/>
  <c r="I29" i="1"/>
  <c r="J29" i="1" s="1"/>
  <c r="I30" i="1"/>
  <c r="J30" i="1" s="1"/>
  <c r="I31" i="1"/>
  <c r="J31" i="1" s="1"/>
  <c r="I32" i="1"/>
  <c r="J32" i="1" s="1"/>
  <c r="I33" i="1"/>
  <c r="J33" i="1" s="1"/>
  <c r="I34" i="1"/>
  <c r="J34" i="1" s="1"/>
  <c r="I35" i="1"/>
  <c r="J35" i="1" s="1"/>
  <c r="I36" i="1"/>
  <c r="J36" i="1" s="1"/>
  <c r="I37" i="1"/>
  <c r="J37" i="1" s="1"/>
  <c r="I38" i="1"/>
  <c r="J38" i="1" s="1"/>
  <c r="I39" i="1"/>
  <c r="J39" i="1" s="1"/>
  <c r="I40" i="1"/>
  <c r="J40" i="1" s="1"/>
  <c r="I41" i="1"/>
  <c r="J41" i="1" s="1"/>
  <c r="I42" i="1"/>
  <c r="J42" i="1" s="1"/>
  <c r="I43" i="1"/>
  <c r="J43" i="1" s="1"/>
  <c r="I44" i="1"/>
  <c r="J44" i="1" s="1"/>
  <c r="I45" i="1"/>
  <c r="J45" i="1" s="1"/>
  <c r="I46" i="1"/>
  <c r="J46" i="1" s="1"/>
  <c r="I47" i="1"/>
  <c r="J47" i="1" s="1"/>
  <c r="I48" i="1"/>
  <c r="J48" i="1" s="1"/>
  <c r="I49" i="1"/>
  <c r="J49" i="1" s="1"/>
  <c r="I50" i="1"/>
  <c r="J50" i="1" s="1"/>
  <c r="I51" i="1"/>
  <c r="J51" i="1" s="1"/>
  <c r="I25" i="1"/>
  <c r="J25" i="1" s="1"/>
  <c r="J7" i="1" l="1"/>
  <c r="J8" i="1"/>
  <c r="J9" i="1"/>
  <c r="J10" i="1"/>
  <c r="J11" i="1"/>
  <c r="J12" i="1"/>
  <c r="J13" i="1"/>
  <c r="J14" i="1"/>
  <c r="J15" i="1"/>
  <c r="J16" i="1"/>
  <c r="J17" i="1"/>
  <c r="J18" i="1"/>
  <c r="J19" i="1"/>
  <c r="J20" i="1"/>
  <c r="J21" i="1"/>
  <c r="J22" i="1"/>
  <c r="J6" i="1"/>
  <c r="J96" i="1" l="1"/>
  <c r="J15" i="4"/>
  <c r="K15" i="4"/>
  <c r="I16" i="4"/>
  <c r="J16" i="4"/>
  <c r="M18" i="4"/>
  <c r="N18" i="4"/>
  <c r="L19" i="4"/>
  <c r="M19" i="4"/>
  <c r="B27" i="4"/>
  <c r="C27" i="4"/>
  <c r="B28" i="4"/>
  <c r="C28" i="4"/>
  <c r="J97" i="1" l="1"/>
  <c r="B21" i="4"/>
  <c r="E88" i="1"/>
  <c r="E63" i="1"/>
  <c r="E23" i="1"/>
  <c r="E52" i="1"/>
  <c r="M15" i="4" l="1"/>
  <c r="A31" i="4"/>
  <c r="M16" i="4" s="1"/>
</calcChain>
</file>

<file path=xl/sharedStrings.xml><?xml version="1.0" encoding="utf-8"?>
<sst xmlns="http://schemas.openxmlformats.org/spreadsheetml/2006/main" count="303" uniqueCount="102">
  <si>
    <t>soort</t>
  </si>
  <si>
    <t>Bestemming</t>
  </si>
  <si>
    <t>Verzending</t>
  </si>
  <si>
    <t>Belgium</t>
  </si>
  <si>
    <t>Canada</t>
  </si>
  <si>
    <t>Croatia</t>
  </si>
  <si>
    <t>Czech Republic</t>
  </si>
  <si>
    <t>Denmark</t>
  </si>
  <si>
    <t>Finland</t>
  </si>
  <si>
    <t>France</t>
  </si>
  <si>
    <t>Germany</t>
  </si>
  <si>
    <t>Hong Kong</t>
  </si>
  <si>
    <t>Italy</t>
  </si>
  <si>
    <t>Norway</t>
  </si>
  <si>
    <t>Portugal</t>
  </si>
  <si>
    <t>Spain</t>
  </si>
  <si>
    <t>Sweden</t>
  </si>
  <si>
    <t>Switzerland</t>
  </si>
  <si>
    <t>United Kingdom</t>
  </si>
  <si>
    <t>United States of America</t>
  </si>
  <si>
    <t>Geen temperatuurconditie</t>
  </si>
  <si>
    <t>Australia</t>
  </si>
  <si>
    <t>Greece</t>
  </si>
  <si>
    <t>Ireland</t>
  </si>
  <si>
    <t>Nepal</t>
  </si>
  <si>
    <t>Slovenia</t>
  </si>
  <si>
    <t>South Korea</t>
  </si>
  <si>
    <t>Import</t>
  </si>
  <si>
    <t xml:space="preserve">kosten
Pick-up </t>
  </si>
  <si>
    <t>Data logger Ambient</t>
  </si>
  <si>
    <t>Data logger Dry Ice</t>
  </si>
  <si>
    <t>Austria</t>
  </si>
  <si>
    <t>Bosnia and Herzegovina</t>
  </si>
  <si>
    <t>Bulgaria</t>
  </si>
  <si>
    <t>Hungary</t>
  </si>
  <si>
    <t>Iceland</t>
  </si>
  <si>
    <t>Japan</t>
  </si>
  <si>
    <t>Latvia</t>
  </si>
  <si>
    <t>Malaysia</t>
  </si>
  <si>
    <t>Poland</t>
  </si>
  <si>
    <t>Qatar</t>
  </si>
  <si>
    <t>Slovakia</t>
  </si>
  <si>
    <t>Türkiye</t>
  </si>
  <si>
    <t>Uganda</t>
  </si>
  <si>
    <t>Dry Ice</t>
  </si>
  <si>
    <t>Biological Substances</t>
  </si>
  <si>
    <t>Genetically modified (micro)organisms</t>
  </si>
  <si>
    <t>Aantal zendingen
*Indicatief op basis van verzendingen 2023</t>
  </si>
  <si>
    <t>Temperatuurconditie</t>
  </si>
  <si>
    <t>Prijs per zending</t>
  </si>
  <si>
    <t>punten</t>
  </si>
  <si>
    <t>Score</t>
  </si>
  <si>
    <t>Deel 2</t>
  </si>
  <si>
    <t>Deel 1</t>
  </si>
  <si>
    <t>B</t>
  </si>
  <si>
    <t>A</t>
  </si>
  <si>
    <r>
      <t>Grafiekformule: Punten =</t>
    </r>
    <r>
      <rPr>
        <i/>
        <sz val="11"/>
        <color theme="1"/>
        <rFont val="Calibri"/>
        <family val="2"/>
        <scheme val="minor"/>
      </rPr>
      <t xml:space="preserve"> </t>
    </r>
    <r>
      <rPr>
        <b/>
        <i/>
        <sz val="11"/>
        <color rgb="FFFF0000"/>
        <rFont val="Calibri"/>
        <family val="2"/>
        <scheme val="minor"/>
      </rPr>
      <t>A</t>
    </r>
    <r>
      <rPr>
        <sz val="11"/>
        <color theme="1"/>
        <rFont val="Calibri"/>
        <family val="2"/>
        <scheme val="minor"/>
      </rPr>
      <t xml:space="preserve"> x Inschrijvingsprijs + </t>
    </r>
    <r>
      <rPr>
        <b/>
        <i/>
        <sz val="11"/>
        <color rgb="FFFF0000"/>
        <rFont val="Calibri"/>
        <family val="2"/>
        <scheme val="minor"/>
      </rPr>
      <t>B</t>
    </r>
  </si>
  <si>
    <t>Berekende gegevens grafiek</t>
  </si>
  <si>
    <t>euro</t>
  </si>
  <si>
    <t>Inschrijvingsprijs</t>
  </si>
  <si>
    <t>Gegevens inschrijver</t>
  </si>
  <si>
    <t>Maximum pnt</t>
  </si>
  <si>
    <t>PrMax</t>
  </si>
  <si>
    <t>Maximale prijs</t>
  </si>
  <si>
    <t>PuKn</t>
  </si>
  <si>
    <t>Puntenknippunt</t>
  </si>
  <si>
    <t>PrKn</t>
  </si>
  <si>
    <t>Prijsknippunt</t>
  </si>
  <si>
    <t>y</t>
  </si>
  <si>
    <t>x</t>
  </si>
  <si>
    <t>Gegevens perceel</t>
  </si>
  <si>
    <t>Naam</t>
  </si>
  <si>
    <t>Toeslagen</t>
  </si>
  <si>
    <t>Prijs incl. BTW</t>
  </si>
  <si>
    <t>Dry Ice per KG</t>
  </si>
  <si>
    <t>Kosten Documentatie (gehele ontzorging)</t>
  </si>
  <si>
    <t>Kosten Luchttransport</t>
  </si>
  <si>
    <t>Totaal prijs per zending</t>
  </si>
  <si>
    <t>Totaal excl. BTW</t>
  </si>
  <si>
    <t>Totaal incl. BTW</t>
  </si>
  <si>
    <t>Uitgangspunten bij het invullen van het prijzenblad:</t>
  </si>
  <si>
    <t>* Er mogen geen wijzigingen in het Prijzenblad worden aangebracht of kosten worden toegevoegd.</t>
  </si>
  <si>
    <t>* Aan de benoemde aantallen in deze aanbesteding kunnen geen rechten worden ontleend. De aantallen (afname 2023) zijn enkel bedoeld om een fictieve totaalprijs te kunnen bepalen die het mogelijk maakt de Inschrijvingen voor het criterium prijs eenduidig te behandelen.</t>
  </si>
  <si>
    <t>* Indien u een korting wilt aanbieden, dient u deze te verwerken in de geoffreerde prijzen.</t>
  </si>
  <si>
    <t>De Inschrijver verklaart dat:</t>
  </si>
  <si>
    <t>Deze aanbieding wordt gedaan overeenkomstig het gestelde in onderhavige aanbestedingsstukken met inachtneming van de de eventuele Nota van Inlichtingen.</t>
  </si>
  <si>
    <t>Ondertekening</t>
  </si>
  <si>
    <t>Naam:</t>
  </si>
  <si>
    <t>Functie:</t>
  </si>
  <si>
    <t>Datum:</t>
  </si>
  <si>
    <t>Handtekening:</t>
  </si>
  <si>
    <t>Bijlage 2 Prijzenblad EA Koeriersdiensten Lucht B2B</t>
  </si>
  <si>
    <t>South Africa</t>
  </si>
  <si>
    <t xml:space="preserve">* Inschrijver dient deze bijlage te completeren door tabblad 2 in te vullen. </t>
  </si>
  <si>
    <t>* Tabblad 3. Formule Prijzenblad bevat de rekenformule waarmee Inschrijver zijn eigen punten kan berekenen.</t>
  </si>
  <si>
    <t>* Alle kosten zijn gebaseerd op kostenpeil contractjaar 1. Vanaf contractjaar 2 is indexatie mogelijk.</t>
  </si>
  <si>
    <t xml:space="preserve">* Inschrijver dient alleen de gele velden in te vullen en het prijzenblad te ondertekenen (indienen in zowel PDF als Excel).
</t>
  </si>
  <si>
    <t>Dry Shipper (leen)</t>
  </si>
  <si>
    <t>* Alle prijzen zijn exclusief BTW en in €. Afronding is op twee decimalen.</t>
  </si>
  <si>
    <t>* Voor de beoordeling zal de Inschrijfprijs in cel I96 in tabblad 2 worden gebruikt.</t>
  </si>
  <si>
    <t>Rekenblad</t>
  </si>
  <si>
    <t>Gewicht zending in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</si>
</sst>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_-&quot;€&quot;\ * #,##0.00\-;_-&quot;€&quot;\ * &quot;-&quot;??_-;_-@_-"/>
    <numFmt numFmtId="164" formatCode="0.000"/>
    <numFmt numFmtId="165" formatCode="0.000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sz val="11"/>
      <color rgb="FFFF0000"/>
      <name val="Calibri"/>
      <family val="2"/>
      <scheme val="minor"/>
    </font>
    <font>
      <b/>
      <sz val="22"/>
      <color theme="1"/>
      <name val="Calibri"/>
      <family val="2"/>
      <scheme val="minor"/>
    </font>
    <font>
      <b/>
      <i/>
      <sz val="11"/>
      <color rgb="FFFF0000"/>
      <name val="Calibri"/>
      <family val="2"/>
      <scheme val="minor"/>
    </font>
    <font>
      <i/>
      <sz val="11"/>
      <color theme="1"/>
      <name val="Calibri"/>
      <family val="2"/>
      <scheme val="minor"/>
    </font>
    <font>
      <sz val="10"/>
      <name val="Arial"/>
      <family val="2"/>
    </font>
    <font>
      <sz val="11"/>
      <name val="Calibri"/>
      <family val="2"/>
      <scheme val="minor"/>
    </font>
    <font>
      <b/>
      <sz val="14"/>
      <name val="Calibri"/>
      <family val="2"/>
      <scheme val="minor"/>
    </font>
    <font>
      <b/>
      <sz val="10"/>
      <name val="Calibri"/>
      <family val="2"/>
      <scheme val="minor"/>
    </font>
    <font>
      <sz val="10"/>
      <name val="Calibri"/>
      <family val="2"/>
      <scheme val="minor"/>
    </font>
    <font>
      <b/>
      <sz val="11"/>
      <name val="Calibri"/>
      <family val="2"/>
      <scheme val="minor"/>
    </font>
    <font>
      <b/>
      <sz val="10"/>
      <color rgb="FF000000"/>
      <name val="Calibri"/>
      <family val="2"/>
      <scheme val="minor"/>
    </font>
    <font>
      <sz val="8"/>
      <name val="Calibri"/>
      <family val="2"/>
      <scheme val="minor"/>
    </font>
  </fonts>
  <fills count="12">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00FF00"/>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FFFF"/>
        <bgColor rgb="FF000000"/>
      </patternFill>
    </fill>
    <fill>
      <patternFill patternType="solid">
        <fgColor rgb="FFD9D9D9"/>
        <bgColor rgb="FF000000"/>
      </patternFill>
    </fill>
    <fill>
      <patternFill patternType="solid">
        <fgColor rgb="FFDBDBDB"/>
        <bgColor rgb="FF000000"/>
      </patternFill>
    </fill>
    <fill>
      <patternFill patternType="solid">
        <fgColor rgb="FFEDEDED"/>
        <bgColor rgb="FF000000"/>
      </patternFill>
    </fill>
    <fill>
      <patternFill patternType="solid">
        <fgColor rgb="FFFFFF99"/>
        <bgColor rgb="FF000000"/>
      </patternFill>
    </fill>
  </fills>
  <borders count="1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4">
    <xf numFmtId="0" fontId="0" fillId="0" borderId="0"/>
    <xf numFmtId="44" fontId="1" fillId="0" borderId="0" applyFont="0" applyFill="0" applyBorder="0" applyAlignment="0" applyProtection="0"/>
    <xf numFmtId="0" fontId="8" fillId="0" borderId="0" applyNumberFormat="0" applyFill="0" applyBorder="0" applyAlignment="0" applyProtection="0"/>
    <xf numFmtId="0" fontId="1" fillId="0" borderId="0"/>
  </cellStyleXfs>
  <cellXfs count="73">
    <xf numFmtId="0" fontId="0" fillId="0" borderId="0" xfId="0"/>
    <xf numFmtId="44" fontId="0" fillId="0" borderId="0" xfId="1" applyFont="1" applyBorder="1"/>
    <xf numFmtId="44" fontId="0" fillId="0" borderId="0" xfId="1" applyFont="1"/>
    <xf numFmtId="0" fontId="2" fillId="2" borderId="1" xfId="0" applyFont="1" applyFill="1" applyBorder="1" applyAlignment="1">
      <alignment horizontal="left" vertical="top"/>
    </xf>
    <xf numFmtId="0" fontId="2" fillId="2" borderId="2" xfId="0" applyFont="1" applyFill="1" applyBorder="1" applyAlignment="1">
      <alignment horizontal="left" vertical="top"/>
    </xf>
    <xf numFmtId="44" fontId="2" fillId="2" borderId="2" xfId="1" applyFont="1" applyFill="1" applyBorder="1" applyAlignment="1">
      <alignment horizontal="left" vertical="top" wrapText="1"/>
    </xf>
    <xf numFmtId="0" fontId="2" fillId="2" borderId="2" xfId="0" applyFont="1" applyFill="1" applyBorder="1" applyAlignment="1">
      <alignment horizontal="left" vertical="top" wrapText="1"/>
    </xf>
    <xf numFmtId="0" fontId="0" fillId="0" borderId="1" xfId="0" applyBorder="1"/>
    <xf numFmtId="0" fontId="0" fillId="0" borderId="3" xfId="0" applyBorder="1"/>
    <xf numFmtId="0" fontId="0" fillId="0" borderId="4" xfId="0" applyBorder="1"/>
    <xf numFmtId="0" fontId="0" fillId="0" borderId="0" xfId="0"/>
    <xf numFmtId="165" fontId="2" fillId="4" borderId="0" xfId="0" applyNumberFormat="1" applyFont="1" applyFill="1"/>
    <xf numFmtId="0" fontId="6" fillId="0" borderId="0" xfId="0" applyFont="1" applyAlignment="1">
      <alignment horizontal="center"/>
    </xf>
    <xf numFmtId="0" fontId="0" fillId="0" borderId="0" xfId="0" applyAlignment="1">
      <alignment horizontal="right"/>
    </xf>
    <xf numFmtId="0" fontId="0" fillId="6" borderId="0" xfId="0" applyFill="1"/>
    <xf numFmtId="1" fontId="0" fillId="0" borderId="0" xfId="0" applyNumberFormat="1"/>
    <xf numFmtId="0" fontId="2" fillId="0" borderId="0" xfId="0" applyFont="1"/>
    <xf numFmtId="0" fontId="2" fillId="3" borderId="0" xfId="0" applyFont="1" applyFill="1"/>
    <xf numFmtId="44" fontId="0" fillId="0" borderId="1" xfId="1" applyFont="1" applyBorder="1"/>
    <xf numFmtId="44" fontId="0" fillId="0" borderId="1" xfId="0" applyNumberFormat="1" applyBorder="1"/>
    <xf numFmtId="44" fontId="0" fillId="0" borderId="3" xfId="1" applyFont="1" applyBorder="1"/>
    <xf numFmtId="0" fontId="0" fillId="0" borderId="7" xfId="0" applyFill="1" applyBorder="1"/>
    <xf numFmtId="0" fontId="0" fillId="0" borderId="3" xfId="0" applyFill="1" applyBorder="1"/>
    <xf numFmtId="0" fontId="0" fillId="0" borderId="4" xfId="0" applyFill="1" applyBorder="1"/>
    <xf numFmtId="44" fontId="0" fillId="0" borderId="3" xfId="1" applyFont="1" applyFill="1" applyBorder="1"/>
    <xf numFmtId="44" fontId="0" fillId="0" borderId="1" xfId="0" applyNumberFormat="1" applyFill="1" applyBorder="1"/>
    <xf numFmtId="0" fontId="0" fillId="0" borderId="5" xfId="0" applyFill="1" applyBorder="1"/>
    <xf numFmtId="44" fontId="0" fillId="0" borderId="3" xfId="0" applyNumberFormat="1" applyFill="1" applyBorder="1"/>
    <xf numFmtId="0" fontId="0" fillId="0" borderId="1" xfId="0" applyFill="1" applyBorder="1"/>
    <xf numFmtId="44" fontId="0" fillId="0" borderId="1" xfId="1" applyFont="1" applyFill="1" applyBorder="1"/>
    <xf numFmtId="0" fontId="1" fillId="0" borderId="0" xfId="3"/>
    <xf numFmtId="0" fontId="12" fillId="0" borderId="0" xfId="3" applyFont="1" applyAlignment="1">
      <alignment vertical="center" wrapText="1"/>
    </xf>
    <xf numFmtId="0" fontId="10" fillId="8" borderId="14" xfId="3" applyFont="1" applyFill="1" applyBorder="1" applyAlignment="1">
      <alignment vertical="center" wrapText="1"/>
    </xf>
    <xf numFmtId="0" fontId="10" fillId="8" borderId="15" xfId="3" applyFont="1" applyFill="1" applyBorder="1" applyAlignment="1">
      <alignment vertical="center" wrapText="1"/>
    </xf>
    <xf numFmtId="0" fontId="10" fillId="8" borderId="16" xfId="3" applyFont="1" applyFill="1" applyBorder="1" applyAlignment="1">
      <alignment vertical="center" wrapText="1"/>
    </xf>
    <xf numFmtId="0" fontId="3" fillId="0" borderId="0" xfId="3" applyFont="1"/>
    <xf numFmtId="0" fontId="14" fillId="10" borderId="4" xfId="3" applyFont="1" applyFill="1" applyBorder="1" applyAlignment="1">
      <alignment horizontal="left"/>
    </xf>
    <xf numFmtId="44" fontId="0" fillId="6" borderId="3" xfId="1" applyFont="1" applyFill="1" applyBorder="1" applyProtection="1">
      <protection locked="0"/>
    </xf>
    <xf numFmtId="0" fontId="0" fillId="6" borderId="3" xfId="0" applyFill="1" applyBorder="1" applyProtection="1">
      <protection locked="0"/>
    </xf>
    <xf numFmtId="44" fontId="9" fillId="6" borderId="4" xfId="1" applyFont="1" applyFill="1" applyBorder="1" applyProtection="1">
      <protection locked="0"/>
    </xf>
    <xf numFmtId="44" fontId="0" fillId="5" borderId="0" xfId="0" applyNumberFormat="1" applyFill="1" applyProtection="1"/>
    <xf numFmtId="0" fontId="3" fillId="11" borderId="11" xfId="3" applyFont="1" applyFill="1" applyBorder="1" applyAlignment="1" applyProtection="1">
      <alignment horizontal="center"/>
      <protection locked="0"/>
    </xf>
    <xf numFmtId="0" fontId="3" fillId="11" borderId="12" xfId="3" applyFont="1" applyFill="1" applyBorder="1" applyAlignment="1" applyProtection="1">
      <alignment horizontal="center"/>
      <protection locked="0"/>
    </xf>
    <xf numFmtId="0" fontId="3" fillId="11" borderId="6" xfId="3" applyFont="1" applyFill="1" applyBorder="1" applyAlignment="1" applyProtection="1">
      <alignment horizontal="center"/>
      <protection locked="0"/>
    </xf>
    <xf numFmtId="0" fontId="12" fillId="9" borderId="7" xfId="3" applyFont="1" applyFill="1" applyBorder="1" applyAlignment="1">
      <alignment horizontal="left" vertical="center" wrapText="1"/>
    </xf>
    <xf numFmtId="0" fontId="12" fillId="9" borderId="0" xfId="3" applyFont="1" applyFill="1" applyAlignment="1">
      <alignment horizontal="left" vertical="center" wrapText="1"/>
    </xf>
    <xf numFmtId="0" fontId="12" fillId="9" borderId="8" xfId="3" applyFont="1" applyFill="1" applyBorder="1" applyAlignment="1">
      <alignment horizontal="left" vertical="center" wrapText="1"/>
    </xf>
    <xf numFmtId="0" fontId="12" fillId="9" borderId="7" xfId="3" applyFont="1" applyFill="1" applyBorder="1" applyAlignment="1">
      <alignment horizontal="left" vertical="center"/>
    </xf>
    <xf numFmtId="0" fontId="12" fillId="9" borderId="0" xfId="3" applyFont="1" applyFill="1" applyAlignment="1">
      <alignment horizontal="left" vertical="center"/>
    </xf>
    <xf numFmtId="0" fontId="12" fillId="9" borderId="8" xfId="3" applyFont="1" applyFill="1" applyBorder="1" applyAlignment="1">
      <alignment horizontal="left" vertical="center"/>
    </xf>
    <xf numFmtId="0" fontId="11" fillId="9" borderId="7" xfId="3" applyFont="1" applyFill="1" applyBorder="1" applyAlignment="1">
      <alignment horizontal="left" vertical="center"/>
    </xf>
    <xf numFmtId="0" fontId="11" fillId="9" borderId="0" xfId="3" applyFont="1" applyFill="1" applyAlignment="1">
      <alignment horizontal="left" vertical="center"/>
    </xf>
    <xf numFmtId="0" fontId="11" fillId="9" borderId="8" xfId="3" applyFont="1" applyFill="1" applyBorder="1" applyAlignment="1">
      <alignment horizontal="left" vertical="center"/>
    </xf>
    <xf numFmtId="0" fontId="12" fillId="9" borderId="9" xfId="3" applyFont="1" applyFill="1" applyBorder="1" applyAlignment="1">
      <alignment horizontal="left" vertical="center" wrapText="1"/>
    </xf>
    <xf numFmtId="0" fontId="12" fillId="9" borderId="10" xfId="3" applyFont="1" applyFill="1" applyBorder="1" applyAlignment="1">
      <alignment horizontal="left" vertical="center" wrapText="1"/>
    </xf>
    <xf numFmtId="0" fontId="12" fillId="9" borderId="13" xfId="3" applyFont="1" applyFill="1" applyBorder="1" applyAlignment="1">
      <alignment horizontal="left" vertical="center" wrapText="1"/>
    </xf>
    <xf numFmtId="0" fontId="13" fillId="8" borderId="11" xfId="3" applyFont="1" applyFill="1" applyBorder="1" applyAlignment="1">
      <alignment horizontal="left" wrapText="1"/>
    </xf>
    <xf numFmtId="0" fontId="13" fillId="8" borderId="12" xfId="3" applyFont="1" applyFill="1" applyBorder="1" applyAlignment="1">
      <alignment horizontal="left" wrapText="1"/>
    </xf>
    <xf numFmtId="0" fontId="13" fillId="8" borderId="6" xfId="3" applyFont="1" applyFill="1" applyBorder="1" applyAlignment="1">
      <alignment horizontal="left" wrapText="1"/>
    </xf>
    <xf numFmtId="0" fontId="10" fillId="7" borderId="14" xfId="3" applyFont="1" applyFill="1" applyBorder="1" applyAlignment="1">
      <alignment horizontal="left" vertical="center" wrapText="1"/>
    </xf>
    <xf numFmtId="0" fontId="10" fillId="7" borderId="15" xfId="3" applyFont="1" applyFill="1" applyBorder="1" applyAlignment="1">
      <alignment horizontal="left" vertical="center" wrapText="1"/>
    </xf>
    <xf numFmtId="0" fontId="12" fillId="9" borderId="7" xfId="3" applyFont="1" applyFill="1" applyBorder="1" applyAlignment="1">
      <alignment horizontal="left" wrapText="1"/>
    </xf>
    <xf numFmtId="0" fontId="12" fillId="9" borderId="0" xfId="3" applyFont="1" applyFill="1" applyAlignment="1">
      <alignment horizontal="left" wrapText="1"/>
    </xf>
    <xf numFmtId="0" fontId="12" fillId="9" borderId="8" xfId="3" applyFont="1" applyFill="1" applyBorder="1" applyAlignment="1">
      <alignment horizontal="left" wrapText="1"/>
    </xf>
    <xf numFmtId="0" fontId="0" fillId="3" borderId="0" xfId="0" applyFill="1" applyAlignment="1">
      <alignment horizontal="center"/>
    </xf>
    <xf numFmtId="0" fontId="2" fillId="3" borderId="0" xfId="0" applyFont="1" applyFill="1" applyAlignment="1">
      <alignment horizontal="center"/>
    </xf>
    <xf numFmtId="164" fontId="5" fillId="4" borderId="0" xfId="0" applyNumberFormat="1" applyFont="1" applyFill="1" applyAlignment="1">
      <alignment horizontal="center" vertical="center"/>
    </xf>
    <xf numFmtId="1" fontId="5" fillId="0" borderId="0" xfId="0" applyNumberFormat="1" applyFont="1" applyAlignment="1">
      <alignment horizontal="center" vertical="center"/>
    </xf>
    <xf numFmtId="0" fontId="4" fillId="0" borderId="0" xfId="0" applyFont="1" applyAlignment="1">
      <alignment horizontal="left" vertical="top" wrapText="1"/>
    </xf>
    <xf numFmtId="0" fontId="0" fillId="0" borderId="0" xfId="0" applyAlignment="1">
      <alignment horizontal="left" vertical="top" wrapText="1"/>
    </xf>
    <xf numFmtId="0" fontId="2" fillId="6" borderId="0" xfId="0" applyFont="1" applyFill="1" applyAlignment="1" applyProtection="1">
      <alignment horizontal="right"/>
      <protection locked="0"/>
    </xf>
    <xf numFmtId="0" fontId="2" fillId="0" borderId="0" xfId="0" applyFont="1" applyAlignment="1">
      <alignment horizontal="right"/>
    </xf>
    <xf numFmtId="0" fontId="0" fillId="0" borderId="6" xfId="0" applyFill="1" applyBorder="1"/>
  </cellXfs>
  <cellStyles count="4">
    <cellStyle name="Standaard" xfId="0" builtinId="0"/>
    <cellStyle name="Standaard 2" xfId="2" xr:uid="{413D4B44-E84B-4522-B876-FBAD5E3AC094}"/>
    <cellStyle name="Standaard 2 2" xfId="3" xr:uid="{0E995D59-CC2B-4E5E-BF95-CA3C59DD6190}"/>
    <cellStyle name="Valuta" xfId="1" builtinId="4"/>
  </cellStyles>
  <dxfs count="1">
    <dxf>
      <fill>
        <patternFill>
          <bgColor rgb="FF00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nl-NL"/>
              <a:t>Gunningscriterium</a:t>
            </a:r>
          </a:p>
        </c:rich>
      </c:tx>
      <c:overlay val="0"/>
    </c:title>
    <c:autoTitleDeleted val="0"/>
    <c:plotArea>
      <c:layout>
        <c:manualLayout>
          <c:layoutTarget val="inner"/>
          <c:xMode val="edge"/>
          <c:yMode val="edge"/>
          <c:x val="3.527948463662179E-2"/>
          <c:y val="9.9516014854989593E-2"/>
          <c:w val="0.92917455442029184"/>
          <c:h val="0.75592881802637779"/>
        </c:manualLayout>
      </c:layout>
      <c:scatterChart>
        <c:scatterStyle val="lineMarker"/>
        <c:varyColors val="0"/>
        <c:ser>
          <c:idx val="0"/>
          <c:order val="0"/>
          <c:marker>
            <c:symbol val="diamond"/>
            <c:size val="5"/>
          </c:marker>
          <c:dLbls>
            <c:dLbl>
              <c:idx val="0"/>
              <c:delete val="1"/>
              <c:extLst>
                <c:ext xmlns:c15="http://schemas.microsoft.com/office/drawing/2012/chart" uri="{CE6537A1-D6FC-4f65-9D91-7224C49458BB}"/>
                <c:ext xmlns:c16="http://schemas.microsoft.com/office/drawing/2014/chart" uri="{C3380CC4-5D6E-409C-BE32-E72D297353CC}">
                  <c16:uniqueId val="{00000000-626A-4665-A771-EAC2F74B9F5A}"/>
                </c:ext>
              </c:extLst>
            </c:dLbl>
            <c:spPr>
              <a:noFill/>
              <a:ln>
                <a:noFill/>
              </a:ln>
              <a:effectLst/>
            </c:spPr>
            <c:dLblPos val="t"/>
            <c:showLegendKey val="0"/>
            <c:showVal val="1"/>
            <c:showCatName val="1"/>
            <c:showSerName val="0"/>
            <c:showPercent val="0"/>
            <c:showBubbleSize val="0"/>
            <c:separator>; </c:separator>
            <c:showLeaderLines val="0"/>
            <c:extLst>
              <c:ext xmlns:c15="http://schemas.microsoft.com/office/drawing/2012/chart" uri="{CE6537A1-D6FC-4f65-9D91-7224C49458BB}">
                <c15:showLeaderLines val="0"/>
              </c:ext>
            </c:extLst>
          </c:dLbls>
          <c:xVal>
            <c:numRef>
              <c:f>'3. Puntenscore Lucht B2B'!$I$15:$J$15</c:f>
              <c:numCache>
                <c:formatCode>General</c:formatCode>
                <c:ptCount val="2"/>
                <c:pt idx="0">
                  <c:v>0</c:v>
                </c:pt>
                <c:pt idx="1">
                  <c:v>170000</c:v>
                </c:pt>
              </c:numCache>
            </c:numRef>
          </c:xVal>
          <c:yVal>
            <c:numRef>
              <c:f>'3. Puntenscore Lucht B2B'!$I$16:$J$16</c:f>
              <c:numCache>
                <c:formatCode>General</c:formatCode>
                <c:ptCount val="2"/>
                <c:pt idx="0">
                  <c:v>20</c:v>
                </c:pt>
                <c:pt idx="1">
                  <c:v>20</c:v>
                </c:pt>
              </c:numCache>
            </c:numRef>
          </c:yVal>
          <c:smooth val="0"/>
          <c:extLst>
            <c:ext xmlns:c16="http://schemas.microsoft.com/office/drawing/2014/chart" uri="{C3380CC4-5D6E-409C-BE32-E72D297353CC}">
              <c16:uniqueId val="{00000001-626A-4665-A771-EAC2F74B9F5A}"/>
            </c:ext>
          </c:extLst>
        </c:ser>
        <c:ser>
          <c:idx val="1"/>
          <c:order val="1"/>
          <c:tx>
            <c:v>twee</c:v>
          </c:tx>
          <c:marker>
            <c:symbol val="diamond"/>
            <c:size val="5"/>
          </c:marker>
          <c:dLbls>
            <c:dLbl>
              <c:idx val="1"/>
              <c:delete val="1"/>
              <c:extLst>
                <c:ext xmlns:c15="http://schemas.microsoft.com/office/drawing/2012/chart" uri="{CE6537A1-D6FC-4f65-9D91-7224C49458BB}"/>
                <c:ext xmlns:c16="http://schemas.microsoft.com/office/drawing/2014/chart" uri="{C3380CC4-5D6E-409C-BE32-E72D297353CC}">
                  <c16:uniqueId val="{00000002-626A-4665-A771-EAC2F74B9F5A}"/>
                </c:ext>
              </c:extLst>
            </c:dLbl>
            <c:spPr>
              <a:noFill/>
              <a:ln>
                <a:noFill/>
              </a:ln>
              <a:effectLst/>
            </c:spPr>
            <c:dLblPos val="t"/>
            <c:showLegendKey val="0"/>
            <c:showVal val="1"/>
            <c:showCatName val="1"/>
            <c:showSerName val="0"/>
            <c:showPercent val="0"/>
            <c:showBubbleSize val="0"/>
            <c:separator>; </c:separator>
            <c:showLeaderLines val="0"/>
            <c:extLst>
              <c:ext xmlns:c15="http://schemas.microsoft.com/office/drawing/2012/chart" uri="{CE6537A1-D6FC-4f65-9D91-7224C49458BB}">
                <c15:showLeaderLines val="0"/>
              </c:ext>
            </c:extLst>
          </c:dLbls>
          <c:xVal>
            <c:numRef>
              <c:f>'3. Puntenscore Lucht B2B'!$J$15:$K$15</c:f>
              <c:numCache>
                <c:formatCode>General</c:formatCode>
                <c:ptCount val="2"/>
                <c:pt idx="0">
                  <c:v>170000</c:v>
                </c:pt>
                <c:pt idx="1">
                  <c:v>220000</c:v>
                </c:pt>
              </c:numCache>
            </c:numRef>
          </c:xVal>
          <c:yVal>
            <c:numRef>
              <c:f>'3. Puntenscore Lucht B2B'!$J$16:$K$16</c:f>
              <c:numCache>
                <c:formatCode>General</c:formatCode>
                <c:ptCount val="2"/>
                <c:pt idx="0">
                  <c:v>20</c:v>
                </c:pt>
                <c:pt idx="1">
                  <c:v>0</c:v>
                </c:pt>
              </c:numCache>
            </c:numRef>
          </c:yVal>
          <c:smooth val="0"/>
          <c:extLst>
            <c:ext xmlns:c16="http://schemas.microsoft.com/office/drawing/2014/chart" uri="{C3380CC4-5D6E-409C-BE32-E72D297353CC}">
              <c16:uniqueId val="{00000003-626A-4665-A771-EAC2F74B9F5A}"/>
            </c:ext>
          </c:extLst>
        </c:ser>
        <c:ser>
          <c:idx val="2"/>
          <c:order val="2"/>
          <c:tx>
            <c:v>drie</c:v>
          </c:tx>
          <c:marker>
            <c:symbol val="square"/>
            <c:size val="10"/>
            <c:spPr>
              <a:solidFill>
                <a:srgbClr val="00FF00"/>
              </a:solidFill>
            </c:spPr>
          </c:marker>
          <c:dPt>
            <c:idx val="0"/>
            <c:marker>
              <c:spPr>
                <a:solidFill>
                  <a:srgbClr val="00FF00"/>
                </a:solidFill>
                <a:ln>
                  <a:solidFill>
                    <a:schemeClr val="accent2">
                      <a:lumMod val="40000"/>
                      <a:lumOff val="60000"/>
                    </a:schemeClr>
                  </a:solidFill>
                </a:ln>
              </c:spPr>
            </c:marker>
            <c:bubble3D val="0"/>
            <c:extLst>
              <c:ext xmlns:c16="http://schemas.microsoft.com/office/drawing/2014/chart" uri="{C3380CC4-5D6E-409C-BE32-E72D297353CC}">
                <c16:uniqueId val="{00000004-626A-4665-A771-EAC2F74B9F5A}"/>
              </c:ext>
            </c:extLst>
          </c:dPt>
          <c:dLbls>
            <c:dLbl>
              <c:idx val="0"/>
              <c:layout>
                <c:manualLayout>
                  <c:x val="-6.3377048800797933E-2"/>
                  <c:y val="8.7511972474762348E-2"/>
                </c:manualLayout>
              </c:layout>
              <c:dLblPos val="r"/>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4-626A-4665-A771-EAC2F74B9F5A}"/>
                </c:ext>
              </c:extLst>
            </c:dLbl>
            <c:spPr>
              <a:noFill/>
            </c:spPr>
            <c:txPr>
              <a:bodyPr/>
              <a:lstStyle/>
              <a:p>
                <a:pPr>
                  <a:defRPr b="1">
                    <a:solidFill>
                      <a:srgbClr val="00B050"/>
                    </a:solidFill>
                  </a:defRPr>
                </a:pPr>
                <a:endParaRPr lang="nl-NL"/>
              </a:p>
            </c:txPr>
            <c:dLblPos val="b"/>
            <c:showLegendKey val="0"/>
            <c:showVal val="1"/>
            <c:showCatName val="1"/>
            <c:showSerName val="0"/>
            <c:showPercent val="0"/>
            <c:showBubbleSize val="0"/>
            <c:separator>; </c:separator>
            <c:showLeaderLines val="0"/>
            <c:extLst>
              <c:ext xmlns:c15="http://schemas.microsoft.com/office/drawing/2012/chart" uri="{CE6537A1-D6FC-4f65-9D91-7224C49458BB}">
                <c15:showLeaderLines val="0"/>
              </c:ext>
            </c:extLst>
          </c:dLbls>
          <c:xVal>
            <c:numRef>
              <c:f>'3. Puntenscore Lucht B2B'!$M$15</c:f>
              <c:numCache>
                <c:formatCode>General</c:formatCode>
                <c:ptCount val="1"/>
                <c:pt idx="0">
                  <c:v>0</c:v>
                </c:pt>
              </c:numCache>
            </c:numRef>
          </c:xVal>
          <c:yVal>
            <c:numRef>
              <c:f>'3. Puntenscore Lucht B2B'!$M$16</c:f>
              <c:numCache>
                <c:formatCode>0</c:formatCode>
                <c:ptCount val="1"/>
                <c:pt idx="0">
                  <c:v>20</c:v>
                </c:pt>
              </c:numCache>
            </c:numRef>
          </c:yVal>
          <c:smooth val="0"/>
          <c:extLst>
            <c:ext xmlns:c16="http://schemas.microsoft.com/office/drawing/2014/chart" uri="{C3380CC4-5D6E-409C-BE32-E72D297353CC}">
              <c16:uniqueId val="{00000005-626A-4665-A771-EAC2F74B9F5A}"/>
            </c:ext>
          </c:extLst>
        </c:ser>
        <c:ser>
          <c:idx val="3"/>
          <c:order val="3"/>
          <c:tx>
            <c:v>vier</c:v>
          </c:tx>
          <c:spPr>
            <a:ln w="6350">
              <a:solidFill>
                <a:schemeClr val="tx1"/>
              </a:solidFill>
              <a:prstDash val="sysDot"/>
            </a:ln>
          </c:spPr>
          <c:marker>
            <c:symbol val="x"/>
            <c:size val="3"/>
            <c:spPr>
              <a:solidFill>
                <a:schemeClr val="bg1"/>
              </a:solidFill>
            </c:spPr>
          </c:marker>
          <c:dLbls>
            <c:delete val="1"/>
          </c:dLbls>
          <c:xVal>
            <c:numRef>
              <c:f>'3. Puntenscore Lucht B2B'!$L$18:$M$18</c:f>
              <c:numCache>
                <c:formatCode>General</c:formatCode>
                <c:ptCount val="2"/>
                <c:pt idx="0">
                  <c:v>0</c:v>
                </c:pt>
                <c:pt idx="1">
                  <c:v>170000</c:v>
                </c:pt>
              </c:numCache>
            </c:numRef>
          </c:xVal>
          <c:yVal>
            <c:numRef>
              <c:f>'3. Puntenscore Lucht B2B'!$L$19:$M$19</c:f>
              <c:numCache>
                <c:formatCode>General</c:formatCode>
                <c:ptCount val="2"/>
                <c:pt idx="0">
                  <c:v>20</c:v>
                </c:pt>
                <c:pt idx="1">
                  <c:v>20</c:v>
                </c:pt>
              </c:numCache>
            </c:numRef>
          </c:yVal>
          <c:smooth val="0"/>
          <c:extLst>
            <c:ext xmlns:c16="http://schemas.microsoft.com/office/drawing/2014/chart" uri="{C3380CC4-5D6E-409C-BE32-E72D297353CC}">
              <c16:uniqueId val="{00000006-626A-4665-A771-EAC2F74B9F5A}"/>
            </c:ext>
          </c:extLst>
        </c:ser>
        <c:ser>
          <c:idx val="4"/>
          <c:order val="4"/>
          <c:tx>
            <c:v>vijf</c:v>
          </c:tx>
          <c:spPr>
            <a:ln w="6350">
              <a:solidFill>
                <a:schemeClr val="tx1"/>
              </a:solidFill>
              <a:prstDash val="sysDot"/>
            </a:ln>
          </c:spPr>
          <c:marker>
            <c:symbol val="x"/>
            <c:size val="3"/>
            <c:spPr>
              <a:solidFill>
                <a:schemeClr val="bg1"/>
              </a:solidFill>
            </c:spPr>
          </c:marker>
          <c:dLbls>
            <c:delete val="1"/>
          </c:dLbls>
          <c:xVal>
            <c:numRef>
              <c:f>'3. Puntenscore Lucht B2B'!$M$18:$N$18</c:f>
              <c:numCache>
                <c:formatCode>General</c:formatCode>
                <c:ptCount val="2"/>
                <c:pt idx="0">
                  <c:v>170000</c:v>
                </c:pt>
                <c:pt idx="1">
                  <c:v>170000</c:v>
                </c:pt>
              </c:numCache>
            </c:numRef>
          </c:xVal>
          <c:yVal>
            <c:numRef>
              <c:f>'3. Puntenscore Lucht B2B'!$M$19:$N$19</c:f>
              <c:numCache>
                <c:formatCode>General</c:formatCode>
                <c:ptCount val="2"/>
                <c:pt idx="0">
                  <c:v>20</c:v>
                </c:pt>
                <c:pt idx="1">
                  <c:v>0</c:v>
                </c:pt>
              </c:numCache>
            </c:numRef>
          </c:yVal>
          <c:smooth val="0"/>
          <c:extLst>
            <c:ext xmlns:c16="http://schemas.microsoft.com/office/drawing/2014/chart" uri="{C3380CC4-5D6E-409C-BE32-E72D297353CC}">
              <c16:uniqueId val="{00000007-626A-4665-A771-EAC2F74B9F5A}"/>
            </c:ext>
          </c:extLst>
        </c:ser>
        <c:dLbls>
          <c:showLegendKey val="0"/>
          <c:showVal val="1"/>
          <c:showCatName val="1"/>
          <c:showSerName val="0"/>
          <c:showPercent val="0"/>
          <c:showBubbleSize val="0"/>
        </c:dLbls>
        <c:axId val="131378560"/>
        <c:axId val="131397120"/>
      </c:scatterChart>
      <c:valAx>
        <c:axId val="131378560"/>
        <c:scaling>
          <c:orientation val="minMax"/>
        </c:scaling>
        <c:delete val="0"/>
        <c:axPos val="b"/>
        <c:numFmt formatCode="General" sourceLinked="0"/>
        <c:majorTickMark val="none"/>
        <c:minorTickMark val="none"/>
        <c:tickLblPos val="nextTo"/>
        <c:crossAx val="131397120"/>
        <c:crossesAt val="0"/>
        <c:crossBetween val="midCat"/>
      </c:valAx>
      <c:valAx>
        <c:axId val="131397120"/>
        <c:scaling>
          <c:orientation val="minMax"/>
          <c:min val="0"/>
        </c:scaling>
        <c:delete val="0"/>
        <c:axPos val="l"/>
        <c:numFmt formatCode="General" sourceLinked="1"/>
        <c:majorTickMark val="out"/>
        <c:minorTickMark val="none"/>
        <c:tickLblPos val="nextTo"/>
        <c:crossAx val="131378560"/>
        <c:crossesAt val="0"/>
        <c:crossBetween val="midCat"/>
      </c:valAx>
      <c:spPr>
        <a:ln w="3175">
          <a:solidFill>
            <a:schemeClr val="tx1"/>
          </a:solidFill>
          <a:prstDash val="sysDot"/>
        </a:ln>
      </c:spPr>
    </c:plotArea>
    <c:plotVisOnly val="1"/>
    <c:dispBlanksAs val="gap"/>
    <c:showDLblsOverMax val="0"/>
  </c:chart>
  <c:printSettings>
    <c:headerFooter/>
    <c:pageMargins b="0.75000000000000011" l="0.70000000000000007" r="0.70000000000000007" t="0.75000000000000011" header="0.30000000000000004" footer="0.30000000000000004"/>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33336</xdr:colOff>
      <xdr:row>10</xdr:row>
      <xdr:rowOff>0</xdr:rowOff>
    </xdr:from>
    <xdr:to>
      <xdr:col>15</xdr:col>
      <xdr:colOff>609599</xdr:colOff>
      <xdr:row>34</xdr:row>
      <xdr:rowOff>19050</xdr:rowOff>
    </xdr:to>
    <xdr:graphicFrame macro="">
      <xdr:nvGraphicFramePr>
        <xdr:cNvPr id="2" name="Grafiek 1">
          <a:extLst>
            <a:ext uri="{FF2B5EF4-FFF2-40B4-BE49-F238E27FC236}">
              <a16:creationId xmlns:a16="http://schemas.microsoft.com/office/drawing/2014/main" id="{862D1927-D1BD-49A4-983C-541B2D6569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0.03783</cdr:x>
      <cdr:y>0.08714</cdr:y>
    </cdr:from>
    <cdr:to>
      <cdr:x>0.12348</cdr:x>
      <cdr:y>0.12656</cdr:y>
    </cdr:to>
    <cdr:sp macro="" textlink="">
      <cdr:nvSpPr>
        <cdr:cNvPr id="6" name="Tekstvak 5"/>
        <cdr:cNvSpPr txBox="1"/>
      </cdr:nvSpPr>
      <cdr:spPr>
        <a:xfrm xmlns:a="http://schemas.openxmlformats.org/drawingml/2006/main">
          <a:off x="252414" y="400050"/>
          <a:ext cx="571500" cy="1809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1000" b="1"/>
            <a:t>Punten</a:t>
          </a:r>
        </a:p>
      </cdr:txBody>
    </cdr:sp>
  </cdr:relSizeAnchor>
  <cdr:relSizeAnchor xmlns:cdr="http://schemas.openxmlformats.org/drawingml/2006/chartDrawing">
    <cdr:from>
      <cdr:x>0.8858</cdr:x>
      <cdr:y>0.90664</cdr:y>
    </cdr:from>
    <cdr:to>
      <cdr:x>0.95432</cdr:x>
      <cdr:y>0.95851</cdr:y>
    </cdr:to>
    <cdr:sp macro="" textlink="">
      <cdr:nvSpPr>
        <cdr:cNvPr id="2" name="Tekstvak 1"/>
        <cdr:cNvSpPr txBox="1"/>
      </cdr:nvSpPr>
      <cdr:spPr>
        <a:xfrm xmlns:a="http://schemas.openxmlformats.org/drawingml/2006/main">
          <a:off x="5910265" y="4162425"/>
          <a:ext cx="457200" cy="2381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1000" b="1"/>
            <a:t>euro</a:t>
          </a:r>
        </a:p>
      </cdr:txBody>
    </cdr:sp>
  </cdr:relSizeAnchor>
</c:userShape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3D8FF-E337-46D0-810E-551576D2192E}">
  <dimension ref="A1:E21"/>
  <sheetViews>
    <sheetView workbookViewId="0">
      <selection activeCell="B19" sqref="B19:E19"/>
    </sheetView>
  </sheetViews>
  <sheetFormatPr defaultColWidth="9.140625" defaultRowHeight="15" x14ac:dyDescent="0.25"/>
  <cols>
    <col min="1" max="1" width="12.42578125" style="30" bestFit="1" customWidth="1"/>
    <col min="2" max="4" width="9.140625" style="30"/>
    <col min="5" max="5" width="53.5703125" style="30" customWidth="1"/>
    <col min="6" max="16384" width="9.140625" style="30"/>
  </cols>
  <sheetData>
    <row r="1" spans="1:5" ht="37.5" customHeight="1" thickBot="1" x14ac:dyDescent="0.3">
      <c r="A1" s="59" t="s">
        <v>91</v>
      </c>
      <c r="B1" s="60"/>
      <c r="C1" s="60"/>
      <c r="D1" s="60"/>
      <c r="E1" s="60"/>
    </row>
    <row r="2" spans="1:5" ht="18.75" x14ac:dyDescent="0.25">
      <c r="A2" s="32"/>
      <c r="B2" s="33"/>
      <c r="C2" s="33"/>
      <c r="D2" s="33"/>
      <c r="E2" s="34"/>
    </row>
    <row r="3" spans="1:5" x14ac:dyDescent="0.25">
      <c r="A3" s="50" t="s">
        <v>80</v>
      </c>
      <c r="B3" s="51"/>
      <c r="C3" s="51"/>
      <c r="D3" s="51"/>
      <c r="E3" s="52"/>
    </row>
    <row r="4" spans="1:5" ht="30.75" customHeight="1" x14ac:dyDescent="0.25">
      <c r="A4" s="61" t="s">
        <v>93</v>
      </c>
      <c r="B4" s="62"/>
      <c r="C4" s="62"/>
      <c r="D4" s="62"/>
      <c r="E4" s="63"/>
    </row>
    <row r="5" spans="1:5" ht="47.25" customHeight="1" x14ac:dyDescent="0.25">
      <c r="A5" s="61" t="s">
        <v>96</v>
      </c>
      <c r="B5" s="62"/>
      <c r="C5" s="62"/>
      <c r="D5" s="62"/>
      <c r="E5" s="63"/>
    </row>
    <row r="6" spans="1:5" ht="25.5" customHeight="1" x14ac:dyDescent="0.25">
      <c r="A6" s="61" t="s">
        <v>94</v>
      </c>
      <c r="B6" s="62"/>
      <c r="C6" s="62"/>
      <c r="D6" s="62"/>
      <c r="E6" s="63"/>
    </row>
    <row r="7" spans="1:5" ht="25.5" customHeight="1" x14ac:dyDescent="0.25">
      <c r="A7" s="44" t="s">
        <v>81</v>
      </c>
      <c r="B7" s="45"/>
      <c r="C7" s="45"/>
      <c r="D7" s="45"/>
      <c r="E7" s="46"/>
    </row>
    <row r="8" spans="1:5" ht="25.5" customHeight="1" x14ac:dyDescent="0.25">
      <c r="A8" s="44" t="s">
        <v>98</v>
      </c>
      <c r="B8" s="45"/>
      <c r="C8" s="45"/>
      <c r="D8" s="45"/>
      <c r="E8" s="46"/>
    </row>
    <row r="9" spans="1:5" ht="60.6" customHeight="1" x14ac:dyDescent="0.25">
      <c r="A9" s="44" t="s">
        <v>82</v>
      </c>
      <c r="B9" s="45"/>
      <c r="C9" s="45"/>
      <c r="D9" s="45"/>
      <c r="E9" s="46"/>
    </row>
    <row r="10" spans="1:5" x14ac:dyDescent="0.25">
      <c r="A10" s="47" t="s">
        <v>83</v>
      </c>
      <c r="B10" s="48"/>
      <c r="C10" s="48"/>
      <c r="D10" s="48"/>
      <c r="E10" s="49"/>
    </row>
    <row r="11" spans="1:5" ht="25.5" customHeight="1" x14ac:dyDescent="0.25">
      <c r="A11" s="44" t="s">
        <v>95</v>
      </c>
      <c r="B11" s="45"/>
      <c r="C11" s="45"/>
      <c r="D11" s="45"/>
      <c r="E11" s="46"/>
    </row>
    <row r="12" spans="1:5" ht="25.5" customHeight="1" x14ac:dyDescent="0.25">
      <c r="A12" s="44" t="s">
        <v>99</v>
      </c>
      <c r="B12" s="45"/>
      <c r="C12" s="45"/>
      <c r="D12" s="45"/>
      <c r="E12" s="46"/>
    </row>
    <row r="13" spans="1:5" x14ac:dyDescent="0.25">
      <c r="A13" s="50" t="s">
        <v>84</v>
      </c>
      <c r="B13" s="51"/>
      <c r="C13" s="51"/>
      <c r="D13" s="51"/>
      <c r="E13" s="52"/>
    </row>
    <row r="14" spans="1:5" ht="38.25" customHeight="1" thickBot="1" x14ac:dyDescent="0.3">
      <c r="A14" s="53" t="s">
        <v>85</v>
      </c>
      <c r="B14" s="54"/>
      <c r="C14" s="54"/>
      <c r="D14" s="54"/>
      <c r="E14" s="55"/>
    </row>
    <row r="15" spans="1:5" x14ac:dyDescent="0.25">
      <c r="A15" s="31"/>
      <c r="B15" s="35"/>
      <c r="C15" s="35"/>
      <c r="D15" s="35"/>
      <c r="E15" s="35"/>
    </row>
    <row r="16" spans="1:5" x14ac:dyDescent="0.25">
      <c r="A16" s="35"/>
      <c r="B16" s="35"/>
      <c r="C16" s="35"/>
      <c r="D16" s="35"/>
      <c r="E16" s="35"/>
    </row>
    <row r="17" spans="1:5" ht="15" customHeight="1" x14ac:dyDescent="0.25">
      <c r="A17" s="56" t="s">
        <v>86</v>
      </c>
      <c r="B17" s="57"/>
      <c r="C17" s="57"/>
      <c r="D17" s="57"/>
      <c r="E17" s="58"/>
    </row>
    <row r="18" spans="1:5" x14ac:dyDescent="0.25">
      <c r="A18" s="36" t="s">
        <v>87</v>
      </c>
      <c r="B18" s="41"/>
      <c r="C18" s="42"/>
      <c r="D18" s="42"/>
      <c r="E18" s="43"/>
    </row>
    <row r="19" spans="1:5" x14ac:dyDescent="0.25">
      <c r="A19" s="36" t="s">
        <v>88</v>
      </c>
      <c r="B19" s="41"/>
      <c r="C19" s="42"/>
      <c r="D19" s="42"/>
      <c r="E19" s="43"/>
    </row>
    <row r="20" spans="1:5" x14ac:dyDescent="0.25">
      <c r="A20" s="36" t="s">
        <v>89</v>
      </c>
      <c r="B20" s="41"/>
      <c r="C20" s="42"/>
      <c r="D20" s="42"/>
      <c r="E20" s="43"/>
    </row>
    <row r="21" spans="1:5" x14ac:dyDescent="0.25">
      <c r="A21" s="36" t="s">
        <v>90</v>
      </c>
      <c r="B21" s="41"/>
      <c r="C21" s="42"/>
      <c r="D21" s="42"/>
      <c r="E21" s="43"/>
    </row>
  </sheetData>
  <sheetProtection algorithmName="SHA-512" hashValue="EG58BepPZw/L36b9DdMONCtqtHts04+niSUseK2MB7iEWzO0WWNQvs56VKJ1xreYSJHPIS++uSitBWGlKWy3Ew==" saltValue="uiFS6RjEBYfnVYBebVRU4Q==" spinCount="100000" sheet="1" objects="1" scenarios="1"/>
  <mergeCells count="18">
    <mergeCell ref="A7:E7"/>
    <mergeCell ref="A1:E1"/>
    <mergeCell ref="A3:E3"/>
    <mergeCell ref="A4:E4"/>
    <mergeCell ref="A5:E5"/>
    <mergeCell ref="A6:E6"/>
    <mergeCell ref="B21:E21"/>
    <mergeCell ref="A8:E8"/>
    <mergeCell ref="A9:E9"/>
    <mergeCell ref="A10:E10"/>
    <mergeCell ref="A11:E11"/>
    <mergeCell ref="A12:E12"/>
    <mergeCell ref="A13:E13"/>
    <mergeCell ref="A14:E14"/>
    <mergeCell ref="A17:E17"/>
    <mergeCell ref="B18:E18"/>
    <mergeCell ref="B19:E19"/>
    <mergeCell ref="B20:E2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2CD2F-6C26-4B3B-8C2E-43619CE49843}">
  <dimension ref="A1:M97"/>
  <sheetViews>
    <sheetView tabSelected="1" zoomScale="90" zoomScaleNormal="90" workbookViewId="0">
      <selection activeCell="E22" sqref="E22"/>
    </sheetView>
  </sheetViews>
  <sheetFormatPr defaultRowHeight="15" x14ac:dyDescent="0.25"/>
  <cols>
    <col min="1" max="1" width="19.5703125" customWidth="1"/>
    <col min="2" max="2" width="25.140625" style="10" customWidth="1"/>
    <col min="3" max="3" width="37.5703125" style="10" bestFit="1" customWidth="1"/>
    <col min="4" max="4" width="37.5703125" style="10" customWidth="1"/>
    <col min="5" max="5" width="26.5703125" style="10" customWidth="1"/>
    <col min="6" max="8" width="19.140625" customWidth="1"/>
    <col min="9" max="9" width="15" bestFit="1" customWidth="1"/>
    <col min="10" max="10" width="17.42578125" customWidth="1"/>
    <col min="12" max="12" width="38.28515625" bestFit="1" customWidth="1"/>
    <col min="13" max="13" width="20.140625" customWidth="1"/>
  </cols>
  <sheetData>
    <row r="1" spans="1:13" x14ac:dyDescent="0.25">
      <c r="I1" s="2"/>
    </row>
    <row r="2" spans="1:13" ht="15.75" thickBot="1" x14ac:dyDescent="0.3">
      <c r="I2" s="2"/>
    </row>
    <row r="3" spans="1:13" ht="45" x14ac:dyDescent="0.25">
      <c r="A3" s="3" t="s">
        <v>0</v>
      </c>
      <c r="B3" s="4" t="s">
        <v>1</v>
      </c>
      <c r="C3" s="4" t="s">
        <v>48</v>
      </c>
      <c r="D3" s="4" t="s">
        <v>101</v>
      </c>
      <c r="E3" s="6" t="s">
        <v>47</v>
      </c>
      <c r="F3" s="6" t="s">
        <v>28</v>
      </c>
      <c r="G3" s="6" t="s">
        <v>75</v>
      </c>
      <c r="H3" s="6" t="s">
        <v>76</v>
      </c>
      <c r="I3" s="5" t="s">
        <v>49</v>
      </c>
      <c r="J3" s="5" t="s">
        <v>77</v>
      </c>
      <c r="L3" s="6" t="s">
        <v>72</v>
      </c>
      <c r="M3" s="6" t="s">
        <v>73</v>
      </c>
    </row>
    <row r="4" spans="1:13" x14ac:dyDescent="0.25">
      <c r="I4" s="2"/>
      <c r="L4" s="10"/>
      <c r="M4" s="2"/>
    </row>
    <row r="5" spans="1:13" ht="15.75" thickBot="1" x14ac:dyDescent="0.3">
      <c r="I5" s="1"/>
      <c r="L5" s="10"/>
      <c r="M5" s="1"/>
    </row>
    <row r="6" spans="1:13" ht="15.75" thickBot="1" x14ac:dyDescent="0.3">
      <c r="A6" s="7" t="s">
        <v>2</v>
      </c>
      <c r="B6" s="7" t="s">
        <v>31</v>
      </c>
      <c r="C6" s="7" t="s">
        <v>20</v>
      </c>
      <c r="D6" s="7">
        <v>10</v>
      </c>
      <c r="E6" s="7">
        <v>1</v>
      </c>
      <c r="F6" s="37"/>
      <c r="G6" s="37">
        <v>0</v>
      </c>
      <c r="H6" s="37">
        <v>0</v>
      </c>
      <c r="I6" s="20">
        <f>SUM(F6:H6)</f>
        <v>0</v>
      </c>
      <c r="J6" s="19">
        <f>E6*I6</f>
        <v>0</v>
      </c>
      <c r="L6" s="9" t="s">
        <v>74</v>
      </c>
      <c r="M6" s="39"/>
    </row>
    <row r="7" spans="1:13" ht="15.75" thickBot="1" x14ac:dyDescent="0.3">
      <c r="A7" s="8" t="s">
        <v>2</v>
      </c>
      <c r="B7" s="8" t="s">
        <v>3</v>
      </c>
      <c r="C7" s="9" t="s">
        <v>20</v>
      </c>
      <c r="D7" s="72">
        <v>10</v>
      </c>
      <c r="E7" s="8">
        <v>3</v>
      </c>
      <c r="F7" s="37">
        <v>0</v>
      </c>
      <c r="G7" s="37">
        <v>0</v>
      </c>
      <c r="H7" s="37">
        <v>0</v>
      </c>
      <c r="I7" s="20">
        <f t="shared" ref="I7:I22" si="0">SUM(F7:H7)</f>
        <v>0</v>
      </c>
      <c r="J7" s="19">
        <f t="shared" ref="J7:J22" si="1">E7*I7</f>
        <v>0</v>
      </c>
      <c r="L7" s="9" t="s">
        <v>97</v>
      </c>
      <c r="M7" s="39">
        <v>0</v>
      </c>
    </row>
    <row r="8" spans="1:13" ht="15.75" thickBot="1" x14ac:dyDescent="0.3">
      <c r="A8" s="8" t="s">
        <v>2</v>
      </c>
      <c r="B8" s="8" t="s">
        <v>4</v>
      </c>
      <c r="C8" s="9" t="s">
        <v>20</v>
      </c>
      <c r="D8" s="72">
        <v>10</v>
      </c>
      <c r="E8" s="8">
        <v>2</v>
      </c>
      <c r="F8" s="37">
        <v>0</v>
      </c>
      <c r="G8" s="37">
        <v>0</v>
      </c>
      <c r="H8" s="37">
        <v>0</v>
      </c>
      <c r="I8" s="20">
        <f t="shared" si="0"/>
        <v>0</v>
      </c>
      <c r="J8" s="19">
        <f t="shared" si="1"/>
        <v>0</v>
      </c>
      <c r="L8" s="9" t="s">
        <v>29</v>
      </c>
      <c r="M8" s="39">
        <v>0</v>
      </c>
    </row>
    <row r="9" spans="1:13" ht="15.75" thickBot="1" x14ac:dyDescent="0.3">
      <c r="A9" s="8" t="s">
        <v>2</v>
      </c>
      <c r="B9" s="8" t="s">
        <v>5</v>
      </c>
      <c r="C9" s="9" t="s">
        <v>20</v>
      </c>
      <c r="D9" s="72">
        <v>10</v>
      </c>
      <c r="E9" s="8">
        <v>1</v>
      </c>
      <c r="F9" s="37">
        <v>0</v>
      </c>
      <c r="G9" s="37">
        <v>0</v>
      </c>
      <c r="H9" s="37">
        <v>0</v>
      </c>
      <c r="I9" s="20">
        <f t="shared" si="0"/>
        <v>0</v>
      </c>
      <c r="J9" s="19">
        <f t="shared" si="1"/>
        <v>0</v>
      </c>
      <c r="L9" s="9" t="s">
        <v>30</v>
      </c>
      <c r="M9" s="39">
        <v>0</v>
      </c>
    </row>
    <row r="10" spans="1:13" ht="15.75" thickBot="1" x14ac:dyDescent="0.3">
      <c r="A10" s="8" t="s">
        <v>2</v>
      </c>
      <c r="B10" s="8" t="s">
        <v>6</v>
      </c>
      <c r="C10" s="9" t="s">
        <v>20</v>
      </c>
      <c r="D10" s="72">
        <v>10</v>
      </c>
      <c r="E10" s="8">
        <v>1</v>
      </c>
      <c r="F10" s="37">
        <v>0</v>
      </c>
      <c r="G10" s="37">
        <v>0</v>
      </c>
      <c r="H10" s="37">
        <v>0</v>
      </c>
      <c r="I10" s="20">
        <f t="shared" si="0"/>
        <v>0</v>
      </c>
      <c r="J10" s="19">
        <f t="shared" si="1"/>
        <v>0</v>
      </c>
      <c r="L10" s="10"/>
      <c r="M10" s="10"/>
    </row>
    <row r="11" spans="1:13" ht="15.75" thickBot="1" x14ac:dyDescent="0.3">
      <c r="A11" s="8" t="s">
        <v>2</v>
      </c>
      <c r="B11" s="8" t="s">
        <v>7</v>
      </c>
      <c r="C11" s="9" t="s">
        <v>20</v>
      </c>
      <c r="D11" s="72">
        <v>10</v>
      </c>
      <c r="E11" s="8">
        <v>3</v>
      </c>
      <c r="F11" s="37">
        <v>0</v>
      </c>
      <c r="G11" s="37">
        <v>0</v>
      </c>
      <c r="H11" s="37">
        <v>0</v>
      </c>
      <c r="I11" s="20">
        <f t="shared" si="0"/>
        <v>0</v>
      </c>
      <c r="J11" s="19">
        <f t="shared" si="1"/>
        <v>0</v>
      </c>
    </row>
    <row r="12" spans="1:13" ht="15.75" thickBot="1" x14ac:dyDescent="0.3">
      <c r="A12" s="8" t="s">
        <v>2</v>
      </c>
      <c r="B12" s="8" t="s">
        <v>9</v>
      </c>
      <c r="C12" s="9" t="s">
        <v>20</v>
      </c>
      <c r="D12" s="72">
        <v>10</v>
      </c>
      <c r="E12" s="8">
        <v>6</v>
      </c>
      <c r="F12" s="37">
        <v>0</v>
      </c>
      <c r="G12" s="37">
        <v>0</v>
      </c>
      <c r="H12" s="37">
        <v>0</v>
      </c>
      <c r="I12" s="20">
        <f t="shared" si="0"/>
        <v>0</v>
      </c>
      <c r="J12" s="19">
        <f t="shared" si="1"/>
        <v>0</v>
      </c>
      <c r="M12" s="10"/>
    </row>
    <row r="13" spans="1:13" ht="15.75" thickBot="1" x14ac:dyDescent="0.3">
      <c r="A13" s="8" t="s">
        <v>2</v>
      </c>
      <c r="B13" s="8" t="s">
        <v>10</v>
      </c>
      <c r="C13" s="9" t="s">
        <v>20</v>
      </c>
      <c r="D13" s="72">
        <v>10</v>
      </c>
      <c r="E13" s="8">
        <v>17</v>
      </c>
      <c r="F13" s="37">
        <v>0</v>
      </c>
      <c r="G13" s="37">
        <v>0</v>
      </c>
      <c r="H13" s="37">
        <v>0</v>
      </c>
      <c r="I13" s="20">
        <f t="shared" si="0"/>
        <v>0</v>
      </c>
      <c r="J13" s="19">
        <f t="shared" si="1"/>
        <v>0</v>
      </c>
      <c r="M13" s="10"/>
    </row>
    <row r="14" spans="1:13" ht="15.75" thickBot="1" x14ac:dyDescent="0.3">
      <c r="A14" s="8" t="s">
        <v>2</v>
      </c>
      <c r="B14" s="8" t="s">
        <v>22</v>
      </c>
      <c r="C14" s="9" t="s">
        <v>20</v>
      </c>
      <c r="D14" s="72">
        <v>10</v>
      </c>
      <c r="E14" s="8">
        <v>2</v>
      </c>
      <c r="F14" s="37">
        <v>0</v>
      </c>
      <c r="G14" s="37">
        <v>0</v>
      </c>
      <c r="H14" s="37">
        <v>0</v>
      </c>
      <c r="I14" s="20">
        <f t="shared" si="0"/>
        <v>0</v>
      </c>
      <c r="J14" s="19">
        <f t="shared" si="1"/>
        <v>0</v>
      </c>
      <c r="L14" s="10"/>
    </row>
    <row r="15" spans="1:13" ht="15.75" thickBot="1" x14ac:dyDescent="0.3">
      <c r="A15" s="8" t="s">
        <v>2</v>
      </c>
      <c r="B15" s="8" t="s">
        <v>11</v>
      </c>
      <c r="C15" s="9" t="s">
        <v>20</v>
      </c>
      <c r="D15" s="72">
        <v>10</v>
      </c>
      <c r="E15" s="8">
        <v>1</v>
      </c>
      <c r="F15" s="37">
        <v>0</v>
      </c>
      <c r="G15" s="37">
        <v>0</v>
      </c>
      <c r="H15" s="37">
        <v>0</v>
      </c>
      <c r="I15" s="20">
        <f t="shared" si="0"/>
        <v>0</v>
      </c>
      <c r="J15" s="19">
        <f t="shared" si="1"/>
        <v>0</v>
      </c>
      <c r="L15" s="10"/>
    </row>
    <row r="16" spans="1:13" ht="15.75" thickBot="1" x14ac:dyDescent="0.3">
      <c r="A16" s="22" t="s">
        <v>2</v>
      </c>
      <c r="B16" s="22" t="s">
        <v>14</v>
      </c>
      <c r="C16" s="23" t="s">
        <v>20</v>
      </c>
      <c r="D16" s="72">
        <v>10</v>
      </c>
      <c r="E16" s="22">
        <v>2</v>
      </c>
      <c r="F16" s="37">
        <v>0</v>
      </c>
      <c r="G16" s="37">
        <v>0</v>
      </c>
      <c r="H16" s="37">
        <v>0</v>
      </c>
      <c r="I16" s="24">
        <f t="shared" si="0"/>
        <v>0</v>
      </c>
      <c r="J16" s="25">
        <f t="shared" si="1"/>
        <v>0</v>
      </c>
      <c r="L16" s="10"/>
    </row>
    <row r="17" spans="1:12" ht="15.75" thickBot="1" x14ac:dyDescent="0.3">
      <c r="A17" s="22" t="s">
        <v>2</v>
      </c>
      <c r="B17" s="22" t="s">
        <v>15</v>
      </c>
      <c r="C17" s="23" t="s">
        <v>20</v>
      </c>
      <c r="D17" s="72">
        <v>10</v>
      </c>
      <c r="E17" s="22">
        <v>2</v>
      </c>
      <c r="F17" s="37">
        <v>0</v>
      </c>
      <c r="G17" s="37">
        <v>0</v>
      </c>
      <c r="H17" s="37">
        <v>0</v>
      </c>
      <c r="I17" s="24">
        <f t="shared" si="0"/>
        <v>0</v>
      </c>
      <c r="J17" s="25">
        <f t="shared" si="1"/>
        <v>0</v>
      </c>
      <c r="L17" s="10"/>
    </row>
    <row r="18" spans="1:12" ht="15.75" thickBot="1" x14ac:dyDescent="0.3">
      <c r="A18" s="22" t="s">
        <v>2</v>
      </c>
      <c r="B18" s="22" t="s">
        <v>16</v>
      </c>
      <c r="C18" s="23" t="s">
        <v>20</v>
      </c>
      <c r="D18" s="72">
        <v>10</v>
      </c>
      <c r="E18" s="22">
        <v>1</v>
      </c>
      <c r="F18" s="37">
        <v>0</v>
      </c>
      <c r="G18" s="37">
        <v>0</v>
      </c>
      <c r="H18" s="37">
        <v>0</v>
      </c>
      <c r="I18" s="24">
        <f t="shared" si="0"/>
        <v>0</v>
      </c>
      <c r="J18" s="25">
        <f t="shared" si="1"/>
        <v>0</v>
      </c>
      <c r="L18" s="10"/>
    </row>
    <row r="19" spans="1:12" ht="15.75" thickBot="1" x14ac:dyDescent="0.3">
      <c r="A19" s="22" t="s">
        <v>2</v>
      </c>
      <c r="B19" s="22" t="s">
        <v>42</v>
      </c>
      <c r="C19" s="23" t="s">
        <v>20</v>
      </c>
      <c r="D19" s="72">
        <v>10</v>
      </c>
      <c r="E19" s="22">
        <v>1</v>
      </c>
      <c r="F19" s="37">
        <v>0</v>
      </c>
      <c r="G19" s="37">
        <v>0</v>
      </c>
      <c r="H19" s="37">
        <v>0</v>
      </c>
      <c r="I19" s="24">
        <f t="shared" si="0"/>
        <v>0</v>
      </c>
      <c r="J19" s="25">
        <f t="shared" si="1"/>
        <v>0</v>
      </c>
      <c r="L19" s="10"/>
    </row>
    <row r="20" spans="1:12" ht="15.75" thickBot="1" x14ac:dyDescent="0.3">
      <c r="A20" s="22" t="s">
        <v>2</v>
      </c>
      <c r="B20" s="22" t="s">
        <v>43</v>
      </c>
      <c r="C20" s="23" t="s">
        <v>20</v>
      </c>
      <c r="D20" s="72">
        <v>10</v>
      </c>
      <c r="E20" s="22">
        <v>2</v>
      </c>
      <c r="F20" s="37">
        <v>0</v>
      </c>
      <c r="G20" s="37">
        <v>0</v>
      </c>
      <c r="H20" s="37">
        <v>0</v>
      </c>
      <c r="I20" s="24">
        <f t="shared" si="0"/>
        <v>0</v>
      </c>
      <c r="J20" s="25">
        <f t="shared" si="1"/>
        <v>0</v>
      </c>
      <c r="L20" s="10"/>
    </row>
    <row r="21" spans="1:12" ht="15.75" thickBot="1" x14ac:dyDescent="0.3">
      <c r="A21" s="22" t="s">
        <v>2</v>
      </c>
      <c r="B21" s="22" t="s">
        <v>18</v>
      </c>
      <c r="C21" s="23" t="s">
        <v>20</v>
      </c>
      <c r="D21" s="72">
        <v>10</v>
      </c>
      <c r="E21" s="22">
        <v>6</v>
      </c>
      <c r="F21" s="37">
        <v>0</v>
      </c>
      <c r="G21" s="37">
        <v>0</v>
      </c>
      <c r="H21" s="37">
        <v>0</v>
      </c>
      <c r="I21" s="24">
        <f t="shared" si="0"/>
        <v>0</v>
      </c>
      <c r="J21" s="25">
        <f t="shared" si="1"/>
        <v>0</v>
      </c>
    </row>
    <row r="22" spans="1:12" ht="15.75" thickBot="1" x14ac:dyDescent="0.3">
      <c r="A22" s="22" t="s">
        <v>2</v>
      </c>
      <c r="B22" s="22" t="s">
        <v>19</v>
      </c>
      <c r="C22" s="23" t="s">
        <v>20</v>
      </c>
      <c r="D22" s="72">
        <v>10</v>
      </c>
      <c r="E22" s="22">
        <v>16</v>
      </c>
      <c r="F22" s="37">
        <v>0</v>
      </c>
      <c r="G22" s="37">
        <v>0</v>
      </c>
      <c r="H22" s="37">
        <v>0</v>
      </c>
      <c r="I22" s="24">
        <f t="shared" si="0"/>
        <v>0</v>
      </c>
      <c r="J22" s="25">
        <f t="shared" si="1"/>
        <v>0</v>
      </c>
    </row>
    <row r="23" spans="1:12" ht="15.75" thickBot="1" x14ac:dyDescent="0.3">
      <c r="A23" s="26"/>
      <c r="B23" s="22"/>
      <c r="C23" s="23"/>
      <c r="D23" s="72"/>
      <c r="E23" s="22">
        <f>SUM(E6:E22)</f>
        <v>67</v>
      </c>
      <c r="F23" s="38"/>
      <c r="G23" s="38"/>
      <c r="H23" s="38"/>
      <c r="I23" s="27"/>
      <c r="J23" s="25"/>
    </row>
    <row r="24" spans="1:12" ht="15.75" thickBot="1" x14ac:dyDescent="0.3">
      <c r="A24" s="23"/>
      <c r="B24" s="22"/>
      <c r="C24" s="23"/>
      <c r="D24" s="72"/>
      <c r="E24" s="22"/>
      <c r="F24" s="38"/>
      <c r="G24" s="38"/>
      <c r="H24" s="38"/>
      <c r="I24" s="22"/>
      <c r="J24" s="25"/>
    </row>
    <row r="25" spans="1:12" ht="15.75" thickBot="1" x14ac:dyDescent="0.3">
      <c r="A25" s="28" t="s">
        <v>2</v>
      </c>
      <c r="B25" s="22" t="s">
        <v>31</v>
      </c>
      <c r="C25" s="23" t="s">
        <v>44</v>
      </c>
      <c r="D25" s="72">
        <v>20</v>
      </c>
      <c r="E25" s="22">
        <v>1</v>
      </c>
      <c r="F25" s="37">
        <v>0</v>
      </c>
      <c r="G25" s="37">
        <v>0</v>
      </c>
      <c r="H25" s="37">
        <v>0</v>
      </c>
      <c r="I25" s="24">
        <f>SUM(F25:H25)</f>
        <v>0</v>
      </c>
      <c r="J25" s="25">
        <f>E25*I25</f>
        <v>0</v>
      </c>
    </row>
    <row r="26" spans="1:12" ht="15.75" thickBot="1" x14ac:dyDescent="0.3">
      <c r="A26" s="22" t="s">
        <v>2</v>
      </c>
      <c r="B26" s="22" t="s">
        <v>3</v>
      </c>
      <c r="C26" s="23" t="s">
        <v>44</v>
      </c>
      <c r="D26" s="72">
        <v>20</v>
      </c>
      <c r="E26" s="22">
        <v>7</v>
      </c>
      <c r="F26" s="37">
        <v>0</v>
      </c>
      <c r="G26" s="37">
        <v>0</v>
      </c>
      <c r="H26" s="37">
        <v>0</v>
      </c>
      <c r="I26" s="24">
        <f t="shared" ref="I26:I51" si="2">SUM(F26:H26)</f>
        <v>0</v>
      </c>
      <c r="J26" s="25">
        <f t="shared" ref="J26:J51" si="3">E26*I26</f>
        <v>0</v>
      </c>
    </row>
    <row r="27" spans="1:12" ht="15.75" thickBot="1" x14ac:dyDescent="0.3">
      <c r="A27" s="22" t="s">
        <v>2</v>
      </c>
      <c r="B27" s="22" t="s">
        <v>4</v>
      </c>
      <c r="C27" s="23" t="s">
        <v>44</v>
      </c>
      <c r="D27" s="72">
        <v>20</v>
      </c>
      <c r="E27" s="22">
        <v>1</v>
      </c>
      <c r="F27" s="37">
        <v>0</v>
      </c>
      <c r="G27" s="37">
        <v>0</v>
      </c>
      <c r="H27" s="37">
        <v>0</v>
      </c>
      <c r="I27" s="24">
        <f t="shared" si="2"/>
        <v>0</v>
      </c>
      <c r="J27" s="25">
        <f t="shared" si="3"/>
        <v>0</v>
      </c>
    </row>
    <row r="28" spans="1:12" ht="15.75" thickBot="1" x14ac:dyDescent="0.3">
      <c r="A28" s="22" t="s">
        <v>2</v>
      </c>
      <c r="B28" s="22" t="s">
        <v>5</v>
      </c>
      <c r="C28" s="23" t="s">
        <v>44</v>
      </c>
      <c r="D28" s="72">
        <v>20</v>
      </c>
      <c r="E28" s="22">
        <v>1</v>
      </c>
      <c r="F28" s="37">
        <v>0</v>
      </c>
      <c r="G28" s="37">
        <v>0</v>
      </c>
      <c r="H28" s="37">
        <v>0</v>
      </c>
      <c r="I28" s="24">
        <f t="shared" si="2"/>
        <v>0</v>
      </c>
      <c r="J28" s="25">
        <f t="shared" si="3"/>
        <v>0</v>
      </c>
    </row>
    <row r="29" spans="1:12" ht="15.75" thickBot="1" x14ac:dyDescent="0.3">
      <c r="A29" s="22" t="s">
        <v>2</v>
      </c>
      <c r="B29" s="22" t="s">
        <v>6</v>
      </c>
      <c r="C29" s="23" t="s">
        <v>44</v>
      </c>
      <c r="D29" s="72">
        <v>20</v>
      </c>
      <c r="E29" s="22">
        <v>1</v>
      </c>
      <c r="F29" s="37">
        <v>0</v>
      </c>
      <c r="G29" s="37">
        <v>0</v>
      </c>
      <c r="H29" s="37">
        <v>0</v>
      </c>
      <c r="I29" s="24">
        <f t="shared" si="2"/>
        <v>0</v>
      </c>
      <c r="J29" s="25">
        <f t="shared" si="3"/>
        <v>0</v>
      </c>
    </row>
    <row r="30" spans="1:12" ht="15.75" thickBot="1" x14ac:dyDescent="0.3">
      <c r="A30" s="22" t="s">
        <v>2</v>
      </c>
      <c r="B30" s="22" t="s">
        <v>7</v>
      </c>
      <c r="C30" s="23" t="s">
        <v>44</v>
      </c>
      <c r="D30" s="72">
        <v>20</v>
      </c>
      <c r="E30" s="22">
        <v>1</v>
      </c>
      <c r="F30" s="37">
        <v>0</v>
      </c>
      <c r="G30" s="37">
        <v>0</v>
      </c>
      <c r="H30" s="37">
        <v>0</v>
      </c>
      <c r="I30" s="24">
        <f t="shared" si="2"/>
        <v>0</v>
      </c>
      <c r="J30" s="25">
        <f t="shared" si="3"/>
        <v>0</v>
      </c>
    </row>
    <row r="31" spans="1:12" ht="15.75" thickBot="1" x14ac:dyDescent="0.3">
      <c r="A31" s="22" t="s">
        <v>2</v>
      </c>
      <c r="B31" s="22" t="s">
        <v>8</v>
      </c>
      <c r="C31" s="23" t="s">
        <v>44</v>
      </c>
      <c r="D31" s="72">
        <v>20</v>
      </c>
      <c r="E31" s="22">
        <v>5</v>
      </c>
      <c r="F31" s="37">
        <v>0</v>
      </c>
      <c r="G31" s="37">
        <v>0</v>
      </c>
      <c r="H31" s="37">
        <v>0</v>
      </c>
      <c r="I31" s="24">
        <f t="shared" si="2"/>
        <v>0</v>
      </c>
      <c r="J31" s="25">
        <f t="shared" si="3"/>
        <v>0</v>
      </c>
    </row>
    <row r="32" spans="1:12" ht="15.75" thickBot="1" x14ac:dyDescent="0.3">
      <c r="A32" s="22" t="s">
        <v>2</v>
      </c>
      <c r="B32" s="22" t="s">
        <v>9</v>
      </c>
      <c r="C32" s="23" t="s">
        <v>44</v>
      </c>
      <c r="D32" s="72">
        <v>20</v>
      </c>
      <c r="E32" s="22">
        <v>12</v>
      </c>
      <c r="F32" s="37">
        <v>0</v>
      </c>
      <c r="G32" s="37">
        <v>0</v>
      </c>
      <c r="H32" s="37">
        <v>0</v>
      </c>
      <c r="I32" s="24">
        <f t="shared" si="2"/>
        <v>0</v>
      </c>
      <c r="J32" s="25">
        <f t="shared" si="3"/>
        <v>0</v>
      </c>
    </row>
    <row r="33" spans="1:10" ht="15.75" thickBot="1" x14ac:dyDescent="0.3">
      <c r="A33" s="22" t="s">
        <v>2</v>
      </c>
      <c r="B33" s="22" t="s">
        <v>10</v>
      </c>
      <c r="C33" s="23" t="s">
        <v>44</v>
      </c>
      <c r="D33" s="72">
        <v>20</v>
      </c>
      <c r="E33" s="22">
        <v>25</v>
      </c>
      <c r="F33" s="37">
        <v>0</v>
      </c>
      <c r="G33" s="37">
        <v>0</v>
      </c>
      <c r="H33" s="37">
        <v>0</v>
      </c>
      <c r="I33" s="24">
        <f t="shared" si="2"/>
        <v>0</v>
      </c>
      <c r="J33" s="25">
        <f t="shared" si="3"/>
        <v>0</v>
      </c>
    </row>
    <row r="34" spans="1:10" ht="15.75" thickBot="1" x14ac:dyDescent="0.3">
      <c r="A34" s="22" t="s">
        <v>2</v>
      </c>
      <c r="B34" s="22" t="s">
        <v>22</v>
      </c>
      <c r="C34" s="23" t="s">
        <v>44</v>
      </c>
      <c r="D34" s="72">
        <v>20</v>
      </c>
      <c r="E34" s="22">
        <v>2</v>
      </c>
      <c r="F34" s="37">
        <v>0</v>
      </c>
      <c r="G34" s="37">
        <v>0</v>
      </c>
      <c r="H34" s="37">
        <v>0</v>
      </c>
      <c r="I34" s="24">
        <f t="shared" si="2"/>
        <v>0</v>
      </c>
      <c r="J34" s="25">
        <f t="shared" si="3"/>
        <v>0</v>
      </c>
    </row>
    <row r="35" spans="1:10" ht="15.75" thickBot="1" x14ac:dyDescent="0.3">
      <c r="A35" s="22" t="s">
        <v>2</v>
      </c>
      <c r="B35" s="22" t="s">
        <v>11</v>
      </c>
      <c r="C35" s="23" t="s">
        <v>44</v>
      </c>
      <c r="D35" s="72">
        <v>20</v>
      </c>
      <c r="E35" s="22">
        <v>3</v>
      </c>
      <c r="F35" s="37">
        <v>0</v>
      </c>
      <c r="G35" s="37">
        <v>0</v>
      </c>
      <c r="H35" s="37">
        <v>0</v>
      </c>
      <c r="I35" s="24">
        <f t="shared" si="2"/>
        <v>0</v>
      </c>
      <c r="J35" s="25">
        <f t="shared" si="3"/>
        <v>0</v>
      </c>
    </row>
    <row r="36" spans="1:10" ht="15.75" thickBot="1" x14ac:dyDescent="0.3">
      <c r="A36" s="22" t="s">
        <v>2</v>
      </c>
      <c r="B36" s="22" t="s">
        <v>12</v>
      </c>
      <c r="C36" s="23" t="s">
        <v>44</v>
      </c>
      <c r="D36" s="72">
        <v>20</v>
      </c>
      <c r="E36" s="22">
        <v>2</v>
      </c>
      <c r="F36" s="37">
        <v>0</v>
      </c>
      <c r="G36" s="37">
        <v>0</v>
      </c>
      <c r="H36" s="37">
        <v>0</v>
      </c>
      <c r="I36" s="24">
        <f t="shared" si="2"/>
        <v>0</v>
      </c>
      <c r="J36" s="25">
        <f t="shared" si="3"/>
        <v>0</v>
      </c>
    </row>
    <row r="37" spans="1:10" ht="15.75" thickBot="1" x14ac:dyDescent="0.3">
      <c r="A37" s="22" t="s">
        <v>2</v>
      </c>
      <c r="B37" s="22" t="s">
        <v>36</v>
      </c>
      <c r="C37" s="23" t="s">
        <v>44</v>
      </c>
      <c r="D37" s="72">
        <v>20</v>
      </c>
      <c r="E37" s="22">
        <v>2</v>
      </c>
      <c r="F37" s="37">
        <v>0</v>
      </c>
      <c r="G37" s="37">
        <v>0</v>
      </c>
      <c r="H37" s="37">
        <v>0</v>
      </c>
      <c r="I37" s="24">
        <f t="shared" si="2"/>
        <v>0</v>
      </c>
      <c r="J37" s="25">
        <f t="shared" si="3"/>
        <v>0</v>
      </c>
    </row>
    <row r="38" spans="1:10" ht="15.75" thickBot="1" x14ac:dyDescent="0.3">
      <c r="A38" s="22" t="s">
        <v>2</v>
      </c>
      <c r="B38" s="22" t="s">
        <v>38</v>
      </c>
      <c r="C38" s="23" t="s">
        <v>44</v>
      </c>
      <c r="D38" s="72">
        <v>20</v>
      </c>
      <c r="E38" s="22">
        <v>2</v>
      </c>
      <c r="F38" s="37">
        <v>0</v>
      </c>
      <c r="G38" s="37">
        <v>0</v>
      </c>
      <c r="H38" s="37">
        <v>0</v>
      </c>
      <c r="I38" s="24">
        <f t="shared" si="2"/>
        <v>0</v>
      </c>
      <c r="J38" s="25">
        <f t="shared" si="3"/>
        <v>0</v>
      </c>
    </row>
    <row r="39" spans="1:10" ht="15.75" thickBot="1" x14ac:dyDescent="0.3">
      <c r="A39" s="22" t="s">
        <v>2</v>
      </c>
      <c r="B39" s="22" t="s">
        <v>24</v>
      </c>
      <c r="C39" s="23" t="s">
        <v>44</v>
      </c>
      <c r="D39" s="72">
        <v>20</v>
      </c>
      <c r="E39" s="22">
        <v>1</v>
      </c>
      <c r="F39" s="37">
        <v>0</v>
      </c>
      <c r="G39" s="37">
        <v>0</v>
      </c>
      <c r="H39" s="37">
        <v>0</v>
      </c>
      <c r="I39" s="24">
        <f t="shared" si="2"/>
        <v>0</v>
      </c>
      <c r="J39" s="25">
        <f t="shared" si="3"/>
        <v>0</v>
      </c>
    </row>
    <row r="40" spans="1:10" ht="15.75" thickBot="1" x14ac:dyDescent="0.3">
      <c r="A40" s="22" t="s">
        <v>2</v>
      </c>
      <c r="B40" s="22" t="s">
        <v>13</v>
      </c>
      <c r="C40" s="23" t="s">
        <v>44</v>
      </c>
      <c r="D40" s="72">
        <v>20</v>
      </c>
      <c r="E40" s="22">
        <v>1</v>
      </c>
      <c r="F40" s="37">
        <v>0</v>
      </c>
      <c r="G40" s="37">
        <v>0</v>
      </c>
      <c r="H40" s="37">
        <v>0</v>
      </c>
      <c r="I40" s="24">
        <f t="shared" si="2"/>
        <v>0</v>
      </c>
      <c r="J40" s="25">
        <f t="shared" si="3"/>
        <v>0</v>
      </c>
    </row>
    <row r="41" spans="1:10" ht="15.75" thickBot="1" x14ac:dyDescent="0.3">
      <c r="A41" s="22" t="s">
        <v>2</v>
      </c>
      <c r="B41" s="22" t="s">
        <v>39</v>
      </c>
      <c r="C41" s="23" t="s">
        <v>44</v>
      </c>
      <c r="D41" s="72">
        <v>20</v>
      </c>
      <c r="E41" s="22">
        <v>4</v>
      </c>
      <c r="F41" s="37">
        <v>0</v>
      </c>
      <c r="G41" s="37">
        <v>0</v>
      </c>
      <c r="H41" s="37">
        <v>0</v>
      </c>
      <c r="I41" s="24">
        <f t="shared" si="2"/>
        <v>0</v>
      </c>
      <c r="J41" s="25">
        <f t="shared" si="3"/>
        <v>0</v>
      </c>
    </row>
    <row r="42" spans="1:10" ht="15.75" thickBot="1" x14ac:dyDescent="0.3">
      <c r="A42" s="22" t="s">
        <v>2</v>
      </c>
      <c r="B42" s="22" t="s">
        <v>14</v>
      </c>
      <c r="C42" s="23" t="s">
        <v>44</v>
      </c>
      <c r="D42" s="72">
        <v>20</v>
      </c>
      <c r="E42" s="22">
        <v>6</v>
      </c>
      <c r="F42" s="37">
        <v>0</v>
      </c>
      <c r="G42" s="37">
        <v>0</v>
      </c>
      <c r="H42" s="37">
        <v>0</v>
      </c>
      <c r="I42" s="24">
        <f t="shared" si="2"/>
        <v>0</v>
      </c>
      <c r="J42" s="25">
        <f t="shared" si="3"/>
        <v>0</v>
      </c>
    </row>
    <row r="43" spans="1:10" ht="15.75" thickBot="1" x14ac:dyDescent="0.3">
      <c r="A43" s="22" t="s">
        <v>2</v>
      </c>
      <c r="B43" s="22" t="s">
        <v>40</v>
      </c>
      <c r="C43" s="23" t="s">
        <v>44</v>
      </c>
      <c r="D43" s="72">
        <v>20</v>
      </c>
      <c r="E43" s="22">
        <v>1</v>
      </c>
      <c r="F43" s="37">
        <v>0</v>
      </c>
      <c r="G43" s="37">
        <v>0</v>
      </c>
      <c r="H43" s="37">
        <v>0</v>
      </c>
      <c r="I43" s="24">
        <f t="shared" si="2"/>
        <v>0</v>
      </c>
      <c r="J43" s="25">
        <f t="shared" si="3"/>
        <v>0</v>
      </c>
    </row>
    <row r="44" spans="1:10" ht="15.75" thickBot="1" x14ac:dyDescent="0.3">
      <c r="A44" s="22" t="s">
        <v>2</v>
      </c>
      <c r="B44" s="22" t="s">
        <v>25</v>
      </c>
      <c r="C44" s="23" t="s">
        <v>44</v>
      </c>
      <c r="D44" s="72">
        <v>20</v>
      </c>
      <c r="E44" s="22">
        <v>1</v>
      </c>
      <c r="F44" s="37">
        <v>0</v>
      </c>
      <c r="G44" s="37">
        <v>0</v>
      </c>
      <c r="H44" s="37">
        <v>0</v>
      </c>
      <c r="I44" s="24">
        <f t="shared" si="2"/>
        <v>0</v>
      </c>
      <c r="J44" s="25">
        <f t="shared" si="3"/>
        <v>0</v>
      </c>
    </row>
    <row r="45" spans="1:10" ht="15.75" thickBot="1" x14ac:dyDescent="0.3">
      <c r="A45" s="22" t="s">
        <v>2</v>
      </c>
      <c r="B45" s="22" t="s">
        <v>26</v>
      </c>
      <c r="C45" s="23" t="s">
        <v>44</v>
      </c>
      <c r="D45" s="72">
        <v>20</v>
      </c>
      <c r="E45" s="22">
        <v>1</v>
      </c>
      <c r="F45" s="37">
        <v>0</v>
      </c>
      <c r="G45" s="37">
        <v>0</v>
      </c>
      <c r="H45" s="37">
        <v>0</v>
      </c>
      <c r="I45" s="24">
        <f t="shared" si="2"/>
        <v>0</v>
      </c>
      <c r="J45" s="25">
        <f t="shared" si="3"/>
        <v>0</v>
      </c>
    </row>
    <row r="46" spans="1:10" ht="15.75" thickBot="1" x14ac:dyDescent="0.3">
      <c r="A46" s="22" t="s">
        <v>2</v>
      </c>
      <c r="B46" s="22" t="s">
        <v>15</v>
      </c>
      <c r="C46" s="23" t="s">
        <v>44</v>
      </c>
      <c r="D46" s="72">
        <v>20</v>
      </c>
      <c r="E46" s="22">
        <v>3</v>
      </c>
      <c r="F46" s="37">
        <v>0</v>
      </c>
      <c r="G46" s="37">
        <v>0</v>
      </c>
      <c r="H46" s="37">
        <v>0</v>
      </c>
      <c r="I46" s="24">
        <f t="shared" si="2"/>
        <v>0</v>
      </c>
      <c r="J46" s="25">
        <f t="shared" si="3"/>
        <v>0</v>
      </c>
    </row>
    <row r="47" spans="1:10" ht="15.75" thickBot="1" x14ac:dyDescent="0.3">
      <c r="A47" s="22" t="s">
        <v>2</v>
      </c>
      <c r="B47" s="22" t="s">
        <v>16</v>
      </c>
      <c r="C47" s="23" t="s">
        <v>44</v>
      </c>
      <c r="D47" s="72">
        <v>20</v>
      </c>
      <c r="E47" s="22">
        <v>8</v>
      </c>
      <c r="F47" s="37">
        <v>0</v>
      </c>
      <c r="G47" s="37">
        <v>0</v>
      </c>
      <c r="H47" s="37">
        <v>0</v>
      </c>
      <c r="I47" s="24">
        <f t="shared" si="2"/>
        <v>0</v>
      </c>
      <c r="J47" s="25">
        <f t="shared" si="3"/>
        <v>0</v>
      </c>
    </row>
    <row r="48" spans="1:10" ht="15.75" thickBot="1" x14ac:dyDescent="0.3">
      <c r="A48" s="22" t="s">
        <v>2</v>
      </c>
      <c r="B48" s="22" t="s">
        <v>17</v>
      </c>
      <c r="C48" s="23" t="s">
        <v>44</v>
      </c>
      <c r="D48" s="72">
        <v>20</v>
      </c>
      <c r="E48" s="22">
        <v>4</v>
      </c>
      <c r="F48" s="37">
        <v>0</v>
      </c>
      <c r="G48" s="37">
        <v>0</v>
      </c>
      <c r="H48" s="37">
        <v>0</v>
      </c>
      <c r="I48" s="24">
        <f t="shared" si="2"/>
        <v>0</v>
      </c>
      <c r="J48" s="25">
        <f t="shared" si="3"/>
        <v>0</v>
      </c>
    </row>
    <row r="49" spans="1:10" ht="15.75" thickBot="1" x14ac:dyDescent="0.3">
      <c r="A49" s="22" t="s">
        <v>2</v>
      </c>
      <c r="B49" s="22" t="s">
        <v>42</v>
      </c>
      <c r="C49" s="23" t="s">
        <v>44</v>
      </c>
      <c r="D49" s="72">
        <v>20</v>
      </c>
      <c r="E49" s="22">
        <v>1</v>
      </c>
      <c r="F49" s="37">
        <v>0</v>
      </c>
      <c r="G49" s="37">
        <v>0</v>
      </c>
      <c r="H49" s="37">
        <v>0</v>
      </c>
      <c r="I49" s="24">
        <f t="shared" si="2"/>
        <v>0</v>
      </c>
      <c r="J49" s="25">
        <f t="shared" si="3"/>
        <v>0</v>
      </c>
    </row>
    <row r="50" spans="1:10" ht="15.75" thickBot="1" x14ac:dyDescent="0.3">
      <c r="A50" s="22" t="s">
        <v>2</v>
      </c>
      <c r="B50" s="22" t="s">
        <v>18</v>
      </c>
      <c r="C50" s="23" t="s">
        <v>44</v>
      </c>
      <c r="D50" s="72">
        <v>20</v>
      </c>
      <c r="E50" s="22">
        <v>25</v>
      </c>
      <c r="F50" s="37">
        <v>0</v>
      </c>
      <c r="G50" s="37">
        <v>0</v>
      </c>
      <c r="H50" s="37">
        <v>0</v>
      </c>
      <c r="I50" s="24">
        <f t="shared" si="2"/>
        <v>0</v>
      </c>
      <c r="J50" s="25">
        <f t="shared" si="3"/>
        <v>0</v>
      </c>
    </row>
    <row r="51" spans="1:10" ht="15.75" thickBot="1" x14ac:dyDescent="0.3">
      <c r="A51" s="22" t="s">
        <v>2</v>
      </c>
      <c r="B51" s="22" t="s">
        <v>19</v>
      </c>
      <c r="C51" s="23" t="s">
        <v>44</v>
      </c>
      <c r="D51" s="72">
        <v>20</v>
      </c>
      <c r="E51" s="22">
        <v>47</v>
      </c>
      <c r="F51" s="37">
        <v>0</v>
      </c>
      <c r="G51" s="37">
        <v>0</v>
      </c>
      <c r="H51" s="37">
        <v>0</v>
      </c>
      <c r="I51" s="24">
        <f t="shared" si="2"/>
        <v>0</v>
      </c>
      <c r="J51" s="25">
        <f t="shared" si="3"/>
        <v>0</v>
      </c>
    </row>
    <row r="52" spans="1:10" ht="15.75" thickBot="1" x14ac:dyDescent="0.3">
      <c r="A52" s="22"/>
      <c r="B52" s="22"/>
      <c r="C52" s="23"/>
      <c r="D52" s="72"/>
      <c r="E52" s="22">
        <f>SUM(E25:E51)</f>
        <v>168</v>
      </c>
      <c r="F52" s="38"/>
      <c r="G52" s="38"/>
      <c r="H52" s="38"/>
      <c r="I52" s="22"/>
      <c r="J52" s="25"/>
    </row>
    <row r="53" spans="1:10" ht="15.75" thickBot="1" x14ac:dyDescent="0.3">
      <c r="A53" s="22"/>
      <c r="B53" s="22"/>
      <c r="C53" s="23"/>
      <c r="D53" s="72"/>
      <c r="E53" s="22"/>
      <c r="F53" s="38"/>
      <c r="G53" s="38"/>
      <c r="H53" s="38"/>
      <c r="I53" s="22"/>
      <c r="J53" s="25"/>
    </row>
    <row r="54" spans="1:10" ht="15.75" thickBot="1" x14ac:dyDescent="0.3">
      <c r="A54" s="22" t="s">
        <v>2</v>
      </c>
      <c r="B54" s="22" t="s">
        <v>21</v>
      </c>
      <c r="C54" s="23" t="s">
        <v>46</v>
      </c>
      <c r="D54" s="72">
        <v>10</v>
      </c>
      <c r="E54" s="22">
        <v>1</v>
      </c>
      <c r="F54" s="37">
        <v>0</v>
      </c>
      <c r="G54" s="37">
        <v>0</v>
      </c>
      <c r="H54" s="37">
        <v>0</v>
      </c>
      <c r="I54" s="24">
        <f>SUM(F54:H54)</f>
        <v>0</v>
      </c>
      <c r="J54" s="29">
        <f>E54*I54</f>
        <v>0</v>
      </c>
    </row>
    <row r="55" spans="1:10" ht="15.75" thickBot="1" x14ac:dyDescent="0.3">
      <c r="A55" s="22" t="s">
        <v>2</v>
      </c>
      <c r="B55" s="22" t="s">
        <v>9</v>
      </c>
      <c r="C55" s="23" t="s">
        <v>46</v>
      </c>
      <c r="D55" s="72">
        <v>10</v>
      </c>
      <c r="E55" s="22">
        <v>4</v>
      </c>
      <c r="F55" s="37">
        <v>0</v>
      </c>
      <c r="G55" s="37">
        <v>0</v>
      </c>
      <c r="H55" s="37">
        <v>0</v>
      </c>
      <c r="I55" s="24">
        <f t="shared" ref="I55:I62" si="4">SUM(F55:H55)</f>
        <v>0</v>
      </c>
      <c r="J55" s="29">
        <f t="shared" ref="J55:J61" si="5">E55*I55</f>
        <v>0</v>
      </c>
    </row>
    <row r="56" spans="1:10" ht="15.75" thickBot="1" x14ac:dyDescent="0.3">
      <c r="A56" s="22" t="s">
        <v>2</v>
      </c>
      <c r="B56" s="22" t="s">
        <v>10</v>
      </c>
      <c r="C56" s="23" t="s">
        <v>46</v>
      </c>
      <c r="D56" s="72">
        <v>10</v>
      </c>
      <c r="E56" s="22">
        <v>1</v>
      </c>
      <c r="F56" s="37">
        <v>0</v>
      </c>
      <c r="G56" s="37">
        <v>0</v>
      </c>
      <c r="H56" s="37">
        <v>0</v>
      </c>
      <c r="I56" s="24">
        <f t="shared" si="4"/>
        <v>0</v>
      </c>
      <c r="J56" s="29">
        <f t="shared" si="5"/>
        <v>0</v>
      </c>
    </row>
    <row r="57" spans="1:10" ht="15.75" thickBot="1" x14ac:dyDescent="0.3">
      <c r="A57" s="22" t="s">
        <v>2</v>
      </c>
      <c r="B57" s="22" t="s">
        <v>12</v>
      </c>
      <c r="C57" s="23" t="s">
        <v>46</v>
      </c>
      <c r="D57" s="72">
        <v>10</v>
      </c>
      <c r="E57" s="22">
        <v>1</v>
      </c>
      <c r="F57" s="37">
        <v>0</v>
      </c>
      <c r="G57" s="37">
        <v>0</v>
      </c>
      <c r="H57" s="37">
        <v>0</v>
      </c>
      <c r="I57" s="24">
        <f t="shared" si="4"/>
        <v>0</v>
      </c>
      <c r="J57" s="29">
        <f t="shared" si="5"/>
        <v>0</v>
      </c>
    </row>
    <row r="58" spans="1:10" ht="15.75" thickBot="1" x14ac:dyDescent="0.3">
      <c r="A58" s="22" t="s">
        <v>2</v>
      </c>
      <c r="B58" s="22" t="s">
        <v>13</v>
      </c>
      <c r="C58" s="23" t="s">
        <v>46</v>
      </c>
      <c r="D58" s="72">
        <v>10</v>
      </c>
      <c r="E58" s="22">
        <v>1</v>
      </c>
      <c r="F58" s="37">
        <v>0</v>
      </c>
      <c r="G58" s="37">
        <v>0</v>
      </c>
      <c r="H58" s="37">
        <v>0</v>
      </c>
      <c r="I58" s="24">
        <f t="shared" si="4"/>
        <v>0</v>
      </c>
      <c r="J58" s="29">
        <f t="shared" si="5"/>
        <v>0</v>
      </c>
    </row>
    <row r="59" spans="1:10" ht="15.75" thickBot="1" x14ac:dyDescent="0.3">
      <c r="A59" s="22" t="s">
        <v>2</v>
      </c>
      <c r="B59" s="22" t="s">
        <v>40</v>
      </c>
      <c r="C59" s="23" t="s">
        <v>46</v>
      </c>
      <c r="D59" s="72">
        <v>10</v>
      </c>
      <c r="E59" s="22">
        <v>1</v>
      </c>
      <c r="F59" s="37">
        <v>0</v>
      </c>
      <c r="G59" s="37">
        <v>0</v>
      </c>
      <c r="H59" s="37">
        <v>0</v>
      </c>
      <c r="I59" s="24">
        <f t="shared" si="4"/>
        <v>0</v>
      </c>
      <c r="J59" s="29">
        <f t="shared" si="5"/>
        <v>0</v>
      </c>
    </row>
    <row r="60" spans="1:10" ht="15.75" thickBot="1" x14ac:dyDescent="0.3">
      <c r="A60" s="22" t="s">
        <v>2</v>
      </c>
      <c r="B60" s="22" t="s">
        <v>16</v>
      </c>
      <c r="C60" s="23" t="s">
        <v>46</v>
      </c>
      <c r="D60" s="72">
        <v>10</v>
      </c>
      <c r="E60" s="22">
        <v>2</v>
      </c>
      <c r="F60" s="37">
        <v>0</v>
      </c>
      <c r="G60" s="37">
        <v>0</v>
      </c>
      <c r="H60" s="37">
        <v>0</v>
      </c>
      <c r="I60" s="24">
        <f t="shared" si="4"/>
        <v>0</v>
      </c>
      <c r="J60" s="29">
        <f t="shared" si="5"/>
        <v>0</v>
      </c>
    </row>
    <row r="61" spans="1:10" ht="15.75" thickBot="1" x14ac:dyDescent="0.3">
      <c r="A61" s="22" t="s">
        <v>2</v>
      </c>
      <c r="B61" s="22" t="s">
        <v>18</v>
      </c>
      <c r="C61" s="23" t="s">
        <v>46</v>
      </c>
      <c r="D61" s="72">
        <v>10</v>
      </c>
      <c r="E61" s="22">
        <v>2</v>
      </c>
      <c r="F61" s="37">
        <v>0</v>
      </c>
      <c r="G61" s="37">
        <v>0</v>
      </c>
      <c r="H61" s="37">
        <v>0</v>
      </c>
      <c r="I61" s="24">
        <f t="shared" si="4"/>
        <v>0</v>
      </c>
      <c r="J61" s="29">
        <f t="shared" si="5"/>
        <v>0</v>
      </c>
    </row>
    <row r="62" spans="1:10" ht="15.75" thickBot="1" x14ac:dyDescent="0.3">
      <c r="A62" s="22" t="s">
        <v>2</v>
      </c>
      <c r="B62" s="22" t="s">
        <v>19</v>
      </c>
      <c r="C62" s="23" t="s">
        <v>46</v>
      </c>
      <c r="D62" s="72">
        <v>10</v>
      </c>
      <c r="E62" s="22">
        <v>1</v>
      </c>
      <c r="F62" s="37">
        <v>0</v>
      </c>
      <c r="G62" s="37">
        <v>0</v>
      </c>
      <c r="H62" s="37">
        <v>0</v>
      </c>
      <c r="I62" s="24">
        <f t="shared" si="4"/>
        <v>0</v>
      </c>
      <c r="J62" s="29">
        <v>0</v>
      </c>
    </row>
    <row r="63" spans="1:10" ht="15.75" thickBot="1" x14ac:dyDescent="0.3">
      <c r="A63" s="28"/>
      <c r="B63" s="22"/>
      <c r="C63" s="23"/>
      <c r="D63" s="72"/>
      <c r="E63" s="22">
        <f>SUM(E54:E62)</f>
        <v>14</v>
      </c>
      <c r="F63" s="38"/>
      <c r="G63" s="38"/>
      <c r="H63" s="38"/>
      <c r="I63" s="22"/>
      <c r="J63" s="25"/>
    </row>
    <row r="64" spans="1:10" ht="15.75" thickBot="1" x14ac:dyDescent="0.3">
      <c r="A64" s="28"/>
      <c r="B64" s="22"/>
      <c r="C64" s="23"/>
      <c r="D64" s="72"/>
      <c r="E64" s="22"/>
      <c r="F64" s="38"/>
      <c r="G64" s="38"/>
      <c r="H64" s="38"/>
      <c r="I64" s="22"/>
      <c r="J64" s="25"/>
    </row>
    <row r="65" spans="1:10" ht="15.75" thickBot="1" x14ac:dyDescent="0.3">
      <c r="A65" s="22" t="s">
        <v>2</v>
      </c>
      <c r="B65" s="22" t="s">
        <v>31</v>
      </c>
      <c r="C65" s="23" t="s">
        <v>45</v>
      </c>
      <c r="D65" s="72">
        <v>10</v>
      </c>
      <c r="E65" s="22">
        <v>21</v>
      </c>
      <c r="F65" s="37">
        <v>0</v>
      </c>
      <c r="G65" s="37">
        <v>0</v>
      </c>
      <c r="H65" s="37">
        <v>0</v>
      </c>
      <c r="I65" s="24">
        <f>SUM(F65:H65)</f>
        <v>0</v>
      </c>
      <c r="J65" s="29">
        <f>E65*I65</f>
        <v>0</v>
      </c>
    </row>
    <row r="66" spans="1:10" ht="15.75" thickBot="1" x14ac:dyDescent="0.3">
      <c r="A66" s="22" t="s">
        <v>2</v>
      </c>
      <c r="B66" s="22" t="s">
        <v>3</v>
      </c>
      <c r="C66" s="23" t="s">
        <v>45</v>
      </c>
      <c r="D66" s="72">
        <v>10</v>
      </c>
      <c r="E66" s="22">
        <v>26</v>
      </c>
      <c r="F66" s="37">
        <v>0</v>
      </c>
      <c r="G66" s="37">
        <v>0</v>
      </c>
      <c r="H66" s="37">
        <v>0</v>
      </c>
      <c r="I66" s="24">
        <f t="shared" ref="I66:I93" si="6">SUM(F66:H66)</f>
        <v>0</v>
      </c>
      <c r="J66" s="29">
        <f t="shared" ref="J66:J93" si="7">E66*I66</f>
        <v>0</v>
      </c>
    </row>
    <row r="67" spans="1:10" ht="15.75" thickBot="1" x14ac:dyDescent="0.3">
      <c r="A67" s="22" t="s">
        <v>2</v>
      </c>
      <c r="B67" s="22" t="s">
        <v>32</v>
      </c>
      <c r="C67" s="23" t="s">
        <v>45</v>
      </c>
      <c r="D67" s="72">
        <v>10</v>
      </c>
      <c r="E67" s="22">
        <v>1</v>
      </c>
      <c r="F67" s="37">
        <v>0</v>
      </c>
      <c r="G67" s="37">
        <v>0</v>
      </c>
      <c r="H67" s="37">
        <v>0</v>
      </c>
      <c r="I67" s="24">
        <f t="shared" si="6"/>
        <v>0</v>
      </c>
      <c r="J67" s="29">
        <f t="shared" si="7"/>
        <v>0</v>
      </c>
    </row>
    <row r="68" spans="1:10" ht="15.75" thickBot="1" x14ac:dyDescent="0.3">
      <c r="A68" s="22" t="s">
        <v>2</v>
      </c>
      <c r="B68" s="22" t="s">
        <v>33</v>
      </c>
      <c r="C68" s="23" t="s">
        <v>45</v>
      </c>
      <c r="D68" s="72">
        <v>10</v>
      </c>
      <c r="E68" s="22">
        <v>1</v>
      </c>
      <c r="F68" s="37">
        <v>0</v>
      </c>
      <c r="G68" s="37">
        <v>0</v>
      </c>
      <c r="H68" s="37">
        <v>0</v>
      </c>
      <c r="I68" s="24">
        <f t="shared" si="6"/>
        <v>0</v>
      </c>
      <c r="J68" s="29">
        <f t="shared" si="7"/>
        <v>0</v>
      </c>
    </row>
    <row r="69" spans="1:10" ht="15.75" thickBot="1" x14ac:dyDescent="0.3">
      <c r="A69" s="22" t="s">
        <v>2</v>
      </c>
      <c r="B69" s="22" t="s">
        <v>5</v>
      </c>
      <c r="C69" s="23" t="s">
        <v>45</v>
      </c>
      <c r="D69" s="72">
        <v>10</v>
      </c>
      <c r="E69" s="22">
        <v>13</v>
      </c>
      <c r="F69" s="37">
        <v>0</v>
      </c>
      <c r="G69" s="37">
        <v>0</v>
      </c>
      <c r="H69" s="37">
        <v>0</v>
      </c>
      <c r="I69" s="24">
        <f t="shared" si="6"/>
        <v>0</v>
      </c>
      <c r="J69" s="29">
        <f t="shared" si="7"/>
        <v>0</v>
      </c>
    </row>
    <row r="70" spans="1:10" ht="15.75" thickBot="1" x14ac:dyDescent="0.3">
      <c r="A70" s="22" t="s">
        <v>2</v>
      </c>
      <c r="B70" s="22" t="s">
        <v>6</v>
      </c>
      <c r="C70" s="23" t="s">
        <v>45</v>
      </c>
      <c r="D70" s="72">
        <v>10</v>
      </c>
      <c r="E70" s="22">
        <v>28</v>
      </c>
      <c r="F70" s="37">
        <v>0</v>
      </c>
      <c r="G70" s="37">
        <v>0</v>
      </c>
      <c r="H70" s="37">
        <v>0</v>
      </c>
      <c r="I70" s="24">
        <f t="shared" si="6"/>
        <v>0</v>
      </c>
      <c r="J70" s="29">
        <f t="shared" si="7"/>
        <v>0</v>
      </c>
    </row>
    <row r="71" spans="1:10" ht="15.75" thickBot="1" x14ac:dyDescent="0.3">
      <c r="A71" s="22" t="s">
        <v>2</v>
      </c>
      <c r="B71" s="22" t="s">
        <v>7</v>
      </c>
      <c r="C71" s="23" t="s">
        <v>45</v>
      </c>
      <c r="D71" s="72">
        <v>10</v>
      </c>
      <c r="E71" s="22">
        <v>10</v>
      </c>
      <c r="F71" s="37">
        <v>0</v>
      </c>
      <c r="G71" s="37">
        <v>0</v>
      </c>
      <c r="H71" s="37">
        <v>0</v>
      </c>
      <c r="I71" s="24">
        <f t="shared" si="6"/>
        <v>0</v>
      </c>
      <c r="J71" s="29">
        <f t="shared" si="7"/>
        <v>0</v>
      </c>
    </row>
    <row r="72" spans="1:10" ht="15.75" thickBot="1" x14ac:dyDescent="0.3">
      <c r="A72" s="22" t="s">
        <v>2</v>
      </c>
      <c r="B72" s="22" t="s">
        <v>9</v>
      </c>
      <c r="C72" s="23" t="s">
        <v>45</v>
      </c>
      <c r="D72" s="72">
        <v>10</v>
      </c>
      <c r="E72" s="22">
        <v>13</v>
      </c>
      <c r="F72" s="37">
        <v>0</v>
      </c>
      <c r="G72" s="37">
        <v>0</v>
      </c>
      <c r="H72" s="37">
        <v>0</v>
      </c>
      <c r="I72" s="24">
        <f t="shared" si="6"/>
        <v>0</v>
      </c>
      <c r="J72" s="29">
        <f t="shared" si="7"/>
        <v>0</v>
      </c>
    </row>
    <row r="73" spans="1:10" ht="15.75" thickBot="1" x14ac:dyDescent="0.3">
      <c r="A73" s="22" t="s">
        <v>2</v>
      </c>
      <c r="B73" s="22" t="s">
        <v>10</v>
      </c>
      <c r="C73" s="23" t="s">
        <v>45</v>
      </c>
      <c r="D73" s="72">
        <v>10</v>
      </c>
      <c r="E73" s="22">
        <v>143</v>
      </c>
      <c r="F73" s="37">
        <v>0</v>
      </c>
      <c r="G73" s="37">
        <v>0</v>
      </c>
      <c r="H73" s="37">
        <v>0</v>
      </c>
      <c r="I73" s="24">
        <f t="shared" si="6"/>
        <v>0</v>
      </c>
      <c r="J73" s="29">
        <f t="shared" si="7"/>
        <v>0</v>
      </c>
    </row>
    <row r="74" spans="1:10" ht="15.75" thickBot="1" x14ac:dyDescent="0.3">
      <c r="A74" s="22" t="s">
        <v>2</v>
      </c>
      <c r="B74" s="22" t="s">
        <v>22</v>
      </c>
      <c r="C74" s="23" t="s">
        <v>45</v>
      </c>
      <c r="D74" s="72">
        <v>10</v>
      </c>
      <c r="E74" s="22">
        <v>2</v>
      </c>
      <c r="F74" s="37">
        <v>0</v>
      </c>
      <c r="G74" s="37">
        <v>0</v>
      </c>
      <c r="H74" s="37">
        <v>0</v>
      </c>
      <c r="I74" s="24">
        <f t="shared" si="6"/>
        <v>0</v>
      </c>
      <c r="J74" s="29">
        <f t="shared" si="7"/>
        <v>0</v>
      </c>
    </row>
    <row r="75" spans="1:10" ht="15.75" thickBot="1" x14ac:dyDescent="0.3">
      <c r="A75" s="22" t="s">
        <v>2</v>
      </c>
      <c r="B75" s="22" t="s">
        <v>34</v>
      </c>
      <c r="C75" s="23" t="s">
        <v>45</v>
      </c>
      <c r="D75" s="72">
        <v>10</v>
      </c>
      <c r="E75" s="22">
        <v>4</v>
      </c>
      <c r="F75" s="37">
        <v>0</v>
      </c>
      <c r="G75" s="37">
        <v>0</v>
      </c>
      <c r="H75" s="37">
        <v>0</v>
      </c>
      <c r="I75" s="24">
        <f t="shared" si="6"/>
        <v>0</v>
      </c>
      <c r="J75" s="29">
        <f t="shared" si="7"/>
        <v>0</v>
      </c>
    </row>
    <row r="76" spans="1:10" ht="15.75" thickBot="1" x14ac:dyDescent="0.3">
      <c r="A76" s="22" t="s">
        <v>2</v>
      </c>
      <c r="B76" s="22" t="s">
        <v>35</v>
      </c>
      <c r="C76" s="23" t="s">
        <v>45</v>
      </c>
      <c r="D76" s="72">
        <v>10</v>
      </c>
      <c r="E76" s="22">
        <v>5</v>
      </c>
      <c r="F76" s="37">
        <v>0</v>
      </c>
      <c r="G76" s="37">
        <v>0</v>
      </c>
      <c r="H76" s="37">
        <v>0</v>
      </c>
      <c r="I76" s="24">
        <f t="shared" si="6"/>
        <v>0</v>
      </c>
      <c r="J76" s="29">
        <f t="shared" si="7"/>
        <v>0</v>
      </c>
    </row>
    <row r="77" spans="1:10" ht="15.75" thickBot="1" x14ac:dyDescent="0.3">
      <c r="A77" s="22" t="s">
        <v>2</v>
      </c>
      <c r="B77" s="22" t="s">
        <v>23</v>
      </c>
      <c r="C77" s="23" t="s">
        <v>45</v>
      </c>
      <c r="D77" s="72">
        <v>10</v>
      </c>
      <c r="E77" s="22">
        <v>1</v>
      </c>
      <c r="F77" s="37">
        <v>0</v>
      </c>
      <c r="G77" s="37">
        <v>0</v>
      </c>
      <c r="H77" s="37">
        <v>0</v>
      </c>
      <c r="I77" s="24">
        <f t="shared" si="6"/>
        <v>0</v>
      </c>
      <c r="J77" s="29">
        <f t="shared" si="7"/>
        <v>0</v>
      </c>
    </row>
    <row r="78" spans="1:10" ht="15.75" thickBot="1" x14ac:dyDescent="0.3">
      <c r="A78" s="22" t="s">
        <v>2</v>
      </c>
      <c r="B78" s="22" t="s">
        <v>12</v>
      </c>
      <c r="C78" s="23" t="s">
        <v>45</v>
      </c>
      <c r="D78" s="72">
        <v>10</v>
      </c>
      <c r="E78" s="22">
        <v>1</v>
      </c>
      <c r="F78" s="37">
        <v>0</v>
      </c>
      <c r="G78" s="37">
        <v>0</v>
      </c>
      <c r="H78" s="37">
        <v>0</v>
      </c>
      <c r="I78" s="24">
        <f t="shared" si="6"/>
        <v>0</v>
      </c>
      <c r="J78" s="29">
        <f t="shared" si="7"/>
        <v>0</v>
      </c>
    </row>
    <row r="79" spans="1:10" ht="15.75" thickBot="1" x14ac:dyDescent="0.3">
      <c r="A79" s="22" t="s">
        <v>2</v>
      </c>
      <c r="B79" s="22" t="s">
        <v>37</v>
      </c>
      <c r="C79" s="23" t="s">
        <v>45</v>
      </c>
      <c r="D79" s="72">
        <v>10</v>
      </c>
      <c r="E79" s="22">
        <v>5</v>
      </c>
      <c r="F79" s="37">
        <v>0</v>
      </c>
      <c r="G79" s="37">
        <v>0</v>
      </c>
      <c r="H79" s="37">
        <v>0</v>
      </c>
      <c r="I79" s="24">
        <f t="shared" si="6"/>
        <v>0</v>
      </c>
      <c r="J79" s="29">
        <f t="shared" si="7"/>
        <v>0</v>
      </c>
    </row>
    <row r="80" spans="1:10" ht="15.75" thickBot="1" x14ac:dyDescent="0.3">
      <c r="A80" s="22" t="s">
        <v>2</v>
      </c>
      <c r="B80" s="22" t="s">
        <v>13</v>
      </c>
      <c r="C80" s="23" t="s">
        <v>45</v>
      </c>
      <c r="D80" s="72">
        <v>10</v>
      </c>
      <c r="E80" s="22">
        <v>4</v>
      </c>
      <c r="F80" s="37">
        <v>0</v>
      </c>
      <c r="G80" s="37">
        <v>0</v>
      </c>
      <c r="H80" s="37">
        <v>0</v>
      </c>
      <c r="I80" s="24">
        <f t="shared" si="6"/>
        <v>0</v>
      </c>
      <c r="J80" s="29">
        <f t="shared" si="7"/>
        <v>0</v>
      </c>
    </row>
    <row r="81" spans="1:10" ht="15.75" thickBot="1" x14ac:dyDescent="0.3">
      <c r="A81" s="22" t="s">
        <v>2</v>
      </c>
      <c r="B81" s="22" t="s">
        <v>39</v>
      </c>
      <c r="C81" s="23" t="s">
        <v>45</v>
      </c>
      <c r="D81" s="72">
        <v>10</v>
      </c>
      <c r="E81" s="22">
        <v>19</v>
      </c>
      <c r="F81" s="37">
        <v>0</v>
      </c>
      <c r="G81" s="37">
        <v>0</v>
      </c>
      <c r="H81" s="37">
        <v>0</v>
      </c>
      <c r="I81" s="24">
        <f t="shared" si="6"/>
        <v>0</v>
      </c>
      <c r="J81" s="29">
        <f t="shared" si="7"/>
        <v>0</v>
      </c>
    </row>
    <row r="82" spans="1:10" ht="15.75" thickBot="1" x14ac:dyDescent="0.3">
      <c r="A82" s="22" t="s">
        <v>2</v>
      </c>
      <c r="B82" s="22" t="s">
        <v>41</v>
      </c>
      <c r="C82" s="23" t="s">
        <v>45</v>
      </c>
      <c r="D82" s="72">
        <v>10</v>
      </c>
      <c r="E82" s="22">
        <v>1</v>
      </c>
      <c r="F82" s="37">
        <v>0</v>
      </c>
      <c r="G82" s="37">
        <v>0</v>
      </c>
      <c r="H82" s="37">
        <v>0</v>
      </c>
      <c r="I82" s="24">
        <f t="shared" si="6"/>
        <v>0</v>
      </c>
      <c r="J82" s="29">
        <f t="shared" si="7"/>
        <v>0</v>
      </c>
    </row>
    <row r="83" spans="1:10" ht="15.75" thickBot="1" x14ac:dyDescent="0.3">
      <c r="A83" s="8" t="s">
        <v>2</v>
      </c>
      <c r="B83" s="8" t="s">
        <v>25</v>
      </c>
      <c r="C83" s="9" t="s">
        <v>45</v>
      </c>
      <c r="D83" s="72">
        <v>10</v>
      </c>
      <c r="E83" s="8">
        <v>4</v>
      </c>
      <c r="F83" s="37">
        <v>0</v>
      </c>
      <c r="G83" s="37">
        <v>0</v>
      </c>
      <c r="H83" s="37">
        <v>0</v>
      </c>
      <c r="I83" s="20">
        <f t="shared" si="6"/>
        <v>0</v>
      </c>
      <c r="J83" s="18">
        <f t="shared" si="7"/>
        <v>0</v>
      </c>
    </row>
    <row r="84" spans="1:10" ht="15.75" thickBot="1" x14ac:dyDescent="0.3">
      <c r="A84" s="8" t="s">
        <v>2</v>
      </c>
      <c r="B84" s="8" t="s">
        <v>16</v>
      </c>
      <c r="C84" s="9" t="s">
        <v>45</v>
      </c>
      <c r="D84" s="72">
        <v>10</v>
      </c>
      <c r="E84" s="8">
        <v>16</v>
      </c>
      <c r="F84" s="37">
        <v>0</v>
      </c>
      <c r="G84" s="37">
        <v>0</v>
      </c>
      <c r="H84" s="37">
        <v>0</v>
      </c>
      <c r="I84" s="20">
        <f t="shared" si="6"/>
        <v>0</v>
      </c>
      <c r="J84" s="18">
        <f t="shared" si="7"/>
        <v>0</v>
      </c>
    </row>
    <row r="85" spans="1:10" ht="15.75" thickBot="1" x14ac:dyDescent="0.3">
      <c r="A85" s="8" t="s">
        <v>2</v>
      </c>
      <c r="B85" s="8" t="s">
        <v>17</v>
      </c>
      <c r="C85" s="9" t="s">
        <v>45</v>
      </c>
      <c r="D85" s="72">
        <v>10</v>
      </c>
      <c r="E85" s="8">
        <v>1</v>
      </c>
      <c r="F85" s="37">
        <v>0</v>
      </c>
      <c r="G85" s="37">
        <v>0</v>
      </c>
      <c r="H85" s="37">
        <v>0</v>
      </c>
      <c r="I85" s="20">
        <f t="shared" si="6"/>
        <v>0</v>
      </c>
      <c r="J85" s="18">
        <f t="shared" si="7"/>
        <v>0</v>
      </c>
    </row>
    <row r="86" spans="1:10" ht="15.75" thickBot="1" x14ac:dyDescent="0.3">
      <c r="A86" s="8" t="s">
        <v>2</v>
      </c>
      <c r="B86" s="8" t="s">
        <v>18</v>
      </c>
      <c r="C86" s="9" t="s">
        <v>45</v>
      </c>
      <c r="D86" s="72">
        <v>10</v>
      </c>
      <c r="E86" s="8">
        <v>4</v>
      </c>
      <c r="F86" s="37">
        <v>0</v>
      </c>
      <c r="G86" s="37">
        <v>0</v>
      </c>
      <c r="H86" s="37">
        <v>0</v>
      </c>
      <c r="I86" s="20">
        <f t="shared" si="6"/>
        <v>0</v>
      </c>
      <c r="J86" s="18">
        <f t="shared" si="7"/>
        <v>0</v>
      </c>
    </row>
    <row r="87" spans="1:10" ht="15.75" thickBot="1" x14ac:dyDescent="0.3">
      <c r="A87" s="8" t="s">
        <v>2</v>
      </c>
      <c r="B87" s="8" t="s">
        <v>19</v>
      </c>
      <c r="C87" s="8" t="s">
        <v>45</v>
      </c>
      <c r="D87" s="72">
        <v>10</v>
      </c>
      <c r="E87" s="8">
        <v>3</v>
      </c>
      <c r="F87" s="37">
        <v>0</v>
      </c>
      <c r="G87" s="37">
        <v>0</v>
      </c>
      <c r="H87" s="37">
        <v>0</v>
      </c>
      <c r="I87" s="20">
        <f t="shared" si="6"/>
        <v>0</v>
      </c>
      <c r="J87" s="18">
        <f t="shared" si="7"/>
        <v>0</v>
      </c>
    </row>
    <row r="88" spans="1:10" ht="15.75" thickBot="1" x14ac:dyDescent="0.3">
      <c r="A88" s="8"/>
      <c r="B88" s="8"/>
      <c r="C88" s="8"/>
      <c r="D88" s="8"/>
      <c r="E88" s="8">
        <f>SUM(E65:E87)</f>
        <v>326</v>
      </c>
      <c r="F88" s="37"/>
      <c r="G88" s="37"/>
      <c r="H88" s="37"/>
      <c r="I88" s="20"/>
      <c r="J88" s="18"/>
    </row>
    <row r="89" spans="1:10" ht="15.75" thickBot="1" x14ac:dyDescent="0.3">
      <c r="A89" s="8"/>
      <c r="B89" s="8"/>
      <c r="C89" s="8"/>
      <c r="D89" s="8"/>
      <c r="E89" s="8"/>
      <c r="F89" s="37"/>
      <c r="G89" s="37"/>
      <c r="H89" s="37"/>
      <c r="I89" s="20"/>
      <c r="J89" s="18"/>
    </row>
    <row r="90" spans="1:10" ht="15.75" thickBot="1" x14ac:dyDescent="0.3">
      <c r="A90" s="8" t="s">
        <v>27</v>
      </c>
      <c r="B90" s="8" t="s">
        <v>21</v>
      </c>
      <c r="C90" s="8" t="s">
        <v>45</v>
      </c>
      <c r="D90" s="8">
        <v>10</v>
      </c>
      <c r="E90" s="8">
        <v>2</v>
      </c>
      <c r="F90" s="37">
        <v>0</v>
      </c>
      <c r="G90" s="37">
        <v>0</v>
      </c>
      <c r="H90" s="37">
        <v>0</v>
      </c>
      <c r="I90" s="20">
        <f t="shared" si="6"/>
        <v>0</v>
      </c>
      <c r="J90" s="18">
        <f t="shared" si="7"/>
        <v>0</v>
      </c>
    </row>
    <row r="91" spans="1:10" ht="15.75" thickBot="1" x14ac:dyDescent="0.3">
      <c r="A91" s="8" t="s">
        <v>27</v>
      </c>
      <c r="B91" s="8" t="s">
        <v>92</v>
      </c>
      <c r="C91" s="8" t="s">
        <v>45</v>
      </c>
      <c r="D91" s="8">
        <v>10</v>
      </c>
      <c r="E91" s="8">
        <v>4</v>
      </c>
      <c r="F91" s="37">
        <v>0</v>
      </c>
      <c r="G91" s="37">
        <v>0</v>
      </c>
      <c r="H91" s="37">
        <v>0</v>
      </c>
      <c r="I91" s="20">
        <f t="shared" si="6"/>
        <v>0</v>
      </c>
      <c r="J91" s="18">
        <f t="shared" si="7"/>
        <v>0</v>
      </c>
    </row>
    <row r="92" spans="1:10" ht="15.75" thickBot="1" x14ac:dyDescent="0.3">
      <c r="A92" s="8" t="s">
        <v>27</v>
      </c>
      <c r="B92" s="21" t="s">
        <v>18</v>
      </c>
      <c r="C92" s="8" t="s">
        <v>45</v>
      </c>
      <c r="D92" s="8">
        <v>10</v>
      </c>
      <c r="E92" s="8">
        <v>5</v>
      </c>
      <c r="F92" s="37">
        <v>0</v>
      </c>
      <c r="G92" s="37">
        <v>0</v>
      </c>
      <c r="H92" s="37">
        <v>0</v>
      </c>
      <c r="I92" s="20">
        <f t="shared" si="6"/>
        <v>0</v>
      </c>
      <c r="J92" s="18">
        <f t="shared" si="7"/>
        <v>0</v>
      </c>
    </row>
    <row r="93" spans="1:10" ht="15.75" thickBot="1" x14ac:dyDescent="0.3">
      <c r="A93" s="8" t="s">
        <v>27</v>
      </c>
      <c r="B93" s="8" t="s">
        <v>19</v>
      </c>
      <c r="C93" s="8" t="s">
        <v>45</v>
      </c>
      <c r="D93" s="8">
        <v>10</v>
      </c>
      <c r="E93" s="8">
        <v>5</v>
      </c>
      <c r="F93" s="37">
        <v>0</v>
      </c>
      <c r="G93" s="37">
        <v>0</v>
      </c>
      <c r="H93" s="37">
        <v>0</v>
      </c>
      <c r="I93" s="20">
        <f t="shared" si="6"/>
        <v>0</v>
      </c>
      <c r="J93" s="18">
        <f t="shared" si="7"/>
        <v>0</v>
      </c>
    </row>
    <row r="94" spans="1:10" ht="15.75" thickBot="1" x14ac:dyDescent="0.3">
      <c r="A94" s="8"/>
      <c r="B94" s="8"/>
      <c r="C94" s="8"/>
      <c r="D94" s="8"/>
      <c r="E94" s="8"/>
      <c r="F94" s="20"/>
      <c r="G94" s="20"/>
      <c r="H94" s="20"/>
      <c r="I94" s="20"/>
      <c r="J94" s="18"/>
    </row>
    <row r="95" spans="1:10" ht="15.75" thickBot="1" x14ac:dyDescent="0.3">
      <c r="A95" s="8"/>
      <c r="B95" s="8"/>
      <c r="C95" s="8"/>
      <c r="D95" s="8"/>
      <c r="E95" s="8"/>
      <c r="F95" s="8"/>
      <c r="G95" s="8"/>
      <c r="H95" s="8"/>
      <c r="I95" s="8"/>
      <c r="J95" s="19"/>
    </row>
    <row r="96" spans="1:10" ht="15.75" thickBot="1" x14ac:dyDescent="0.3">
      <c r="I96" s="8" t="s">
        <v>78</v>
      </c>
      <c r="J96" s="19">
        <f>SUM(J6:J94)</f>
        <v>0</v>
      </c>
    </row>
    <row r="97" spans="9:10" x14ac:dyDescent="0.25">
      <c r="I97" s="8" t="s">
        <v>79</v>
      </c>
      <c r="J97" s="19">
        <f>J96*1.21</f>
        <v>0</v>
      </c>
    </row>
  </sheetData>
  <sheetProtection algorithmName="SHA-512" hashValue="BjDozT1GSz4TLHNEJoErYYJEqr5rUr38hVoovLCRqZoDpZvw1A7fVI473XoKSAfx7/EZdM0Q5PFyRBVItI9oSw==" saltValue="+0qmc0mzwyqd5SXz7Qhvag==" spinCount="100000" sheet="1" objects="1" scenarios="1"/>
  <phoneticPr fontId="15"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38F9A-9586-48C4-86D5-D52767DB2EEA}">
  <sheetPr>
    <pageSetUpPr fitToPage="1"/>
  </sheetPr>
  <dimension ref="A1:T34"/>
  <sheetViews>
    <sheetView workbookViewId="0">
      <selection activeCell="U14" sqref="U14"/>
    </sheetView>
  </sheetViews>
  <sheetFormatPr defaultColWidth="9.140625" defaultRowHeight="15" x14ac:dyDescent="0.25"/>
  <cols>
    <col min="1" max="1" width="15.5703125" style="10" customWidth="1"/>
    <col min="2" max="3" width="13.7109375" style="10" customWidth="1"/>
    <col min="4" max="4" width="9.140625" style="10"/>
    <col min="5" max="5" width="4.140625" style="10" customWidth="1"/>
    <col min="6" max="16384" width="9.140625" style="10"/>
  </cols>
  <sheetData>
    <row r="1" spans="1:20" x14ac:dyDescent="0.25">
      <c r="A1" s="68"/>
      <c r="B1" s="69"/>
      <c r="C1" s="69"/>
      <c r="D1" s="69"/>
      <c r="E1" s="69"/>
      <c r="F1" s="69"/>
      <c r="G1" s="69"/>
      <c r="H1" s="69"/>
      <c r="I1" s="69"/>
      <c r="J1" s="69"/>
      <c r="K1" s="69"/>
      <c r="L1" s="69"/>
      <c r="M1" s="69"/>
      <c r="N1" s="69"/>
      <c r="O1" s="69"/>
      <c r="P1" s="69"/>
    </row>
    <row r="2" spans="1:20" x14ac:dyDescent="0.25">
      <c r="A2" s="69"/>
      <c r="B2" s="69"/>
      <c r="C2" s="69"/>
      <c r="D2" s="69"/>
      <c r="E2" s="69"/>
      <c r="F2" s="69"/>
      <c r="G2" s="69"/>
      <c r="H2" s="69"/>
      <c r="I2" s="69"/>
      <c r="J2" s="69"/>
      <c r="K2" s="69"/>
      <c r="L2" s="69"/>
      <c r="M2" s="69"/>
      <c r="N2" s="69"/>
      <c r="O2" s="69"/>
      <c r="P2" s="69"/>
    </row>
    <row r="3" spans="1:20" x14ac:dyDescent="0.25">
      <c r="A3" s="69"/>
      <c r="B3" s="69"/>
      <c r="C3" s="69"/>
      <c r="D3" s="69"/>
      <c r="E3" s="69"/>
      <c r="F3" s="69"/>
      <c r="G3" s="69"/>
      <c r="H3" s="69"/>
      <c r="I3" s="69"/>
      <c r="J3" s="69"/>
      <c r="K3" s="69"/>
      <c r="L3" s="69"/>
      <c r="M3" s="69"/>
      <c r="N3" s="69"/>
      <c r="O3" s="69"/>
      <c r="P3" s="69"/>
    </row>
    <row r="4" spans="1:20" x14ac:dyDescent="0.25">
      <c r="A4" s="69"/>
      <c r="B4" s="69"/>
      <c r="C4" s="69"/>
      <c r="D4" s="69"/>
      <c r="E4" s="69"/>
      <c r="F4" s="69"/>
      <c r="G4" s="69"/>
      <c r="H4" s="69"/>
      <c r="I4" s="69"/>
      <c r="J4" s="69"/>
      <c r="K4" s="69"/>
      <c r="L4" s="69"/>
      <c r="M4" s="69"/>
      <c r="N4" s="69"/>
      <c r="O4" s="69"/>
      <c r="P4" s="69"/>
    </row>
    <row r="5" spans="1:20" x14ac:dyDescent="0.25">
      <c r="A5" s="69"/>
      <c r="B5" s="69"/>
      <c r="C5" s="69"/>
      <c r="D5" s="69"/>
      <c r="E5" s="69"/>
      <c r="F5" s="69"/>
      <c r="G5" s="69"/>
      <c r="H5" s="69"/>
      <c r="I5" s="69"/>
      <c r="J5" s="69"/>
      <c r="K5" s="69"/>
      <c r="L5" s="69"/>
      <c r="M5" s="69"/>
      <c r="N5" s="69"/>
      <c r="O5" s="69"/>
      <c r="P5" s="69"/>
    </row>
    <row r="6" spans="1:20" x14ac:dyDescent="0.25">
      <c r="A6" s="69"/>
      <c r="B6" s="69"/>
      <c r="C6" s="69"/>
      <c r="D6" s="69"/>
      <c r="E6" s="69"/>
      <c r="F6" s="69"/>
      <c r="G6" s="69"/>
      <c r="H6" s="69"/>
      <c r="I6" s="69"/>
      <c r="J6" s="69"/>
      <c r="K6" s="69"/>
      <c r="L6" s="69"/>
      <c r="M6" s="69"/>
      <c r="N6" s="69"/>
      <c r="O6" s="69"/>
      <c r="P6" s="69"/>
    </row>
    <row r="9" spans="1:20" x14ac:dyDescent="0.25">
      <c r="A9" s="65" t="s">
        <v>100</v>
      </c>
      <c r="B9" s="65"/>
      <c r="C9" s="65"/>
      <c r="D9" s="65"/>
      <c r="E9" s="65"/>
      <c r="F9" s="65"/>
      <c r="G9" s="65"/>
      <c r="H9" s="65"/>
      <c r="I9" s="65"/>
      <c r="J9" s="65"/>
      <c r="K9" s="65"/>
      <c r="L9" s="65"/>
      <c r="M9" s="65"/>
      <c r="N9" s="65"/>
      <c r="O9" s="65"/>
      <c r="P9" s="65"/>
      <c r="Q9" s="16"/>
      <c r="R9" s="16"/>
      <c r="S9" s="16"/>
      <c r="T9" s="16"/>
    </row>
    <row r="11" spans="1:20" x14ac:dyDescent="0.25">
      <c r="A11" s="17" t="s">
        <v>71</v>
      </c>
      <c r="B11" s="70"/>
      <c r="C11" s="70"/>
      <c r="D11" s="70"/>
    </row>
    <row r="12" spans="1:20" x14ac:dyDescent="0.25">
      <c r="A12" s="16"/>
      <c r="B12" s="71"/>
      <c r="C12" s="71"/>
      <c r="D12" s="71"/>
    </row>
    <row r="14" spans="1:20" x14ac:dyDescent="0.25">
      <c r="A14" s="64" t="s">
        <v>70</v>
      </c>
      <c r="B14" s="64"/>
      <c r="C14" s="64"/>
      <c r="D14" s="64"/>
      <c r="I14" s="10" t="s">
        <v>69</v>
      </c>
      <c r="J14" s="10" t="s">
        <v>68</v>
      </c>
    </row>
    <row r="15" spans="1:20" x14ac:dyDescent="0.25">
      <c r="A15" s="10" t="s">
        <v>67</v>
      </c>
      <c r="B15" s="14">
        <v>170000</v>
      </c>
      <c r="C15" s="13" t="s">
        <v>58</v>
      </c>
      <c r="D15" s="10" t="s">
        <v>66</v>
      </c>
      <c r="I15" s="10">
        <v>0</v>
      </c>
      <c r="J15" s="10">
        <f>PrKn</f>
        <v>170000</v>
      </c>
      <c r="K15" s="10">
        <f>PrMax</f>
        <v>220000</v>
      </c>
      <c r="M15" s="10">
        <f>PrIn</f>
        <v>0</v>
      </c>
    </row>
    <row r="16" spans="1:20" x14ac:dyDescent="0.25">
      <c r="A16" s="10" t="s">
        <v>65</v>
      </c>
      <c r="B16" s="14">
        <v>20</v>
      </c>
      <c r="C16" s="13" t="s">
        <v>50</v>
      </c>
      <c r="D16" s="10" t="s">
        <v>64</v>
      </c>
      <c r="I16" s="10">
        <f>MaxPnt</f>
        <v>20</v>
      </c>
      <c r="J16" s="10">
        <f>PuKn</f>
        <v>20</v>
      </c>
      <c r="K16" s="10">
        <v>0</v>
      </c>
      <c r="M16" s="15">
        <f>IF(PrIn&lt;=PrMax,A31,0)</f>
        <v>20</v>
      </c>
    </row>
    <row r="17" spans="1:14" x14ac:dyDescent="0.25">
      <c r="A17" s="10" t="s">
        <v>63</v>
      </c>
      <c r="B17" s="14">
        <v>220000</v>
      </c>
      <c r="C17" s="13" t="s">
        <v>58</v>
      </c>
      <c r="D17" s="10" t="s">
        <v>62</v>
      </c>
    </row>
    <row r="18" spans="1:14" x14ac:dyDescent="0.25">
      <c r="A18" s="10" t="s">
        <v>61</v>
      </c>
      <c r="B18" s="14">
        <v>20</v>
      </c>
      <c r="C18" s="13" t="s">
        <v>50</v>
      </c>
      <c r="L18" s="10">
        <v>0</v>
      </c>
      <c r="M18" s="10">
        <f>PrKn</f>
        <v>170000</v>
      </c>
      <c r="N18" s="10">
        <f>PrKn</f>
        <v>170000</v>
      </c>
    </row>
    <row r="19" spans="1:14" x14ac:dyDescent="0.25">
      <c r="L19" s="10">
        <f>PuKn</f>
        <v>20</v>
      </c>
      <c r="M19" s="10">
        <f>PuKn</f>
        <v>20</v>
      </c>
      <c r="N19" s="10">
        <v>0</v>
      </c>
    </row>
    <row r="20" spans="1:14" x14ac:dyDescent="0.25">
      <c r="A20" s="64" t="s">
        <v>60</v>
      </c>
      <c r="B20" s="64"/>
      <c r="C20" s="64"/>
      <c r="D20" s="64"/>
    </row>
    <row r="21" spans="1:14" x14ac:dyDescent="0.25">
      <c r="A21" s="10" t="s">
        <v>59</v>
      </c>
      <c r="B21" s="40">
        <f>'2. Prijzenblad'!J96</f>
        <v>0</v>
      </c>
      <c r="C21" s="13" t="s">
        <v>58</v>
      </c>
    </row>
    <row r="23" spans="1:14" x14ac:dyDescent="0.25">
      <c r="A23" s="64" t="s">
        <v>57</v>
      </c>
      <c r="B23" s="64"/>
      <c r="C23" s="64"/>
      <c r="D23" s="64"/>
    </row>
    <row r="24" spans="1:14" x14ac:dyDescent="0.25">
      <c r="A24" s="10" t="s">
        <v>56</v>
      </c>
    </row>
    <row r="26" spans="1:14" x14ac:dyDescent="0.25">
      <c r="B26" s="12" t="s">
        <v>55</v>
      </c>
      <c r="C26" s="12" t="s">
        <v>54</v>
      </c>
    </row>
    <row r="27" spans="1:14" x14ac:dyDescent="0.25">
      <c r="A27" s="10" t="s">
        <v>53</v>
      </c>
      <c r="B27" s="11">
        <f>(PuKn-MaxPnt)/PrKn</f>
        <v>0</v>
      </c>
      <c r="C27" s="11">
        <f>MaxPnt</f>
        <v>20</v>
      </c>
    </row>
    <row r="28" spans="1:14" x14ac:dyDescent="0.25">
      <c r="A28" s="10" t="s">
        <v>52</v>
      </c>
      <c r="B28" s="11">
        <f>(0-PuKn)/(PrMax-PrKn)</f>
        <v>-4.0000000000000002E-4</v>
      </c>
      <c r="C28" s="11">
        <f>PrMax*PuKn/(PrMax-PrKn)</f>
        <v>88</v>
      </c>
    </row>
    <row r="30" spans="1:14" x14ac:dyDescent="0.25">
      <c r="A30" s="65" t="s">
        <v>51</v>
      </c>
      <c r="B30" s="65"/>
      <c r="C30" s="65"/>
      <c r="D30" s="65"/>
    </row>
    <row r="31" spans="1:14" x14ac:dyDescent="0.25">
      <c r="A31" s="66">
        <f>IF(PrIn&lt;=PrKn,ROUND((PuKn-MaxPnt)/PrKn*PrIn+MaxPnt,3),IF(PrIn&gt;=PrMax,"0",ROUND(((0-PuKn)/(PrMax-PrKn))*PrIn+PrMax*PuKn/(PrMax-PrKn),3)))</f>
        <v>20</v>
      </c>
      <c r="B31" s="66"/>
      <c r="C31" s="66"/>
      <c r="D31" s="66"/>
    </row>
    <row r="32" spans="1:14" ht="15" customHeight="1" x14ac:dyDescent="0.25">
      <c r="A32" s="66"/>
      <c r="B32" s="66"/>
      <c r="C32" s="66"/>
      <c r="D32" s="66"/>
    </row>
    <row r="33" spans="1:4" ht="15" customHeight="1" x14ac:dyDescent="0.25">
      <c r="A33" s="67" t="s">
        <v>50</v>
      </c>
      <c r="B33" s="67"/>
      <c r="C33" s="67"/>
      <c r="D33" s="67"/>
    </row>
    <row r="34" spans="1:4" ht="15" customHeight="1" x14ac:dyDescent="0.25">
      <c r="A34" s="67"/>
      <c r="B34" s="67"/>
      <c r="C34" s="67"/>
      <c r="D34" s="67"/>
    </row>
  </sheetData>
  <sheetProtection algorithmName="SHA-512" hashValue="0u1+dc6+AYf/KLaNrdePUE/vT+NFkGu0u0VB4uQFmJ8OyZD2AtDZ8AAad0ELZsOxUtjC1UDr57CLQgCwcY3WtA==" saltValue="j3O6Z5Y4i/5uHZ45/lO2/A==" spinCount="100000" sheet="1" objects="1" scenarios="1"/>
  <mergeCells count="10">
    <mergeCell ref="A23:D23"/>
    <mergeCell ref="A30:D30"/>
    <mergeCell ref="A31:D32"/>
    <mergeCell ref="A33:D34"/>
    <mergeCell ref="A1:P6"/>
    <mergeCell ref="A9:P9"/>
    <mergeCell ref="B11:D11"/>
    <mergeCell ref="B12:D12"/>
    <mergeCell ref="A14:D14"/>
    <mergeCell ref="A20:D20"/>
  </mergeCells>
  <conditionalFormatting sqref="A33:D34">
    <cfRule type="containsText" dxfId="0" priority="1" operator="containsText" text="punten">
      <formula>NOT(ISERROR(SEARCH("punten",A33)))</formula>
    </cfRule>
  </conditionalFormatting>
  <pageMargins left="0.51181102362204722" right="0.51181102362204722" top="0.74803149606299213" bottom="0.74803149606299213" header="0.31496062992125984" footer="0.31496062992125984"/>
  <pageSetup paperSize="9" scale="8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5</vt:i4>
      </vt:variant>
    </vt:vector>
  </HeadingPairs>
  <TitlesOfParts>
    <vt:vector size="8" baseType="lpstr">
      <vt:lpstr>1. Toelichting</vt:lpstr>
      <vt:lpstr>2. Prijzenblad</vt:lpstr>
      <vt:lpstr>3. Puntenscore Lucht B2B</vt:lpstr>
      <vt:lpstr>'3. Puntenscore Lucht B2B'!MaxPnt</vt:lpstr>
      <vt:lpstr>'3. Puntenscore Lucht B2B'!PrIn</vt:lpstr>
      <vt:lpstr>'3. Puntenscore Lucht B2B'!PrKn</vt:lpstr>
      <vt:lpstr>'3. Puntenscore Lucht B2B'!PrMax</vt:lpstr>
      <vt:lpstr>'3. Puntenscore Lucht B2B'!PuKn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Berg, P.J. van den (FB-INKOOP)</dc:creator>
  <cp:lastModifiedBy>Berg, P.J. van den (FB-INKOOP)</cp:lastModifiedBy>
  <dcterms:created xsi:type="dcterms:W3CDTF">2025-01-14T14:33:05Z</dcterms:created>
  <dcterms:modified xsi:type="dcterms:W3CDTF">2025-03-13T14:20:35Z</dcterms:modified>
</cp:coreProperties>
</file>