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28"/>
  <workbookPr defaultThemeVersion="124226"/>
  <mc:AlternateContent xmlns:mc="http://schemas.openxmlformats.org/markup-compatibility/2006">
    <mc:Choice Requires="x15">
      <x15ac:absPath xmlns:x15ac="http://schemas.microsoft.com/office/spreadsheetml/2010/11/ac" url="H:\INKOOP\04 Aanbestedingen\2024 Europese aanbestedingen\2024-17 MSP Inhuur\3. Aanbestedingsleidraad en bijlagen\Definitief\"/>
    </mc:Choice>
  </mc:AlternateContent>
  <xr:revisionPtr revIDLastSave="0" documentId="8_{7FAA844D-9A28-44F7-95B0-41D510916256}" xr6:coauthVersionLast="47" xr6:coauthVersionMax="47" xr10:uidLastSave="{00000000-0000-0000-0000-000000000000}"/>
  <bookViews>
    <workbookView xWindow="-120" yWindow="-120" windowWidth="29040" windowHeight="15840" tabRatio="933" firstSheet="1" activeTab="1" xr2:uid="{00000000-000D-0000-FFFF-FFFF00000000}"/>
  </bookViews>
  <sheets>
    <sheet name="Toelichting" sheetId="34" state="hidden" r:id="rId1"/>
    <sheet name="Punten toekenning Inkoop" sheetId="51" r:id="rId2"/>
    <sheet name="Invulblad 1 Tarieven MSP" sheetId="39" r:id="rId3"/>
    <sheet name="Invulblad 2 UITZEND 1" sheetId="54" r:id="rId4"/>
    <sheet name="Invulblad 3 UITZEND 2" sheetId="52" r:id="rId5"/>
    <sheet name="Invulblad 4 PAYROLL" sheetId="48" r:id="rId6"/>
  </sheets>
  <definedNames>
    <definedName name="_xlnm.Print_Area" localSheetId="2">'Invulblad 1 Tarieven MSP'!$A$1:$H$33</definedName>
    <definedName name="_xlnm.Print_Area" localSheetId="3">'Invulblad 2 UITZEND 1'!$A$1:$I$69</definedName>
    <definedName name="_xlnm.Print_Area" localSheetId="4">'Invulblad 3 UITZEND 2'!$A$1:$I$69</definedName>
    <definedName name="_xlnm.Print_Area" localSheetId="5">'Invulblad 4 PAYROLL'!$A$1:$I$67</definedName>
    <definedName name="_xlnm.Print_Area" localSheetId="1">'Punten toekenning Inkoop'!$A$1:$P$27</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8" i="51" l="1"/>
  <c r="G44" i="48"/>
  <c r="G21" i="52" l="1"/>
  <c r="E21" i="52"/>
  <c r="G19" i="52"/>
  <c r="E19" i="52"/>
  <c r="G21" i="54"/>
  <c r="G22" i="54"/>
  <c r="E21" i="54"/>
  <c r="E22" i="54"/>
  <c r="E44" i="48"/>
  <c r="E42" i="48"/>
  <c r="G42" i="48" s="1"/>
  <c r="E46" i="54"/>
  <c r="F59" i="54"/>
  <c r="C59" i="54"/>
  <c r="F58" i="54"/>
  <c r="C58" i="54"/>
  <c r="E52" i="54"/>
  <c r="E51" i="54"/>
  <c r="G11" i="54"/>
  <c r="E11" i="54"/>
  <c r="G10" i="54"/>
  <c r="G12" i="54" s="1"/>
  <c r="E10" i="54"/>
  <c r="E12" i="54" s="1"/>
  <c r="E43" i="48" l="1"/>
  <c r="E47" i="54"/>
  <c r="E46" i="52"/>
  <c r="E47" i="52" s="1"/>
  <c r="G46" i="54"/>
  <c r="G18" i="54"/>
  <c r="G16" i="54"/>
  <c r="G17" i="54"/>
  <c r="G15" i="54"/>
  <c r="E17" i="54"/>
  <c r="E15" i="54"/>
  <c r="E18" i="54"/>
  <c r="E16" i="54"/>
  <c r="G46" i="52" l="1"/>
  <c r="E19" i="54"/>
  <c r="G19" i="54" l="1"/>
  <c r="G23" i="54" s="1"/>
  <c r="E23" i="54"/>
  <c r="G35" i="54" l="1"/>
  <c r="G33" i="54"/>
  <c r="G31" i="54"/>
  <c r="G29" i="54"/>
  <c r="G27" i="54"/>
  <c r="G28" i="54"/>
  <c r="G34" i="54"/>
  <c r="G32" i="54"/>
  <c r="G30" i="54"/>
  <c r="G26" i="54"/>
  <c r="E34" i="54"/>
  <c r="E32" i="54"/>
  <c r="E30" i="54"/>
  <c r="E28" i="54"/>
  <c r="E26" i="54"/>
  <c r="E35" i="54"/>
  <c r="E33" i="54"/>
  <c r="E31" i="54"/>
  <c r="E29" i="54"/>
  <c r="E27" i="54"/>
  <c r="G36" i="54" l="1"/>
  <c r="G39" i="54" s="1"/>
  <c r="G41" i="54" s="1"/>
  <c r="E36" i="54"/>
  <c r="E39" i="54" s="1"/>
  <c r="E41" i="54" s="1"/>
  <c r="D41" i="54" l="1"/>
  <c r="E58" i="54"/>
  <c r="E59" i="54"/>
  <c r="F41" i="54"/>
  <c r="F46" i="54" l="1"/>
  <c r="G44" i="54"/>
  <c r="G48" i="54" s="1"/>
  <c r="H59" i="54"/>
  <c r="I59" i="54" s="1"/>
  <c r="H58" i="54"/>
  <c r="I58" i="54" s="1"/>
  <c r="E44" i="54"/>
  <c r="E48" i="54" s="1"/>
  <c r="D46" i="54"/>
  <c r="H61" i="54" l="1"/>
  <c r="H63" i="54" s="1"/>
  <c r="E13" i="51" s="1" a="1"/>
  <c r="E13" i="51" s="1"/>
  <c r="D15" i="39" a="1"/>
  <c r="D15" i="39" s="1"/>
  <c r="F59" i="52" l="1"/>
  <c r="C59" i="52"/>
  <c r="F58" i="52"/>
  <c r="C58" i="52"/>
  <c r="O16" i="51"/>
  <c r="O15" i="51"/>
  <c r="O18" i="51" s="1"/>
  <c r="E10" i="51"/>
  <c r="K10" i="51" s="1"/>
  <c r="E9" i="51"/>
  <c r="K9" i="51" s="1"/>
  <c r="K8" i="51"/>
  <c r="E7" i="51"/>
  <c r="K7" i="51" s="1"/>
  <c r="E52" i="52"/>
  <c r="E51" i="52"/>
  <c r="G11" i="52"/>
  <c r="E11" i="52"/>
  <c r="G10" i="52"/>
  <c r="G12" i="52" s="1"/>
  <c r="E10" i="52"/>
  <c r="G14" i="48"/>
  <c r="E14" i="48"/>
  <c r="O7" i="51" l="1"/>
  <c r="O8" i="51"/>
  <c r="O9" i="51"/>
  <c r="O10" i="51"/>
  <c r="G18" i="52"/>
  <c r="G16" i="52"/>
  <c r="G17" i="52"/>
  <c r="G15" i="52"/>
  <c r="E12" i="52"/>
  <c r="E17" i="52" l="1"/>
  <c r="E15" i="52"/>
  <c r="E18" i="52"/>
  <c r="E16" i="52"/>
  <c r="M18" i="51"/>
  <c r="N18" i="51"/>
  <c r="N10" i="51"/>
  <c r="J10" i="51"/>
  <c r="I10" i="51"/>
  <c r="J9" i="51"/>
  <c r="I9" i="51"/>
  <c r="J8" i="51"/>
  <c r="I8" i="51"/>
  <c r="J7" i="51"/>
  <c r="I7" i="51"/>
  <c r="N7" i="51" l="1"/>
  <c r="N15" i="51"/>
  <c r="N9" i="51"/>
  <c r="N16" i="51"/>
  <c r="N8" i="51"/>
  <c r="F55" i="48" l="1"/>
  <c r="F54" i="48"/>
  <c r="C55" i="48" l="1"/>
  <c r="C54" i="48"/>
  <c r="E48" i="48"/>
  <c r="E47" i="48"/>
  <c r="G15" i="48"/>
  <c r="E15" i="48"/>
  <c r="G13" i="48"/>
  <c r="E13" i="48"/>
  <c r="G12" i="48"/>
  <c r="E12" i="48"/>
  <c r="E18" i="48" s="1"/>
  <c r="G18" i="48" l="1"/>
  <c r="G16" i="48"/>
  <c r="E16" i="48"/>
  <c r="F13" i="51" l="1"/>
  <c r="I15" i="39"/>
  <c r="J15" i="39"/>
  <c r="J12" i="39"/>
  <c r="I12" i="39"/>
  <c r="J11" i="39"/>
  <c r="I11" i="39"/>
  <c r="J10" i="39"/>
  <c r="I10" i="39"/>
  <c r="J9" i="39"/>
  <c r="I9" i="39"/>
  <c r="E11" i="39" l="1"/>
  <c r="E9" i="39"/>
  <c r="E12" i="39"/>
  <c r="E10" i="39"/>
  <c r="E19" i="48" l="1"/>
  <c r="E20" i="48" s="1"/>
  <c r="E24" i="48" l="1"/>
  <c r="E30" i="48"/>
  <c r="E28" i="48"/>
  <c r="E26" i="48"/>
  <c r="E23" i="48"/>
  <c r="E27" i="48"/>
  <c r="E29" i="48"/>
  <c r="E25" i="48"/>
  <c r="E31" i="48" l="1"/>
  <c r="E34" i="48" l="1"/>
  <c r="E36" i="48" l="1"/>
  <c r="E54" i="48" s="1"/>
  <c r="H54" i="48" l="1"/>
  <c r="I54" i="48" s="1"/>
  <c r="D36" i="48"/>
  <c r="D42" i="48" l="1"/>
  <c r="E40" i="48"/>
  <c r="G19" i="48"/>
  <c r="G20" i="48" s="1"/>
  <c r="G30" i="48" s="1"/>
  <c r="G23" i="48" l="1"/>
  <c r="G26" i="48"/>
  <c r="G27" i="48"/>
  <c r="G24" i="48"/>
  <c r="G29" i="48"/>
  <c r="G25" i="48"/>
  <c r="G28" i="48"/>
  <c r="G31" i="48" l="1"/>
  <c r="G34" i="48" s="1"/>
  <c r="G36" i="48" l="1"/>
  <c r="F36" i="48" s="1"/>
  <c r="E55" i="48" l="1"/>
  <c r="G40" i="48"/>
  <c r="F42" i="48"/>
  <c r="H55" i="48" l="1"/>
  <c r="I55" i="48" s="1"/>
  <c r="H57" i="48" s="1"/>
  <c r="H59" i="48" s="1"/>
  <c r="E16" i="51" l="1" a="1"/>
  <c r="E16" i="51" s="1"/>
  <c r="K16" i="51" s="1"/>
  <c r="D17" i="39" a="1"/>
  <c r="D17" i="39" s="1"/>
  <c r="I17" i="39" l="1"/>
  <c r="J17" i="39"/>
  <c r="E22" i="52"/>
  <c r="E23" i="52" s="1"/>
  <c r="G31" i="52"/>
  <c r="G29" i="52"/>
  <c r="G33" i="52"/>
  <c r="G22" i="52"/>
  <c r="G23" i="52"/>
  <c r="G34" i="52" s="1"/>
  <c r="G32" i="52" l="1"/>
  <c r="G26" i="52"/>
  <c r="E30" i="52"/>
  <c r="E33" i="52"/>
  <c r="E31" i="52"/>
  <c r="E32" i="52"/>
  <c r="E34" i="52"/>
  <c r="E26" i="52"/>
  <c r="E35" i="52"/>
  <c r="E27" i="52"/>
  <c r="E28" i="52"/>
  <c r="E29" i="52"/>
  <c r="G30" i="52"/>
  <c r="G27" i="52"/>
  <c r="G35" i="52"/>
  <c r="G28" i="52"/>
  <c r="E36" i="52" l="1"/>
  <c r="G36" i="52"/>
  <c r="G41" i="52" s="1"/>
  <c r="E39" i="52"/>
  <c r="E41" i="52" s="1"/>
  <c r="G39" i="52"/>
  <c r="D41" i="52" l="1"/>
  <c r="E58" i="52"/>
  <c r="E59" i="52"/>
  <c r="F41" i="52"/>
  <c r="G44" i="52" l="1"/>
  <c r="G48" i="52" s="1"/>
  <c r="F46" i="52"/>
  <c r="H59" i="52"/>
  <c r="H61" i="52"/>
  <c r="H63" i="52" s="1"/>
  <c r="I59" i="52"/>
  <c r="I58" i="52"/>
  <c r="H58" i="52"/>
  <c r="D46" i="52"/>
  <c r="E44" i="52"/>
  <c r="E48" i="52" s="1"/>
  <c r="E14" i="51" l="1" a="1"/>
  <c r="E14" i="51" s="1"/>
  <c r="F14" i="51" s="1"/>
  <c r="E15" i="51" s="1"/>
  <c r="K15" i="51" s="1"/>
  <c r="D16" i="39" a="1"/>
  <c r="D16" i="39" s="1"/>
  <c r="I16" i="39" l="1"/>
  <c r="J16" i="39"/>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<sst xmlns="http://schemas.openxmlformats.org/spreadsheetml/2006/main" count="348" uniqueCount="184">
  <si>
    <t>Toelichting loonsomopbouw</t>
  </si>
  <si>
    <t>In de verschillende tabbladen treft u een loonsomopbouw voor uitzenddienstverlening aan.</t>
  </si>
  <si>
    <t>Tabblad 1 bevat een opbouw gebaseerd op gewerkte uren.</t>
  </si>
  <si>
    <t>Tabblad 2 bevat een opbouw gebaseerd op contracturen</t>
  </si>
  <si>
    <t>Hierbij is ons advies om de varianten zo mee te wegen zoals u die ook in de praktijk gebruikt (ter voorkoming van manipulatief inschrijven).</t>
  </si>
  <si>
    <t>Indien u geen gebruik maakt van bijvoorbeeld risicogroep II of vakantiekrachten, dient u deze te verwijderen.</t>
  </si>
  <si>
    <t xml:space="preserve">Bij de varianten 'gewerkte uren' vindt verloning plaats op weekbasis. Facturatie vindt plaats op wekelijke of vier-wekelijks basis (dit is gangbaar binnen de branche). </t>
  </si>
  <si>
    <t>In de cellen die geel gemarkeerd zijn, is een opmerking ter verduidelijking opgenomen.</t>
  </si>
  <si>
    <t>Alle wettelijke premies die voor iedere inschrijver gelijk zijn, hebben wij al voor u opgenomen.</t>
  </si>
  <si>
    <t xml:space="preserve">In de loonsomopbouw zijn de juiste formules opgenomen. </t>
  </si>
  <si>
    <t>Met een loonsomopbouw zorgt u ervoor dat u 'appels' met 'appels' kunt vergelijken. Grote verschillen in bijv. pensioen of andere reserveringen kunt u dan ook waar nodig verifieren. Tevens zorgt een loonsomopbouw ervoor dat het doorvoeren van wettelijke en/of cao-wijzigingen op transparante wijze plaatsvindt.</t>
  </si>
  <si>
    <t xml:space="preserve">Disclaimer: aan deze voorbeelden kunnen geen rechten worden ontleend. </t>
  </si>
  <si>
    <t>% over het bruto uurloon</t>
  </si>
  <si>
    <t>Wachtdagcompensatie</t>
  </si>
  <si>
    <t>PAWW-premie</t>
  </si>
  <si>
    <t>SUBTOTAAL LOON</t>
  </si>
  <si>
    <t>Reserveringen</t>
  </si>
  <si>
    <t>Vakantiedagen</t>
  </si>
  <si>
    <t>SUBTOTAAL LOON + RESERVERINGEN</t>
  </si>
  <si>
    <t>StiPP pensioen</t>
  </si>
  <si>
    <t>Opleidingen</t>
  </si>
  <si>
    <t>Omrekenfactor</t>
  </si>
  <si>
    <t>*Aantal uren</t>
  </si>
  <si>
    <t>*</t>
  </si>
  <si>
    <t>OMREKENFACTOR overige bruto vergoedingen</t>
  </si>
  <si>
    <t xml:space="preserve">Uurloon </t>
  </si>
  <si>
    <t>OVERIGE INFORMATIE</t>
  </si>
  <si>
    <t>Eigenrisicodrager voor ZW-flex?</t>
  </si>
  <si>
    <t>Eigenrisicorager voor WGA?</t>
  </si>
  <si>
    <t>&lt;KIES&gt;</t>
  </si>
  <si>
    <t>Feestdagen</t>
  </si>
  <si>
    <t>WW-premie (Awf)</t>
  </si>
  <si>
    <t>Zorgverzekeringswet (ZVW)</t>
  </si>
  <si>
    <t>ZW-flex (Ziektewet)</t>
  </si>
  <si>
    <t xml:space="preserve">Aanvulling ZW </t>
  </si>
  <si>
    <t>Kort Verzuim / Buitengewoon verlof</t>
  </si>
  <si>
    <t>Standaard werkweek 36 uur</t>
  </si>
  <si>
    <t>Sociaal Fonds Uitzendbranche</t>
  </si>
  <si>
    <t>Werkhervattingskas premie (WGA)</t>
  </si>
  <si>
    <t>1. Gewerkte uren</t>
  </si>
  <si>
    <t>Gewerkte uren</t>
  </si>
  <si>
    <t>Onderdeel Payroll</t>
  </si>
  <si>
    <t>ABP pensioen</t>
  </si>
  <si>
    <t>SUBTOTAAL LOON+RESERVERINGEN+IKB</t>
  </si>
  <si>
    <t>Specificeer</t>
  </si>
  <si>
    <t>De Transitievergoeding wordt niet uitgevraagd omdat deze indien dit zich voordoet deze apart gefactureerd wordt aan Opdrachtgever.</t>
  </si>
  <si>
    <t>BRUTO LOON</t>
  </si>
  <si>
    <t>Toepassingsgebied</t>
  </si>
  <si>
    <t>Uw Marge-opslag</t>
  </si>
  <si>
    <t>Ondergrens 
Marge-opslag</t>
  </si>
  <si>
    <t>Bovengrens 
Marge-opslag</t>
  </si>
  <si>
    <t>Uitzendkrachten</t>
  </si>
  <si>
    <t>Toelichting (zie ook overige aanbestedingsdocumenten)</t>
  </si>
  <si>
    <t>Bedragen excl. BTW</t>
  </si>
  <si>
    <t>Soort Opslag</t>
  </si>
  <si>
    <t>Gedetacheerden en ZZP-ers</t>
  </si>
  <si>
    <t>A</t>
  </si>
  <si>
    <t>Opslag</t>
  </si>
  <si>
    <t>B</t>
  </si>
  <si>
    <t>C</t>
  </si>
  <si>
    <t>D</t>
  </si>
  <si>
    <t>De zogenaamde Startfee, extra opslag naast Opslag B, te rekenen over de eerste 500 uur</t>
  </si>
  <si>
    <t xml:space="preserve">MSP Services </t>
  </si>
  <si>
    <t>Payrollkrachten</t>
  </si>
  <si>
    <t>MSP Services inclusief selectie- en onboardingproces gemeente Lelystad</t>
  </si>
  <si>
    <t>Gemeente Lelystad</t>
  </si>
  <si>
    <t>Contractmanagement vanaf 1e uur en overgenomen migratiecontracten vanaf 1e uur na migratie</t>
  </si>
  <si>
    <t>Voorbeeld berekening van toe te kennen punten.</t>
  </si>
  <si>
    <t>Minimale 
Marge-opslag</t>
  </si>
  <si>
    <t>Maximale 
Marge-opslag</t>
  </si>
  <si>
    <t>Uren 2025*</t>
  </si>
  <si>
    <t>Minimaal aantal punten</t>
  </si>
  <si>
    <t>Maximaal aantal punten</t>
  </si>
  <si>
    <t>Verhouding
Punten</t>
  </si>
  <si>
    <t>Formule</t>
  </si>
  <si>
    <t>= max # pnt - ((INS - MIN) / (MAX - MIN) * max # pnt)</t>
  </si>
  <si>
    <t xml:space="preserve">* Bevat fictieve data om o.a. inschrijvingen te kunnen vergelijken en strategisch inschrijven te voorkomen. </t>
  </si>
  <si>
    <t>Contractmanagement vanaf 1e uur en migratiecontracten vanaf 1e uur na migratie</t>
  </si>
  <si>
    <r>
      <t xml:space="preserve">Uurloon + </t>
    </r>
    <r>
      <rPr>
        <b/>
        <sz val="9"/>
        <rFont val="Verdana"/>
        <family val="2"/>
      </rPr>
      <t>tarief I en II</t>
    </r>
  </si>
  <si>
    <t xml:space="preserve">  </t>
  </si>
  <si>
    <t>MSP Marge Opslag</t>
  </si>
  <si>
    <t>Score</t>
  </si>
  <si>
    <t>MSP A</t>
  </si>
  <si>
    <t>MSP B</t>
  </si>
  <si>
    <t>MSP C</t>
  </si>
  <si>
    <t>MSP D</t>
  </si>
  <si>
    <r>
      <t>De zogenaamde Startfee,</t>
    </r>
    <r>
      <rPr>
        <b/>
        <sz val="9"/>
        <rFont val="Arial"/>
        <family val="2"/>
      </rPr>
      <t xml:space="preserve"> extra opslag naast Opslag B</t>
    </r>
    <r>
      <rPr>
        <sz val="9"/>
        <rFont val="Arial"/>
        <family val="2"/>
      </rPr>
      <t>, te rekenen als meerprijs over de eerste 500 uur</t>
    </r>
  </si>
  <si>
    <t>Voor de berekening van de inschrijfprijs is uitgegaan van een uurloon behorend bij schaal 7 periodiek 11 Cao Gemeenten, salaristabel oktober 2024.</t>
  </si>
  <si>
    <t>Aan de opgegeven aantallen kunnen geen rechten worden ontleend, deze zijn gebasseerd op een te verwachten verdeelsleutel van Uitzenduren en dienen alleen voor het prijsvergelijk.</t>
  </si>
  <si>
    <t>Inschrijver schrijft in met 2 Uitzendpartijen. Inschrijver kan in overleg met Opdrachtgever op enig moment meer partijen aansluiten, onder voorwaarde dat het gem. tarief per uur lager of gelijk is aan het op dat moment actuele tarief van de Uitzendpartij met de hoogste inschrijfprijs.</t>
  </si>
  <si>
    <t>Uurtarief Uitzend/Payrollpartij</t>
  </si>
  <si>
    <t>Type inhuur</t>
  </si>
  <si>
    <t>Gewogen uurtarief uitzendpartij 1 van Inschrijver</t>
  </si>
  <si>
    <t>Gewogen uurtarief uitzendpartij 2 van Inschrijver</t>
  </si>
  <si>
    <t>Gewogen uurtarief payrollorganisatie 1 van Inschrijver</t>
  </si>
  <si>
    <t>NR:</t>
  </si>
  <si>
    <t xml:space="preserve">Gewogen uurtarieven </t>
  </si>
  <si>
    <t>MSP Opslagen</t>
  </si>
  <si>
    <t>De nominale bureaumarge per uur (onderdeel II) mag na de eerste 3 contractjaren, maar altijd per 1 januari, dus voor het eerst per 1 januari 2029 jaarlijks met 2,5% worden geindexeerd.</t>
  </si>
  <si>
    <t>Soort</t>
  </si>
  <si>
    <t>Voor de berekening van de inschrijfprijs is uitgegaan van een uurloon behorend bij schaal 7 periodiek 9 (gemiddelde uurloon januari 2025) Cao Gemeenten, salaristabel oktober 2024.</t>
  </si>
  <si>
    <r>
      <t>Tarief Payrollpartij</t>
    </r>
    <r>
      <rPr>
        <b/>
        <sz val="10"/>
        <color theme="0"/>
        <rFont val="Arial"/>
        <family val="2"/>
      </rPr>
      <t xml:space="preserve"> -obv bruto uurloon van € 23,24</t>
    </r>
  </si>
  <si>
    <t xml:space="preserve">All-in Tarief incl opslag </t>
  </si>
  <si>
    <r>
      <t xml:space="preserve">Tarief Uitzendpartij </t>
    </r>
    <r>
      <rPr>
        <b/>
        <sz val="9"/>
        <color theme="0"/>
        <rFont val="Arial"/>
        <family val="2"/>
      </rPr>
      <t>-obv bruto uurloon van € 24,56</t>
    </r>
  </si>
  <si>
    <t>IKB Eindejaarsuitkering 9,05% (pensioengevend)</t>
  </si>
  <si>
    <t>Additionele werkgeverslasten:</t>
  </si>
  <si>
    <t>IKB EJU en LL totaal 9,05% (pensioengevend)</t>
  </si>
  <si>
    <t>Wergeverslasten</t>
  </si>
  <si>
    <t>1. ABP pensioen - bepaalde tijd - op basis van gewerkte uren</t>
  </si>
  <si>
    <t>2: ABP pensioen - bepaalde tijd - op basis van contracturen</t>
  </si>
  <si>
    <t>Tarief gewerkte uren:</t>
  </si>
  <si>
    <t>Tarief overige bruto vergoedingen (fictieve extra kosten naast regulier loon)</t>
  </si>
  <si>
    <t>Gewogen uurloon -  inclusief fictieve kosten bruto vergoedingen</t>
  </si>
  <si>
    <t>Totaal                   (excl MSP fee)</t>
  </si>
  <si>
    <t>Totaal inclusief overige bruto vergoedingen</t>
  </si>
  <si>
    <t>= max # pnt - ((INS UUR - INS UUR LAAGST)*1)</t>
  </si>
  <si>
    <t>Laagste gem. gewogen inschrijfprijs uurtarief</t>
  </si>
  <si>
    <t>= max # pnt - ((INS UUR - INS UUR LAAGST)*1,25)</t>
  </si>
  <si>
    <t>Loonsopbouw payroll</t>
  </si>
  <si>
    <t>Loonsomopbouw Uitzenden</t>
  </si>
  <si>
    <t>A: Fase A met uitzendbeding obv Gewerkte uren</t>
  </si>
  <si>
    <t>B: Fase B obv Gewerkte uren</t>
  </si>
  <si>
    <t>Totaal                           (excl MSP fee)</t>
  </si>
  <si>
    <t>Tarief overige bruto vergoedingen (fictief 15% extra kosten naast regulier loon)</t>
  </si>
  <si>
    <t>Onderdeel Uitzenden</t>
  </si>
  <si>
    <t>SUBTOTAAL LOONSOM EXCL ADDITIONELE WG LASTEN</t>
  </si>
  <si>
    <t xml:space="preserve">In het veld OMREKENFACTOR overige bruto vergoedingen geeft u aan wat de omrekenfactor is (tussen 100,00 en 200,00) voor bruto vergoedingen (anders dan het uurloon voor een gewerkt uur) zoals toelagen uit de CAO voor overwerk of de buitendagvenstertoelage, een gratificatie etc. Uren omrekenfactor overige brutovergoedingen is (fictief) bepaald op 15% van het aantal normale gewerkte uren. Hieraan kunnen geen rechten worden ontleend. </t>
  </si>
  <si>
    <t>NVT</t>
  </si>
  <si>
    <t>1a</t>
  </si>
  <si>
    <t>TOTAAL VAN OPSLAG ONDERDELEN A TOT EN MET D EN UURTARIEVEN 1a, 1b en 2</t>
  </si>
  <si>
    <t>1b</t>
  </si>
  <si>
    <t>Gemiddelde tarieven uitzendpartij 1 en 2 van Inschrijver</t>
  </si>
  <si>
    <t>M.b.t. de MSP opslagen: De inschrijving is ongeldig en wordt niet verder in behandeling genomen indien de Inschrijfprijs onder de minimale (ondergrens) inschrijfprijs ligt of boven de maximale (bovengrens) inschrijfprijs.</t>
  </si>
  <si>
    <t xml:space="preserve">M.b.t. de uurtarieven Payroll en Uitzenden geldt dat de inschrijver met de laagste inschrijfprijs de maximale punten krijgt, het minimum aantal punten blijft door een aftrek van punten minimaal 0 (niet negatief). </t>
  </si>
  <si>
    <t>De MSP Opslagen mogen gedurende de looptijd van de eerste periode van 3 jaar niet geindexeerd worden en uitsluitend per nieuw kalenderjaar. Het indexpercentage betreft 2,5% en kan voor het eerst worden toegepast per 1-1-2029.</t>
  </si>
  <si>
    <t>*Opdracht waarde</t>
  </si>
  <si>
    <t>Ondergrens Bureaumarge*</t>
  </si>
  <si>
    <t>Bovengrens Bureaumarge*</t>
  </si>
  <si>
    <t>Inschrijver Bureaumarge*</t>
  </si>
  <si>
    <t>Fictieve opdrachtwaarde per jaar</t>
  </si>
  <si>
    <t>Naam inschrijver:</t>
  </si>
  <si>
    <t>Alleen geel gekleurde velden invullen. Format niet wijzigen</t>
  </si>
  <si>
    <t>Naam payrollpartij:</t>
  </si>
  <si>
    <t>Aof-premie inclusief kinderopvang (oa WAO-WIA)</t>
  </si>
  <si>
    <t>IKB Vakantietoeslag 8% (pensioengevend)</t>
  </si>
  <si>
    <t>2. Contracturen (vaste uren per week) met verzuimdekking</t>
  </si>
  <si>
    <t>Aan de opgegeven aantallen kunnen geen rechten worden ontleend, deze zijn gebasseerd op een te verwachten verdeelsleutel van Payroll en dienen alleen voor het prijsvergelijk.</t>
  </si>
  <si>
    <t>Sociaal Fonds</t>
  </si>
  <si>
    <t>Ziektedagen</t>
  </si>
  <si>
    <t xml:space="preserve">Alle reserveringen moeten worden ingevuld in de gele niet beveiligde cellen. De reserveringen worden automatisch doorberekend en komen als totale omrekenfactor in de sheet te staan. In het gele blok additionele werkgeverslasten kan een bedrijfsspecifieke omschrijving worden opgenomen wanneer de overige velden niet volstaan. Tijdens de duur van het contract wordt dit blok, additionele werkgeverslasten, niet meer aangepast. </t>
  </si>
  <si>
    <t>(Opgave 100,00 &lt;&gt; 200,00)</t>
  </si>
  <si>
    <t>overname uit invulbladen</t>
  </si>
  <si>
    <t>ingave door Inkoop</t>
  </si>
  <si>
    <t>Vakantietoeslag 8,33%</t>
  </si>
  <si>
    <t>Transitievergoeding incl sociale lasten</t>
  </si>
  <si>
    <t>-</t>
  </si>
  <si>
    <t>Naam uitzendpartij 2:</t>
  </si>
  <si>
    <t>Invulblad Tarieven MSP</t>
  </si>
  <si>
    <t xml:space="preserve">Dit tabblad dient Inschrijver uit te printen, te ondertekenen en als PDF up te loaden bij de Inschrijving. </t>
  </si>
  <si>
    <t>Uurloon</t>
  </si>
  <si>
    <t>Partij</t>
  </si>
  <si>
    <t>Uitzendpartij 1</t>
  </si>
  <si>
    <t>Uitzendpartij 2</t>
  </si>
  <si>
    <t>Payrollpartij 1</t>
  </si>
  <si>
    <t>Overname uit invulbladen 2,3 en 4</t>
  </si>
  <si>
    <t xml:space="preserve">Bijlage 7 - Prijzenblad </t>
  </si>
  <si>
    <t xml:space="preserve">Bijlage 7 - Prijzenblad Flexibele arbeidskrachten </t>
  </si>
  <si>
    <t>Datum:</t>
  </si>
  <si>
    <t xml:space="preserve">Uw inschrijving is ongeldig en wordt niet verder in behandeling genomen indien in kolom E de omschrijving bij 1 van de opslagen "ONGELDIG" staat vermeld.  </t>
  </si>
  <si>
    <t>In te vullen door Inschrijver *</t>
  </si>
  <si>
    <t>**</t>
  </si>
  <si>
    <t>Geldig? **</t>
  </si>
  <si>
    <t>***</t>
  </si>
  <si>
    <t>Inschrijfprijs gewogen uurtarief ***</t>
  </si>
  <si>
    <t xml:space="preserve">Uw inschrijving is ongeldig en wordt niet verder in behandeling genomen indien de tabbladen 2,3 en 4 niet of niet volledig zijn ingevuld. </t>
  </si>
  <si>
    <t xml:space="preserve">Bijlage 7 Prijzenblad Flexibele arbeidskrachten </t>
  </si>
  <si>
    <t>Handtekening:</t>
  </si>
  <si>
    <t xml:space="preserve"> In te vullen door Aanbestedende dienst</t>
  </si>
  <si>
    <t>De toegekende punten (totaal O18) worden afgerond op 2 cijfers achter de komma.</t>
  </si>
  <si>
    <r>
      <t xml:space="preserve">LOONSOM                                                                                                              </t>
    </r>
    <r>
      <rPr>
        <b/>
        <sz val="11"/>
        <color theme="0"/>
        <rFont val="Arial"/>
        <family val="2"/>
      </rPr>
      <t>(Tarief onderdeel I)</t>
    </r>
  </si>
  <si>
    <r>
      <t xml:space="preserve">Bureaumarge Payroll-contractant nominaal per uur </t>
    </r>
    <r>
      <rPr>
        <b/>
        <sz val="11"/>
        <color theme="0"/>
        <rFont val="Arial"/>
        <family val="2"/>
      </rPr>
      <t>(Tarief onderdeel II)</t>
    </r>
  </si>
  <si>
    <r>
      <rPr>
        <b/>
        <sz val="11"/>
        <color theme="0"/>
        <rFont val="Arial"/>
        <family val="2"/>
      </rPr>
      <t>Opslag D</t>
    </r>
    <r>
      <rPr>
        <b/>
        <sz val="9"/>
        <color theme="0"/>
        <rFont val="Arial"/>
        <family val="2"/>
      </rPr>
      <t xml:space="preserve"> MSP services nominaal per uur  -                                 Marge min.  </t>
    </r>
    <r>
      <rPr>
        <b/>
        <i/>
        <sz val="9"/>
        <color theme="0"/>
        <rFont val="Arial"/>
        <family val="2"/>
      </rPr>
      <t xml:space="preserve">€ 0,25  en max. € 0,50 (Tarief onderdeel III) </t>
    </r>
  </si>
  <si>
    <r>
      <rPr>
        <b/>
        <sz val="11"/>
        <color theme="0"/>
        <rFont val="Arial"/>
        <family val="2"/>
      </rPr>
      <t>Opslag C</t>
    </r>
    <r>
      <rPr>
        <b/>
        <sz val="9"/>
        <color theme="0"/>
        <rFont val="Arial"/>
        <family val="2"/>
      </rPr>
      <t xml:space="preserve"> MSP services nominaal per uur                     </t>
    </r>
    <r>
      <rPr>
        <b/>
        <i/>
        <sz val="9"/>
        <color theme="0"/>
        <rFont val="Arial"/>
        <family val="2"/>
      </rPr>
      <t xml:space="preserve">Marge min. € 0,40 en max. € 0,75 (Tarief onderdeel III) </t>
    </r>
  </si>
  <si>
    <t>Bureaumarge Uitzend-contractant nominaal per uur (Tarief onderdeel II)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</si>
</sst>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2">
    <numFmt numFmtId="44" formatCode="_ &quot;€&quot;\ * #,##0.00_ ;_ &quot;€&quot;\ * \-#,##0.00_ ;_ &quot;€&quot;\ * &quot;-&quot;??_ ;_ @_ "/>
    <numFmt numFmtId="43" formatCode="_ * #,##0.00_ ;_ * \-#,##0.00_ ;_ * &quot;-&quot;??_ ;_ @_ "/>
    <numFmt numFmtId="164" formatCode="_-* #,##0.00_-;_-* #,##0.00\-;_-* &quot;-&quot;??_-;_-@_-"/>
    <numFmt numFmtId="165" formatCode="#,##0.0000"/>
    <numFmt numFmtId="166" formatCode="_(&quot;€&quot;* #,##0.00_);_(&quot;€&quot;* \(#,##0.00\);_(&quot;€&quot;* &quot;-&quot;??_);_(@_)"/>
    <numFmt numFmtId="167" formatCode="&quot;€&quot;\ #,##0.00"/>
    <numFmt numFmtId="168" formatCode="_ * #,##0_ ;_ * \-#,##0_ ;_ * &quot;-&quot;??_ ;_ @_ "/>
    <numFmt numFmtId="169" formatCode="0.000000000000000000000000000000"/>
    <numFmt numFmtId="170" formatCode="#,##0.00_ ;[Red]\-#,##0.00\ "/>
    <numFmt numFmtId="171" formatCode="#,##0.0"/>
    <numFmt numFmtId="172" formatCode="0.0%"/>
    <numFmt numFmtId="173" formatCode="_-* #,##0.0000_-;_-* #,##0.0000\-;_-* &quot;-&quot;??_-;_-@_-"/>
  </numFmts>
  <fonts count="46">
    <font>
      <sz val="10"/>
      <name val="Arial"/>
    </font>
    <font>
      <sz val="9"/>
      <name val="Arial"/>
      <family val="2"/>
    </font>
    <font>
      <b/>
      <sz val="9"/>
      <name val="Arial"/>
      <family val="2"/>
    </font>
    <font>
      <b/>
      <sz val="9"/>
      <color theme="0"/>
      <name val="Arial"/>
      <family val="2"/>
    </font>
    <font>
      <sz val="9"/>
      <color theme="1"/>
      <name val="Arial"/>
      <family val="2"/>
    </font>
    <font>
      <sz val="9"/>
      <color theme="0"/>
      <name val="Arial"/>
      <family val="2"/>
    </font>
    <font>
      <b/>
      <sz val="9"/>
      <color theme="1"/>
      <name val="Arial"/>
      <family val="2"/>
    </font>
    <font>
      <sz val="10"/>
      <name val="Arial"/>
      <family val="2"/>
    </font>
    <font>
      <i/>
      <sz val="9"/>
      <color theme="1"/>
      <name val="Arial"/>
      <family val="2"/>
    </font>
    <font>
      <i/>
      <sz val="9"/>
      <name val="Arial"/>
      <family val="2"/>
    </font>
    <font>
      <sz val="10"/>
      <name val="Arial"/>
      <family val="2"/>
    </font>
    <font>
      <b/>
      <sz val="16"/>
      <color rgb="FFE71234"/>
      <name val="Calibri"/>
      <family val="2"/>
      <scheme val="minor"/>
    </font>
    <font>
      <sz val="10"/>
      <name val="Arial"/>
      <family val="2"/>
    </font>
    <font>
      <sz val="9"/>
      <color theme="1"/>
      <name val="Verdana"/>
      <family val="2"/>
    </font>
    <font>
      <sz val="9"/>
      <name val="Verdana"/>
      <family val="2"/>
    </font>
    <font>
      <sz val="10"/>
      <name val="Verdana"/>
      <family val="2"/>
    </font>
    <font>
      <sz val="11"/>
      <color theme="1"/>
      <name val="Verdana"/>
      <family val="2"/>
    </font>
    <font>
      <b/>
      <sz val="9"/>
      <name val="Verdana"/>
      <family val="2"/>
    </font>
    <font>
      <sz val="9"/>
      <color rgb="FFFF0000"/>
      <name val="Arial"/>
      <family val="2"/>
    </font>
    <font>
      <b/>
      <sz val="10"/>
      <color theme="0"/>
      <name val="Arial"/>
      <family val="2"/>
    </font>
    <font>
      <sz val="10"/>
      <color theme="0"/>
      <name val="Arial"/>
      <family val="2"/>
    </font>
    <font>
      <sz val="9"/>
      <color rgb="FF002060"/>
      <name val="Arial"/>
      <family val="2"/>
    </font>
    <font>
      <b/>
      <i/>
      <sz val="9"/>
      <color theme="0"/>
      <name val="Arial"/>
      <family val="2"/>
    </font>
    <font>
      <b/>
      <i/>
      <sz val="9"/>
      <color theme="1"/>
      <name val="Arial"/>
      <family val="2"/>
    </font>
    <font>
      <b/>
      <sz val="11"/>
      <color theme="1"/>
      <name val="Calibri"/>
      <family val="2"/>
      <scheme val="minor"/>
    </font>
    <font>
      <i/>
      <sz val="9"/>
      <color theme="0"/>
      <name val="Arial"/>
      <family val="2"/>
    </font>
    <font>
      <b/>
      <sz val="11"/>
      <color theme="0"/>
      <name val="Arial"/>
      <family val="2"/>
    </font>
    <font>
      <sz val="9"/>
      <color theme="0" tint="-0.499984740745262"/>
      <name val="Arial"/>
      <family val="2"/>
    </font>
    <font>
      <b/>
      <sz val="16"/>
      <color theme="3" tint="0.39997558519241921"/>
      <name val="Arial"/>
      <family val="2"/>
    </font>
    <font>
      <sz val="16"/>
      <color theme="3" tint="0.39997558519241921"/>
      <name val="Arial"/>
      <family val="2"/>
    </font>
    <font>
      <b/>
      <sz val="11"/>
      <name val="Calibri"/>
      <family val="2"/>
      <scheme val="minor"/>
    </font>
    <font>
      <sz val="11"/>
      <name val="Calibri"/>
      <family val="2"/>
      <scheme val="minor"/>
    </font>
    <font>
      <sz val="10"/>
      <color theme="1"/>
      <name val="OpenSans"/>
      <family val="2"/>
    </font>
    <font>
      <b/>
      <sz val="9"/>
      <color rgb="FFFF0000"/>
      <name val="Arial"/>
      <family val="2"/>
    </font>
    <font>
      <b/>
      <sz val="12"/>
      <color theme="0"/>
      <name val="Arial"/>
      <family val="2"/>
    </font>
    <font>
      <b/>
      <sz val="9"/>
      <color theme="3" tint="0.39997558519241921"/>
      <name val="Arial"/>
      <family val="2"/>
    </font>
    <font>
      <b/>
      <u/>
      <sz val="9"/>
      <name val="Arial"/>
      <family val="2"/>
    </font>
    <font>
      <sz val="8"/>
      <name val="Arial Narrow"/>
      <family val="2"/>
    </font>
    <font>
      <sz val="11"/>
      <color rgb="FFFF0000"/>
      <name val="Calibri"/>
      <family val="2"/>
      <scheme val="minor"/>
    </font>
    <font>
      <b/>
      <sz val="9"/>
      <color theme="1"/>
      <name val="Verdana"/>
      <family val="2"/>
    </font>
    <font>
      <b/>
      <sz val="14"/>
      <color theme="0"/>
      <name val="Verdana"/>
      <family val="2"/>
    </font>
    <font>
      <b/>
      <sz val="14"/>
      <color theme="0"/>
      <name val="Arial"/>
      <family val="2"/>
    </font>
    <font>
      <b/>
      <sz val="9"/>
      <color theme="0" tint="-0.499984740745262"/>
      <name val="Arial"/>
      <family val="2"/>
    </font>
    <font>
      <i/>
      <sz val="9"/>
      <color theme="3" tint="0.39997558519241921"/>
      <name val="Arial"/>
      <family val="2"/>
    </font>
    <font>
      <b/>
      <sz val="12"/>
      <color theme="4"/>
      <name val="Arial"/>
      <family val="2"/>
    </font>
    <font>
      <b/>
      <sz val="14"/>
      <color rgb="FFFF0000"/>
      <name val="Copperplate Gothic Bold"/>
      <family val="2"/>
    </font>
  </fonts>
  <fills count="20">
    <fill>
      <patternFill patternType="none"/>
    </fill>
    <fill>
      <patternFill patternType="gray125"/>
    </fill>
    <fill>
      <patternFill patternType="solid">
        <fgColor theme="0"/>
        <bgColor indexed="64"/>
      </patternFill>
    </fill>
    <fill>
      <patternFill patternType="solid">
        <fgColor rgb="FFFFFFFF"/>
        <bgColor rgb="FFFFFFFF"/>
      </patternFill>
    </fill>
    <fill>
      <patternFill patternType="solid">
        <fgColor theme="0" tint="-0.14999847407452621"/>
        <bgColor rgb="FFFFFFFF"/>
      </patternFill>
    </fill>
    <fill>
      <patternFill patternType="solid">
        <fgColor rgb="FFFBF9A7"/>
        <bgColor theme="5" tint="0.59999389629810485"/>
      </patternFill>
    </fill>
    <fill>
      <patternFill patternType="solid">
        <fgColor rgb="FFFBF9A7"/>
        <bgColor indexed="64"/>
      </patternFill>
    </fill>
    <fill>
      <patternFill patternType="solid">
        <fgColor theme="3" tint="0.39997558519241921"/>
        <bgColor theme="5"/>
      </patternFill>
    </fill>
    <fill>
      <patternFill patternType="solid">
        <fgColor theme="4" tint="0.79998168889431442"/>
        <bgColor theme="5" tint="0.79998168889431442"/>
      </patternFill>
    </fill>
    <fill>
      <patternFill patternType="solid">
        <fgColor theme="4" tint="0.79998168889431442"/>
        <bgColor theme="5" tint="0.59999389629810485"/>
      </patternFill>
    </fill>
    <fill>
      <patternFill patternType="solid">
        <fgColor rgb="FFFBF9A7"/>
        <bgColor theme="5" tint="0.79998168889431442"/>
      </patternFill>
    </fill>
    <fill>
      <patternFill patternType="solid">
        <fgColor theme="3" tint="0.59999389629810485"/>
        <bgColor theme="5" tint="0.79998168889431442"/>
      </patternFill>
    </fill>
    <fill>
      <patternFill patternType="solid">
        <fgColor theme="3" tint="0.59999389629810485"/>
        <bgColor theme="5" tint="0.59999389629810485"/>
      </patternFill>
    </fill>
    <fill>
      <patternFill patternType="solid">
        <fgColor theme="4" tint="0.79998168889431442"/>
        <bgColor rgb="FFFFFFFF"/>
      </patternFill>
    </fill>
    <fill>
      <patternFill patternType="solid">
        <fgColor theme="3" tint="0.39997558519241921"/>
        <bgColor indexed="64"/>
      </patternFill>
    </fill>
    <fill>
      <patternFill patternType="solid">
        <fgColor theme="3" tint="0.39997558519241921"/>
        <bgColor rgb="FFFFFFFF"/>
      </patternFill>
    </fill>
    <fill>
      <patternFill patternType="solid">
        <fgColor theme="4" tint="0.79998168889431442"/>
        <bgColor indexed="64"/>
      </patternFill>
    </fill>
    <fill>
      <patternFill patternType="solid">
        <fgColor theme="0" tint="-0.249977111117893"/>
        <bgColor theme="5" tint="0.79998168889431442"/>
      </patternFill>
    </fill>
    <fill>
      <patternFill patternType="solid">
        <fgColor theme="3" tint="0.79998168889431442"/>
        <bgColor indexed="64"/>
      </patternFill>
    </fill>
    <fill>
      <patternFill patternType="solid">
        <fgColor theme="9" tint="0.79998168889431442"/>
        <bgColor indexed="64"/>
      </patternFill>
    </fill>
  </fills>
  <borders count="77">
    <border>
      <left/>
      <right/>
      <top/>
      <bottom/>
      <diagonal/>
    </border>
    <border>
      <left/>
      <right style="thin">
        <color theme="0"/>
      </right>
      <top/>
      <bottom/>
      <diagonal/>
    </border>
    <border>
      <left/>
      <right style="thin">
        <color theme="0"/>
      </right>
      <top/>
      <bottom style="thin">
        <color theme="0"/>
      </bottom>
      <diagonal/>
    </border>
    <border>
      <left style="thin">
        <color theme="0"/>
      </left>
      <right style="thin">
        <color theme="0"/>
      </right>
      <top style="thin">
        <color theme="0"/>
      </top>
      <bottom style="thin">
        <color theme="0"/>
      </bottom>
      <diagonal/>
    </border>
    <border>
      <left style="thin">
        <color theme="0"/>
      </left>
      <right style="thin">
        <color theme="0"/>
      </right>
      <top/>
      <bottom style="thin">
        <color theme="0"/>
      </bottom>
      <diagonal/>
    </border>
    <border>
      <left style="thin">
        <color theme="0"/>
      </left>
      <right style="thin">
        <color theme="0"/>
      </right>
      <top/>
      <bottom/>
      <diagonal/>
    </border>
    <border>
      <left style="thin">
        <color theme="0"/>
      </left>
      <right/>
      <top style="thick">
        <color theme="0"/>
      </top>
      <bottom style="thick">
        <color theme="0"/>
      </bottom>
      <diagonal/>
    </border>
    <border>
      <left/>
      <right style="thin">
        <color theme="0"/>
      </right>
      <top style="thick">
        <color theme="0"/>
      </top>
      <bottom style="thick">
        <color theme="0"/>
      </bottom>
      <diagonal/>
    </border>
    <border>
      <left style="thin">
        <color theme="0"/>
      </left>
      <right/>
      <top style="thin">
        <color indexed="64"/>
      </top>
      <bottom style="thick">
        <color theme="0"/>
      </bottom>
      <diagonal/>
    </border>
    <border>
      <left/>
      <right style="thin">
        <color theme="0"/>
      </right>
      <top style="thin">
        <color indexed="64"/>
      </top>
      <bottom style="thick">
        <color theme="0"/>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theme="0"/>
      </left>
      <right style="thin">
        <color theme="0"/>
      </right>
      <top style="thin">
        <color theme="0"/>
      </top>
      <bottom/>
      <diagonal/>
    </border>
    <border>
      <left style="thin">
        <color indexed="64"/>
      </left>
      <right/>
      <top/>
      <bottom/>
      <diagonal/>
    </border>
    <border>
      <left style="thin">
        <color indexed="64"/>
      </left>
      <right/>
      <top style="thin">
        <color indexed="64"/>
      </top>
      <bottom/>
      <diagonal/>
    </border>
    <border>
      <left style="thin">
        <color indexed="64"/>
      </left>
      <right/>
      <top/>
      <bottom style="thick">
        <color theme="0"/>
      </bottom>
      <diagonal/>
    </border>
    <border>
      <left style="thin">
        <color indexed="64"/>
      </left>
      <right/>
      <top style="thin">
        <color theme="0"/>
      </top>
      <bottom style="thin">
        <color theme="0"/>
      </bottom>
      <diagonal/>
    </border>
    <border>
      <left style="thin">
        <color indexed="64"/>
      </left>
      <right/>
      <top/>
      <bottom style="thin">
        <color theme="0"/>
      </bottom>
      <diagonal/>
    </border>
    <border>
      <left style="thin">
        <color indexed="64"/>
      </left>
      <right/>
      <top style="thin">
        <color theme="0"/>
      </top>
      <bottom/>
      <diagonal/>
    </border>
    <border>
      <left style="thin">
        <color indexed="64"/>
      </left>
      <right/>
      <top style="thin">
        <color theme="0"/>
      </top>
      <bottom style="thin">
        <color indexed="64"/>
      </bottom>
      <diagonal/>
    </border>
    <border>
      <left style="thin">
        <color theme="0"/>
      </left>
      <right/>
      <top style="thin">
        <color theme="0"/>
      </top>
      <bottom style="thin">
        <color theme="0"/>
      </bottom>
      <diagonal/>
    </border>
    <border>
      <left style="thin">
        <color theme="0"/>
      </left>
      <right/>
      <top/>
      <bottom style="thin">
        <color theme="0"/>
      </bottom>
      <diagonal/>
    </border>
    <border>
      <left style="thin">
        <color theme="0"/>
      </left>
      <right/>
      <top/>
      <bottom/>
      <diagonal/>
    </border>
    <border>
      <left/>
      <right/>
      <top/>
      <bottom style="thin">
        <color indexed="64"/>
      </bottom>
      <diagonal/>
    </border>
    <border>
      <left style="thick">
        <color theme="0"/>
      </left>
      <right/>
      <top/>
      <bottom style="thin">
        <color indexed="64"/>
      </bottom>
      <diagonal/>
    </border>
    <border>
      <left style="thin">
        <color theme="0"/>
      </left>
      <right style="thick">
        <color theme="0"/>
      </right>
      <top style="thin">
        <color theme="0"/>
      </top>
      <bottom style="thin">
        <color auto="1"/>
      </bottom>
      <diagonal/>
    </border>
    <border>
      <left/>
      <right style="medium">
        <color theme="0"/>
      </right>
      <top style="thin">
        <color indexed="64"/>
      </top>
      <bottom style="thin">
        <color indexed="64"/>
      </bottom>
      <diagonal/>
    </border>
    <border>
      <left style="medium">
        <color theme="0"/>
      </left>
      <right style="medium">
        <color theme="0"/>
      </right>
      <top style="thin">
        <color indexed="64"/>
      </top>
      <bottom style="thin">
        <color indexed="64"/>
      </bottom>
      <diagonal/>
    </border>
    <border>
      <left style="medium">
        <color theme="0"/>
      </left>
      <right/>
      <top style="thin">
        <color indexed="64"/>
      </top>
      <bottom style="thin">
        <color indexed="64"/>
      </bottom>
      <diagonal/>
    </border>
    <border>
      <left style="medium">
        <color theme="0"/>
      </left>
      <right/>
      <top/>
      <bottom style="thin">
        <color indexed="64"/>
      </bottom>
      <diagonal/>
    </border>
    <border>
      <left/>
      <right style="medium">
        <color theme="0"/>
      </right>
      <top/>
      <bottom style="thin">
        <color indexed="64"/>
      </bottom>
      <diagonal/>
    </border>
    <border>
      <left style="medium">
        <color theme="0"/>
      </left>
      <right style="medium">
        <color theme="0"/>
      </right>
      <top/>
      <bottom style="thin">
        <color indexed="64"/>
      </bottom>
      <diagonal/>
    </border>
    <border>
      <left style="medium">
        <color theme="0"/>
      </left>
      <right style="medium">
        <color theme="0"/>
      </right>
      <top/>
      <bottom style="medium">
        <color indexed="64"/>
      </bottom>
      <diagonal/>
    </border>
    <border>
      <left style="medium">
        <color rgb="FFFFFF00"/>
      </left>
      <right/>
      <top style="medium">
        <color rgb="FFFFFF00"/>
      </top>
      <bottom style="medium">
        <color rgb="FFFFFF00"/>
      </bottom>
      <diagonal/>
    </border>
    <border>
      <left/>
      <right/>
      <top style="medium">
        <color rgb="FFFFFF00"/>
      </top>
      <bottom style="medium">
        <color rgb="FFFFFF00"/>
      </bottom>
      <diagonal/>
    </border>
    <border>
      <left style="medium">
        <color theme="0"/>
      </left>
      <right style="medium">
        <color theme="0"/>
      </right>
      <top style="thin">
        <color indexed="64"/>
      </top>
      <bottom style="medium">
        <color indexed="64"/>
      </bottom>
      <diagonal/>
    </border>
    <border>
      <left/>
      <right style="medium">
        <color theme="0"/>
      </right>
      <top style="thin">
        <color indexed="64"/>
      </top>
      <bottom style="medium">
        <color indexed="64"/>
      </bottom>
      <diagonal/>
    </border>
    <border>
      <left style="medium">
        <color theme="0"/>
      </left>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right/>
      <top/>
      <bottom style="thin">
        <color theme="0"/>
      </bottom>
      <diagonal/>
    </border>
    <border>
      <left style="thin">
        <color theme="3"/>
      </left>
      <right style="thin">
        <color theme="0"/>
      </right>
      <top style="thin">
        <color theme="3"/>
      </top>
      <bottom/>
      <diagonal/>
    </border>
    <border>
      <left style="thin">
        <color theme="0"/>
      </left>
      <right style="thin">
        <color theme="0"/>
      </right>
      <top style="thin">
        <color theme="3"/>
      </top>
      <bottom style="thin">
        <color theme="0"/>
      </bottom>
      <diagonal/>
    </border>
    <border>
      <left style="thin">
        <color theme="0"/>
      </left>
      <right style="thin">
        <color theme="0"/>
      </right>
      <top style="thin">
        <color theme="3"/>
      </top>
      <bottom/>
      <diagonal/>
    </border>
    <border>
      <left style="thin">
        <color theme="0"/>
      </left>
      <right style="thin">
        <color theme="3"/>
      </right>
      <top style="thin">
        <color theme="3"/>
      </top>
      <bottom style="thin">
        <color theme="0"/>
      </bottom>
      <diagonal/>
    </border>
    <border>
      <left style="thin">
        <color theme="3"/>
      </left>
      <right style="thin">
        <color theme="0"/>
      </right>
      <top/>
      <bottom style="thin">
        <color theme="0"/>
      </bottom>
      <diagonal/>
    </border>
    <border>
      <left style="thin">
        <color theme="0"/>
      </left>
      <right style="thin">
        <color theme="3"/>
      </right>
      <top/>
      <bottom style="thin">
        <color theme="0"/>
      </bottom>
      <diagonal/>
    </border>
    <border>
      <left style="thin">
        <color theme="3"/>
      </left>
      <right style="thin">
        <color theme="0"/>
      </right>
      <top/>
      <bottom/>
      <diagonal/>
    </border>
    <border>
      <left style="thin">
        <color theme="3"/>
      </left>
      <right style="thin">
        <color theme="0"/>
      </right>
      <top style="thin">
        <color theme="0"/>
      </top>
      <bottom style="thin">
        <color theme="0"/>
      </bottom>
      <diagonal/>
    </border>
    <border>
      <left style="thin">
        <color theme="0"/>
      </left>
      <right style="thin">
        <color theme="3"/>
      </right>
      <top/>
      <bottom/>
      <diagonal/>
    </border>
    <border>
      <left style="thin">
        <color theme="0"/>
      </left>
      <right style="thin">
        <color theme="3"/>
      </right>
      <top style="thin">
        <color theme="0"/>
      </top>
      <bottom style="thin">
        <color theme="0"/>
      </bottom>
      <diagonal/>
    </border>
    <border>
      <left style="thin">
        <color theme="0"/>
      </left>
      <right style="thin">
        <color theme="3"/>
      </right>
      <top style="thin">
        <color theme="0"/>
      </top>
      <bottom/>
      <diagonal/>
    </border>
    <border>
      <left style="thin">
        <color theme="3"/>
      </left>
      <right style="thin">
        <color theme="0"/>
      </right>
      <top style="thin">
        <color theme="0"/>
      </top>
      <bottom style="thin">
        <color theme="3"/>
      </bottom>
      <diagonal/>
    </border>
    <border>
      <left/>
      <right style="thin">
        <color theme="0"/>
      </right>
      <top style="thin">
        <color theme="0"/>
      </top>
      <bottom style="thin">
        <color theme="3"/>
      </bottom>
      <diagonal/>
    </border>
    <border>
      <left/>
      <right style="thin">
        <color theme="3"/>
      </right>
      <top style="thin">
        <color theme="0"/>
      </top>
      <bottom style="thin">
        <color theme="3"/>
      </bottom>
      <diagonal/>
    </border>
    <border>
      <left style="thin">
        <color theme="3"/>
      </left>
      <right/>
      <top style="thin">
        <color theme="3"/>
      </top>
      <bottom style="thin">
        <color indexed="64"/>
      </bottom>
      <diagonal/>
    </border>
    <border>
      <left/>
      <right/>
      <top style="thin">
        <color theme="3"/>
      </top>
      <bottom style="thin">
        <color indexed="64"/>
      </bottom>
      <diagonal/>
    </border>
    <border>
      <left/>
      <right style="thin">
        <color theme="3"/>
      </right>
      <top style="thin">
        <color theme="3"/>
      </top>
      <bottom style="thin">
        <color indexed="64"/>
      </bottom>
      <diagonal/>
    </border>
    <border>
      <left style="thin">
        <color theme="3"/>
      </left>
      <right/>
      <top style="thin">
        <color indexed="64"/>
      </top>
      <bottom style="thick">
        <color theme="0"/>
      </bottom>
      <diagonal/>
    </border>
    <border>
      <left/>
      <right style="thin">
        <color theme="3"/>
      </right>
      <top style="thin">
        <color indexed="64"/>
      </top>
      <bottom style="thick">
        <color theme="0"/>
      </bottom>
      <diagonal/>
    </border>
    <border>
      <left style="thin">
        <color theme="3"/>
      </left>
      <right/>
      <top style="thick">
        <color theme="0"/>
      </top>
      <bottom style="thin">
        <color theme="3"/>
      </bottom>
      <diagonal/>
    </border>
    <border>
      <left/>
      <right style="thin">
        <color theme="0"/>
      </right>
      <top style="thick">
        <color theme="0"/>
      </top>
      <bottom style="thin">
        <color theme="3"/>
      </bottom>
      <diagonal/>
    </border>
    <border>
      <left style="thin">
        <color theme="0"/>
      </left>
      <right/>
      <top style="thick">
        <color theme="0"/>
      </top>
      <bottom style="thin">
        <color theme="3"/>
      </bottom>
      <diagonal/>
    </border>
    <border>
      <left/>
      <right style="thin">
        <color theme="3"/>
      </right>
      <top style="thick">
        <color theme="0"/>
      </top>
      <bottom style="thin">
        <color theme="3"/>
      </bottom>
      <diagonal/>
    </border>
    <border>
      <left/>
      <right style="thin">
        <color indexed="64"/>
      </right>
      <top style="thin">
        <color theme="3"/>
      </top>
      <bottom style="thin">
        <color indexed="64"/>
      </bottom>
      <diagonal/>
    </border>
    <border>
      <left style="thin">
        <color indexed="64"/>
      </left>
      <right/>
      <top style="thin">
        <color theme="3"/>
      </top>
      <bottom style="thin">
        <color indexed="64"/>
      </bottom>
      <diagonal/>
    </border>
    <border>
      <left style="thin">
        <color theme="3"/>
      </left>
      <right/>
      <top style="thick">
        <color theme="0"/>
      </top>
      <bottom style="thick">
        <color theme="0"/>
      </bottom>
      <diagonal/>
    </border>
    <border>
      <left/>
      <right style="thin">
        <color theme="3"/>
      </right>
      <top style="thick">
        <color theme="0"/>
      </top>
      <bottom style="thick">
        <color theme="0"/>
      </bottom>
      <diagonal/>
    </border>
    <border>
      <left style="thin">
        <color theme="3"/>
      </left>
      <right/>
      <top/>
      <bottom style="thin">
        <color theme="0"/>
      </bottom>
      <diagonal/>
    </border>
    <border>
      <left style="medium">
        <color indexed="64"/>
      </left>
      <right style="thin">
        <color theme="3"/>
      </right>
      <top style="medium">
        <color indexed="64"/>
      </top>
      <bottom style="medium">
        <color indexed="64"/>
      </bottom>
      <diagonal/>
    </border>
    <border>
      <left/>
      <right style="thin">
        <color theme="0"/>
      </right>
      <top style="thin">
        <color theme="0"/>
      </top>
      <bottom style="thin">
        <color theme="0"/>
      </bottom>
      <diagonal/>
    </border>
    <border>
      <left/>
      <right/>
      <top style="thin">
        <color theme="0"/>
      </top>
      <bottom style="thin">
        <color theme="3"/>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thin">
        <color theme="0"/>
      </left>
      <right style="thin">
        <color theme="0"/>
      </right>
      <top style="thin">
        <color theme="0"/>
      </top>
      <bottom style="thin">
        <color auto="1"/>
      </bottom>
      <diagonal/>
    </border>
  </borders>
  <cellStyleXfs count="8">
    <xf numFmtId="0" fontId="0" fillId="0" borderId="0"/>
    <xf numFmtId="9" fontId="7" fillId="0" borderId="0" applyFont="0" applyFill="0" applyBorder="0" applyAlignment="0" applyProtection="0"/>
    <xf numFmtId="43" fontId="10" fillId="0" borderId="0" applyFont="0" applyFill="0" applyBorder="0" applyAlignment="0" applyProtection="0"/>
    <xf numFmtId="44" fontId="12" fillId="0" borderId="0" applyFont="0" applyFill="0" applyBorder="0" applyAlignment="0" applyProtection="0"/>
    <xf numFmtId="0" fontId="32" fillId="0" borderId="0"/>
    <xf numFmtId="0" fontId="7" fillId="0" borderId="0"/>
    <xf numFmtId="43" fontId="7" fillId="0" borderId="0" applyFont="0" applyFill="0" applyBorder="0" applyAlignment="0" applyProtection="0"/>
    <xf numFmtId="44" fontId="7" fillId="0" borderId="0" applyFont="0" applyFill="0" applyBorder="0" applyAlignment="0" applyProtection="0"/>
  </cellStyleXfs>
  <cellXfs count="460">
    <xf numFmtId="0" fontId="0" fillId="0" borderId="0" xfId="0"/>
    <xf numFmtId="0" fontId="1" fillId="2" borderId="0" xfId="0" applyFont="1" applyFill="1"/>
    <xf numFmtId="0" fontId="1" fillId="2" borderId="0" xfId="0" applyFont="1" applyFill="1" applyAlignment="1">
      <alignment shrinkToFit="1"/>
    </xf>
    <xf numFmtId="0" fontId="9" fillId="2" borderId="0" xfId="0" applyFont="1" applyFill="1"/>
    <xf numFmtId="165" fontId="1" fillId="2" borderId="0" xfId="0" applyNumberFormat="1" applyFont="1" applyFill="1"/>
    <xf numFmtId="0" fontId="2" fillId="2" borderId="0" xfId="0" applyFont="1" applyFill="1"/>
    <xf numFmtId="0" fontId="0" fillId="2" borderId="0" xfId="0" applyFill="1"/>
    <xf numFmtId="0" fontId="11" fillId="2" borderId="0" xfId="0" applyFont="1" applyFill="1"/>
    <xf numFmtId="0" fontId="7" fillId="2" borderId="0" xfId="0" applyFont="1" applyFill="1"/>
    <xf numFmtId="0" fontId="7" fillId="2" borderId="0" xfId="0" applyFont="1" applyFill="1" applyAlignment="1">
      <alignment wrapText="1"/>
    </xf>
    <xf numFmtId="0" fontId="18" fillId="2" borderId="0" xfId="0" applyFont="1" applyFill="1"/>
    <xf numFmtId="0" fontId="0" fillId="0" borderId="0" xfId="0" applyAlignment="1">
      <alignment vertical="top"/>
    </xf>
    <xf numFmtId="44" fontId="1" fillId="2" borderId="0" xfId="3" applyFont="1" applyFill="1"/>
    <xf numFmtId="44" fontId="18" fillId="2" borderId="0" xfId="0" applyNumberFormat="1" applyFont="1" applyFill="1"/>
    <xf numFmtId="44" fontId="18" fillId="2" borderId="0" xfId="3" applyFont="1" applyFill="1"/>
    <xf numFmtId="165" fontId="1" fillId="2" borderId="0" xfId="0" applyNumberFormat="1" applyFont="1" applyFill="1" applyAlignment="1">
      <alignment vertical="center"/>
    </xf>
    <xf numFmtId="0" fontId="18" fillId="2" borderId="0" xfId="0" applyNumberFormat="1" applyFont="1" applyFill="1"/>
    <xf numFmtId="165" fontId="18" fillId="2" borderId="0" xfId="0" applyNumberFormat="1" applyFont="1" applyFill="1"/>
    <xf numFmtId="0" fontId="18" fillId="2" borderId="0" xfId="0" applyNumberFormat="1" applyFont="1" applyFill="1" applyAlignment="1">
      <alignment vertical="center"/>
    </xf>
    <xf numFmtId="165" fontId="18" fillId="2" borderId="0" xfId="0" applyNumberFormat="1" applyFont="1" applyFill="1" applyAlignment="1">
      <alignment vertical="center"/>
    </xf>
    <xf numFmtId="44" fontId="1" fillId="2" borderId="0" xfId="3" applyFont="1" applyFill="1" applyAlignment="1">
      <alignment vertical="center"/>
    </xf>
    <xf numFmtId="0" fontId="1" fillId="2" borderId="0" xfId="0" applyFont="1" applyFill="1" applyAlignment="1">
      <alignment vertical="center"/>
    </xf>
    <xf numFmtId="0" fontId="0" fillId="0" borderId="0" xfId="0" applyAlignment="1">
      <alignment vertical="center"/>
    </xf>
    <xf numFmtId="165" fontId="1" fillId="2" borderId="0" xfId="0" applyNumberFormat="1" applyFont="1" applyFill="1" applyAlignment="1">
      <alignment horizontal="center" vertical="center"/>
    </xf>
    <xf numFmtId="44" fontId="1" fillId="2" borderId="0" xfId="3" applyFont="1" applyFill="1" applyAlignment="1">
      <alignment horizontal="center" vertical="center"/>
    </xf>
    <xf numFmtId="0" fontId="1" fillId="2" borderId="0" xfId="0" applyFont="1" applyFill="1" applyAlignment="1">
      <alignment horizontal="center" vertical="top" wrapText="1"/>
    </xf>
    <xf numFmtId="0" fontId="28" fillId="2" borderId="0" xfId="0" applyFont="1" applyFill="1" applyAlignment="1">
      <alignment horizontal="right" vertical="center"/>
    </xf>
    <xf numFmtId="0" fontId="28" fillId="2" borderId="0" xfId="0" applyFont="1" applyFill="1" applyAlignment="1">
      <alignment horizontal="left" vertical="center"/>
    </xf>
    <xf numFmtId="0" fontId="3" fillId="7" borderId="16" xfId="0" applyFont="1" applyFill="1" applyBorder="1" applyAlignment="1">
      <alignment wrapText="1"/>
    </xf>
    <xf numFmtId="0" fontId="3" fillId="7" borderId="17" xfId="0" applyFont="1" applyFill="1" applyBorder="1" applyAlignment="1">
      <alignment shrinkToFit="1"/>
    </xf>
    <xf numFmtId="0" fontId="3" fillId="7" borderId="19" xfId="0" applyFont="1" applyFill="1" applyBorder="1"/>
    <xf numFmtId="0" fontId="3" fillId="7" borderId="15" xfId="0" applyFont="1" applyFill="1" applyBorder="1"/>
    <xf numFmtId="0" fontId="3" fillId="7" borderId="18" xfId="0" applyFont="1" applyFill="1" applyBorder="1"/>
    <xf numFmtId="0" fontId="20" fillId="7" borderId="18" xfId="0" applyFont="1" applyFill="1" applyBorder="1"/>
    <xf numFmtId="0" fontId="5" fillId="7" borderId="19" xfId="0" applyFont="1" applyFill="1" applyBorder="1" applyAlignment="1">
      <alignment wrapText="1"/>
    </xf>
    <xf numFmtId="0" fontId="5" fillId="7" borderId="19" xfId="0" applyFont="1" applyFill="1" applyBorder="1"/>
    <xf numFmtId="0" fontId="5" fillId="7" borderId="15" xfId="0" applyFont="1" applyFill="1" applyBorder="1"/>
    <xf numFmtId="165" fontId="3" fillId="7" borderId="19" xfId="0" applyNumberFormat="1" applyFont="1" applyFill="1" applyBorder="1"/>
    <xf numFmtId="165" fontId="3" fillId="7" borderId="19" xfId="0" applyNumberFormat="1" applyFont="1" applyFill="1" applyBorder="1" applyAlignment="1">
      <alignment vertical="center" wrapText="1"/>
    </xf>
    <xf numFmtId="165" fontId="3" fillId="7" borderId="20" xfId="0" applyNumberFormat="1" applyFont="1" applyFill="1" applyBorder="1"/>
    <xf numFmtId="164" fontId="4" fillId="8" borderId="5" xfId="0" applyNumberFormat="1" applyFont="1" applyFill="1" applyBorder="1"/>
    <xf numFmtId="164" fontId="4" fillId="8" borderId="3" xfId="0" applyNumberFormat="1" applyFont="1" applyFill="1" applyBorder="1"/>
    <xf numFmtId="164" fontId="4" fillId="8" borderId="23" xfId="0" applyNumberFormat="1" applyFont="1" applyFill="1" applyBorder="1"/>
    <xf numFmtId="10" fontId="4" fillId="9" borderId="1" xfId="1" applyNumberFormat="1" applyFont="1" applyFill="1" applyBorder="1"/>
    <xf numFmtId="164" fontId="6" fillId="8" borderId="23" xfId="0" applyNumberFormat="1" applyFont="1" applyFill="1" applyBorder="1"/>
    <xf numFmtId="164" fontId="4" fillId="8" borderId="24" xfId="0" applyNumberFormat="1" applyFont="1" applyFill="1" applyBorder="1"/>
    <xf numFmtId="164" fontId="4" fillId="8" borderId="22" xfId="0" applyNumberFormat="1" applyFont="1" applyFill="1" applyBorder="1"/>
    <xf numFmtId="164" fontId="6" fillId="8" borderId="22" xfId="0" applyNumberFormat="1" applyFont="1" applyFill="1" applyBorder="1"/>
    <xf numFmtId="164" fontId="6" fillId="8" borderId="3" xfId="0" applyNumberFormat="1" applyFont="1" applyFill="1" applyBorder="1"/>
    <xf numFmtId="164" fontId="6" fillId="8" borderId="14" xfId="0" applyNumberFormat="1" applyFont="1" applyFill="1" applyBorder="1"/>
    <xf numFmtId="165" fontId="4" fillId="9" borderId="1" xfId="1" applyNumberFormat="1" applyFont="1" applyFill="1" applyBorder="1"/>
    <xf numFmtId="43" fontId="6" fillId="8" borderId="5" xfId="2" applyFont="1" applyFill="1" applyBorder="1"/>
    <xf numFmtId="165" fontId="4" fillId="8" borderId="3" xfId="0" applyNumberFormat="1" applyFont="1" applyFill="1" applyBorder="1" applyAlignment="1">
      <alignment vertical="center"/>
    </xf>
    <xf numFmtId="44" fontId="27" fillId="8" borderId="4" xfId="3" applyFont="1" applyFill="1" applyBorder="1" applyAlignment="1">
      <alignment vertical="center"/>
    </xf>
    <xf numFmtId="164" fontId="23" fillId="8" borderId="4" xfId="0" applyNumberFormat="1" applyFont="1" applyFill="1" applyBorder="1"/>
    <xf numFmtId="164" fontId="6" fillId="8" borderId="4" xfId="0" applyNumberFormat="1" applyFont="1" applyFill="1" applyBorder="1"/>
    <xf numFmtId="0" fontId="19" fillId="7" borderId="19" xfId="0" applyFont="1" applyFill="1" applyBorder="1"/>
    <xf numFmtId="165" fontId="3" fillId="7" borderId="15" xfId="0" applyNumberFormat="1" applyFont="1" applyFill="1" applyBorder="1" applyAlignment="1">
      <alignment wrapText="1"/>
    </xf>
    <xf numFmtId="165" fontId="3" fillId="7" borderId="15" xfId="0" applyNumberFormat="1" applyFont="1" applyFill="1" applyBorder="1"/>
    <xf numFmtId="165" fontId="3" fillId="7" borderId="20" xfId="0" applyNumberFormat="1" applyFont="1" applyFill="1" applyBorder="1" applyAlignment="1">
      <alignment horizontal="center" vertical="center"/>
    </xf>
    <xf numFmtId="44" fontId="1" fillId="9" borderId="1" xfId="3" applyFont="1" applyFill="1" applyBorder="1"/>
    <xf numFmtId="0" fontId="30" fillId="0" borderId="0" xfId="0" applyFont="1" applyAlignment="1">
      <alignment horizontal="center" vertical="center"/>
    </xf>
    <xf numFmtId="0" fontId="30" fillId="0" borderId="25" xfId="0" applyFont="1" applyBorder="1" applyAlignment="1">
      <alignment horizontal="center" vertical="center"/>
    </xf>
    <xf numFmtId="0" fontId="31" fillId="0" borderId="0" xfId="0" applyFont="1" applyAlignment="1">
      <alignment horizontal="center" vertical="center"/>
    </xf>
    <xf numFmtId="0" fontId="31" fillId="0" borderId="0" xfId="0" applyFont="1" applyAlignment="1">
      <alignment vertical="center"/>
    </xf>
    <xf numFmtId="0" fontId="31" fillId="0" borderId="0" xfId="0" applyFont="1" applyAlignment="1">
      <alignment horizontal="center"/>
    </xf>
    <xf numFmtId="0" fontId="31" fillId="0" borderId="0" xfId="0" applyFont="1"/>
    <xf numFmtId="0" fontId="0" fillId="0" borderId="25" xfId="4" applyFont="1" applyBorder="1" applyAlignment="1">
      <alignment horizontal="center"/>
    </xf>
    <xf numFmtId="0" fontId="24" fillId="0" borderId="25" xfId="4" applyFont="1" applyBorder="1"/>
    <xf numFmtId="0" fontId="0" fillId="0" borderId="25" xfId="4" applyFont="1" applyBorder="1"/>
    <xf numFmtId="0" fontId="0" fillId="0" borderId="0" xfId="4" applyFont="1" applyAlignment="1">
      <alignment vertical="center"/>
    </xf>
    <xf numFmtId="0" fontId="0" fillId="0" borderId="25" xfId="4" applyFont="1" applyBorder="1" applyAlignment="1">
      <alignment vertical="center"/>
    </xf>
    <xf numFmtId="0" fontId="30" fillId="0" borderId="12" xfId="0" applyFont="1" applyBorder="1" applyAlignment="1">
      <alignment horizontal="center" vertical="top"/>
    </xf>
    <xf numFmtId="0" fontId="30" fillId="0" borderId="12" xfId="0" applyFont="1" applyBorder="1" applyAlignment="1">
      <alignment horizontal="left" vertical="top" wrapText="1"/>
    </xf>
    <xf numFmtId="0" fontId="30" fillId="0" borderId="12" xfId="0" applyFont="1" applyBorder="1" applyAlignment="1">
      <alignment horizontal="center" vertical="top" wrapText="1"/>
    </xf>
    <xf numFmtId="0" fontId="7" fillId="0" borderId="0" xfId="4" applyFont="1" applyAlignment="1">
      <alignment horizontal="center" vertical="center"/>
    </xf>
    <xf numFmtId="0" fontId="1" fillId="2" borderId="0" xfId="0" applyFont="1" applyFill="1" applyProtection="1"/>
    <xf numFmtId="0" fontId="28" fillId="2" borderId="0" xfId="0" applyFont="1" applyFill="1" applyAlignment="1" applyProtection="1">
      <alignment horizontal="left" vertical="center"/>
    </xf>
    <xf numFmtId="0" fontId="28" fillId="2" borderId="0" xfId="0" applyFont="1" applyFill="1" applyAlignment="1" applyProtection="1">
      <alignment horizontal="right" vertical="center"/>
    </xf>
    <xf numFmtId="0" fontId="29" fillId="2" borderId="0" xfId="0" applyFont="1" applyFill="1" applyProtection="1"/>
    <xf numFmtId="0" fontId="3" fillId="7" borderId="19" xfId="0" applyFont="1" applyFill="1" applyBorder="1" applyProtection="1"/>
    <xf numFmtId="164" fontId="4" fillId="8" borderId="5" xfId="0" applyNumberFormat="1" applyFont="1" applyFill="1" applyBorder="1" applyProtection="1"/>
    <xf numFmtId="164" fontId="4" fillId="8" borderId="3" xfId="0" applyNumberFormat="1" applyFont="1" applyFill="1" applyBorder="1" applyProtection="1"/>
    <xf numFmtId="0" fontId="5" fillId="7" borderId="18" xfId="0" applyFont="1" applyFill="1" applyBorder="1" applyProtection="1"/>
    <xf numFmtId="164" fontId="4" fillId="8" borderId="23" xfId="0" applyNumberFormat="1" applyFont="1" applyFill="1" applyBorder="1" applyProtection="1"/>
    <xf numFmtId="0" fontId="2" fillId="2" borderId="0" xfId="0" applyFont="1" applyFill="1" applyProtection="1"/>
    <xf numFmtId="10" fontId="4" fillId="9" borderId="1" xfId="1" applyNumberFormat="1" applyFont="1" applyFill="1" applyBorder="1" applyProtection="1"/>
    <xf numFmtId="164" fontId="6" fillId="8" borderId="23" xfId="0" applyNumberFormat="1" applyFont="1" applyFill="1" applyBorder="1" applyProtection="1"/>
    <xf numFmtId="0" fontId="3" fillId="7" borderId="15" xfId="0" applyFont="1" applyFill="1" applyBorder="1" applyProtection="1"/>
    <xf numFmtId="164" fontId="4" fillId="8" borderId="24" xfId="0" applyNumberFormat="1" applyFont="1" applyFill="1" applyBorder="1" applyProtection="1"/>
    <xf numFmtId="0" fontId="3" fillId="7" borderId="18" xfId="0" applyFont="1" applyFill="1" applyBorder="1" applyProtection="1"/>
    <xf numFmtId="164" fontId="4" fillId="8" borderId="22" xfId="0" applyNumberFormat="1" applyFont="1" applyFill="1" applyBorder="1" applyProtection="1"/>
    <xf numFmtId="0" fontId="20" fillId="7" borderId="18" xfId="0" applyFont="1" applyFill="1" applyBorder="1" applyProtection="1"/>
    <xf numFmtId="164" fontId="6" fillId="8" borderId="24" xfId="0" applyNumberFormat="1" applyFont="1" applyFill="1" applyBorder="1" applyProtection="1"/>
    <xf numFmtId="0" fontId="9" fillId="2" borderId="0" xfId="0" applyFont="1" applyFill="1" applyProtection="1"/>
    <xf numFmtId="164" fontId="8" fillId="8" borderId="23" xfId="0" applyNumberFormat="1" applyFont="1" applyFill="1" applyBorder="1" applyProtection="1"/>
    <xf numFmtId="164" fontId="6" fillId="8" borderId="22" xfId="0" applyNumberFormat="1" applyFont="1" applyFill="1" applyBorder="1" applyProtection="1"/>
    <xf numFmtId="164" fontId="6" fillId="8" borderId="3" xfId="0" applyNumberFormat="1" applyFont="1" applyFill="1" applyBorder="1" applyProtection="1"/>
    <xf numFmtId="164" fontId="6" fillId="8" borderId="14" xfId="0" applyNumberFormat="1" applyFont="1" applyFill="1" applyBorder="1" applyProtection="1"/>
    <xf numFmtId="0" fontId="5" fillId="7" borderId="19" xfId="0" applyFont="1" applyFill="1" applyBorder="1" applyProtection="1"/>
    <xf numFmtId="0" fontId="5" fillId="7" borderId="15" xfId="0" applyFont="1" applyFill="1" applyBorder="1" applyProtection="1"/>
    <xf numFmtId="165" fontId="1" fillId="2" borderId="0" xfId="0" applyNumberFormat="1" applyFont="1" applyFill="1" applyAlignment="1" applyProtection="1">
      <alignment vertical="center"/>
    </xf>
    <xf numFmtId="165" fontId="3" fillId="7" borderId="15" xfId="0" applyNumberFormat="1" applyFont="1" applyFill="1" applyBorder="1" applyAlignment="1" applyProtection="1">
      <alignment vertical="center" wrapText="1"/>
    </xf>
    <xf numFmtId="44" fontId="27" fillId="8" borderId="4" xfId="3" applyFont="1" applyFill="1" applyBorder="1" applyAlignment="1" applyProtection="1">
      <alignment vertical="center"/>
    </xf>
    <xf numFmtId="43" fontId="6" fillId="8" borderId="5" xfId="2" applyFont="1" applyFill="1" applyBorder="1" applyAlignment="1" applyProtection="1">
      <alignment vertical="center"/>
    </xf>
    <xf numFmtId="0" fontId="1" fillId="2" borderId="0" xfId="0" applyFont="1" applyFill="1" applyAlignment="1" applyProtection="1">
      <alignment vertical="center"/>
    </xf>
    <xf numFmtId="165" fontId="1" fillId="2" borderId="0" xfId="0" applyNumberFormat="1" applyFont="1" applyFill="1" applyProtection="1"/>
    <xf numFmtId="165" fontId="3" fillId="7" borderId="19" xfId="0" applyNumberFormat="1" applyFont="1" applyFill="1" applyBorder="1" applyAlignment="1" applyProtection="1">
      <alignment vertical="center" wrapText="1"/>
    </xf>
    <xf numFmtId="165" fontId="25" fillId="7" borderId="20" xfId="0" applyNumberFormat="1" applyFont="1" applyFill="1" applyBorder="1" applyProtection="1"/>
    <xf numFmtId="165" fontId="4" fillId="8" borderId="4" xfId="0" applyNumberFormat="1" applyFont="1" applyFill="1" applyBorder="1" applyProtection="1"/>
    <xf numFmtId="165" fontId="22" fillId="7" borderId="20" xfId="0" applyNumberFormat="1" applyFont="1" applyFill="1" applyBorder="1" applyProtection="1"/>
    <xf numFmtId="164" fontId="23" fillId="8" borderId="4" xfId="0" applyNumberFormat="1" applyFont="1" applyFill="1" applyBorder="1" applyProtection="1"/>
    <xf numFmtId="164" fontId="6" fillId="8" borderId="4" xfId="0" applyNumberFormat="1" applyFont="1" applyFill="1" applyBorder="1" applyAlignment="1" applyProtection="1">
      <alignment vertical="center"/>
    </xf>
    <xf numFmtId="44" fontId="6" fillId="11" borderId="3" xfId="3" applyFont="1" applyFill="1" applyBorder="1" applyAlignment="1" applyProtection="1">
      <alignment vertical="center"/>
    </xf>
    <xf numFmtId="165" fontId="3" fillId="7" borderId="20" xfId="0" applyNumberFormat="1" applyFont="1" applyFill="1" applyBorder="1" applyProtection="1"/>
    <xf numFmtId="164" fontId="6" fillId="8" borderId="4" xfId="0" applyNumberFormat="1" applyFont="1" applyFill="1" applyBorder="1" applyProtection="1"/>
    <xf numFmtId="165" fontId="3" fillId="7" borderId="21" xfId="0" applyNumberFormat="1" applyFont="1" applyFill="1" applyBorder="1" applyAlignment="1" applyProtection="1">
      <alignment vertical="center"/>
    </xf>
    <xf numFmtId="0" fontId="18" fillId="2" borderId="0" xfId="0" applyFont="1" applyFill="1" applyProtection="1"/>
    <xf numFmtId="44" fontId="13" fillId="4" borderId="10" xfId="3" applyFont="1" applyFill="1" applyBorder="1" applyAlignment="1" applyProtection="1">
      <alignment vertical="center"/>
    </xf>
    <xf numFmtId="166" fontId="13" fillId="4" borderId="10" xfId="0" applyNumberFormat="1" applyFont="1" applyFill="1" applyBorder="1" applyAlignment="1" applyProtection="1">
      <alignment vertical="center"/>
    </xf>
    <xf numFmtId="3" fontId="13" fillId="4" borderId="10" xfId="0" applyNumberFormat="1" applyFont="1" applyFill="1" applyBorder="1" applyAlignment="1" applyProtection="1">
      <alignment vertical="center"/>
    </xf>
    <xf numFmtId="167" fontId="13" fillId="4" borderId="10" xfId="0" applyNumberFormat="1" applyFont="1" applyFill="1" applyBorder="1" applyAlignment="1" applyProtection="1">
      <alignment horizontal="center" vertical="center"/>
    </xf>
    <xf numFmtId="44" fontId="18" fillId="2" borderId="0" xfId="0" applyNumberFormat="1" applyFont="1" applyFill="1" applyProtection="1"/>
    <xf numFmtId="167" fontId="18" fillId="2" borderId="0" xfId="3" applyNumberFormat="1" applyFont="1" applyFill="1" applyProtection="1"/>
    <xf numFmtId="0" fontId="15" fillId="6" borderId="10" xfId="0" applyFont="1" applyFill="1" applyBorder="1" applyProtection="1"/>
    <xf numFmtId="10" fontId="4" fillId="5" borderId="2" xfId="1" applyNumberFormat="1" applyFont="1" applyFill="1" applyBorder="1" applyProtection="1">
      <protection locked="0"/>
    </xf>
    <xf numFmtId="165" fontId="26" fillId="7" borderId="18" xfId="0" applyNumberFormat="1" applyFont="1" applyFill="1" applyBorder="1" applyAlignment="1" applyProtection="1">
      <alignment vertical="center"/>
    </xf>
    <xf numFmtId="0" fontId="1" fillId="0" borderId="0" xfId="4" applyFont="1" applyAlignment="1">
      <alignment vertical="center"/>
    </xf>
    <xf numFmtId="0" fontId="1" fillId="0" borderId="25" xfId="4" applyFont="1" applyBorder="1" applyAlignment="1">
      <alignment vertical="center"/>
    </xf>
    <xf numFmtId="165" fontId="26" fillId="7" borderId="18" xfId="0" applyNumberFormat="1" applyFont="1" applyFill="1" applyBorder="1" applyAlignment="1">
      <alignment vertical="center"/>
    </xf>
    <xf numFmtId="165" fontId="26" fillId="7" borderId="19" xfId="0" applyNumberFormat="1" applyFont="1" applyFill="1" applyBorder="1" applyAlignment="1">
      <alignment vertical="center"/>
    </xf>
    <xf numFmtId="165" fontId="33" fillId="8" borderId="4" xfId="1" applyNumberFormat="1" applyFont="1" applyFill="1" applyBorder="1" applyAlignment="1" applyProtection="1">
      <alignment horizontal="left"/>
    </xf>
    <xf numFmtId="3" fontId="1" fillId="2" borderId="0" xfId="0" applyNumberFormat="1" applyFont="1" applyFill="1" applyProtection="1"/>
    <xf numFmtId="0" fontId="4" fillId="3" borderId="0" xfId="0" applyFont="1" applyFill="1" applyAlignment="1" applyProtection="1">
      <alignment vertical="center"/>
    </xf>
    <xf numFmtId="0" fontId="1" fillId="0" borderId="0" xfId="0" applyFont="1" applyProtection="1"/>
    <xf numFmtId="10" fontId="4" fillId="3" borderId="0" xfId="0" applyNumberFormat="1" applyFont="1" applyFill="1" applyAlignment="1" applyProtection="1">
      <alignment horizontal="center"/>
    </xf>
    <xf numFmtId="10" fontId="4" fillId="3" borderId="0" xfId="0" applyNumberFormat="1" applyFont="1" applyFill="1" applyAlignment="1" applyProtection="1">
      <alignment horizontal="center" vertical="center"/>
    </xf>
    <xf numFmtId="0" fontId="4" fillId="3" borderId="0" xfId="0" applyFont="1" applyFill="1" applyAlignment="1" applyProtection="1">
      <alignment vertical="center" wrapText="1"/>
    </xf>
    <xf numFmtId="0" fontId="1" fillId="2" borderId="0" xfId="0" applyFont="1" applyFill="1" applyAlignment="1" applyProtection="1">
      <alignment horizontal="left" vertical="center"/>
    </xf>
    <xf numFmtId="0" fontId="1" fillId="2" borderId="0" xfId="0" applyFont="1" applyFill="1" applyAlignment="1">
      <alignment horizontal="left" vertical="center"/>
    </xf>
    <xf numFmtId="167" fontId="34" fillId="14" borderId="36" xfId="0" applyNumberFormat="1" applyFont="1" applyFill="1" applyBorder="1" applyAlignment="1" applyProtection="1">
      <alignment vertical="center"/>
    </xf>
    <xf numFmtId="0" fontId="16" fillId="3" borderId="0" xfId="0" applyFont="1" applyFill="1" applyAlignment="1">
      <alignment vertical="center" wrapText="1"/>
    </xf>
    <xf numFmtId="167" fontId="1" fillId="2" borderId="0" xfId="0" applyNumberFormat="1" applyFont="1" applyFill="1" applyAlignment="1" applyProtection="1">
      <alignment vertical="center"/>
    </xf>
    <xf numFmtId="0" fontId="4" fillId="3" borderId="0" xfId="0" applyFont="1" applyFill="1" applyAlignment="1" applyProtection="1">
      <alignment horizontal="left" vertical="center" wrapText="1"/>
    </xf>
    <xf numFmtId="44" fontId="18" fillId="8" borderId="4" xfId="3" applyFont="1" applyFill="1" applyBorder="1"/>
    <xf numFmtId="173" fontId="18" fillId="8" borderId="4" xfId="0" applyNumberFormat="1" applyFont="1" applyFill="1" applyBorder="1" applyAlignment="1" applyProtection="1">
      <alignment vertical="center"/>
    </xf>
    <xf numFmtId="10" fontId="1" fillId="2" borderId="0" xfId="0" applyNumberFormat="1" applyFont="1" applyFill="1"/>
    <xf numFmtId="43" fontId="18" fillId="2" borderId="0" xfId="2" applyFont="1" applyFill="1"/>
    <xf numFmtId="165" fontId="26" fillId="7" borderId="18" xfId="0" applyNumberFormat="1" applyFont="1" applyFill="1" applyBorder="1" applyAlignment="1" applyProtection="1">
      <alignment vertical="center" wrapText="1"/>
    </xf>
    <xf numFmtId="0" fontId="13" fillId="4" borderId="10" xfId="0" applyFont="1" applyFill="1" applyBorder="1" applyAlignment="1">
      <alignment vertical="center" wrapText="1"/>
    </xf>
    <xf numFmtId="165" fontId="4" fillId="8" borderId="5" xfId="0" applyNumberFormat="1" applyFont="1" applyFill="1" applyBorder="1"/>
    <xf numFmtId="173" fontId="18" fillId="8" borderId="41" xfId="0" applyNumberFormat="1" applyFont="1" applyFill="1" applyBorder="1" applyAlignment="1" applyProtection="1">
      <alignment vertical="center"/>
    </xf>
    <xf numFmtId="165" fontId="33" fillId="8" borderId="5" xfId="1" applyNumberFormat="1" applyFont="1" applyFill="1" applyBorder="1" applyAlignment="1" applyProtection="1">
      <alignment horizontal="left"/>
    </xf>
    <xf numFmtId="164" fontId="4" fillId="8" borderId="4" xfId="0" applyNumberFormat="1" applyFont="1" applyFill="1" applyBorder="1"/>
    <xf numFmtId="44" fontId="6" fillId="11" borderId="40" xfId="3" applyFont="1" applyFill="1" applyBorder="1" applyAlignment="1">
      <alignment vertical="center"/>
    </xf>
    <xf numFmtId="164" fontId="6" fillId="8" borderId="41" xfId="0" applyNumberFormat="1" applyFont="1" applyFill="1" applyBorder="1" applyAlignment="1">
      <alignment vertical="center"/>
    </xf>
    <xf numFmtId="0" fontId="4" fillId="3" borderId="0" xfId="0" applyFont="1" applyFill="1" applyAlignment="1" applyProtection="1">
      <alignment horizontal="left" vertical="center" wrapText="1"/>
    </xf>
    <xf numFmtId="0" fontId="1" fillId="2" borderId="0" xfId="0" applyFont="1" applyFill="1" applyAlignment="1">
      <alignment vertical="top"/>
    </xf>
    <xf numFmtId="0" fontId="13" fillId="13" borderId="10" xfId="0" applyFont="1" applyFill="1" applyBorder="1" applyAlignment="1">
      <alignment vertical="top"/>
    </xf>
    <xf numFmtId="0" fontId="13" fillId="13" borderId="10" xfId="0" applyFont="1" applyFill="1" applyBorder="1" applyAlignment="1" applyProtection="1">
      <alignment horizontal="center" vertical="top"/>
    </xf>
    <xf numFmtId="0" fontId="14" fillId="13" borderId="10" xfId="0" applyFont="1" applyFill="1" applyBorder="1" applyAlignment="1" applyProtection="1">
      <alignment horizontal="center" vertical="top" wrapText="1"/>
    </xf>
    <xf numFmtId="0" fontId="13" fillId="13" borderId="10" xfId="0" applyFont="1" applyFill="1" applyBorder="1" applyAlignment="1" applyProtection="1">
      <alignment horizontal="center" vertical="top" wrapText="1"/>
    </xf>
    <xf numFmtId="167" fontId="18" fillId="2" borderId="0" xfId="0" applyNumberFormat="1" applyFont="1" applyFill="1" applyAlignment="1">
      <alignment vertical="top"/>
    </xf>
    <xf numFmtId="44" fontId="18" fillId="2" borderId="0" xfId="0" applyNumberFormat="1" applyFont="1" applyFill="1" applyAlignment="1">
      <alignment vertical="top"/>
    </xf>
    <xf numFmtId="167" fontId="34" fillId="14" borderId="12" xfId="0" applyNumberFormat="1" applyFont="1" applyFill="1" applyBorder="1" applyAlignment="1" applyProtection="1">
      <alignment horizontal="left" vertical="center"/>
    </xf>
    <xf numFmtId="0" fontId="18" fillId="2" borderId="0" xfId="0" applyFont="1" applyFill="1" applyAlignment="1" applyProtection="1">
      <alignment horizontal="left" vertical="center"/>
    </xf>
    <xf numFmtId="44" fontId="18" fillId="2" borderId="0" xfId="0" applyNumberFormat="1" applyFont="1" applyFill="1" applyAlignment="1" applyProtection="1">
      <alignment horizontal="left" vertical="center"/>
    </xf>
    <xf numFmtId="0" fontId="1" fillId="2" borderId="0" xfId="0" applyFont="1" applyFill="1" applyBorder="1"/>
    <xf numFmtId="0" fontId="1" fillId="2" borderId="13" xfId="0" applyFont="1" applyFill="1" applyBorder="1"/>
    <xf numFmtId="0" fontId="1" fillId="2" borderId="0" xfId="0" applyFont="1" applyFill="1" applyAlignment="1" applyProtection="1">
      <alignment vertical="top" wrapText="1"/>
    </xf>
    <xf numFmtId="0" fontId="3" fillId="7" borderId="16" xfId="0" applyFont="1" applyFill="1" applyBorder="1" applyAlignment="1" applyProtection="1">
      <alignment vertical="top" wrapText="1"/>
    </xf>
    <xf numFmtId="0" fontId="1" fillId="2" borderId="0" xfId="0" applyFont="1" applyFill="1" applyAlignment="1">
      <alignment vertical="top" wrapText="1"/>
    </xf>
    <xf numFmtId="0" fontId="1" fillId="2" borderId="0" xfId="0" applyFont="1" applyFill="1" applyAlignment="1" applyProtection="1">
      <alignment vertical="top" shrinkToFit="1"/>
    </xf>
    <xf numFmtId="0" fontId="3" fillId="7" borderId="17" xfId="0" applyFont="1" applyFill="1" applyBorder="1" applyAlignment="1" applyProtection="1">
      <alignment vertical="top" shrinkToFit="1"/>
    </xf>
    <xf numFmtId="0" fontId="1" fillId="2" borderId="0" xfId="0" applyFont="1" applyFill="1" applyAlignment="1">
      <alignment vertical="top" shrinkToFit="1"/>
    </xf>
    <xf numFmtId="10" fontId="21" fillId="5" borderId="19" xfId="1" applyNumberFormat="1" applyFont="1" applyFill="1" applyBorder="1" applyProtection="1">
      <protection locked="0"/>
    </xf>
    <xf numFmtId="165" fontId="3" fillId="7" borderId="18" xfId="0" applyNumberFormat="1" applyFont="1" applyFill="1" applyBorder="1" applyProtection="1"/>
    <xf numFmtId="164" fontId="4" fillId="8" borderId="42" xfId="0" applyNumberFormat="1" applyFont="1" applyFill="1" applyBorder="1" applyProtection="1"/>
    <xf numFmtId="164" fontId="4" fillId="8" borderId="43" xfId="0" applyNumberFormat="1" applyFont="1" applyFill="1" applyBorder="1" applyProtection="1"/>
    <xf numFmtId="164" fontId="4" fillId="8" borderId="44" xfId="0" applyNumberFormat="1" applyFont="1" applyFill="1" applyBorder="1" applyProtection="1"/>
    <xf numFmtId="164" fontId="4" fillId="8" borderId="45" xfId="0" applyNumberFormat="1" applyFont="1" applyFill="1" applyBorder="1" applyProtection="1"/>
    <xf numFmtId="10" fontId="4" fillId="5" borderId="46" xfId="1" applyNumberFormat="1" applyFont="1" applyFill="1" applyBorder="1" applyProtection="1">
      <protection locked="0"/>
    </xf>
    <xf numFmtId="164" fontId="4" fillId="8" borderId="47" xfId="0" applyNumberFormat="1" applyFont="1" applyFill="1" applyBorder="1" applyProtection="1"/>
    <xf numFmtId="10" fontId="4" fillId="9" borderId="48" xfId="1" applyNumberFormat="1" applyFont="1" applyFill="1" applyBorder="1" applyProtection="1"/>
    <xf numFmtId="164" fontId="6" fillId="8" borderId="47" xfId="0" applyNumberFormat="1" applyFont="1" applyFill="1" applyBorder="1" applyProtection="1"/>
    <xf numFmtId="164" fontId="4" fillId="8" borderId="49" xfId="0" applyNumberFormat="1" applyFont="1" applyFill="1" applyBorder="1" applyProtection="1"/>
    <xf numFmtId="164" fontId="4" fillId="8" borderId="50" xfId="0" applyNumberFormat="1" applyFont="1" applyFill="1" applyBorder="1" applyProtection="1"/>
    <xf numFmtId="164" fontId="4" fillId="8" borderId="51" xfId="0" applyNumberFormat="1" applyFont="1" applyFill="1" applyBorder="1" applyProtection="1"/>
    <xf numFmtId="164" fontId="6" fillId="8" borderId="50" xfId="0" applyNumberFormat="1" applyFont="1" applyFill="1" applyBorder="1" applyProtection="1"/>
    <xf numFmtId="164" fontId="8" fillId="8" borderId="47" xfId="0" applyNumberFormat="1" applyFont="1" applyFill="1" applyBorder="1" applyProtection="1"/>
    <xf numFmtId="164" fontId="6" fillId="8" borderId="51" xfId="0" applyNumberFormat="1" applyFont="1" applyFill="1" applyBorder="1" applyProtection="1"/>
    <xf numFmtId="164" fontId="6" fillId="8" borderId="49" xfId="0" applyNumberFormat="1" applyFont="1" applyFill="1" applyBorder="1" applyProtection="1"/>
    <xf numFmtId="164" fontId="6" fillId="8" borderId="52" xfId="0" applyNumberFormat="1" applyFont="1" applyFill="1" applyBorder="1" applyProtection="1"/>
    <xf numFmtId="44" fontId="27" fillId="8" borderId="46" xfId="3" applyFont="1" applyFill="1" applyBorder="1" applyAlignment="1" applyProtection="1">
      <alignment vertical="center"/>
    </xf>
    <xf numFmtId="43" fontId="6" fillId="8" borderId="50" xfId="2" applyFont="1" applyFill="1" applyBorder="1" applyAlignment="1" applyProtection="1">
      <alignment vertical="center"/>
    </xf>
    <xf numFmtId="44" fontId="4" fillId="10" borderId="49" xfId="3" applyFont="1" applyFill="1" applyBorder="1" applyAlignment="1" applyProtection="1">
      <alignment vertical="center"/>
      <protection locked="0"/>
    </xf>
    <xf numFmtId="165" fontId="4" fillId="8" borderId="51" xfId="0" applyNumberFormat="1" applyFont="1" applyFill="1" applyBorder="1" applyAlignment="1" applyProtection="1">
      <alignment vertical="center"/>
    </xf>
    <xf numFmtId="44" fontId="18" fillId="8" borderId="46" xfId="3" applyFont="1" applyFill="1" applyBorder="1"/>
    <xf numFmtId="165" fontId="4" fillId="8" borderId="47" xfId="0" applyNumberFormat="1" applyFont="1" applyFill="1" applyBorder="1" applyProtection="1"/>
    <xf numFmtId="173" fontId="18" fillId="8" borderId="46" xfId="0" applyNumberFormat="1" applyFont="1" applyFill="1" applyBorder="1" applyAlignment="1" applyProtection="1">
      <alignment vertical="center"/>
    </xf>
    <xf numFmtId="44" fontId="6" fillId="11" borderId="51" xfId="3" applyFont="1" applyFill="1" applyBorder="1" applyAlignment="1" applyProtection="1">
      <alignment vertical="center"/>
    </xf>
    <xf numFmtId="164" fontId="23" fillId="8" borderId="46" xfId="0" applyNumberFormat="1" applyFont="1" applyFill="1" applyBorder="1" applyProtection="1"/>
    <xf numFmtId="165" fontId="33" fillId="8" borderId="47" xfId="1" applyNumberFormat="1" applyFont="1" applyFill="1" applyBorder="1" applyAlignment="1" applyProtection="1">
      <alignment horizontal="right"/>
    </xf>
    <xf numFmtId="164" fontId="6" fillId="8" borderId="46" xfId="0" applyNumberFormat="1" applyFont="1" applyFill="1" applyBorder="1" applyAlignment="1" applyProtection="1">
      <alignment vertical="center"/>
    </xf>
    <xf numFmtId="164" fontId="6" fillId="8" borderId="46" xfId="0" applyNumberFormat="1" applyFont="1" applyFill="1" applyBorder="1" applyProtection="1"/>
    <xf numFmtId="44" fontId="4" fillId="5" borderId="46" xfId="3" applyFont="1" applyFill="1" applyBorder="1" applyAlignment="1" applyProtection="1">
      <alignment horizontal="center" vertical="center"/>
      <protection locked="0"/>
    </xf>
    <xf numFmtId="2" fontId="6" fillId="5" borderId="55" xfId="2" applyNumberFormat="1" applyFont="1" applyFill="1" applyBorder="1" applyAlignment="1" applyProtection="1">
      <alignment vertical="center"/>
      <protection locked="0"/>
    </xf>
    <xf numFmtId="0" fontId="14" fillId="13" borderId="10" xfId="0" applyFont="1" applyFill="1" applyBorder="1" applyAlignment="1">
      <alignment horizontal="center" vertical="top" wrapText="1"/>
    </xf>
    <xf numFmtId="0" fontId="18" fillId="2" borderId="0" xfId="0" applyFont="1" applyFill="1" applyAlignment="1" applyProtection="1">
      <alignment vertical="center"/>
    </xf>
    <xf numFmtId="167" fontId="34" fillId="14" borderId="36" xfId="0" applyNumberFormat="1" applyFont="1" applyFill="1" applyBorder="1" applyAlignment="1">
      <alignment vertical="center"/>
    </xf>
    <xf numFmtId="0" fontId="13" fillId="13" borderId="10" xfId="0" applyFont="1" applyFill="1" applyBorder="1" applyAlignment="1">
      <alignment horizontal="center" vertical="top"/>
    </xf>
    <xf numFmtId="0" fontId="13" fillId="13" borderId="10" xfId="0" applyFont="1" applyFill="1" applyBorder="1" applyAlignment="1">
      <alignment horizontal="center" vertical="top" wrapText="1"/>
    </xf>
    <xf numFmtId="44" fontId="13" fillId="4" borderId="10" xfId="7" applyFont="1" applyFill="1" applyBorder="1" applyAlignment="1" applyProtection="1">
      <alignment vertical="center"/>
    </xf>
    <xf numFmtId="166" fontId="13" fillId="4" borderId="10" xfId="0" applyNumberFormat="1" applyFont="1" applyFill="1" applyBorder="1" applyAlignment="1">
      <alignment vertical="center"/>
    </xf>
    <xf numFmtId="3" fontId="13" fillId="4" borderId="10" xfId="0" applyNumberFormat="1" applyFont="1" applyFill="1" applyBorder="1" applyAlignment="1">
      <alignment vertical="center"/>
    </xf>
    <xf numFmtId="167" fontId="13" fillId="4" borderId="10" xfId="0" applyNumberFormat="1" applyFont="1" applyFill="1" applyBorder="1" applyAlignment="1">
      <alignment horizontal="center" vertical="center"/>
    </xf>
    <xf numFmtId="0" fontId="39" fillId="13" borderId="10" xfId="0" applyFont="1" applyFill="1" applyBorder="1" applyAlignment="1">
      <alignment horizontal="center" vertical="top" wrapText="1"/>
    </xf>
    <xf numFmtId="0" fontId="39" fillId="13" borderId="10" xfId="0" applyFont="1" applyFill="1" applyBorder="1" applyAlignment="1" applyProtection="1">
      <alignment horizontal="center" vertical="top" wrapText="1"/>
    </xf>
    <xf numFmtId="167" fontId="34" fillId="14" borderId="12" xfId="0" applyNumberFormat="1" applyFont="1" applyFill="1" applyBorder="1" applyAlignment="1">
      <alignment horizontal="left" vertical="center"/>
    </xf>
    <xf numFmtId="44" fontId="4" fillId="5" borderId="2" xfId="3" applyFont="1" applyFill="1" applyBorder="1" applyAlignment="1" applyProtection="1">
      <alignment vertical="center"/>
      <protection locked="0"/>
    </xf>
    <xf numFmtId="165" fontId="3" fillId="7" borderId="21" xfId="0" applyNumberFormat="1" applyFont="1" applyFill="1" applyBorder="1" applyAlignment="1">
      <alignment vertical="center"/>
    </xf>
    <xf numFmtId="0" fontId="1" fillId="2" borderId="0" xfId="0" applyFont="1" applyFill="1" applyBorder="1" applyAlignment="1">
      <alignment vertical="center"/>
    </xf>
    <xf numFmtId="165" fontId="25" fillId="7" borderId="18" xfId="0" applyNumberFormat="1" applyFont="1" applyFill="1" applyBorder="1"/>
    <xf numFmtId="10" fontId="4" fillId="9" borderId="48" xfId="1" applyNumberFormat="1" applyFont="1" applyFill="1" applyBorder="1"/>
    <xf numFmtId="164" fontId="6" fillId="8" borderId="47" xfId="0" applyNumberFormat="1" applyFont="1" applyFill="1" applyBorder="1"/>
    <xf numFmtId="164" fontId="4" fillId="8" borderId="49" xfId="0" applyNumberFormat="1" applyFont="1" applyFill="1" applyBorder="1"/>
    <xf numFmtId="164" fontId="4" fillId="8" borderId="50" xfId="0" applyNumberFormat="1" applyFont="1" applyFill="1" applyBorder="1"/>
    <xf numFmtId="164" fontId="4" fillId="8" borderId="51" xfId="0" applyNumberFormat="1" applyFont="1" applyFill="1" applyBorder="1"/>
    <xf numFmtId="164" fontId="4" fillId="8" borderId="47" xfId="0" applyNumberFormat="1" applyFont="1" applyFill="1" applyBorder="1"/>
    <xf numFmtId="164" fontId="6" fillId="8" borderId="51" xfId="0" applyNumberFormat="1" applyFont="1" applyFill="1" applyBorder="1"/>
    <xf numFmtId="10" fontId="1" fillId="5" borderId="46" xfId="1" applyNumberFormat="1" applyFont="1" applyFill="1" applyBorder="1" applyProtection="1">
      <protection locked="0"/>
    </xf>
    <xf numFmtId="164" fontId="6" fillId="8" borderId="49" xfId="0" applyNumberFormat="1" applyFont="1" applyFill="1" applyBorder="1"/>
    <xf numFmtId="164" fontId="6" fillId="8" borderId="52" xfId="0" applyNumberFormat="1" applyFont="1" applyFill="1" applyBorder="1"/>
    <xf numFmtId="44" fontId="1" fillId="9" borderId="48" xfId="3" applyFont="1" applyFill="1" applyBorder="1"/>
    <xf numFmtId="43" fontId="6" fillId="8" borderId="50" xfId="2" applyFont="1" applyFill="1" applyBorder="1"/>
    <xf numFmtId="165" fontId="4" fillId="9" borderId="48" xfId="1" applyNumberFormat="1" applyFont="1" applyFill="1" applyBorder="1"/>
    <xf numFmtId="44" fontId="4" fillId="5" borderId="46" xfId="3" applyFont="1" applyFill="1" applyBorder="1" applyAlignment="1" applyProtection="1">
      <alignment vertical="center"/>
      <protection locked="0"/>
    </xf>
    <xf numFmtId="165" fontId="4" fillId="8" borderId="51" xfId="0" applyNumberFormat="1" applyFont="1" applyFill="1" applyBorder="1" applyAlignment="1">
      <alignment vertical="center"/>
    </xf>
    <xf numFmtId="165" fontId="4" fillId="8" borderId="50" xfId="0" applyNumberFormat="1" applyFont="1" applyFill="1" applyBorder="1"/>
    <xf numFmtId="173" fontId="18" fillId="8" borderId="69" xfId="0" applyNumberFormat="1" applyFont="1" applyFill="1" applyBorder="1" applyAlignment="1" applyProtection="1">
      <alignment vertical="center"/>
    </xf>
    <xf numFmtId="44" fontId="6" fillId="11" borderId="70" xfId="3" applyFont="1" applyFill="1" applyBorder="1" applyAlignment="1" applyProtection="1">
      <alignment vertical="center"/>
    </xf>
    <xf numFmtId="165" fontId="4" fillId="8" borderId="47" xfId="0" applyNumberFormat="1" applyFont="1" applyFill="1" applyBorder="1"/>
    <xf numFmtId="44" fontId="27" fillId="8" borderId="46" xfId="3" applyFont="1" applyFill="1" applyBorder="1" applyAlignment="1">
      <alignment vertical="center"/>
    </xf>
    <xf numFmtId="164" fontId="23" fillId="8" borderId="46" xfId="0" applyNumberFormat="1" applyFont="1" applyFill="1" applyBorder="1"/>
    <xf numFmtId="165" fontId="33" fillId="8" borderId="50" xfId="1" applyNumberFormat="1" applyFont="1" applyFill="1" applyBorder="1" applyAlignment="1" applyProtection="1">
      <alignment horizontal="right"/>
    </xf>
    <xf numFmtId="164" fontId="6" fillId="8" borderId="69" xfId="0" applyNumberFormat="1" applyFont="1" applyFill="1" applyBorder="1" applyAlignment="1">
      <alignment vertical="center"/>
    </xf>
    <xf numFmtId="44" fontId="6" fillId="11" borderId="70" xfId="3" applyFont="1" applyFill="1" applyBorder="1" applyAlignment="1">
      <alignment vertical="center"/>
    </xf>
    <xf numFmtId="164" fontId="6" fillId="8" borderId="46" xfId="0" applyNumberFormat="1" applyFont="1" applyFill="1" applyBorder="1"/>
    <xf numFmtId="44" fontId="6" fillId="17" borderId="4" xfId="7" applyFont="1" applyFill="1" applyBorder="1" applyAlignment="1" applyProtection="1">
      <alignment vertical="center"/>
    </xf>
    <xf numFmtId="44" fontId="6" fillId="17" borderId="47" xfId="7" applyFont="1" applyFill="1" applyBorder="1" applyAlignment="1" applyProtection="1">
      <alignment vertical="center"/>
    </xf>
    <xf numFmtId="0" fontId="1" fillId="0" borderId="0" xfId="0" applyFont="1" applyAlignment="1" applyProtection="1">
      <alignment horizontal="center"/>
    </xf>
    <xf numFmtId="0" fontId="2" fillId="0" borderId="0" xfId="0" applyFont="1" applyAlignment="1" applyProtection="1">
      <alignment horizontal="left" vertical="top"/>
    </xf>
    <xf numFmtId="0" fontId="1" fillId="0" borderId="0" xfId="0" applyFont="1" applyAlignment="1" applyProtection="1">
      <alignment horizontal="left" vertical="top" wrapText="1"/>
    </xf>
    <xf numFmtId="3" fontId="1" fillId="0" borderId="0" xfId="0" applyNumberFormat="1" applyFont="1" applyProtection="1"/>
    <xf numFmtId="0" fontId="35" fillId="2" borderId="0" xfId="0" applyFont="1" applyFill="1" applyAlignment="1" applyProtection="1">
      <alignment horizontal="right" vertical="center"/>
    </xf>
    <xf numFmtId="0" fontId="35" fillId="0" borderId="0" xfId="0" applyFont="1" applyAlignment="1" applyProtection="1">
      <alignment horizontal="left" vertical="top"/>
    </xf>
    <xf numFmtId="0" fontId="1" fillId="0" borderId="0" xfId="0" applyFont="1" applyAlignment="1" applyProtection="1">
      <alignment vertical="top"/>
    </xf>
    <xf numFmtId="0" fontId="2" fillId="0" borderId="0" xfId="0" applyFont="1" applyAlignment="1" applyProtection="1">
      <alignment horizontal="center"/>
    </xf>
    <xf numFmtId="0" fontId="1" fillId="0" borderId="0" xfId="0" applyFont="1" applyAlignment="1" applyProtection="1">
      <alignment horizontal="left"/>
    </xf>
    <xf numFmtId="0" fontId="2" fillId="0" borderId="28" xfId="0" applyFont="1" applyBorder="1" applyAlignment="1" applyProtection="1">
      <alignment horizontal="center" vertical="top"/>
    </xf>
    <xf numFmtId="0" fontId="2" fillId="0" borderId="29" xfId="0" applyFont="1" applyBorder="1" applyAlignment="1" applyProtection="1">
      <alignment horizontal="left" vertical="top" wrapText="1"/>
    </xf>
    <xf numFmtId="0" fontId="2" fillId="0" borderId="12" xfId="0" applyFont="1" applyBorder="1" applyAlignment="1" applyProtection="1">
      <alignment horizontal="left" vertical="top" wrapText="1"/>
    </xf>
    <xf numFmtId="0" fontId="2" fillId="0" borderId="29" xfId="0" applyFont="1" applyBorder="1" applyAlignment="1" applyProtection="1">
      <alignment horizontal="center" vertical="top" wrapText="1"/>
    </xf>
    <xf numFmtId="3" fontId="2" fillId="0" borderId="29" xfId="0" applyNumberFormat="1" applyFont="1" applyBorder="1" applyAlignment="1" applyProtection="1">
      <alignment horizontal="center" vertical="top" wrapText="1"/>
    </xf>
    <xf numFmtId="0" fontId="3" fillId="14" borderId="29" xfId="0" applyFont="1" applyFill="1" applyBorder="1" applyAlignment="1" applyProtection="1">
      <alignment horizontal="center" vertical="top" wrapText="1"/>
    </xf>
    <xf numFmtId="0" fontId="2" fillId="0" borderId="30" xfId="0" applyFont="1" applyBorder="1" applyAlignment="1" applyProtection="1">
      <alignment horizontal="center" vertical="top" wrapText="1"/>
    </xf>
    <xf numFmtId="0" fontId="2" fillId="0" borderId="0" xfId="0" applyFont="1" applyAlignment="1" applyProtection="1">
      <alignment horizontal="center" vertical="top"/>
    </xf>
    <xf numFmtId="0" fontId="2" fillId="0" borderId="12" xfId="0" applyFont="1" applyBorder="1" applyAlignment="1" applyProtection="1">
      <alignment horizontal="center" vertical="center"/>
    </xf>
    <xf numFmtId="0" fontId="1" fillId="0" borderId="28" xfId="0" applyFont="1" applyBorder="1" applyAlignment="1" applyProtection="1">
      <alignment vertical="center" wrapText="1"/>
    </xf>
    <xf numFmtId="0" fontId="1" fillId="0" borderId="29" xfId="0" applyFont="1" applyBorder="1" applyAlignment="1" applyProtection="1">
      <alignment vertical="center" wrapText="1"/>
    </xf>
    <xf numFmtId="167" fontId="18" fillId="0" borderId="29" xfId="0" applyNumberFormat="1" applyFont="1" applyBorder="1" applyAlignment="1" applyProtection="1">
      <alignment horizontal="center" vertical="center" wrapText="1"/>
    </xf>
    <xf numFmtId="3" fontId="1" fillId="0" borderId="29" xfId="0" applyNumberFormat="1" applyFont="1" applyBorder="1" applyAlignment="1" applyProtection="1">
      <alignment horizontal="center" vertical="center"/>
    </xf>
    <xf numFmtId="167" fontId="1" fillId="0" borderId="29" xfId="0" applyNumberFormat="1" applyFont="1" applyBorder="1" applyAlignment="1" applyProtection="1">
      <alignment horizontal="center" vertical="center"/>
    </xf>
    <xf numFmtId="0" fontId="1" fillId="0" borderId="29" xfId="0" applyFont="1" applyBorder="1" applyAlignment="1" applyProtection="1">
      <alignment horizontal="center" vertical="center"/>
    </xf>
    <xf numFmtId="0" fontId="35" fillId="0" borderId="29" xfId="0" applyFont="1" applyBorder="1" applyAlignment="1" applyProtection="1">
      <alignment horizontal="center" vertical="center"/>
    </xf>
    <xf numFmtId="172" fontId="1" fillId="0" borderId="29" xfId="0" applyNumberFormat="1" applyFont="1" applyBorder="1" applyAlignment="1" applyProtection="1">
      <alignment horizontal="center" vertical="center"/>
    </xf>
    <xf numFmtId="0" fontId="37" fillId="0" borderId="31" xfId="0" quotePrefix="1" applyFont="1" applyBorder="1" applyAlignment="1" applyProtection="1">
      <alignment horizontal="center" vertical="center"/>
    </xf>
    <xf numFmtId="0" fontId="36" fillId="0" borderId="0" xfId="0" applyFont="1" applyAlignment="1" applyProtection="1">
      <alignment vertical="center"/>
    </xf>
    <xf numFmtId="0" fontId="1" fillId="0" borderId="0" xfId="0" applyFont="1" applyAlignment="1" applyProtection="1">
      <alignment vertical="center"/>
    </xf>
    <xf numFmtId="0" fontId="36" fillId="0" borderId="0" xfId="0" applyFont="1" applyAlignment="1" applyProtection="1">
      <alignment horizontal="justify" vertical="center"/>
    </xf>
    <xf numFmtId="0" fontId="1" fillId="0" borderId="0" xfId="0" applyFont="1" applyAlignment="1" applyProtection="1">
      <alignment horizontal="justify" vertical="center"/>
    </xf>
    <xf numFmtId="9" fontId="1" fillId="0" borderId="29" xfId="0" applyNumberFormat="1" applyFont="1" applyBorder="1" applyAlignment="1" applyProtection="1">
      <alignment horizontal="center" vertical="center"/>
    </xf>
    <xf numFmtId="0" fontId="2" fillId="0" borderId="28" xfId="0" applyFont="1" applyBorder="1" applyAlignment="1" applyProtection="1">
      <alignment horizontal="center" vertical="top" wrapText="1"/>
    </xf>
    <xf numFmtId="172" fontId="2" fillId="0" borderId="29" xfId="0" applyNumberFormat="1" applyFont="1" applyBorder="1" applyAlignment="1" applyProtection="1">
      <alignment horizontal="center" vertical="top" wrapText="1"/>
    </xf>
    <xf numFmtId="0" fontId="3" fillId="2" borderId="0" xfId="0" applyFont="1" applyFill="1" applyAlignment="1" applyProtection="1">
      <alignment horizontal="center" vertical="top"/>
    </xf>
    <xf numFmtId="0" fontId="2" fillId="0" borderId="32" xfId="0" applyFont="1" applyBorder="1" applyAlignment="1" applyProtection="1">
      <alignment horizontal="center" vertical="center"/>
    </xf>
    <xf numFmtId="0" fontId="1" fillId="0" borderId="33" xfId="0" applyFont="1" applyBorder="1" applyAlignment="1" applyProtection="1">
      <alignment vertical="center" wrapText="1"/>
    </xf>
    <xf numFmtId="167" fontId="18" fillId="0" borderId="33" xfId="0" applyNumberFormat="1" applyFont="1" applyBorder="1" applyAlignment="1" applyProtection="1">
      <alignment horizontal="center" vertical="center" wrapText="1"/>
    </xf>
    <xf numFmtId="3" fontId="1" fillId="0" borderId="33" xfId="0" applyNumberFormat="1" applyFont="1" applyBorder="1" applyAlignment="1" applyProtection="1">
      <alignment horizontal="center" vertical="center"/>
    </xf>
    <xf numFmtId="167" fontId="1" fillId="0" borderId="33" xfId="0" applyNumberFormat="1" applyFont="1" applyBorder="1" applyAlignment="1" applyProtection="1">
      <alignment horizontal="center" vertical="center"/>
    </xf>
    <xf numFmtId="0" fontId="5" fillId="2" borderId="0" xfId="0" applyFont="1" applyFill="1" applyAlignment="1" applyProtection="1">
      <alignment vertical="center"/>
    </xf>
    <xf numFmtId="0" fontId="2" fillId="0" borderId="28" xfId="0" applyFont="1" applyBorder="1" applyAlignment="1" applyProtection="1">
      <alignment horizontal="center" vertical="center"/>
    </xf>
    <xf numFmtId="169" fontId="5" fillId="2" borderId="0" xfId="0" applyNumberFormat="1" applyFont="1" applyFill="1" applyAlignment="1" applyProtection="1">
      <alignment vertical="center"/>
    </xf>
    <xf numFmtId="167" fontId="37" fillId="0" borderId="31" xfId="0" quotePrefix="1" applyNumberFormat="1" applyFont="1" applyBorder="1" applyAlignment="1" applyProtection="1">
      <alignment horizontal="center" vertical="center"/>
    </xf>
    <xf numFmtId="0" fontId="1" fillId="0" borderId="33" xfId="0" applyFont="1" applyBorder="1" applyAlignment="1" applyProtection="1">
      <alignment horizontal="center" vertical="center"/>
    </xf>
    <xf numFmtId="0" fontId="35" fillId="0" borderId="33" xfId="0" applyFont="1" applyBorder="1" applyAlignment="1" applyProtection="1">
      <alignment horizontal="center" vertical="center"/>
    </xf>
    <xf numFmtId="0" fontId="1" fillId="0" borderId="38" xfId="0" applyFont="1" applyBorder="1" applyAlignment="1" applyProtection="1">
      <alignment vertical="center"/>
    </xf>
    <xf numFmtId="0" fontId="2" fillId="0" borderId="37" xfId="0" applyFont="1" applyBorder="1" applyAlignment="1" applyProtection="1">
      <alignment horizontal="left" vertical="center"/>
    </xf>
    <xf numFmtId="0" fontId="1" fillId="0" borderId="37" xfId="0" applyFont="1" applyBorder="1" applyAlignment="1" applyProtection="1">
      <alignment vertical="center"/>
    </xf>
    <xf numFmtId="3" fontId="1" fillId="0" borderId="37" xfId="0" applyNumberFormat="1" applyFont="1" applyBorder="1" applyAlignment="1" applyProtection="1">
      <alignment vertical="center"/>
    </xf>
    <xf numFmtId="3" fontId="2" fillId="0" borderId="37" xfId="0" applyNumberFormat="1" applyFont="1" applyBorder="1" applyAlignment="1" applyProtection="1">
      <alignment horizontal="center" vertical="center"/>
    </xf>
    <xf numFmtId="0" fontId="1" fillId="0" borderId="37" xfId="0" applyFont="1" applyBorder="1" applyAlignment="1" applyProtection="1">
      <alignment horizontal="center" vertical="center"/>
    </xf>
    <xf numFmtId="0" fontId="2" fillId="0" borderId="37" xfId="0" applyFont="1" applyBorder="1" applyAlignment="1" applyProtection="1">
      <alignment horizontal="center" vertical="center"/>
    </xf>
    <xf numFmtId="9" fontId="2" fillId="0" borderId="37" xfId="1" applyFont="1" applyBorder="1" applyAlignment="1" applyProtection="1">
      <alignment horizontal="center" vertical="center"/>
    </xf>
    <xf numFmtId="2" fontId="41" fillId="14" borderId="34" xfId="0" applyNumberFormat="1" applyFont="1" applyFill="1" applyBorder="1" applyAlignment="1" applyProtection="1">
      <alignment horizontal="center" vertical="center"/>
    </xf>
    <xf numFmtId="0" fontId="1" fillId="0" borderId="39" xfId="0" applyFont="1" applyBorder="1" applyAlignment="1" applyProtection="1">
      <alignment vertical="center"/>
    </xf>
    <xf numFmtId="0" fontId="2" fillId="0" borderId="0" xfId="0" applyFont="1" applyAlignment="1" applyProtection="1">
      <alignment horizontal="justify" vertical="center" wrapText="1"/>
    </xf>
    <xf numFmtId="0" fontId="3" fillId="2" borderId="0" xfId="0" applyFont="1" applyFill="1" applyAlignment="1" applyProtection="1">
      <alignment horizontal="justify" vertical="center" wrapText="1"/>
    </xf>
    <xf numFmtId="0" fontId="3" fillId="2" borderId="0" xfId="0" applyFont="1" applyFill="1" applyAlignment="1" applyProtection="1">
      <alignment vertical="center"/>
    </xf>
    <xf numFmtId="43" fontId="1" fillId="0" borderId="0" xfId="2" applyFont="1" applyProtection="1"/>
    <xf numFmtId="171" fontId="1" fillId="0" borderId="0" xfId="0" applyNumberFormat="1" applyFont="1" applyAlignment="1" applyProtection="1">
      <alignment horizontal="justify" vertical="center" wrapText="1"/>
    </xf>
    <xf numFmtId="170" fontId="1" fillId="0" borderId="0" xfId="0" applyNumberFormat="1" applyFont="1" applyAlignment="1" applyProtection="1">
      <alignment horizontal="justify" vertical="center" wrapText="1"/>
    </xf>
    <xf numFmtId="0" fontId="1" fillId="0" borderId="0" xfId="0" applyFont="1" applyAlignment="1" applyProtection="1">
      <alignment horizontal="justify" vertical="center" wrapText="1"/>
    </xf>
    <xf numFmtId="2" fontId="1" fillId="0" borderId="0" xfId="0" applyNumberFormat="1" applyFont="1" applyAlignment="1" applyProtection="1">
      <alignment horizontal="center" vertical="center" wrapText="1"/>
    </xf>
    <xf numFmtId="2" fontId="1" fillId="0" borderId="0" xfId="0" applyNumberFormat="1" applyFont="1" applyAlignment="1" applyProtection="1">
      <alignment horizontal="justify" vertical="center" wrapText="1"/>
    </xf>
    <xf numFmtId="0" fontId="1" fillId="0" borderId="0" xfId="4" applyFont="1" applyBorder="1" applyAlignment="1" applyProtection="1">
      <alignment horizontal="center"/>
    </xf>
    <xf numFmtId="0" fontId="6" fillId="0" borderId="0" xfId="4" applyFont="1" applyBorder="1" applyProtection="1"/>
    <xf numFmtId="0" fontId="1" fillId="0" borderId="0" xfId="4" applyFont="1" applyBorder="1" applyProtection="1"/>
    <xf numFmtId="44" fontId="1" fillId="0" borderId="0" xfId="3" applyFont="1" applyBorder="1" applyProtection="1"/>
    <xf numFmtId="0" fontId="1" fillId="0" borderId="0" xfId="4" applyFont="1" applyProtection="1"/>
    <xf numFmtId="0" fontId="1" fillId="0" borderId="0" xfId="4" applyFont="1" applyBorder="1" applyAlignment="1" applyProtection="1">
      <alignment horizontal="center" vertical="center"/>
    </xf>
    <xf numFmtId="0" fontId="1" fillId="0" borderId="0" xfId="4" applyFont="1" applyBorder="1" applyAlignment="1" applyProtection="1">
      <alignment vertical="center"/>
    </xf>
    <xf numFmtId="3" fontId="1" fillId="0" borderId="0" xfId="0" applyNumberFormat="1" applyFont="1" applyBorder="1" applyProtection="1"/>
    <xf numFmtId="0" fontId="1" fillId="0" borderId="0" xfId="0" applyFont="1" applyBorder="1" applyProtection="1"/>
    <xf numFmtId="0" fontId="1" fillId="0" borderId="0" xfId="4" applyFont="1" applyAlignment="1" applyProtection="1">
      <alignment vertical="center"/>
    </xf>
    <xf numFmtId="0" fontId="1" fillId="0" borderId="0" xfId="4" applyFont="1" applyAlignment="1" applyProtection="1">
      <alignment horizontal="center" vertical="center"/>
    </xf>
    <xf numFmtId="0" fontId="1" fillId="0" borderId="0" xfId="0" quotePrefix="1" applyFont="1" applyProtection="1"/>
    <xf numFmtId="0" fontId="1" fillId="0" borderId="0" xfId="4" applyFont="1" applyAlignment="1" applyProtection="1">
      <alignment horizontal="center"/>
    </xf>
    <xf numFmtId="0" fontId="1" fillId="0" borderId="25" xfId="4" applyFont="1" applyBorder="1" applyAlignment="1" applyProtection="1">
      <alignment horizontal="center" vertical="center"/>
    </xf>
    <xf numFmtId="0" fontId="1" fillId="0" borderId="25" xfId="4" applyFont="1" applyBorder="1" applyAlignment="1" applyProtection="1">
      <alignment vertical="center"/>
    </xf>
    <xf numFmtId="0" fontId="2" fillId="0" borderId="0" xfId="0" applyFont="1" applyAlignment="1" applyProtection="1">
      <alignment horizontal="center" vertical="center"/>
    </xf>
    <xf numFmtId="166" fontId="1" fillId="0" borderId="0" xfId="0" applyNumberFormat="1" applyFont="1" applyAlignment="1" applyProtection="1">
      <alignment horizontal="center" vertical="center"/>
    </xf>
    <xf numFmtId="0" fontId="1" fillId="0" borderId="0" xfId="0" applyFont="1" applyAlignment="1" applyProtection="1">
      <alignment horizontal="center" vertical="center"/>
    </xf>
    <xf numFmtId="0" fontId="1" fillId="0" borderId="0" xfId="0" applyFont="1" applyAlignment="1" applyProtection="1">
      <alignment horizontal="left" vertical="center"/>
    </xf>
    <xf numFmtId="44" fontId="1" fillId="0" borderId="0" xfId="3" applyFont="1" applyFill="1" applyBorder="1" applyAlignment="1" applyProtection="1">
      <alignment horizontal="center" vertical="center"/>
    </xf>
    <xf numFmtId="2" fontId="1" fillId="0" borderId="0" xfId="0" applyNumberFormat="1" applyFont="1" applyAlignment="1" applyProtection="1">
      <alignment horizontal="left" vertical="top"/>
    </xf>
    <xf numFmtId="44" fontId="1" fillId="0" borderId="0" xfId="3" applyFont="1" applyFill="1" applyBorder="1" applyAlignment="1" applyProtection="1">
      <alignment horizontal="center"/>
    </xf>
    <xf numFmtId="0" fontId="1" fillId="0" borderId="0" xfId="0" applyFont="1" applyAlignment="1" applyProtection="1">
      <alignment horizontal="center" vertical="top"/>
    </xf>
    <xf numFmtId="166" fontId="1" fillId="0" borderId="0" xfId="0" applyNumberFormat="1" applyFont="1" applyAlignment="1" applyProtection="1">
      <alignment horizontal="center"/>
    </xf>
    <xf numFmtId="0" fontId="42" fillId="0" borderId="32" xfId="0" applyFont="1" applyBorder="1" applyAlignment="1" applyProtection="1">
      <alignment horizontal="center" vertical="center"/>
    </xf>
    <xf numFmtId="0" fontId="27" fillId="0" borderId="33" xfId="0" applyFont="1" applyBorder="1" applyAlignment="1" applyProtection="1">
      <alignment vertical="center" wrapText="1"/>
    </xf>
    <xf numFmtId="0" fontId="27" fillId="0" borderId="29" xfId="0" applyFont="1" applyBorder="1" applyAlignment="1" applyProtection="1">
      <alignment vertical="center" wrapText="1"/>
    </xf>
    <xf numFmtId="167" fontId="27" fillId="0" borderId="29" xfId="0" applyNumberFormat="1" applyFont="1" applyBorder="1" applyAlignment="1" applyProtection="1">
      <alignment horizontal="center" vertical="center"/>
    </xf>
    <xf numFmtId="3" fontId="27" fillId="0" borderId="33" xfId="0" applyNumberFormat="1" applyFont="1" applyBorder="1" applyAlignment="1" applyProtection="1">
      <alignment horizontal="center" vertical="center"/>
    </xf>
    <xf numFmtId="167" fontId="27" fillId="0" borderId="33" xfId="0" applyNumberFormat="1" applyFont="1" applyBorder="1" applyAlignment="1" applyProtection="1">
      <alignment horizontal="center" vertical="center"/>
    </xf>
    <xf numFmtId="0" fontId="42" fillId="0" borderId="28" xfId="0" applyFont="1" applyBorder="1" applyAlignment="1" applyProtection="1">
      <alignment horizontal="center" vertical="center"/>
    </xf>
    <xf numFmtId="3" fontId="27" fillId="0" borderId="29" xfId="0" applyNumberFormat="1" applyFont="1" applyBorder="1" applyAlignment="1" applyProtection="1">
      <alignment horizontal="center" vertical="center"/>
    </xf>
    <xf numFmtId="3" fontId="1" fillId="0" borderId="25" xfId="0" applyNumberFormat="1" applyFont="1" applyBorder="1" applyProtection="1"/>
    <xf numFmtId="0" fontId="1" fillId="0" borderId="25" xfId="0" applyFont="1" applyBorder="1" applyProtection="1"/>
    <xf numFmtId="0" fontId="1" fillId="0" borderId="25" xfId="0" applyFont="1" applyBorder="1" applyAlignment="1" applyProtection="1">
      <alignment horizontal="center"/>
    </xf>
    <xf numFmtId="167" fontId="2" fillId="2" borderId="29" xfId="3" applyNumberFormat="1" applyFont="1" applyFill="1" applyBorder="1" applyAlignment="1" applyProtection="1">
      <alignment horizontal="center" vertical="center"/>
    </xf>
    <xf numFmtId="167" fontId="42" fillId="0" borderId="33" xfId="0" applyNumberFormat="1" applyFont="1" applyBorder="1" applyAlignment="1" applyProtection="1">
      <alignment horizontal="center" vertical="center"/>
    </xf>
    <xf numFmtId="164" fontId="2" fillId="8" borderId="24" xfId="0" applyNumberFormat="1" applyFont="1" applyFill="1" applyBorder="1"/>
    <xf numFmtId="164" fontId="1" fillId="8" borderId="22" xfId="0" applyNumberFormat="1" applyFont="1" applyFill="1" applyBorder="1"/>
    <xf numFmtId="164" fontId="1" fillId="8" borderId="23" xfId="0" applyNumberFormat="1" applyFont="1" applyFill="1" applyBorder="1"/>
    <xf numFmtId="164" fontId="2" fillId="8" borderId="22" xfId="0" applyNumberFormat="1" applyFont="1" applyFill="1" applyBorder="1"/>
    <xf numFmtId="164" fontId="2" fillId="8" borderId="51" xfId="0" applyNumberFormat="1" applyFont="1" applyFill="1" applyBorder="1"/>
    <xf numFmtId="164" fontId="1" fillId="8" borderId="51" xfId="0" applyNumberFormat="1" applyFont="1" applyFill="1" applyBorder="1"/>
    <xf numFmtId="164" fontId="1" fillId="8" borderId="47" xfId="0" applyNumberFormat="1" applyFont="1" applyFill="1" applyBorder="1"/>
    <xf numFmtId="10" fontId="1" fillId="12" borderId="2" xfId="1" applyNumberFormat="1" applyFont="1" applyFill="1" applyBorder="1"/>
    <xf numFmtId="10" fontId="1" fillId="12" borderId="71" xfId="1" applyNumberFormat="1" applyFont="1" applyFill="1" applyBorder="1"/>
    <xf numFmtId="2" fontId="6" fillId="5" borderId="72" xfId="2" applyNumberFormat="1" applyFont="1" applyFill="1" applyBorder="1" applyAlignment="1" applyProtection="1">
      <alignment vertical="center"/>
      <protection locked="0"/>
    </xf>
    <xf numFmtId="164" fontId="8" fillId="8" borderId="53" xfId="0" applyNumberFormat="1" applyFont="1" applyFill="1" applyBorder="1" applyAlignment="1">
      <alignment vertical="center"/>
    </xf>
    <xf numFmtId="164" fontId="8" fillId="8" borderId="54" xfId="0" applyNumberFormat="1" applyFont="1" applyFill="1" applyBorder="1" applyAlignment="1">
      <alignment vertical="center"/>
    </xf>
    <xf numFmtId="167" fontId="2" fillId="18" borderId="33" xfId="3" applyNumberFormat="1" applyFont="1" applyFill="1" applyBorder="1" applyAlignment="1" applyProtection="1">
      <alignment horizontal="center" vertical="center"/>
    </xf>
    <xf numFmtId="167" fontId="2" fillId="18" borderId="29" xfId="3" applyNumberFormat="1" applyFont="1" applyFill="1" applyBorder="1" applyAlignment="1" applyProtection="1">
      <alignment horizontal="center" vertical="center"/>
    </xf>
    <xf numFmtId="3" fontId="43" fillId="16" borderId="10" xfId="0" applyNumberFormat="1" applyFont="1" applyFill="1" applyBorder="1" applyProtection="1"/>
    <xf numFmtId="0" fontId="43" fillId="0" borderId="0" xfId="0" applyFont="1" applyProtection="1"/>
    <xf numFmtId="0" fontId="43" fillId="6" borderId="10" xfId="0" applyFont="1" applyFill="1" applyBorder="1" applyProtection="1"/>
    <xf numFmtId="2" fontId="35" fillId="19" borderId="29" xfId="0" applyNumberFormat="1" applyFont="1" applyFill="1" applyBorder="1" applyAlignment="1" applyProtection="1">
      <alignment horizontal="center" vertical="center"/>
    </xf>
    <xf numFmtId="2" fontId="42" fillId="2" borderId="29" xfId="0" applyNumberFormat="1" applyFont="1" applyFill="1" applyBorder="1" applyAlignment="1" applyProtection="1">
      <alignment horizontal="center" vertical="center"/>
    </xf>
    <xf numFmtId="167" fontId="2" fillId="18" borderId="29" xfId="0" applyNumberFormat="1" applyFont="1" applyFill="1" applyBorder="1" applyAlignment="1" applyProtection="1">
      <alignment horizontal="center" vertical="center" wrapText="1"/>
    </xf>
    <xf numFmtId="167" fontId="2" fillId="6" borderId="33" xfId="0" applyNumberFormat="1" applyFont="1" applyFill="1" applyBorder="1" applyAlignment="1" applyProtection="1">
      <alignment horizontal="center" vertical="center"/>
      <protection locked="0"/>
    </xf>
    <xf numFmtId="168" fontId="5" fillId="2" borderId="33" xfId="2" applyNumberFormat="1" applyFont="1" applyFill="1" applyBorder="1" applyAlignment="1" applyProtection="1">
      <alignment horizontal="center" vertical="center" wrapText="1"/>
    </xf>
    <xf numFmtId="10" fontId="4" fillId="5" borderId="71" xfId="1" applyNumberFormat="1" applyFont="1" applyFill="1" applyBorder="1" applyProtection="1">
      <protection locked="0"/>
    </xf>
    <xf numFmtId="165" fontId="4" fillId="8" borderId="22" xfId="0" applyNumberFormat="1" applyFont="1" applyFill="1" applyBorder="1" applyAlignment="1" applyProtection="1">
      <alignment vertical="center"/>
    </xf>
    <xf numFmtId="44" fontId="4" fillId="10" borderId="71" xfId="3" applyFont="1" applyFill="1" applyBorder="1" applyAlignment="1" applyProtection="1">
      <alignment vertical="center"/>
      <protection locked="0"/>
    </xf>
    <xf numFmtId="0" fontId="4" fillId="3" borderId="0" xfId="0" applyFont="1" applyFill="1" applyAlignment="1" applyProtection="1">
      <alignment horizontal="left" vertical="center" wrapText="1"/>
    </xf>
    <xf numFmtId="0" fontId="44" fillId="0" borderId="0" xfId="0" applyFont="1"/>
    <xf numFmtId="167" fontId="39" fillId="4" borderId="10" xfId="0" applyNumberFormat="1" applyFont="1" applyFill="1" applyBorder="1" applyAlignment="1">
      <alignment horizontal="center" vertical="center"/>
    </xf>
    <xf numFmtId="167" fontId="39" fillId="4" borderId="10" xfId="0" applyNumberFormat="1" applyFont="1" applyFill="1" applyBorder="1" applyAlignment="1" applyProtection="1">
      <alignment horizontal="center" vertical="center"/>
    </xf>
    <xf numFmtId="0" fontId="31" fillId="0" borderId="0" xfId="0" applyFont="1" applyAlignment="1">
      <alignment vertical="center" wrapText="1"/>
    </xf>
    <xf numFmtId="0" fontId="30" fillId="0" borderId="0" xfId="0" applyFont="1" applyAlignment="1">
      <alignment horizontal="left" vertical="center"/>
    </xf>
    <xf numFmtId="0" fontId="31" fillId="0" borderId="0" xfId="0" applyFont="1" applyAlignment="1">
      <alignment horizontal="left" vertical="center" wrapText="1"/>
    </xf>
    <xf numFmtId="44" fontId="4" fillId="10" borderId="3" xfId="3" applyFont="1" applyFill="1" applyBorder="1" applyAlignment="1" applyProtection="1">
      <alignment horizontal="left" vertical="center"/>
      <protection locked="0"/>
    </xf>
    <xf numFmtId="167" fontId="38" fillId="0" borderId="0" xfId="0" applyNumberFormat="1" applyFont="1" applyAlignment="1">
      <alignment horizontal="left" vertical="center" wrapText="1"/>
    </xf>
    <xf numFmtId="167" fontId="31" fillId="0" borderId="0" xfId="0" applyNumberFormat="1" applyFont="1" applyAlignment="1">
      <alignment horizontal="left" vertical="center" wrapText="1"/>
    </xf>
    <xf numFmtId="0" fontId="0" fillId="0" borderId="0" xfId="0" applyAlignment="1">
      <alignment horizontal="left" vertical="center"/>
    </xf>
    <xf numFmtId="0" fontId="30" fillId="0" borderId="25" xfId="0" applyFont="1" applyBorder="1" applyAlignment="1">
      <alignment horizontal="left" vertical="center"/>
    </xf>
    <xf numFmtId="0" fontId="31" fillId="0" borderId="25" xfId="0" applyFont="1" applyBorder="1" applyAlignment="1">
      <alignment horizontal="left" vertical="center" wrapText="1"/>
    </xf>
    <xf numFmtId="44" fontId="4" fillId="10" borderId="27" xfId="3" applyFont="1" applyFill="1" applyBorder="1" applyAlignment="1" applyProtection="1">
      <alignment horizontal="left" vertical="center"/>
      <protection locked="0"/>
    </xf>
    <xf numFmtId="167" fontId="38" fillId="0" borderId="26" xfId="0" applyNumberFormat="1" applyFont="1" applyBorder="1" applyAlignment="1">
      <alignment horizontal="left" vertical="center" wrapText="1"/>
    </xf>
    <xf numFmtId="167" fontId="31" fillId="0" borderId="25" xfId="0" applyNumberFormat="1" applyFont="1" applyBorder="1" applyAlignment="1">
      <alignment horizontal="left" vertical="center" wrapText="1"/>
    </xf>
    <xf numFmtId="44" fontId="43" fillId="16" borderId="3" xfId="3" applyFont="1" applyFill="1" applyBorder="1" applyAlignment="1" applyProtection="1">
      <alignment horizontal="center" vertical="center"/>
    </xf>
    <xf numFmtId="44" fontId="43" fillId="16" borderId="4" xfId="3" applyFont="1" applyFill="1" applyBorder="1" applyAlignment="1" applyProtection="1">
      <alignment horizontal="center" vertical="center"/>
    </xf>
    <xf numFmtId="0" fontId="7" fillId="0" borderId="0" xfId="0" applyFont="1" applyAlignment="1">
      <alignment vertical="center"/>
    </xf>
    <xf numFmtId="0" fontId="7" fillId="0" borderId="0" xfId="0" applyFont="1" applyAlignment="1">
      <alignment horizontal="right" vertical="center"/>
    </xf>
    <xf numFmtId="0" fontId="20" fillId="0" borderId="0" xfId="0" applyFont="1" applyAlignment="1" applyProtection="1">
      <alignment horizontal="left" vertical="center"/>
    </xf>
    <xf numFmtId="0" fontId="0" fillId="0" borderId="0" xfId="0" applyAlignment="1" applyProtection="1">
      <alignment horizontal="left" vertical="center"/>
    </xf>
    <xf numFmtId="0" fontId="0" fillId="0" borderId="0" xfId="0" applyProtection="1"/>
    <xf numFmtId="0" fontId="0" fillId="0" borderId="0" xfId="0" applyAlignment="1" applyProtection="1">
      <alignment vertical="top"/>
    </xf>
    <xf numFmtId="0" fontId="20" fillId="0" borderId="0" xfId="0" applyFont="1" applyAlignment="1" applyProtection="1">
      <alignment vertical="center"/>
    </xf>
    <xf numFmtId="0" fontId="0" fillId="0" borderId="0" xfId="0" applyAlignment="1" applyProtection="1">
      <alignment vertical="center"/>
    </xf>
    <xf numFmtId="164" fontId="4" fillId="10" borderId="10" xfId="0" applyNumberFormat="1" applyFont="1" applyFill="1" applyBorder="1" applyAlignment="1">
      <alignment vertical="center"/>
    </xf>
    <xf numFmtId="0" fontId="31" fillId="0" borderId="25" xfId="0" applyFont="1" applyBorder="1" applyAlignment="1">
      <alignment vertical="center" wrapText="1"/>
    </xf>
    <xf numFmtId="44" fontId="43" fillId="16" borderId="76" xfId="3" applyFont="1" applyFill="1" applyBorder="1" applyAlignment="1" applyProtection="1">
      <alignment horizontal="center" vertical="center"/>
    </xf>
    <xf numFmtId="0" fontId="7" fillId="0" borderId="25" xfId="4" applyFont="1" applyBorder="1" applyAlignment="1">
      <alignment horizontal="center" vertical="center"/>
    </xf>
    <xf numFmtId="0" fontId="35" fillId="2" borderId="0" xfId="0" applyFont="1" applyFill="1" applyAlignment="1" applyProtection="1">
      <alignment horizontal="left" vertical="center"/>
    </xf>
    <xf numFmtId="44" fontId="6" fillId="11" borderId="40" xfId="7" applyFont="1" applyFill="1" applyBorder="1" applyAlignment="1" applyProtection="1">
      <alignment vertical="center"/>
    </xf>
    <xf numFmtId="0" fontId="4" fillId="5" borderId="11" xfId="1" applyNumberFormat="1" applyFont="1" applyFill="1" applyBorder="1" applyAlignment="1" applyProtection="1">
      <alignment horizontal="center"/>
      <protection locked="0"/>
    </xf>
    <xf numFmtId="0" fontId="4" fillId="5" borderId="12" xfId="1" applyNumberFormat="1" applyFont="1" applyFill="1" applyBorder="1" applyAlignment="1" applyProtection="1">
      <alignment horizontal="center"/>
      <protection locked="0"/>
    </xf>
    <xf numFmtId="0" fontId="4" fillId="5" borderId="13" xfId="1" applyNumberFormat="1" applyFont="1" applyFill="1" applyBorder="1" applyAlignment="1" applyProtection="1">
      <alignment horizontal="center"/>
      <protection locked="0"/>
    </xf>
    <xf numFmtId="0" fontId="45" fillId="0" borderId="0" xfId="0" applyFont="1" applyAlignment="1" applyProtection="1">
      <alignment horizontal="center" vertical="center"/>
    </xf>
    <xf numFmtId="10" fontId="4" fillId="5" borderId="11" xfId="1" applyNumberFormat="1" applyFont="1" applyFill="1" applyBorder="1" applyAlignment="1" applyProtection="1">
      <alignment horizontal="center"/>
      <protection locked="0"/>
    </xf>
    <xf numFmtId="10" fontId="4" fillId="5" borderId="12" xfId="1" applyNumberFormat="1" applyFont="1" applyFill="1" applyBorder="1" applyAlignment="1" applyProtection="1">
      <alignment horizontal="center"/>
      <protection locked="0"/>
    </xf>
    <xf numFmtId="10" fontId="4" fillId="5" borderId="13" xfId="1" applyNumberFormat="1" applyFont="1" applyFill="1" applyBorder="1" applyAlignment="1" applyProtection="1">
      <alignment horizontal="center"/>
      <protection locked="0"/>
    </xf>
    <xf numFmtId="0" fontId="0" fillId="6" borderId="73" xfId="0" applyFill="1" applyBorder="1" applyAlignment="1" applyProtection="1">
      <alignment horizontal="center"/>
      <protection locked="0"/>
    </xf>
    <xf numFmtId="0" fontId="0" fillId="6" borderId="75" xfId="0" applyFill="1" applyBorder="1" applyAlignment="1" applyProtection="1">
      <alignment horizontal="center"/>
      <protection locked="0"/>
    </xf>
    <xf numFmtId="0" fontId="0" fillId="6" borderId="74" xfId="0" applyFill="1" applyBorder="1" applyAlignment="1" applyProtection="1">
      <alignment horizontal="center"/>
      <protection locked="0"/>
    </xf>
    <xf numFmtId="0" fontId="3" fillId="7" borderId="61" xfId="0" applyFont="1" applyFill="1" applyBorder="1" applyAlignment="1" applyProtection="1">
      <alignment horizontal="center" vertical="top" shrinkToFit="1"/>
    </xf>
    <xf numFmtId="0" fontId="3" fillId="7" borderId="62" xfId="0" applyFont="1" applyFill="1" applyBorder="1" applyAlignment="1" applyProtection="1">
      <alignment horizontal="center" vertical="top" shrinkToFit="1"/>
    </xf>
    <xf numFmtId="0" fontId="3" fillId="7" borderId="63" xfId="0" applyFont="1" applyFill="1" applyBorder="1" applyAlignment="1" applyProtection="1">
      <alignment horizontal="center" vertical="top" shrinkToFit="1"/>
    </xf>
    <xf numFmtId="0" fontId="3" fillId="7" borderId="64" xfId="0" applyFont="1" applyFill="1" applyBorder="1" applyAlignment="1" applyProtection="1">
      <alignment horizontal="center" vertical="top" shrinkToFit="1"/>
    </xf>
    <xf numFmtId="0" fontId="1" fillId="6" borderId="11" xfId="0" applyFont="1" applyFill="1" applyBorder="1" applyAlignment="1" applyProtection="1">
      <alignment horizontal="center"/>
      <protection locked="0"/>
    </xf>
    <xf numFmtId="0" fontId="1" fillId="6" borderId="13" xfId="0" applyFont="1" applyFill="1" applyBorder="1" applyAlignment="1" applyProtection="1">
      <alignment horizontal="center"/>
      <protection locked="0"/>
    </xf>
    <xf numFmtId="0" fontId="2" fillId="2" borderId="56" xfId="0" applyFont="1" applyFill="1" applyBorder="1" applyAlignment="1" applyProtection="1">
      <alignment horizontal="center"/>
    </xf>
    <xf numFmtId="0" fontId="2" fillId="2" borderId="57" xfId="0" applyFont="1" applyFill="1" applyBorder="1" applyAlignment="1" applyProtection="1">
      <alignment horizontal="center"/>
    </xf>
    <xf numFmtId="0" fontId="2" fillId="2" borderId="58" xfId="0" applyFont="1" applyFill="1" applyBorder="1" applyAlignment="1" applyProtection="1">
      <alignment horizontal="center"/>
    </xf>
    <xf numFmtId="0" fontId="3" fillId="7" borderId="59" xfId="0" applyFont="1" applyFill="1" applyBorder="1" applyAlignment="1" applyProtection="1">
      <alignment horizontal="center" vertical="top" wrapText="1"/>
    </xf>
    <xf numFmtId="0" fontId="3" fillId="7" borderId="9" xfId="0" applyFont="1" applyFill="1" applyBorder="1" applyAlignment="1" applyProtection="1">
      <alignment horizontal="center" vertical="top" wrapText="1"/>
    </xf>
    <xf numFmtId="0" fontId="3" fillId="7" borderId="8" xfId="0" applyFont="1" applyFill="1" applyBorder="1" applyAlignment="1" applyProtection="1">
      <alignment horizontal="center" vertical="top" wrapText="1"/>
    </xf>
    <xf numFmtId="0" fontId="3" fillId="7" borderId="60" xfId="0" applyFont="1" applyFill="1" applyBorder="1" applyAlignment="1" applyProtection="1">
      <alignment horizontal="center" vertical="top" wrapText="1"/>
    </xf>
    <xf numFmtId="0" fontId="4" fillId="3" borderId="0" xfId="0" applyFont="1" applyFill="1" applyAlignment="1" applyProtection="1">
      <alignment horizontal="left" vertical="center" wrapText="1"/>
    </xf>
    <xf numFmtId="0" fontId="2" fillId="2" borderId="11" xfId="0" applyFont="1" applyFill="1" applyBorder="1" applyAlignment="1">
      <alignment horizontal="center"/>
    </xf>
    <xf numFmtId="0" fontId="2" fillId="2" borderId="12" xfId="0" applyFont="1" applyFill="1" applyBorder="1" applyAlignment="1">
      <alignment horizontal="center"/>
    </xf>
    <xf numFmtId="0" fontId="0" fillId="0" borderId="12" xfId="0" applyBorder="1"/>
    <xf numFmtId="0" fontId="34" fillId="14" borderId="11" xfId="0" applyFont="1" applyFill="1" applyBorder="1" applyAlignment="1" applyProtection="1">
      <alignment horizontal="left" vertical="center"/>
    </xf>
    <xf numFmtId="0" fontId="34" fillId="14" borderId="12" xfId="0" applyFont="1" applyFill="1" applyBorder="1" applyAlignment="1" applyProtection="1">
      <alignment horizontal="left" vertical="center"/>
    </xf>
    <xf numFmtId="167" fontId="40" fillId="15" borderId="12" xfId="0" applyNumberFormat="1" applyFont="1" applyFill="1" applyBorder="1" applyAlignment="1">
      <alignment horizontal="right" vertical="center"/>
    </xf>
    <xf numFmtId="167" fontId="40" fillId="15" borderId="13" xfId="0" applyNumberFormat="1" applyFont="1" applyFill="1" applyBorder="1" applyAlignment="1">
      <alignment horizontal="right" vertical="center"/>
    </xf>
    <xf numFmtId="0" fontId="34" fillId="14" borderId="35" xfId="0" applyFont="1" applyFill="1" applyBorder="1" applyAlignment="1">
      <alignment vertical="center"/>
    </xf>
    <xf numFmtId="0" fontId="34" fillId="14" borderId="36" xfId="0" applyFont="1" applyFill="1" applyBorder="1" applyAlignment="1">
      <alignment vertical="center"/>
    </xf>
    <xf numFmtId="167" fontId="40" fillId="15" borderId="36" xfId="0" applyNumberFormat="1" applyFont="1" applyFill="1" applyBorder="1" applyAlignment="1">
      <alignment horizontal="right" vertical="center"/>
    </xf>
    <xf numFmtId="0" fontId="2" fillId="2" borderId="56" xfId="0" applyFont="1" applyFill="1" applyBorder="1" applyAlignment="1">
      <alignment horizontal="center" vertical="center"/>
    </xf>
    <xf numFmtId="0" fontId="2" fillId="2" borderId="65" xfId="0" applyFont="1" applyFill="1" applyBorder="1" applyAlignment="1">
      <alignment horizontal="center" vertical="center"/>
    </xf>
    <xf numFmtId="0" fontId="2" fillId="2" borderId="66" xfId="0" applyFont="1" applyFill="1" applyBorder="1" applyAlignment="1">
      <alignment horizontal="center" vertical="center" wrapText="1"/>
    </xf>
    <xf numFmtId="0" fontId="2" fillId="2" borderId="58" xfId="0" applyFont="1" applyFill="1" applyBorder="1" applyAlignment="1">
      <alignment horizontal="center" vertical="center" wrapText="1"/>
    </xf>
    <xf numFmtId="167" fontId="40" fillId="15" borderId="12" xfId="0" applyNumberFormat="1" applyFont="1" applyFill="1" applyBorder="1" applyAlignment="1" applyProtection="1">
      <alignment horizontal="right" vertical="center"/>
    </xf>
    <xf numFmtId="167" fontId="40" fillId="15" borderId="13" xfId="0" applyNumberFormat="1" applyFont="1" applyFill="1" applyBorder="1" applyAlignment="1" applyProtection="1">
      <alignment horizontal="right" vertical="center"/>
    </xf>
    <xf numFmtId="0" fontId="34" fillId="14" borderId="35" xfId="0" applyFont="1" applyFill="1" applyBorder="1" applyAlignment="1" applyProtection="1">
      <alignment vertical="center"/>
    </xf>
    <xf numFmtId="0" fontId="34" fillId="14" borderId="36" xfId="0" applyFont="1" applyFill="1" applyBorder="1" applyAlignment="1" applyProtection="1">
      <alignment vertical="center"/>
    </xf>
    <xf numFmtId="0" fontId="3" fillId="7" borderId="59" xfId="0" applyFont="1" applyFill="1" applyBorder="1" applyAlignment="1">
      <alignment horizontal="center" vertical="top" wrapText="1"/>
    </xf>
    <xf numFmtId="0" fontId="3" fillId="7" borderId="9" xfId="0" applyFont="1" applyFill="1" applyBorder="1" applyAlignment="1">
      <alignment horizontal="center" vertical="top" wrapText="1"/>
    </xf>
    <xf numFmtId="0" fontId="3" fillId="7" borderId="8" xfId="0" applyFont="1" applyFill="1" applyBorder="1" applyAlignment="1">
      <alignment horizontal="center" vertical="top" wrapText="1"/>
    </xf>
    <xf numFmtId="0" fontId="3" fillId="7" borderId="60" xfId="0" applyFont="1" applyFill="1" applyBorder="1" applyAlignment="1">
      <alignment horizontal="center" vertical="top" wrapText="1"/>
    </xf>
    <xf numFmtId="0" fontId="3" fillId="7" borderId="67" xfId="0" applyFont="1" applyFill="1" applyBorder="1" applyAlignment="1">
      <alignment horizontal="center" shrinkToFit="1"/>
    </xf>
    <xf numFmtId="0" fontId="3" fillId="7" borderId="7" xfId="0" applyFont="1" applyFill="1" applyBorder="1" applyAlignment="1">
      <alignment horizontal="center" shrinkToFit="1"/>
    </xf>
    <xf numFmtId="0" fontId="3" fillId="7" borderId="6" xfId="0" applyFont="1" applyFill="1" applyBorder="1" applyAlignment="1">
      <alignment horizontal="center" shrinkToFit="1"/>
    </xf>
    <xf numFmtId="0" fontId="3" fillId="7" borderId="68" xfId="0" applyFont="1" applyFill="1" applyBorder="1" applyAlignment="1">
      <alignment horizontal="center" shrinkToFit="1"/>
    </xf>
    <xf numFmtId="0" fontId="0" fillId="0" borderId="12" xfId="0" applyBorder="1" applyAlignment="1"/>
  </cellXfs>
  <cellStyles count="8">
    <cellStyle name="Komma" xfId="2" builtinId="3"/>
    <cellStyle name="Komma 2" xfId="6" xr:uid="{6E0B8FBF-E500-4A34-BAE1-DDFE8EB8B8BA}"/>
    <cellStyle name="Procent" xfId="1" builtinId="5"/>
    <cellStyle name="Standaard" xfId="0" builtinId="0"/>
    <cellStyle name="Standaard 2" xfId="5" xr:uid="{98BBA49B-2464-4017-9CC6-D4A434FBF0BB}"/>
    <cellStyle name="Standaard 3" xfId="4" xr:uid="{61FE5819-CA88-4C1D-938D-0A38F8847C42}"/>
    <cellStyle name="Valuta" xfId="3" builtinId="4"/>
    <cellStyle name="Valuta 2" xfId="7" xr:uid="{EE1EC617-6C37-441D-BAA9-8FF442C6B04B}"/>
  </cellStyles>
  <dxfs count="0"/>
  <tableStyles count="0" defaultTableStyle="TableStyleMedium9" defaultPivotStyle="PivotStyleLight16"/>
  <colors>
    <mruColors>
      <color rgb="FFFBF9A7"/>
      <color rgb="FF28785D"/>
      <color rgb="FFE71234"/>
      <color rgb="FFE7AC38"/>
      <color rgb="FFF2DCDB"/>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eetMetadata" Target="metadata.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5</xdr:col>
      <xdr:colOff>220980</xdr:colOff>
      <xdr:row>0</xdr:row>
      <xdr:rowOff>91440</xdr:rowOff>
    </xdr:from>
    <xdr:to>
      <xdr:col>6</xdr:col>
      <xdr:colOff>666750</xdr:colOff>
      <xdr:row>2</xdr:row>
      <xdr:rowOff>154416</xdr:rowOff>
    </xdr:to>
    <xdr:pic>
      <xdr:nvPicPr>
        <xdr:cNvPr id="2" name="Afbeelding 1">
          <a:extLst>
            <a:ext uri="{FF2B5EF4-FFF2-40B4-BE49-F238E27FC236}">
              <a16:creationId xmlns:a16="http://schemas.microsoft.com/office/drawing/2014/main" id="{42EC5832-CE17-45B8-A719-9241283BE2D9}"/>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bwMode="auto">
        <a:xfrm>
          <a:off x="4892040" y="91440"/>
          <a:ext cx="1322070" cy="619236"/>
        </a:xfrm>
        <a:prstGeom prst="rect">
          <a:avLst/>
        </a:prstGeom>
        <a:noFill/>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5</xdr:col>
      <xdr:colOff>571500</xdr:colOff>
      <xdr:row>1</xdr:row>
      <xdr:rowOff>251460</xdr:rowOff>
    </xdr:from>
    <xdr:to>
      <xdr:col>7</xdr:col>
      <xdr:colOff>15240</xdr:colOff>
      <xdr:row>5</xdr:row>
      <xdr:rowOff>2513</xdr:rowOff>
    </xdr:to>
    <xdr:pic>
      <xdr:nvPicPr>
        <xdr:cNvPr id="2" name="Afbeelding 1">
          <a:extLst>
            <a:ext uri="{FF2B5EF4-FFF2-40B4-BE49-F238E27FC236}">
              <a16:creationId xmlns:a16="http://schemas.microsoft.com/office/drawing/2014/main" id="{34ABE260-79FD-4AEB-A7AD-2681D8D19F1F}"/>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bwMode="auto">
        <a:xfrm>
          <a:off x="7978140" y="518160"/>
          <a:ext cx="1325880" cy="615923"/>
        </a:xfrm>
        <a:prstGeom prst="rect">
          <a:avLst/>
        </a:prstGeom>
        <a:noFill/>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2</xdr:col>
      <xdr:colOff>2712720</xdr:colOff>
      <xdr:row>0</xdr:row>
      <xdr:rowOff>91439</xdr:rowOff>
    </xdr:from>
    <xdr:to>
      <xdr:col>3</xdr:col>
      <xdr:colOff>859155</xdr:colOff>
      <xdr:row>3</xdr:row>
      <xdr:rowOff>38900</xdr:rowOff>
    </xdr:to>
    <xdr:pic>
      <xdr:nvPicPr>
        <xdr:cNvPr id="2" name="Afbeelding 1">
          <a:extLst>
            <a:ext uri="{FF2B5EF4-FFF2-40B4-BE49-F238E27FC236}">
              <a16:creationId xmlns:a16="http://schemas.microsoft.com/office/drawing/2014/main" id="{57255A7E-CF1B-4901-979A-2C3A4103236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bwMode="auto">
        <a:xfrm>
          <a:off x="3055620" y="91439"/>
          <a:ext cx="1308735" cy="625641"/>
        </a:xfrm>
        <a:prstGeom prst="rect">
          <a:avLst/>
        </a:prstGeom>
        <a:noFill/>
      </xdr:spPr>
    </xdr:pic>
    <xdr:clientData/>
  </xdr:twoCellAnchor>
  <xdr:twoCellAnchor editAs="oneCell">
    <xdr:from>
      <xdr:col>2</xdr:col>
      <xdr:colOff>2712720</xdr:colOff>
      <xdr:row>0</xdr:row>
      <xdr:rowOff>91439</xdr:rowOff>
    </xdr:from>
    <xdr:to>
      <xdr:col>3</xdr:col>
      <xdr:colOff>859155</xdr:colOff>
      <xdr:row>3</xdr:row>
      <xdr:rowOff>38900</xdr:rowOff>
    </xdr:to>
    <xdr:pic>
      <xdr:nvPicPr>
        <xdr:cNvPr id="3" name="Afbeelding 2">
          <a:extLst>
            <a:ext uri="{FF2B5EF4-FFF2-40B4-BE49-F238E27FC236}">
              <a16:creationId xmlns:a16="http://schemas.microsoft.com/office/drawing/2014/main" id="{9D70E8A8-B4B5-4BA8-A08B-C3B90F085C59}"/>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bwMode="auto">
        <a:xfrm>
          <a:off x="3055620" y="91439"/>
          <a:ext cx="1308735" cy="625641"/>
        </a:xfrm>
        <a:prstGeom prst="rect">
          <a:avLst/>
        </a:prstGeom>
        <a:noFill/>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2</xdr:col>
      <xdr:colOff>2712720</xdr:colOff>
      <xdr:row>0</xdr:row>
      <xdr:rowOff>91439</xdr:rowOff>
    </xdr:from>
    <xdr:to>
      <xdr:col>3</xdr:col>
      <xdr:colOff>813435</xdr:colOff>
      <xdr:row>3</xdr:row>
      <xdr:rowOff>38900</xdr:rowOff>
    </xdr:to>
    <xdr:pic>
      <xdr:nvPicPr>
        <xdr:cNvPr id="2" name="Afbeelding 1">
          <a:extLst>
            <a:ext uri="{FF2B5EF4-FFF2-40B4-BE49-F238E27FC236}">
              <a16:creationId xmlns:a16="http://schemas.microsoft.com/office/drawing/2014/main" id="{DA45AA5D-E266-47EC-85DE-58EDFFA7954F}"/>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bwMode="auto">
        <a:xfrm>
          <a:off x="3055620" y="91439"/>
          <a:ext cx="1318260" cy="625641"/>
        </a:xfrm>
        <a:prstGeom prst="rect">
          <a:avLst/>
        </a:prstGeom>
        <a:noFill/>
      </xdr:spPr>
    </xdr:pic>
    <xdr:clientData/>
  </xdr:twoCellAnchor>
  <xdr:twoCellAnchor editAs="oneCell">
    <xdr:from>
      <xdr:col>2</xdr:col>
      <xdr:colOff>2712720</xdr:colOff>
      <xdr:row>0</xdr:row>
      <xdr:rowOff>91439</xdr:rowOff>
    </xdr:from>
    <xdr:to>
      <xdr:col>3</xdr:col>
      <xdr:colOff>813435</xdr:colOff>
      <xdr:row>3</xdr:row>
      <xdr:rowOff>38900</xdr:rowOff>
    </xdr:to>
    <xdr:pic>
      <xdr:nvPicPr>
        <xdr:cNvPr id="3" name="Afbeelding 2">
          <a:extLst>
            <a:ext uri="{FF2B5EF4-FFF2-40B4-BE49-F238E27FC236}">
              <a16:creationId xmlns:a16="http://schemas.microsoft.com/office/drawing/2014/main" id="{30C768E2-1081-44F8-AB08-7CCE2AF8F57D}"/>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bwMode="auto">
        <a:xfrm>
          <a:off x="3057525" y="95249"/>
          <a:ext cx="1303020" cy="619926"/>
        </a:xfrm>
        <a:prstGeom prst="rect">
          <a:avLst/>
        </a:prstGeom>
        <a:noFill/>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2</xdr:col>
      <xdr:colOff>2651760</xdr:colOff>
      <xdr:row>0</xdr:row>
      <xdr:rowOff>106680</xdr:rowOff>
    </xdr:from>
    <xdr:to>
      <xdr:col>3</xdr:col>
      <xdr:colOff>777240</xdr:colOff>
      <xdr:row>3</xdr:row>
      <xdr:rowOff>57951</xdr:rowOff>
    </xdr:to>
    <xdr:pic>
      <xdr:nvPicPr>
        <xdr:cNvPr id="4" name="Afbeelding 3">
          <a:extLst>
            <a:ext uri="{FF2B5EF4-FFF2-40B4-BE49-F238E27FC236}">
              <a16:creationId xmlns:a16="http://schemas.microsoft.com/office/drawing/2014/main" id="{183A4D14-7D90-4A61-A39D-FAAC1384EB1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bwMode="auto">
        <a:xfrm>
          <a:off x="2956560" y="106680"/>
          <a:ext cx="1318260" cy="625641"/>
        </a:xfrm>
        <a:prstGeom prst="rect">
          <a:avLst/>
        </a:prstGeom>
        <a:noFill/>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7BAA6D-D4AD-4784-A137-7EE718E09658}">
  <dimension ref="B2:B15"/>
  <sheetViews>
    <sheetView topLeftCell="B1" workbookViewId="0">
      <selection activeCell="B15" sqref="B15"/>
    </sheetView>
  </sheetViews>
  <sheetFormatPr defaultColWidth="9.140625" defaultRowHeight="12.75"/>
  <cols>
    <col min="1" max="1" width="9.140625" style="6"/>
    <col min="2" max="2" width="189.140625" style="6" customWidth="1"/>
    <col min="3" max="16384" width="9.140625" style="6"/>
  </cols>
  <sheetData>
    <row r="2" spans="2:2" ht="21">
      <c r="B2" s="7" t="s">
        <v>0</v>
      </c>
    </row>
    <row r="3" spans="2:2">
      <c r="B3" s="9" t="s">
        <v>1</v>
      </c>
    </row>
    <row r="4" spans="2:2">
      <c r="B4" s="9" t="s">
        <v>2</v>
      </c>
    </row>
    <row r="5" spans="2:2">
      <c r="B5" s="9" t="s">
        <v>3</v>
      </c>
    </row>
    <row r="6" spans="2:2">
      <c r="B6" s="9" t="s">
        <v>4</v>
      </c>
    </row>
    <row r="7" spans="2:2">
      <c r="B7" s="9" t="s">
        <v>5</v>
      </c>
    </row>
    <row r="8" spans="2:2">
      <c r="B8" s="9" t="s">
        <v>6</v>
      </c>
    </row>
    <row r="9" spans="2:2">
      <c r="B9" s="8" t="s">
        <v>7</v>
      </c>
    </row>
    <row r="10" spans="2:2">
      <c r="B10" s="8" t="s">
        <v>8</v>
      </c>
    </row>
    <row r="11" spans="2:2">
      <c r="B11" s="8" t="s">
        <v>9</v>
      </c>
    </row>
    <row r="12" spans="2:2">
      <c r="B12" s="8" t="s">
        <v>10</v>
      </c>
    </row>
    <row r="15" spans="2:2">
      <c r="B15" s="6" t="s">
        <v>11</v>
      </c>
    </row>
  </sheetData>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494CAB-21CE-4776-A92B-7B43E780EFC4}">
  <sheetPr>
    <tabColor theme="5" tint="0.79998168889431442"/>
  </sheetPr>
  <dimension ref="A2:AA72"/>
  <sheetViews>
    <sheetView tabSelected="1" zoomScaleNormal="100" workbookViewId="0">
      <selection activeCell="R10" sqref="R10"/>
    </sheetView>
  </sheetViews>
  <sheetFormatPr defaultColWidth="32.42578125" defaultRowHeight="12"/>
  <cols>
    <col min="1" max="1" width="1.85546875" style="134" customWidth="1"/>
    <col min="2" max="2" width="6.85546875" style="250" customWidth="1"/>
    <col min="3" max="3" width="31.5703125" style="134" customWidth="1"/>
    <col min="4" max="4" width="15" style="134" customWidth="1"/>
    <col min="5" max="7" width="12.7109375" style="134" customWidth="1"/>
    <col min="8" max="8" width="12.7109375" style="253" customWidth="1"/>
    <col min="9" max="14" width="12.7109375" style="134" customWidth="1"/>
    <col min="15" max="15" width="9.7109375" style="250" customWidth="1"/>
    <col min="16" max="16" width="30.28515625" style="134" customWidth="1"/>
    <col min="17" max="17" width="6.28515625" style="134" customWidth="1"/>
    <col min="18" max="18" width="15.7109375" style="134" customWidth="1"/>
    <col min="19" max="19" width="20.42578125" style="134" customWidth="1"/>
    <col min="20" max="20" width="48.42578125" style="134" customWidth="1"/>
    <col min="21" max="21" width="32.42578125" style="134"/>
    <col min="22" max="22" width="15.28515625" style="134" customWidth="1"/>
    <col min="23" max="23" width="19.42578125" style="134" customWidth="1"/>
    <col min="24" max="24" width="6.42578125" style="134" customWidth="1"/>
    <col min="25" max="25" width="32.42578125" style="134"/>
    <col min="26" max="26" width="11.28515625" style="134" bestFit="1" customWidth="1"/>
    <col min="27" max="27" width="19.42578125" style="134" customWidth="1"/>
    <col min="28" max="16384" width="32.42578125" style="134"/>
  </cols>
  <sheetData>
    <row r="2" spans="2:25" ht="32.450000000000003" customHeight="1">
      <c r="C2" s="407" t="s">
        <v>175</v>
      </c>
      <c r="D2" s="251"/>
      <c r="E2" s="252"/>
      <c r="M2" s="254" t="s">
        <v>140</v>
      </c>
      <c r="N2" s="409"/>
      <c r="O2" s="410"/>
      <c r="P2" s="411"/>
    </row>
    <row r="3" spans="2:25" ht="25.15" customHeight="1">
      <c r="B3" s="412" t="s">
        <v>177</v>
      </c>
      <c r="C3" s="412"/>
      <c r="D3" s="412"/>
      <c r="E3" s="412"/>
      <c r="H3" s="366"/>
      <c r="I3" s="367" t="s">
        <v>151</v>
      </c>
      <c r="J3" s="367"/>
      <c r="K3" s="368"/>
      <c r="L3" s="367" t="s">
        <v>152</v>
      </c>
    </row>
    <row r="4" spans="2:25">
      <c r="C4" s="255" t="s">
        <v>67</v>
      </c>
      <c r="D4" s="251"/>
      <c r="E4" s="256"/>
      <c r="I4" s="257"/>
      <c r="J4" s="257"/>
      <c r="K4" s="257"/>
      <c r="L4" s="257"/>
      <c r="M4" s="257"/>
    </row>
    <row r="5" spans="2:25">
      <c r="B5" s="258"/>
      <c r="E5" s="256"/>
      <c r="I5" s="257"/>
      <c r="J5" s="257"/>
      <c r="K5" s="257"/>
      <c r="L5" s="257"/>
      <c r="M5" s="257"/>
    </row>
    <row r="6" spans="2:25" s="266" customFormat="1" ht="39" customHeight="1">
      <c r="B6" s="259" t="s">
        <v>99</v>
      </c>
      <c r="C6" s="260" t="s">
        <v>97</v>
      </c>
      <c r="D6" s="261" t="s">
        <v>91</v>
      </c>
      <c r="E6" s="262" t="s">
        <v>80</v>
      </c>
      <c r="F6" s="262" t="s">
        <v>68</v>
      </c>
      <c r="G6" s="262" t="s">
        <v>69</v>
      </c>
      <c r="H6" s="263" t="s">
        <v>70</v>
      </c>
      <c r="I6" s="262" t="s">
        <v>136</v>
      </c>
      <c r="J6" s="262" t="s">
        <v>137</v>
      </c>
      <c r="K6" s="262" t="s">
        <v>138</v>
      </c>
      <c r="L6" s="262" t="s">
        <v>71</v>
      </c>
      <c r="M6" s="264" t="s">
        <v>72</v>
      </c>
      <c r="N6" s="262" t="s">
        <v>73</v>
      </c>
      <c r="O6" s="264" t="s">
        <v>81</v>
      </c>
      <c r="P6" s="265" t="s">
        <v>74</v>
      </c>
    </row>
    <row r="7" spans="2:25" s="278" customFormat="1" ht="39.4" customHeight="1">
      <c r="B7" s="267" t="s">
        <v>56</v>
      </c>
      <c r="C7" s="268" t="s">
        <v>86</v>
      </c>
      <c r="D7" s="269" t="s">
        <v>55</v>
      </c>
      <c r="E7" s="371" t="str">
        <f>IF('Invulblad 1 Tarieven MSP'!D9=0,"-",'Invulblad 1 Tarieven MSP'!D9)</f>
        <v>-</v>
      </c>
      <c r="F7" s="270">
        <v>1.3</v>
      </c>
      <c r="G7" s="270">
        <v>2</v>
      </c>
      <c r="H7" s="271">
        <v>42500</v>
      </c>
      <c r="I7" s="272">
        <f>H7*F7</f>
        <v>55250</v>
      </c>
      <c r="J7" s="272">
        <f>H7*G7</f>
        <v>85000</v>
      </c>
      <c r="K7" s="272" t="str">
        <f>IF(E7&lt;&gt;"-",E7*H7,"-")</f>
        <v>-</v>
      </c>
      <c r="L7" s="273">
        <v>0</v>
      </c>
      <c r="M7" s="274">
        <v>30</v>
      </c>
      <c r="N7" s="275">
        <f>M7/$M$18</f>
        <v>0.15</v>
      </c>
      <c r="O7" s="369" t="str">
        <f>IF(E7="-","-",M7-((E7-F7)/(G7-F7)*M7))</f>
        <v>-</v>
      </c>
      <c r="P7" s="276" t="s">
        <v>75</v>
      </c>
      <c r="Q7" s="277"/>
      <c r="U7" s="279"/>
      <c r="Y7" s="279"/>
    </row>
    <row r="8" spans="2:25" s="278" customFormat="1" ht="39.4" customHeight="1">
      <c r="B8" s="267" t="s">
        <v>58</v>
      </c>
      <c r="C8" s="268" t="s">
        <v>77</v>
      </c>
      <c r="D8" s="269" t="s">
        <v>55</v>
      </c>
      <c r="E8" s="371" t="str">
        <f>IF('Invulblad 1 Tarieven MSP'!D10=0,"-",'Invulblad 1 Tarieven MSP'!D10)</f>
        <v>-</v>
      </c>
      <c r="F8" s="270">
        <v>1</v>
      </c>
      <c r="G8" s="270">
        <v>2</v>
      </c>
      <c r="H8" s="271">
        <v>190000</v>
      </c>
      <c r="I8" s="272">
        <f>H8*F8</f>
        <v>190000</v>
      </c>
      <c r="J8" s="272">
        <f t="shared" ref="J8:J10" si="0">H8*G8</f>
        <v>380000</v>
      </c>
      <c r="K8" s="272" t="str">
        <f>IF(E8&lt;&gt;"-",E8*H8,"-")</f>
        <v>-</v>
      </c>
      <c r="L8" s="273">
        <v>0</v>
      </c>
      <c r="M8" s="274">
        <v>125</v>
      </c>
      <c r="N8" s="275">
        <f>M8/$M$18</f>
        <v>0.625</v>
      </c>
      <c r="O8" s="369" t="str">
        <f>IF(E8="-","-",M8-((E8-F8)/(G8-F8)*M8))</f>
        <v>-</v>
      </c>
      <c r="P8" s="276" t="s">
        <v>75</v>
      </c>
      <c r="U8" s="280"/>
      <c r="Y8" s="280"/>
    </row>
    <row r="9" spans="2:25" s="278" customFormat="1" ht="39.4" customHeight="1">
      <c r="B9" s="267" t="s">
        <v>59</v>
      </c>
      <c r="C9" s="268" t="s">
        <v>64</v>
      </c>
      <c r="D9" s="269" t="s">
        <v>51</v>
      </c>
      <c r="E9" s="371" t="str">
        <f>IF('Invulblad 1 Tarieven MSP'!D11=0,"-",'Invulblad 1 Tarieven MSP'!D11)</f>
        <v>-</v>
      </c>
      <c r="F9" s="270">
        <v>0.4</v>
      </c>
      <c r="G9" s="270">
        <v>0.75</v>
      </c>
      <c r="H9" s="271">
        <v>15000</v>
      </c>
      <c r="I9" s="272">
        <f>H9*F9</f>
        <v>6000</v>
      </c>
      <c r="J9" s="272">
        <f t="shared" si="0"/>
        <v>11250</v>
      </c>
      <c r="K9" s="272" t="str">
        <f>IF(E9&lt;&gt;"-",E9*H9,"-")</f>
        <v>-</v>
      </c>
      <c r="L9" s="273">
        <v>0</v>
      </c>
      <c r="M9" s="274">
        <v>10</v>
      </c>
      <c r="N9" s="275">
        <f>M9/$M$18</f>
        <v>0.05</v>
      </c>
      <c r="O9" s="369" t="str">
        <f>IF(E9="-","-",M9-((E9-F9)/(G9-F9)*M9))</f>
        <v>-</v>
      </c>
      <c r="P9" s="276" t="s">
        <v>75</v>
      </c>
      <c r="U9" s="280"/>
      <c r="Y9" s="280"/>
    </row>
    <row r="10" spans="2:25" s="278" customFormat="1" ht="39.4" customHeight="1">
      <c r="B10" s="267" t="s">
        <v>60</v>
      </c>
      <c r="C10" s="268" t="s">
        <v>62</v>
      </c>
      <c r="D10" s="269" t="s">
        <v>63</v>
      </c>
      <c r="E10" s="371" t="str">
        <f>IF('Invulblad 1 Tarieven MSP'!D12=0,"-",'Invulblad 1 Tarieven MSP'!D12)</f>
        <v>-</v>
      </c>
      <c r="F10" s="270">
        <v>0.25</v>
      </c>
      <c r="G10" s="270">
        <v>0.5</v>
      </c>
      <c r="H10" s="271">
        <v>12500</v>
      </c>
      <c r="I10" s="272">
        <f>H10*F10</f>
        <v>3125</v>
      </c>
      <c r="J10" s="272">
        <f t="shared" si="0"/>
        <v>6250</v>
      </c>
      <c r="K10" s="272" t="str">
        <f>IF(E10&lt;&gt;"-",E10*H10,"-")</f>
        <v>-</v>
      </c>
      <c r="L10" s="273">
        <v>0</v>
      </c>
      <c r="M10" s="274">
        <v>10</v>
      </c>
      <c r="N10" s="275">
        <f>M10/$M$18</f>
        <v>0.05</v>
      </c>
      <c r="O10" s="369" t="str">
        <f>IF(E10="-","-",M10-((E10-F10)/(G10-F10)*M10))</f>
        <v>-</v>
      </c>
      <c r="P10" s="276" t="s">
        <v>75</v>
      </c>
      <c r="U10" s="280"/>
      <c r="Y10" s="280"/>
    </row>
    <row r="11" spans="2:25" s="278" customFormat="1" ht="25.15" customHeight="1">
      <c r="B11" s="267"/>
      <c r="C11" s="268"/>
      <c r="D11" s="269"/>
      <c r="E11" s="269"/>
      <c r="F11" s="270"/>
      <c r="G11" s="270"/>
      <c r="H11" s="271"/>
      <c r="I11" s="272"/>
      <c r="J11" s="272"/>
      <c r="K11" s="272"/>
      <c r="L11" s="273"/>
      <c r="M11" s="274"/>
      <c r="N11" s="275"/>
      <c r="O11" s="281"/>
      <c r="P11" s="276"/>
      <c r="U11" s="280"/>
      <c r="Y11" s="280"/>
    </row>
    <row r="12" spans="2:25" s="266" customFormat="1" ht="54.4" customHeight="1">
      <c r="B12" s="282" t="s">
        <v>95</v>
      </c>
      <c r="C12" s="260" t="s">
        <v>96</v>
      </c>
      <c r="D12" s="261" t="s">
        <v>91</v>
      </c>
      <c r="E12" s="262" t="s">
        <v>90</v>
      </c>
      <c r="F12" s="262"/>
      <c r="G12" s="262" t="s">
        <v>116</v>
      </c>
      <c r="H12" s="263" t="s">
        <v>70</v>
      </c>
      <c r="I12" s="262"/>
      <c r="J12" s="262"/>
      <c r="K12" s="262" t="s">
        <v>135</v>
      </c>
      <c r="L12" s="262" t="s">
        <v>71</v>
      </c>
      <c r="M12" s="264" t="s">
        <v>72</v>
      </c>
      <c r="N12" s="283" t="s">
        <v>73</v>
      </c>
      <c r="O12" s="264" t="s">
        <v>81</v>
      </c>
      <c r="P12" s="265" t="s">
        <v>74</v>
      </c>
      <c r="S12" s="284"/>
      <c r="T12" s="284"/>
      <c r="U12" s="284"/>
      <c r="V12" s="284"/>
      <c r="W12" s="284"/>
    </row>
    <row r="13" spans="2:25" s="278" customFormat="1" ht="39.4" customHeight="1">
      <c r="B13" s="339" t="s">
        <v>128</v>
      </c>
      <c r="C13" s="340" t="s">
        <v>92</v>
      </c>
      <c r="D13" s="341" t="s">
        <v>51</v>
      </c>
      <c r="E13" s="364" t="str" cm="1">
        <f t="array" ref="E13">IF('Invulblad 2 UITZEND 1'!H63:H63&gt;24.56,'Invulblad 2 UITZEND 1'!H63:H63,"-")</f>
        <v>-</v>
      </c>
      <c r="F13" s="373">
        <f>IF(E13&lt;&gt;"-",1,0)</f>
        <v>0</v>
      </c>
      <c r="G13" s="342"/>
      <c r="H13" s="343">
        <v>7500</v>
      </c>
      <c r="I13" s="344"/>
      <c r="J13" s="342"/>
      <c r="K13" s="351" t="s">
        <v>127</v>
      </c>
      <c r="L13" s="351" t="s">
        <v>127</v>
      </c>
      <c r="M13" s="351" t="s">
        <v>127</v>
      </c>
      <c r="N13" s="351" t="s">
        <v>127</v>
      </c>
      <c r="O13" s="370" t="s">
        <v>127</v>
      </c>
      <c r="P13" s="276"/>
      <c r="S13" s="290"/>
      <c r="T13" s="290"/>
      <c r="U13" s="290"/>
      <c r="V13" s="290"/>
      <c r="W13" s="290"/>
    </row>
    <row r="14" spans="2:25" s="278" customFormat="1" ht="39.4" customHeight="1">
      <c r="B14" s="345" t="s">
        <v>130</v>
      </c>
      <c r="C14" s="341" t="s">
        <v>93</v>
      </c>
      <c r="D14" s="341" t="s">
        <v>51</v>
      </c>
      <c r="E14" s="365" t="str" cm="1">
        <f t="array" ref="E14">IF('Invulblad 3 UITZEND 2'!H63:H63&gt;24.56,'Invulblad 3 UITZEND 2'!H63:H63,"-")</f>
        <v>-</v>
      </c>
      <c r="F14" s="373">
        <f>IF(E14&lt;&gt;"-",1,0)</f>
        <v>0</v>
      </c>
      <c r="G14" s="342"/>
      <c r="H14" s="346">
        <v>7500</v>
      </c>
      <c r="I14" s="342"/>
      <c r="J14" s="342"/>
      <c r="K14" s="351" t="s">
        <v>127</v>
      </c>
      <c r="L14" s="351" t="s">
        <v>127</v>
      </c>
      <c r="M14" s="351" t="s">
        <v>127</v>
      </c>
      <c r="N14" s="351" t="s">
        <v>127</v>
      </c>
      <c r="O14" s="370" t="s">
        <v>127</v>
      </c>
      <c r="P14" s="276"/>
      <c r="S14" s="290"/>
      <c r="T14" s="292"/>
      <c r="U14" s="290"/>
      <c r="V14" s="290"/>
      <c r="W14" s="290"/>
    </row>
    <row r="15" spans="2:25" s="278" customFormat="1" ht="39.4" customHeight="1">
      <c r="B15" s="291">
        <v>1</v>
      </c>
      <c r="C15" s="269" t="s">
        <v>131</v>
      </c>
      <c r="D15" s="269" t="s">
        <v>51</v>
      </c>
      <c r="E15" s="350" t="str">
        <f>IF(F13+F14=2,(E13+E14)/2,"-")</f>
        <v>-</v>
      </c>
      <c r="F15" s="287"/>
      <c r="G15" s="372" t="s">
        <v>155</v>
      </c>
      <c r="H15" s="271">
        <v>15000</v>
      </c>
      <c r="I15" s="272"/>
      <c r="J15" s="272"/>
      <c r="K15" s="272" t="str">
        <f>IF(E15&lt;&gt;"-",E15*H15,"-")</f>
        <v>-</v>
      </c>
      <c r="L15" s="273">
        <v>0</v>
      </c>
      <c r="M15" s="274">
        <v>14</v>
      </c>
      <c r="N15" s="275">
        <f>M15/$M$18</f>
        <v>7.0000000000000007E-2</v>
      </c>
      <c r="O15" s="369" t="str">
        <f>IF(G15="-","-",M15-((E15-G15)*1.25))</f>
        <v>-</v>
      </c>
      <c r="P15" s="293" t="s">
        <v>117</v>
      </c>
      <c r="S15" s="290"/>
      <c r="T15" s="292"/>
      <c r="U15" s="290"/>
      <c r="V15" s="290"/>
      <c r="W15" s="290"/>
    </row>
    <row r="16" spans="2:25" s="278" customFormat="1" ht="39.4" customHeight="1">
      <c r="B16" s="285">
        <v>2</v>
      </c>
      <c r="C16" s="286" t="s">
        <v>94</v>
      </c>
      <c r="D16" s="286" t="s">
        <v>63</v>
      </c>
      <c r="E16" s="364" t="str" cm="1">
        <f t="array" ref="E16">IF('Invulblad 4 PAYROLL'!H59:H59&gt;23.24,'Invulblad 4 PAYROLL'!H59:H59,"-")</f>
        <v>-</v>
      </c>
      <c r="F16" s="287"/>
      <c r="G16" s="372" t="s">
        <v>155</v>
      </c>
      <c r="H16" s="288">
        <v>12500</v>
      </c>
      <c r="I16" s="289"/>
      <c r="J16" s="272"/>
      <c r="K16" s="272" t="str">
        <f>IF(E16&lt;&gt;"-",E16*H16,"-")</f>
        <v>-</v>
      </c>
      <c r="L16" s="294">
        <v>0</v>
      </c>
      <c r="M16" s="295">
        <v>11</v>
      </c>
      <c r="N16" s="275">
        <f>M16/$M$18</f>
        <v>5.5E-2</v>
      </c>
      <c r="O16" s="369" t="str">
        <f>IF(G16="-","-",M16-((E16-G16)*1))</f>
        <v>-</v>
      </c>
      <c r="P16" s="293" t="s">
        <v>115</v>
      </c>
      <c r="S16" s="290"/>
      <c r="T16" s="290"/>
      <c r="U16" s="290"/>
      <c r="V16" s="290"/>
      <c r="W16" s="290"/>
    </row>
    <row r="17" spans="1:27" s="278" customFormat="1" ht="25.15" customHeight="1">
      <c r="B17" s="267"/>
      <c r="C17" s="268"/>
      <c r="D17" s="269"/>
      <c r="E17" s="269"/>
      <c r="F17" s="270"/>
      <c r="G17" s="270"/>
      <c r="H17" s="271"/>
      <c r="I17" s="272"/>
      <c r="J17" s="272"/>
      <c r="K17" s="272"/>
      <c r="L17" s="273"/>
      <c r="M17" s="274"/>
      <c r="N17" s="275"/>
      <c r="O17" s="281"/>
      <c r="P17" s="276"/>
      <c r="U17" s="280"/>
      <c r="Y17" s="280"/>
    </row>
    <row r="18" spans="1:27" s="278" customFormat="1" ht="53.65" customHeight="1" thickBot="1">
      <c r="B18" s="296"/>
      <c r="C18" s="297" t="s">
        <v>129</v>
      </c>
      <c r="D18" s="297"/>
      <c r="E18" s="298"/>
      <c r="F18" s="298"/>
      <c r="G18" s="298"/>
      <c r="H18" s="299"/>
      <c r="I18" s="300"/>
      <c r="J18" s="300"/>
      <c r="K18" s="300"/>
      <c r="L18" s="301"/>
      <c r="M18" s="302">
        <f>M7+M8+M9+M10+M15+M16</f>
        <v>200</v>
      </c>
      <c r="N18" s="303">
        <f>N7+N8+N9+N10+N15+N16</f>
        <v>1</v>
      </c>
      <c r="O18" s="304" t="str">
        <f>IF(O15="-","-",O7+O8+O9+O10+O15+O16)</f>
        <v>-</v>
      </c>
      <c r="P18" s="305"/>
      <c r="Q18" s="306"/>
      <c r="R18" s="307"/>
      <c r="S18" s="307"/>
      <c r="T18" s="308"/>
      <c r="U18" s="307"/>
      <c r="V18" s="307"/>
      <c r="W18" s="307"/>
      <c r="Y18" s="306"/>
      <c r="Z18" s="306"/>
      <c r="AA18" s="306"/>
    </row>
    <row r="19" spans="1:27">
      <c r="G19" s="309"/>
      <c r="H19" s="310"/>
      <c r="J19" s="309"/>
      <c r="K19" s="311"/>
      <c r="L19" s="312"/>
      <c r="M19" s="312"/>
      <c r="N19" s="312"/>
      <c r="O19" s="313"/>
      <c r="Q19" s="314"/>
      <c r="S19" s="312"/>
      <c r="T19" s="314"/>
      <c r="U19" s="314"/>
    </row>
    <row r="20" spans="1:27">
      <c r="A20" s="134" t="s">
        <v>79</v>
      </c>
    </row>
    <row r="21" spans="1:27" s="319" customFormat="1" ht="22.15" customHeight="1">
      <c r="A21" s="315"/>
      <c r="B21" s="315"/>
      <c r="C21" s="316" t="s">
        <v>52</v>
      </c>
      <c r="D21" s="316"/>
      <c r="E21" s="317"/>
      <c r="F21" s="318"/>
      <c r="G21" s="318"/>
      <c r="H21" s="318"/>
      <c r="I21" s="318"/>
      <c r="J21" s="318"/>
      <c r="K21" s="134"/>
      <c r="L21" s="134"/>
      <c r="M21" s="134"/>
      <c r="N21" s="134"/>
      <c r="O21" s="250"/>
      <c r="P21" s="134"/>
    </row>
    <row r="22" spans="1:27" s="319" customFormat="1" ht="22.15" customHeight="1">
      <c r="A22" s="315"/>
      <c r="B22" s="320">
        <v>1</v>
      </c>
      <c r="C22" s="321" t="s">
        <v>76</v>
      </c>
      <c r="D22" s="321"/>
      <c r="E22" s="321"/>
      <c r="F22" s="321"/>
      <c r="G22" s="321"/>
      <c r="H22" s="322"/>
      <c r="I22" s="323"/>
      <c r="J22" s="323"/>
      <c r="K22" s="134"/>
      <c r="L22" s="134"/>
      <c r="M22" s="134"/>
      <c r="N22" s="134"/>
      <c r="O22" s="250"/>
      <c r="P22" s="134"/>
    </row>
    <row r="23" spans="1:27" s="324" customFormat="1" ht="22.15" customHeight="1">
      <c r="B23" s="325">
        <v>2</v>
      </c>
      <c r="C23" s="324" t="s">
        <v>178</v>
      </c>
      <c r="H23" s="253"/>
      <c r="I23" s="134"/>
      <c r="J23" s="134"/>
      <c r="K23" s="134"/>
      <c r="L23" s="134"/>
      <c r="M23" s="134"/>
      <c r="N23" s="134"/>
      <c r="O23" s="250"/>
      <c r="P23" s="134"/>
    </row>
    <row r="24" spans="1:27" s="324" customFormat="1" ht="22.15" customHeight="1">
      <c r="B24" s="325">
        <v>3</v>
      </c>
      <c r="C24" s="324" t="s">
        <v>132</v>
      </c>
      <c r="H24" s="253"/>
      <c r="I24" s="134"/>
      <c r="J24" s="134"/>
      <c r="K24" s="134"/>
      <c r="L24" s="134"/>
      <c r="M24" s="134"/>
      <c r="N24" s="134"/>
      <c r="O24" s="250"/>
      <c r="P24" s="134"/>
    </row>
    <row r="25" spans="1:27" s="324" customFormat="1" ht="22.15" customHeight="1">
      <c r="B25" s="325">
        <v>4</v>
      </c>
      <c r="C25" s="321" t="s">
        <v>134</v>
      </c>
      <c r="H25" s="253"/>
      <c r="I25" s="134"/>
      <c r="J25" s="134"/>
      <c r="K25" s="134"/>
      <c r="L25" s="134"/>
      <c r="M25" s="134"/>
      <c r="N25" s="134"/>
      <c r="O25" s="250"/>
      <c r="P25" s="134"/>
    </row>
    <row r="26" spans="1:27" s="324" customFormat="1" ht="22.15" customHeight="1">
      <c r="B26" s="325">
        <v>5</v>
      </c>
      <c r="C26" s="324" t="s">
        <v>133</v>
      </c>
      <c r="H26" s="253"/>
      <c r="I26" s="134"/>
      <c r="J26" s="134"/>
      <c r="K26" s="326"/>
      <c r="L26" s="134"/>
      <c r="M26" s="134"/>
      <c r="N26" s="134"/>
      <c r="O26" s="250"/>
      <c r="P26" s="134"/>
    </row>
    <row r="27" spans="1:27" s="319" customFormat="1" ht="22.15" customHeight="1">
      <c r="A27" s="327"/>
      <c r="B27" s="328">
        <v>6</v>
      </c>
      <c r="C27" s="329" t="s">
        <v>89</v>
      </c>
      <c r="D27" s="329"/>
      <c r="E27" s="329"/>
      <c r="F27" s="329"/>
      <c r="G27" s="329"/>
      <c r="H27" s="347"/>
      <c r="I27" s="348"/>
      <c r="J27" s="348"/>
      <c r="K27" s="348"/>
      <c r="L27" s="348"/>
      <c r="M27" s="348"/>
      <c r="N27" s="348"/>
      <c r="O27" s="349"/>
      <c r="P27" s="348"/>
    </row>
    <row r="28" spans="1:27" s="319" customFormat="1" ht="22.15" customHeight="1">
      <c r="A28" s="327"/>
      <c r="B28" s="325"/>
      <c r="C28" s="321"/>
      <c r="D28" s="324"/>
      <c r="E28" s="324"/>
      <c r="F28" s="324"/>
      <c r="G28" s="324"/>
      <c r="H28" s="253"/>
      <c r="I28" s="134"/>
      <c r="J28" s="134"/>
      <c r="K28" s="134"/>
      <c r="L28" s="134"/>
      <c r="M28" s="134"/>
      <c r="N28" s="134"/>
      <c r="O28" s="250"/>
      <c r="P28" s="134"/>
    </row>
    <row r="29" spans="1:27" ht="22.15" customHeight="1"/>
    <row r="30" spans="1:27">
      <c r="G30" s="330"/>
    </row>
    <row r="31" spans="1:27">
      <c r="G31" s="331"/>
    </row>
    <row r="32" spans="1:27" s="250" customFormat="1">
      <c r="A32" s="134"/>
      <c r="C32" s="134"/>
      <c r="D32" s="134"/>
      <c r="E32" s="134"/>
      <c r="F32" s="134"/>
      <c r="G32" s="331"/>
      <c r="H32" s="253"/>
      <c r="I32" s="332"/>
      <c r="J32" s="332"/>
      <c r="K32" s="134"/>
      <c r="L32" s="134"/>
      <c r="M32" s="134"/>
      <c r="N32" s="134"/>
      <c r="P32" s="134"/>
      <c r="Q32" s="134"/>
      <c r="R32" s="134"/>
      <c r="S32" s="134"/>
      <c r="T32" s="134"/>
      <c r="U32" s="134"/>
      <c r="V32" s="134"/>
      <c r="W32" s="134"/>
      <c r="X32" s="134"/>
      <c r="Y32" s="134"/>
      <c r="Z32" s="134"/>
      <c r="AA32" s="134"/>
    </row>
    <row r="33" spans="1:27" s="250" customFormat="1">
      <c r="A33" s="134"/>
      <c r="C33" s="134"/>
      <c r="D33" s="134"/>
      <c r="E33" s="134"/>
      <c r="F33" s="134"/>
      <c r="G33" s="331"/>
      <c r="H33" s="253"/>
      <c r="I33" s="332"/>
      <c r="J33" s="332"/>
      <c r="K33" s="134"/>
      <c r="L33" s="134"/>
      <c r="M33" s="134"/>
      <c r="N33" s="134"/>
      <c r="P33" s="134"/>
      <c r="Q33" s="134"/>
      <c r="R33" s="134"/>
      <c r="S33" s="134"/>
      <c r="T33" s="134"/>
      <c r="U33" s="134"/>
      <c r="V33" s="134"/>
      <c r="W33" s="134"/>
      <c r="X33" s="134"/>
      <c r="Y33" s="134"/>
      <c r="Z33" s="134"/>
      <c r="AA33" s="134"/>
    </row>
    <row r="34" spans="1:27" s="250" customFormat="1">
      <c r="A34" s="134"/>
      <c r="C34" s="134"/>
      <c r="D34" s="134"/>
      <c r="E34" s="134"/>
      <c r="F34" s="134"/>
      <c r="G34" s="331"/>
      <c r="H34" s="253"/>
      <c r="I34" s="332"/>
      <c r="J34" s="332"/>
      <c r="K34" s="134"/>
      <c r="L34" s="134"/>
      <c r="M34" s="134"/>
      <c r="N34" s="134"/>
      <c r="P34" s="134"/>
      <c r="Q34" s="134"/>
      <c r="R34" s="134"/>
      <c r="S34" s="134"/>
      <c r="T34" s="134"/>
      <c r="U34" s="134"/>
      <c r="V34" s="134"/>
      <c r="W34" s="134"/>
      <c r="X34" s="134"/>
      <c r="Y34" s="134"/>
      <c r="Z34" s="134"/>
      <c r="AA34" s="134"/>
    </row>
    <row r="35" spans="1:27" s="250" customFormat="1">
      <c r="A35" s="134"/>
      <c r="C35" s="278"/>
      <c r="D35" s="278"/>
      <c r="E35" s="134"/>
      <c r="F35" s="134"/>
      <c r="G35" s="331"/>
      <c r="H35" s="253"/>
      <c r="I35" s="332"/>
      <c r="J35" s="332"/>
      <c r="K35" s="134"/>
      <c r="L35" s="134"/>
      <c r="M35" s="134"/>
      <c r="N35" s="134"/>
      <c r="P35" s="134"/>
      <c r="Q35" s="134"/>
      <c r="R35" s="134"/>
      <c r="S35" s="134"/>
      <c r="T35" s="134"/>
      <c r="U35" s="134"/>
      <c r="V35" s="134"/>
      <c r="W35" s="134"/>
      <c r="X35" s="134"/>
      <c r="Y35" s="134"/>
      <c r="Z35" s="134"/>
      <c r="AA35" s="134"/>
    </row>
    <row r="36" spans="1:27" s="250" customFormat="1">
      <c r="A36" s="134"/>
      <c r="C36" s="333"/>
      <c r="D36" s="333"/>
      <c r="E36" s="134"/>
      <c r="F36" s="134"/>
      <c r="G36" s="331"/>
      <c r="H36" s="253"/>
      <c r="I36" s="332"/>
      <c r="J36" s="332"/>
      <c r="K36" s="134"/>
      <c r="L36" s="134"/>
      <c r="M36" s="134"/>
      <c r="N36" s="134"/>
      <c r="P36" s="134"/>
      <c r="Q36" s="134"/>
      <c r="R36" s="134"/>
      <c r="S36" s="134"/>
      <c r="T36" s="134"/>
      <c r="U36" s="134"/>
      <c r="V36" s="134"/>
      <c r="W36" s="134"/>
      <c r="X36" s="134"/>
      <c r="Y36" s="134"/>
      <c r="Z36" s="134"/>
      <c r="AA36" s="134"/>
    </row>
    <row r="37" spans="1:27" s="250" customFormat="1">
      <c r="A37" s="134"/>
      <c r="C37" s="333"/>
      <c r="D37" s="333"/>
      <c r="E37" s="134"/>
      <c r="F37" s="134"/>
      <c r="G37" s="331"/>
      <c r="H37" s="253"/>
      <c r="I37" s="332"/>
      <c r="J37" s="332"/>
      <c r="K37" s="134"/>
      <c r="L37" s="134"/>
      <c r="M37" s="134"/>
      <c r="N37" s="134"/>
      <c r="P37" s="134"/>
      <c r="Q37" s="134"/>
      <c r="R37" s="134"/>
      <c r="S37" s="134"/>
      <c r="T37" s="134"/>
      <c r="U37" s="134"/>
      <c r="V37" s="134"/>
      <c r="W37" s="134"/>
      <c r="X37" s="134"/>
      <c r="Y37" s="134"/>
      <c r="Z37" s="134"/>
      <c r="AA37" s="134"/>
    </row>
    <row r="38" spans="1:27" s="250" customFormat="1">
      <c r="A38" s="134"/>
      <c r="C38" s="333"/>
      <c r="D38" s="333"/>
      <c r="E38" s="134"/>
      <c r="F38" s="134"/>
      <c r="G38" s="331"/>
      <c r="H38" s="253"/>
      <c r="I38" s="332"/>
      <c r="J38" s="332"/>
      <c r="K38" s="134"/>
      <c r="L38" s="134"/>
      <c r="M38" s="134"/>
      <c r="N38" s="134"/>
      <c r="P38" s="134"/>
      <c r="Q38" s="134"/>
      <c r="R38" s="134"/>
      <c r="S38" s="134"/>
      <c r="T38" s="134"/>
      <c r="U38" s="134"/>
      <c r="V38" s="134"/>
      <c r="W38" s="134"/>
      <c r="X38" s="134"/>
      <c r="Y38" s="134"/>
      <c r="Z38" s="134"/>
      <c r="AA38" s="134"/>
    </row>
    <row r="39" spans="1:27" s="250" customFormat="1">
      <c r="A39" s="134"/>
      <c r="C39" s="134"/>
      <c r="D39" s="134"/>
      <c r="E39" s="134"/>
      <c r="F39" s="134"/>
      <c r="G39" s="334"/>
      <c r="H39" s="253"/>
      <c r="I39" s="332"/>
      <c r="J39" s="332"/>
      <c r="K39" s="332"/>
      <c r="L39" s="335"/>
      <c r="M39" s="335"/>
      <c r="N39" s="331"/>
      <c r="P39" s="134"/>
      <c r="Q39" s="134"/>
      <c r="R39" s="134"/>
      <c r="S39" s="134"/>
      <c r="T39" s="134"/>
      <c r="U39" s="134"/>
      <c r="V39" s="134"/>
      <c r="W39" s="134"/>
      <c r="X39" s="134"/>
      <c r="Y39" s="134"/>
      <c r="Z39" s="134"/>
      <c r="AA39" s="134"/>
    </row>
    <row r="40" spans="1:27" s="250" customFormat="1">
      <c r="A40" s="134"/>
      <c r="C40" s="134"/>
      <c r="D40" s="134"/>
      <c r="E40" s="134"/>
      <c r="F40" s="134"/>
      <c r="G40" s="331"/>
      <c r="H40" s="253"/>
      <c r="I40" s="332"/>
      <c r="J40" s="332"/>
      <c r="K40" s="332"/>
      <c r="L40" s="134"/>
      <c r="M40" s="134"/>
      <c r="N40" s="134"/>
      <c r="P40" s="134"/>
      <c r="Q40" s="134"/>
      <c r="R40" s="134"/>
      <c r="S40" s="134"/>
      <c r="T40" s="134"/>
      <c r="U40" s="134"/>
      <c r="V40" s="134"/>
      <c r="W40" s="134"/>
      <c r="X40" s="134"/>
      <c r="Y40" s="134"/>
      <c r="Z40" s="134"/>
      <c r="AA40" s="134"/>
    </row>
    <row r="41" spans="1:27" s="250" customFormat="1">
      <c r="A41" s="134"/>
      <c r="C41" s="134"/>
      <c r="D41" s="134"/>
      <c r="E41" s="134"/>
      <c r="F41" s="134"/>
      <c r="G41" s="332"/>
      <c r="H41" s="253"/>
      <c r="I41" s="332"/>
      <c r="J41" s="332"/>
      <c r="K41" s="332"/>
      <c r="L41" s="134"/>
      <c r="M41" s="134"/>
      <c r="N41" s="331"/>
      <c r="P41" s="134"/>
      <c r="Q41" s="134"/>
      <c r="R41" s="134"/>
      <c r="S41" s="134"/>
      <c r="T41" s="134"/>
      <c r="U41" s="134"/>
      <c r="V41" s="134"/>
      <c r="W41" s="134"/>
      <c r="X41" s="134"/>
      <c r="Y41" s="134"/>
      <c r="Z41" s="134"/>
      <c r="AA41" s="134"/>
    </row>
    <row r="42" spans="1:27" s="250" customFormat="1">
      <c r="A42" s="134"/>
      <c r="C42" s="134"/>
      <c r="D42" s="134"/>
      <c r="E42" s="134"/>
      <c r="F42" s="134"/>
      <c r="H42" s="253"/>
      <c r="L42" s="134"/>
      <c r="M42" s="134"/>
      <c r="P42" s="134"/>
      <c r="Q42" s="134"/>
      <c r="R42" s="134"/>
      <c r="S42" s="134"/>
      <c r="T42" s="134"/>
      <c r="U42" s="134"/>
      <c r="V42" s="134"/>
      <c r="W42" s="134"/>
      <c r="X42" s="134"/>
      <c r="Y42" s="134"/>
      <c r="Z42" s="134"/>
      <c r="AA42" s="134"/>
    </row>
    <row r="43" spans="1:27" s="250" customFormat="1">
      <c r="A43" s="134"/>
      <c r="C43" s="134"/>
      <c r="D43" s="134"/>
      <c r="E43" s="134"/>
      <c r="F43" s="134"/>
      <c r="G43" s="257"/>
      <c r="H43" s="253"/>
      <c r="I43" s="257"/>
      <c r="J43" s="257"/>
      <c r="K43" s="257"/>
      <c r="L43" s="251"/>
      <c r="M43" s="251"/>
      <c r="N43" s="257"/>
      <c r="P43" s="134"/>
      <c r="Q43" s="134"/>
      <c r="R43" s="134"/>
      <c r="S43" s="134"/>
      <c r="T43" s="134"/>
      <c r="U43" s="134"/>
      <c r="V43" s="134"/>
      <c r="W43" s="134"/>
      <c r="X43" s="134"/>
      <c r="Y43" s="134"/>
      <c r="Z43" s="134"/>
      <c r="AA43" s="134"/>
    </row>
    <row r="44" spans="1:27" s="250" customFormat="1">
      <c r="A44" s="134"/>
      <c r="C44" s="134"/>
      <c r="D44" s="134"/>
      <c r="E44" s="134"/>
      <c r="F44" s="134"/>
      <c r="G44" s="336"/>
      <c r="H44" s="253"/>
      <c r="I44" s="337"/>
      <c r="J44" s="337"/>
      <c r="K44" s="337"/>
      <c r="L44" s="335"/>
      <c r="M44" s="335"/>
      <c r="N44" s="338"/>
      <c r="P44" s="134"/>
      <c r="Q44" s="134"/>
      <c r="R44" s="134"/>
      <c r="S44" s="134"/>
      <c r="T44" s="134"/>
      <c r="U44" s="134"/>
      <c r="V44" s="134"/>
      <c r="W44" s="134"/>
      <c r="X44" s="134"/>
      <c r="Y44" s="134"/>
      <c r="Z44" s="134"/>
      <c r="AA44" s="134"/>
    </row>
    <row r="45" spans="1:27" s="250" customFormat="1">
      <c r="A45" s="134"/>
      <c r="C45" s="134"/>
      <c r="D45" s="134"/>
      <c r="E45" s="134"/>
      <c r="F45" s="134"/>
      <c r="G45" s="336"/>
      <c r="H45" s="253"/>
      <c r="I45" s="337"/>
      <c r="J45" s="337"/>
      <c r="K45" s="337"/>
      <c r="L45" s="335"/>
      <c r="M45" s="335"/>
      <c r="N45" s="338"/>
      <c r="P45" s="134"/>
      <c r="Q45" s="134"/>
      <c r="R45" s="134"/>
      <c r="S45" s="134"/>
      <c r="T45" s="134"/>
      <c r="U45" s="134"/>
      <c r="V45" s="134"/>
      <c r="W45" s="134"/>
      <c r="X45" s="134"/>
      <c r="Y45" s="134"/>
      <c r="Z45" s="134"/>
      <c r="AA45" s="134"/>
    </row>
    <row r="46" spans="1:27" s="250" customFormat="1">
      <c r="A46" s="134"/>
      <c r="C46" s="134"/>
      <c r="D46" s="134"/>
      <c r="E46" s="134"/>
      <c r="F46" s="134"/>
      <c r="G46" s="338"/>
      <c r="H46" s="253"/>
      <c r="I46" s="337"/>
      <c r="J46" s="337"/>
      <c r="K46" s="337"/>
      <c r="L46" s="335"/>
      <c r="M46" s="335"/>
      <c r="N46" s="338"/>
      <c r="P46" s="134"/>
      <c r="Q46" s="134"/>
      <c r="R46" s="134"/>
      <c r="S46" s="134"/>
      <c r="T46" s="134"/>
      <c r="U46" s="134"/>
      <c r="V46" s="134"/>
      <c r="W46" s="134"/>
      <c r="X46" s="134"/>
      <c r="Y46" s="134"/>
      <c r="Z46" s="134"/>
      <c r="AA46" s="134"/>
    </row>
    <row r="47" spans="1:27" s="250" customFormat="1">
      <c r="A47" s="134"/>
      <c r="C47" s="134"/>
      <c r="D47" s="134"/>
      <c r="E47" s="134"/>
      <c r="F47" s="134"/>
      <c r="G47" s="338"/>
      <c r="H47" s="253"/>
      <c r="I47" s="337"/>
      <c r="J47" s="337"/>
      <c r="K47" s="337"/>
      <c r="L47" s="335"/>
      <c r="M47" s="335"/>
      <c r="N47" s="338"/>
      <c r="P47" s="134"/>
      <c r="Q47" s="134"/>
      <c r="R47" s="134"/>
      <c r="S47" s="134"/>
      <c r="T47" s="134"/>
      <c r="U47" s="134"/>
      <c r="V47" s="134"/>
      <c r="W47" s="134"/>
      <c r="X47" s="134"/>
      <c r="Y47" s="134"/>
      <c r="Z47" s="134"/>
      <c r="AA47" s="134"/>
    </row>
    <row r="48" spans="1:27" s="250" customFormat="1">
      <c r="A48" s="134"/>
      <c r="C48" s="134"/>
      <c r="D48" s="134"/>
      <c r="E48" s="134"/>
      <c r="F48" s="134"/>
      <c r="G48" s="338"/>
      <c r="H48" s="253"/>
      <c r="I48" s="337"/>
      <c r="J48" s="337"/>
      <c r="K48" s="337"/>
      <c r="L48" s="335"/>
      <c r="M48" s="335"/>
      <c r="N48" s="338"/>
      <c r="P48" s="134"/>
      <c r="Q48" s="134"/>
      <c r="R48" s="134"/>
      <c r="S48" s="134"/>
      <c r="T48" s="134"/>
      <c r="U48" s="134"/>
      <c r="V48" s="134"/>
      <c r="W48" s="134"/>
      <c r="X48" s="134"/>
      <c r="Y48" s="134"/>
      <c r="Z48" s="134"/>
      <c r="AA48" s="134"/>
    </row>
    <row r="49" spans="1:27" s="250" customFormat="1">
      <c r="A49" s="134"/>
      <c r="C49" s="134"/>
      <c r="D49" s="134"/>
      <c r="E49" s="134"/>
      <c r="F49" s="134"/>
      <c r="G49" s="338"/>
      <c r="H49" s="253"/>
      <c r="I49" s="337"/>
      <c r="J49" s="337"/>
      <c r="K49" s="337"/>
      <c r="L49" s="335"/>
      <c r="M49" s="335"/>
      <c r="N49" s="338"/>
      <c r="P49" s="134"/>
      <c r="Q49" s="134"/>
      <c r="R49" s="134"/>
      <c r="S49" s="134"/>
      <c r="T49" s="134"/>
      <c r="U49" s="134"/>
      <c r="V49" s="134"/>
      <c r="W49" s="134"/>
      <c r="X49" s="134"/>
      <c r="Y49" s="134"/>
      <c r="Z49" s="134"/>
      <c r="AA49" s="134"/>
    </row>
    <row r="50" spans="1:27" s="250" customFormat="1">
      <c r="A50" s="134"/>
      <c r="C50" s="134"/>
      <c r="D50" s="134"/>
      <c r="E50" s="134"/>
      <c r="F50" s="134"/>
      <c r="G50" s="338"/>
      <c r="H50" s="253"/>
      <c r="I50" s="337"/>
      <c r="J50" s="337"/>
      <c r="K50" s="337"/>
      <c r="L50" s="335"/>
      <c r="M50" s="335"/>
      <c r="N50" s="338"/>
      <c r="P50" s="134"/>
      <c r="Q50" s="134"/>
      <c r="R50" s="134"/>
      <c r="S50" s="134"/>
      <c r="T50" s="134"/>
      <c r="U50" s="134"/>
      <c r="V50" s="134"/>
      <c r="W50" s="134"/>
      <c r="X50" s="134"/>
      <c r="Y50" s="134"/>
      <c r="Z50" s="134"/>
      <c r="AA50" s="134"/>
    </row>
    <row r="51" spans="1:27" s="250" customFormat="1">
      <c r="A51" s="134"/>
      <c r="C51" s="134"/>
      <c r="D51" s="134"/>
      <c r="E51" s="134"/>
      <c r="F51" s="134"/>
      <c r="G51" s="338"/>
      <c r="H51" s="253"/>
      <c r="I51" s="337"/>
      <c r="J51" s="337"/>
      <c r="K51" s="337"/>
      <c r="L51" s="335"/>
      <c r="M51" s="335"/>
      <c r="N51" s="338"/>
      <c r="P51" s="134"/>
      <c r="Q51" s="134"/>
      <c r="R51" s="134"/>
      <c r="S51" s="134"/>
      <c r="T51" s="134"/>
      <c r="U51" s="134"/>
      <c r="V51" s="134"/>
      <c r="W51" s="134"/>
      <c r="X51" s="134"/>
      <c r="Y51" s="134"/>
      <c r="Z51" s="134"/>
      <c r="AA51" s="134"/>
    </row>
    <row r="52" spans="1:27" s="250" customFormat="1">
      <c r="A52" s="134"/>
      <c r="C52" s="134"/>
      <c r="D52" s="134"/>
      <c r="E52" s="134"/>
      <c r="F52" s="134"/>
      <c r="G52" s="338"/>
      <c r="H52" s="253"/>
      <c r="L52" s="335"/>
      <c r="M52" s="335"/>
      <c r="N52" s="338"/>
      <c r="P52" s="134"/>
      <c r="Q52" s="134"/>
      <c r="R52" s="134"/>
      <c r="S52" s="134"/>
      <c r="T52" s="134"/>
      <c r="U52" s="134"/>
      <c r="V52" s="134"/>
      <c r="W52" s="134"/>
      <c r="X52" s="134"/>
      <c r="Y52" s="134"/>
      <c r="Z52" s="134"/>
      <c r="AA52" s="134"/>
    </row>
    <row r="55" spans="1:27" s="250" customFormat="1">
      <c r="A55" s="134"/>
      <c r="C55" s="134"/>
      <c r="D55" s="134"/>
      <c r="E55" s="134"/>
      <c r="F55" s="134"/>
      <c r="H55" s="253"/>
      <c r="L55" s="134"/>
      <c r="M55" s="134"/>
      <c r="P55" s="134"/>
      <c r="Q55" s="134"/>
      <c r="R55" s="134"/>
      <c r="S55" s="134"/>
      <c r="T55" s="134"/>
      <c r="U55" s="134"/>
      <c r="V55" s="134"/>
      <c r="W55" s="134"/>
      <c r="X55" s="134"/>
      <c r="Y55" s="134"/>
      <c r="Z55" s="134"/>
      <c r="AA55" s="134"/>
    </row>
    <row r="56" spans="1:27" s="250" customFormat="1">
      <c r="A56" s="134"/>
      <c r="C56" s="134"/>
      <c r="D56" s="134"/>
      <c r="E56" s="134"/>
      <c r="F56" s="134"/>
      <c r="G56" s="257"/>
      <c r="H56" s="253"/>
      <c r="I56" s="257"/>
      <c r="J56" s="257"/>
      <c r="K56" s="257"/>
      <c r="L56" s="251"/>
      <c r="M56" s="251"/>
      <c r="N56" s="257"/>
      <c r="P56" s="134"/>
      <c r="Q56" s="134"/>
      <c r="R56" s="134"/>
      <c r="S56" s="134"/>
      <c r="T56" s="134"/>
      <c r="U56" s="134"/>
      <c r="V56" s="134"/>
      <c r="W56" s="134"/>
      <c r="X56" s="134"/>
      <c r="Y56" s="134"/>
      <c r="Z56" s="134"/>
      <c r="AA56" s="134"/>
    </row>
    <row r="57" spans="1:27" s="250" customFormat="1">
      <c r="A57" s="134"/>
      <c r="C57" s="134"/>
      <c r="D57" s="134"/>
      <c r="E57" s="134"/>
      <c r="F57" s="134"/>
      <c r="G57" s="336"/>
      <c r="H57" s="253"/>
      <c r="I57" s="337"/>
      <c r="J57" s="337"/>
      <c r="K57" s="337"/>
      <c r="L57" s="335"/>
      <c r="M57" s="335"/>
      <c r="N57" s="338"/>
      <c r="P57" s="134"/>
      <c r="Q57" s="134"/>
      <c r="R57" s="134"/>
      <c r="S57" s="134"/>
      <c r="T57" s="134"/>
      <c r="U57" s="134"/>
      <c r="V57" s="134"/>
      <c r="W57" s="134"/>
      <c r="X57" s="134"/>
      <c r="Y57" s="134"/>
      <c r="Z57" s="134"/>
      <c r="AA57" s="134"/>
    </row>
    <row r="58" spans="1:27" s="250" customFormat="1">
      <c r="A58" s="134"/>
      <c r="C58" s="134"/>
      <c r="D58" s="134"/>
      <c r="E58" s="134"/>
      <c r="F58" s="134"/>
      <c r="G58" s="336"/>
      <c r="H58" s="253"/>
      <c r="I58" s="337"/>
      <c r="J58" s="337"/>
      <c r="K58" s="337"/>
      <c r="L58" s="335"/>
      <c r="M58" s="335"/>
      <c r="N58" s="338"/>
      <c r="P58" s="134"/>
      <c r="Q58" s="134"/>
      <c r="R58" s="134"/>
      <c r="S58" s="134"/>
      <c r="T58" s="134"/>
      <c r="U58" s="134"/>
      <c r="V58" s="134"/>
      <c r="W58" s="134"/>
      <c r="X58" s="134"/>
      <c r="Y58" s="134"/>
      <c r="Z58" s="134"/>
      <c r="AA58" s="134"/>
    </row>
    <row r="59" spans="1:27" s="250" customFormat="1">
      <c r="A59" s="134"/>
      <c r="C59" s="134"/>
      <c r="D59" s="134"/>
      <c r="E59" s="134"/>
      <c r="F59" s="134"/>
      <c r="G59" s="338"/>
      <c r="H59" s="253"/>
      <c r="I59" s="337"/>
      <c r="J59" s="337"/>
      <c r="K59" s="337"/>
      <c r="L59" s="335"/>
      <c r="M59" s="335"/>
      <c r="N59" s="338"/>
      <c r="P59" s="134"/>
      <c r="Q59" s="134"/>
      <c r="R59" s="134"/>
      <c r="S59" s="134"/>
      <c r="T59" s="134"/>
      <c r="U59" s="134"/>
      <c r="V59" s="134"/>
      <c r="W59" s="134"/>
      <c r="X59" s="134"/>
      <c r="Y59" s="134"/>
      <c r="Z59" s="134"/>
      <c r="AA59" s="134"/>
    </row>
    <row r="60" spans="1:27" s="250" customFormat="1">
      <c r="A60" s="134"/>
      <c r="C60" s="134"/>
      <c r="D60" s="134"/>
      <c r="E60" s="134"/>
      <c r="F60" s="134"/>
      <c r="G60" s="338"/>
      <c r="H60" s="253"/>
      <c r="I60" s="337"/>
      <c r="J60" s="337"/>
      <c r="K60" s="337"/>
      <c r="L60" s="335"/>
      <c r="M60" s="335"/>
      <c r="N60" s="338"/>
      <c r="P60" s="134"/>
      <c r="Q60" s="134"/>
      <c r="R60" s="134"/>
      <c r="S60" s="134"/>
      <c r="T60" s="134"/>
      <c r="U60" s="134"/>
      <c r="V60" s="134"/>
      <c r="W60" s="134"/>
      <c r="X60" s="134"/>
      <c r="Y60" s="134"/>
      <c r="Z60" s="134"/>
      <c r="AA60" s="134"/>
    </row>
    <row r="61" spans="1:27" s="250" customFormat="1">
      <c r="A61" s="134"/>
      <c r="C61" s="134"/>
      <c r="D61" s="134"/>
      <c r="E61" s="134"/>
      <c r="F61" s="134"/>
      <c r="G61" s="338"/>
      <c r="H61" s="253"/>
      <c r="I61" s="337"/>
      <c r="J61" s="337"/>
      <c r="K61" s="337"/>
      <c r="L61" s="335"/>
      <c r="M61" s="335"/>
      <c r="N61" s="338"/>
      <c r="P61" s="134"/>
      <c r="Q61" s="134"/>
      <c r="R61" s="134"/>
      <c r="S61" s="134"/>
      <c r="T61" s="134"/>
      <c r="U61" s="134"/>
      <c r="V61" s="134"/>
      <c r="W61" s="134"/>
      <c r="X61" s="134"/>
      <c r="Y61" s="134"/>
      <c r="Z61" s="134"/>
      <c r="AA61" s="134"/>
    </row>
    <row r="62" spans="1:27" s="250" customFormat="1">
      <c r="A62" s="134"/>
      <c r="C62" s="134"/>
      <c r="D62" s="134"/>
      <c r="E62" s="134"/>
      <c r="F62" s="134"/>
      <c r="G62" s="338"/>
      <c r="H62" s="253"/>
      <c r="I62" s="337"/>
      <c r="J62" s="337"/>
      <c r="K62" s="337"/>
      <c r="L62" s="335"/>
      <c r="M62" s="335"/>
      <c r="N62" s="338"/>
      <c r="P62" s="134"/>
      <c r="Q62" s="134"/>
      <c r="R62" s="134"/>
      <c r="S62" s="134"/>
      <c r="T62" s="134"/>
      <c r="U62" s="134"/>
      <c r="V62" s="134"/>
      <c r="W62" s="134"/>
      <c r="X62" s="134"/>
      <c r="Y62" s="134"/>
      <c r="Z62" s="134"/>
      <c r="AA62" s="134"/>
    </row>
    <row r="63" spans="1:27" s="250" customFormat="1">
      <c r="A63" s="134"/>
      <c r="C63" s="134"/>
      <c r="D63" s="134"/>
      <c r="E63" s="134"/>
      <c r="F63" s="134"/>
      <c r="G63" s="338"/>
      <c r="H63" s="253"/>
      <c r="I63" s="337"/>
      <c r="J63" s="337"/>
      <c r="K63" s="337"/>
      <c r="L63" s="335"/>
      <c r="M63" s="335"/>
      <c r="N63" s="338"/>
      <c r="P63" s="134"/>
      <c r="Q63" s="134"/>
      <c r="R63" s="134"/>
      <c r="S63" s="134"/>
      <c r="T63" s="134"/>
      <c r="U63" s="134"/>
      <c r="V63" s="134"/>
      <c r="W63" s="134"/>
      <c r="X63" s="134"/>
      <c r="Y63" s="134"/>
      <c r="Z63" s="134"/>
      <c r="AA63" s="134"/>
    </row>
    <row r="64" spans="1:27" s="250" customFormat="1">
      <c r="A64" s="134"/>
      <c r="C64" s="134"/>
      <c r="D64" s="134"/>
      <c r="E64" s="134"/>
      <c r="F64" s="134"/>
      <c r="G64" s="338"/>
      <c r="H64" s="253"/>
      <c r="I64" s="337"/>
      <c r="J64" s="337"/>
      <c r="K64" s="337"/>
      <c r="L64" s="335"/>
      <c r="M64" s="335"/>
      <c r="N64" s="338"/>
      <c r="P64" s="134"/>
      <c r="Q64" s="134"/>
      <c r="R64" s="134"/>
      <c r="S64" s="134"/>
      <c r="T64" s="134"/>
      <c r="U64" s="134"/>
      <c r="V64" s="134"/>
      <c r="W64" s="134"/>
      <c r="X64" s="134"/>
      <c r="Y64" s="134"/>
      <c r="Z64" s="134"/>
      <c r="AA64" s="134"/>
    </row>
    <row r="65" spans="1:27" s="250" customFormat="1">
      <c r="A65" s="134"/>
      <c r="C65" s="134"/>
      <c r="D65" s="134"/>
      <c r="E65" s="134"/>
      <c r="F65" s="134"/>
      <c r="G65" s="338"/>
      <c r="H65" s="253"/>
      <c r="L65" s="335"/>
      <c r="M65" s="335"/>
      <c r="N65" s="338"/>
      <c r="P65" s="134"/>
      <c r="Q65" s="134"/>
      <c r="R65" s="134"/>
      <c r="S65" s="134"/>
      <c r="T65" s="134"/>
      <c r="U65" s="134"/>
      <c r="V65" s="134"/>
      <c r="W65" s="134"/>
      <c r="X65" s="134"/>
      <c r="Y65" s="134"/>
      <c r="Z65" s="134"/>
      <c r="AA65" s="134"/>
    </row>
    <row r="66" spans="1:27" s="250" customFormat="1">
      <c r="A66" s="134"/>
      <c r="C66" s="134"/>
      <c r="D66" s="134"/>
      <c r="E66" s="134"/>
      <c r="F66" s="134"/>
      <c r="G66" s="338"/>
      <c r="H66" s="253"/>
      <c r="L66" s="335"/>
      <c r="M66" s="335"/>
      <c r="N66" s="338"/>
      <c r="P66" s="134"/>
      <c r="Q66" s="134"/>
      <c r="R66" s="134"/>
      <c r="S66" s="134"/>
      <c r="T66" s="134"/>
      <c r="U66" s="134"/>
      <c r="V66" s="134"/>
      <c r="W66" s="134"/>
      <c r="X66" s="134"/>
      <c r="Y66" s="134"/>
      <c r="Z66" s="134"/>
      <c r="AA66" s="134"/>
    </row>
    <row r="67" spans="1:27" s="250" customFormat="1">
      <c r="A67" s="134"/>
      <c r="C67" s="134"/>
      <c r="D67" s="134"/>
      <c r="E67" s="134"/>
      <c r="F67" s="134"/>
      <c r="G67" s="338"/>
      <c r="H67" s="253"/>
      <c r="L67" s="335"/>
      <c r="M67" s="335"/>
      <c r="N67" s="338"/>
      <c r="P67" s="134"/>
      <c r="Q67" s="134"/>
      <c r="R67" s="134"/>
      <c r="S67" s="134"/>
      <c r="T67" s="134"/>
      <c r="U67" s="134"/>
      <c r="V67" s="134"/>
      <c r="W67" s="134"/>
      <c r="X67" s="134"/>
      <c r="Y67" s="134"/>
      <c r="Z67" s="134"/>
      <c r="AA67" s="134"/>
    </row>
    <row r="68" spans="1:27" s="250" customFormat="1">
      <c r="A68" s="134"/>
      <c r="C68" s="134"/>
      <c r="D68" s="134"/>
      <c r="E68" s="134"/>
      <c r="F68" s="134"/>
      <c r="G68" s="338"/>
      <c r="H68" s="253"/>
      <c r="L68" s="335"/>
      <c r="M68" s="335"/>
      <c r="N68" s="338"/>
      <c r="P68" s="134"/>
      <c r="Q68" s="134"/>
      <c r="R68" s="134"/>
      <c r="S68" s="134"/>
      <c r="T68" s="134"/>
      <c r="U68" s="134"/>
      <c r="V68" s="134"/>
      <c r="W68" s="134"/>
      <c r="X68" s="134"/>
      <c r="Y68" s="134"/>
      <c r="Z68" s="134"/>
      <c r="AA68" s="134"/>
    </row>
    <row r="69" spans="1:27" s="250" customFormat="1">
      <c r="A69" s="134"/>
      <c r="C69" s="134"/>
      <c r="D69" s="134"/>
      <c r="E69" s="134"/>
      <c r="F69" s="134"/>
      <c r="G69" s="338"/>
      <c r="H69" s="253"/>
      <c r="L69" s="335"/>
      <c r="M69" s="335"/>
      <c r="N69" s="338"/>
      <c r="P69" s="134"/>
      <c r="Q69" s="134"/>
      <c r="R69" s="134"/>
      <c r="S69" s="134"/>
      <c r="T69" s="134"/>
      <c r="U69" s="134"/>
      <c r="V69" s="134"/>
      <c r="W69" s="134"/>
      <c r="X69" s="134"/>
      <c r="Y69" s="134"/>
      <c r="Z69" s="134"/>
      <c r="AA69" s="134"/>
    </row>
    <row r="70" spans="1:27" s="250" customFormat="1">
      <c r="A70" s="134"/>
      <c r="C70" s="134"/>
      <c r="D70" s="134"/>
      <c r="E70" s="134"/>
      <c r="F70" s="134"/>
      <c r="G70" s="338"/>
      <c r="H70" s="253"/>
      <c r="L70" s="335"/>
      <c r="M70" s="335"/>
      <c r="N70" s="338"/>
      <c r="P70" s="134"/>
      <c r="Q70" s="134"/>
      <c r="R70" s="134"/>
      <c r="S70" s="134"/>
      <c r="T70" s="134"/>
      <c r="U70" s="134"/>
      <c r="V70" s="134"/>
      <c r="W70" s="134"/>
      <c r="X70" s="134"/>
      <c r="Y70" s="134"/>
      <c r="Z70" s="134"/>
      <c r="AA70" s="134"/>
    </row>
    <row r="71" spans="1:27" s="250" customFormat="1">
      <c r="A71" s="134"/>
      <c r="C71" s="134"/>
      <c r="D71" s="134"/>
      <c r="E71" s="134"/>
      <c r="F71" s="134"/>
      <c r="G71" s="338"/>
      <c r="H71" s="253"/>
      <c r="L71" s="335"/>
      <c r="M71" s="335"/>
      <c r="N71" s="338"/>
      <c r="P71" s="134"/>
      <c r="Q71" s="134"/>
      <c r="R71" s="134"/>
      <c r="S71" s="134"/>
      <c r="T71" s="134"/>
      <c r="U71" s="134"/>
      <c r="V71" s="134"/>
      <c r="W71" s="134"/>
      <c r="X71" s="134"/>
      <c r="Y71" s="134"/>
      <c r="Z71" s="134"/>
      <c r="AA71" s="134"/>
    </row>
    <row r="72" spans="1:27" s="250" customFormat="1">
      <c r="A72" s="134"/>
      <c r="C72" s="134"/>
      <c r="D72" s="134"/>
      <c r="E72" s="134"/>
      <c r="F72" s="134"/>
      <c r="G72" s="338"/>
      <c r="H72" s="253"/>
      <c r="L72" s="335"/>
      <c r="M72" s="335"/>
      <c r="N72" s="338"/>
      <c r="P72" s="134"/>
      <c r="Q72" s="134"/>
      <c r="R72" s="134"/>
      <c r="S72" s="134"/>
      <c r="T72" s="134"/>
      <c r="U72" s="134"/>
      <c r="V72" s="134"/>
      <c r="W72" s="134"/>
      <c r="X72" s="134"/>
      <c r="Y72" s="134"/>
      <c r="Z72" s="134"/>
      <c r="AA72" s="134"/>
    </row>
  </sheetData>
  <sheetProtection algorithmName="SHA-512" hashValue="wVrI7xEogJd6kjOSyIZJDhBYEUVC+sJNmeOvodPfc2TeOLxMnraEP01GKk+6WNsu+hzOm+aoXaR3SpS2X05Fqw==" saltValue="B0HK0xljly1liOEafS3lvQ==" spinCount="100000" sheet="1" objects="1" scenarios="1"/>
  <mergeCells count="2">
    <mergeCell ref="N2:P2"/>
    <mergeCell ref="B3:E3"/>
  </mergeCells>
  <pageMargins left="0.25" right="0.25" top="0.75" bottom="0.75" header="0.3" footer="0.3"/>
  <pageSetup paperSize="8" scale="92"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51A406-BA07-4500-822E-B72D4CADE40D}">
  <sheetPr>
    <tabColor rgb="FF92D050"/>
    <pageSetUpPr fitToPage="1"/>
  </sheetPr>
  <dimension ref="A1:K32"/>
  <sheetViews>
    <sheetView topLeftCell="A2" zoomScaleNormal="100" zoomScaleSheetLayoutView="110" workbookViewId="0">
      <selection activeCell="D38" sqref="D38"/>
    </sheetView>
  </sheetViews>
  <sheetFormatPr defaultRowHeight="12.75"/>
  <cols>
    <col min="1" max="1" width="12.28515625" customWidth="1"/>
    <col min="2" max="2" width="34.28515625" customWidth="1"/>
    <col min="3" max="3" width="37.28515625" customWidth="1"/>
    <col min="4" max="7" width="13.7109375" customWidth="1"/>
  </cols>
  <sheetData>
    <row r="1" spans="1:11" ht="20.25">
      <c r="A1" s="27" t="s">
        <v>166</v>
      </c>
      <c r="D1" s="1"/>
      <c r="E1" s="26" t="s">
        <v>140</v>
      </c>
      <c r="F1" s="413"/>
      <c r="G1" s="414"/>
      <c r="H1" s="415"/>
    </row>
    <row r="2" spans="1:11" ht="20.25">
      <c r="A2" s="27" t="s">
        <v>157</v>
      </c>
    </row>
    <row r="3" spans="1:11" ht="20.25">
      <c r="D3" s="1"/>
      <c r="E3" s="26" t="s">
        <v>65</v>
      </c>
    </row>
    <row r="8" spans="1:11" s="11" customFormat="1" ht="30">
      <c r="A8" s="72" t="s">
        <v>57</v>
      </c>
      <c r="B8" s="73" t="s">
        <v>54</v>
      </c>
      <c r="C8" s="73" t="s">
        <v>47</v>
      </c>
      <c r="D8" s="74" t="s">
        <v>48</v>
      </c>
      <c r="E8" s="74" t="s">
        <v>171</v>
      </c>
      <c r="F8" s="74" t="s">
        <v>49</v>
      </c>
      <c r="G8" s="74" t="s">
        <v>50</v>
      </c>
    </row>
    <row r="9" spans="1:11" s="387" customFormat="1" ht="45" customHeight="1">
      <c r="A9" s="382" t="s">
        <v>82</v>
      </c>
      <c r="B9" s="383" t="s">
        <v>61</v>
      </c>
      <c r="C9" s="383" t="s">
        <v>55</v>
      </c>
      <c r="D9" s="384"/>
      <c r="E9" s="385" t="str">
        <f>IF(D9="","",IF((I9+J9)&gt;0.1,"ONGELDIG",""))</f>
        <v/>
      </c>
      <c r="F9" s="386">
        <v>1.3</v>
      </c>
      <c r="G9" s="386">
        <v>2</v>
      </c>
      <c r="I9" s="397">
        <f>IF(D9&lt;F9,1,0.05)</f>
        <v>1</v>
      </c>
      <c r="J9" s="397">
        <f>IF(D9&gt;G9,1,0.05)</f>
        <v>0.05</v>
      </c>
      <c r="K9" s="398"/>
    </row>
    <row r="10" spans="1:11" s="387" customFormat="1" ht="45" customHeight="1">
      <c r="A10" s="382" t="s">
        <v>83</v>
      </c>
      <c r="B10" s="383" t="s">
        <v>66</v>
      </c>
      <c r="C10" s="383" t="s">
        <v>55</v>
      </c>
      <c r="D10" s="384"/>
      <c r="E10" s="385" t="str">
        <f>IF(D10="","",IF((I10+J10)&gt;0.1,"ONGELDIG",""))</f>
        <v/>
      </c>
      <c r="F10" s="386">
        <v>1</v>
      </c>
      <c r="G10" s="386">
        <v>2</v>
      </c>
      <c r="I10" s="397">
        <f>IF(D10&lt;F10,1,0.05)</f>
        <v>1</v>
      </c>
      <c r="J10" s="397">
        <f>IF(D10&gt;G10,1,0.05)</f>
        <v>0.05</v>
      </c>
      <c r="K10" s="398"/>
    </row>
    <row r="11" spans="1:11" s="387" customFormat="1" ht="45" customHeight="1">
      <c r="A11" s="382" t="s">
        <v>84</v>
      </c>
      <c r="B11" s="383" t="s">
        <v>64</v>
      </c>
      <c r="C11" s="383" t="s">
        <v>51</v>
      </c>
      <c r="D11" s="384"/>
      <c r="E11" s="385" t="str">
        <f>IF(D11="","",IF((I11+J11)&gt;0.1,"ONGELDIG",""))</f>
        <v/>
      </c>
      <c r="F11" s="386">
        <v>0.4</v>
      </c>
      <c r="G11" s="386">
        <v>0.75</v>
      </c>
      <c r="I11" s="397">
        <f>IF(D11&lt;F11,1,0.05)</f>
        <v>1</v>
      </c>
      <c r="J11" s="397">
        <f>IF(D11&gt;G11,1,0.05)</f>
        <v>0.05</v>
      </c>
      <c r="K11" s="398"/>
    </row>
    <row r="12" spans="1:11" s="387" customFormat="1" ht="45" customHeight="1">
      <c r="A12" s="388" t="s">
        <v>85</v>
      </c>
      <c r="B12" s="389" t="s">
        <v>62</v>
      </c>
      <c r="C12" s="389" t="s">
        <v>63</v>
      </c>
      <c r="D12" s="390"/>
      <c r="E12" s="391" t="str">
        <f>IF(D12="","",IF((I12+J12)&gt;0.1,"ONGELDIG",""))</f>
        <v/>
      </c>
      <c r="F12" s="392">
        <v>0.25</v>
      </c>
      <c r="G12" s="392">
        <v>0.5</v>
      </c>
      <c r="I12" s="397">
        <f>IF(D12&lt;F12,1,0.05)</f>
        <v>1</v>
      </c>
      <c r="J12" s="397">
        <f>IF(D12&gt;G12,1,0.05)</f>
        <v>0.05</v>
      </c>
      <c r="K12" s="398"/>
    </row>
    <row r="13" spans="1:11" ht="15">
      <c r="A13" s="63"/>
      <c r="B13" s="64"/>
      <c r="C13" s="64"/>
      <c r="D13" s="64"/>
      <c r="E13" s="64"/>
      <c r="F13" s="64"/>
      <c r="G13" s="61"/>
      <c r="I13" s="399"/>
      <c r="J13" s="399"/>
      <c r="K13" s="399"/>
    </row>
    <row r="14" spans="1:11" s="11" customFormat="1" ht="45">
      <c r="A14" s="72" t="s">
        <v>159</v>
      </c>
      <c r="B14" s="73" t="s">
        <v>160</v>
      </c>
      <c r="C14" s="73" t="s">
        <v>47</v>
      </c>
      <c r="D14" s="74" t="s">
        <v>173</v>
      </c>
      <c r="I14" s="400"/>
      <c r="J14" s="400"/>
      <c r="K14" s="400"/>
    </row>
    <row r="15" spans="1:11" s="22" customFormat="1" ht="45" customHeight="1">
      <c r="A15" s="61" t="s">
        <v>128</v>
      </c>
      <c r="B15" s="381" t="s">
        <v>161</v>
      </c>
      <c r="C15" s="381" t="s">
        <v>51</v>
      </c>
      <c r="D15" s="394" t="str" cm="1">
        <f t="array" ref="D15">IF('Invulblad 2 UITZEND 1'!H63:H63&gt;25,'Invulblad 2 UITZEND 1'!H63:H63,"")</f>
        <v>-</v>
      </c>
      <c r="I15" s="401">
        <f>IF(D15&lt;F15,1,0.05)</f>
        <v>0.05</v>
      </c>
      <c r="J15" s="401">
        <f>IF(D15&gt;G15,1,0.05)</f>
        <v>1</v>
      </c>
      <c r="K15" s="402"/>
    </row>
    <row r="16" spans="1:11" s="22" customFormat="1" ht="45" customHeight="1">
      <c r="A16" s="61" t="s">
        <v>130</v>
      </c>
      <c r="B16" s="381" t="s">
        <v>162</v>
      </c>
      <c r="C16" s="381" t="s">
        <v>51</v>
      </c>
      <c r="D16" s="393" t="str" cm="1">
        <f t="array" ref="D16">IF('Invulblad 3 UITZEND 2'!H63:H63&gt;25,'Invulblad 3 UITZEND 2'!H63:H63,"")</f>
        <v>-</v>
      </c>
      <c r="I16" s="401">
        <f t="shared" ref="I16:I17" si="0">IF(D16&lt;F16,1,0.05)</f>
        <v>0.05</v>
      </c>
      <c r="J16" s="401">
        <f t="shared" ref="J16:J17" si="1">IF(D16&gt;G16,1,0.05)</f>
        <v>1</v>
      </c>
      <c r="K16" s="402"/>
    </row>
    <row r="17" spans="1:11" s="22" customFormat="1" ht="45" customHeight="1">
      <c r="A17" s="62">
        <v>2</v>
      </c>
      <c r="B17" s="404" t="s">
        <v>163</v>
      </c>
      <c r="C17" s="404" t="s">
        <v>63</v>
      </c>
      <c r="D17" s="405" t="str" cm="1">
        <f t="array" ref="D17">IF('Invulblad 4 PAYROLL'!H59:H59&lt;&gt;"-",'Invulblad 4 PAYROLL'!H59:H59,"-")</f>
        <v>-</v>
      </c>
      <c r="I17" s="401">
        <f t="shared" si="0"/>
        <v>0.05</v>
      </c>
      <c r="J17" s="401">
        <f t="shared" si="1"/>
        <v>1</v>
      </c>
      <c r="K17" s="402"/>
    </row>
    <row r="18" spans="1:11" s="22" customFormat="1" ht="18" customHeight="1">
      <c r="A18" s="61"/>
      <c r="B18" s="381"/>
      <c r="C18" s="381"/>
      <c r="I18" s="401"/>
      <c r="J18" s="401"/>
      <c r="K18" s="402"/>
    </row>
    <row r="19" spans="1:11" ht="15">
      <c r="A19" s="63"/>
      <c r="B19" s="403" t="s">
        <v>169</v>
      </c>
      <c r="C19" s="64"/>
      <c r="D19" s="64"/>
      <c r="E19" s="11"/>
      <c r="F19" s="11"/>
      <c r="G19" s="11"/>
      <c r="I19" s="399"/>
      <c r="J19" s="399"/>
      <c r="K19" s="399"/>
    </row>
    <row r="20" spans="1:11" ht="15">
      <c r="A20" s="63"/>
      <c r="B20" s="66"/>
      <c r="C20" s="64"/>
      <c r="D20" s="64"/>
      <c r="E20" s="11"/>
      <c r="F20" s="11"/>
      <c r="G20" s="11"/>
      <c r="I20" s="399"/>
      <c r="J20" s="399"/>
      <c r="K20" s="399"/>
    </row>
    <row r="21" spans="1:11" ht="15">
      <c r="A21" s="63"/>
      <c r="B21" s="366" t="s">
        <v>164</v>
      </c>
      <c r="C21" s="64"/>
      <c r="D21" s="64"/>
      <c r="E21" s="11"/>
      <c r="F21" s="11"/>
      <c r="G21" s="11"/>
      <c r="I21" s="399"/>
      <c r="J21" s="399"/>
      <c r="K21" s="399"/>
    </row>
    <row r="22" spans="1:11" ht="15">
      <c r="A22" s="65"/>
      <c r="B22" s="66"/>
      <c r="C22" s="66"/>
      <c r="D22" s="66"/>
      <c r="E22" s="11"/>
      <c r="F22" s="11"/>
      <c r="G22" s="11"/>
      <c r="I22" s="399"/>
      <c r="J22" s="399"/>
      <c r="K22" s="399"/>
    </row>
    <row r="23" spans="1:11" ht="15">
      <c r="A23" s="67"/>
      <c r="B23" s="68" t="s">
        <v>52</v>
      </c>
      <c r="C23" s="68"/>
      <c r="D23" s="69"/>
      <c r="E23" s="69"/>
      <c r="F23" s="69"/>
      <c r="G23" s="69"/>
      <c r="I23" s="399"/>
      <c r="J23" s="399"/>
      <c r="K23" s="399"/>
    </row>
    <row r="24" spans="1:11">
      <c r="A24" s="75" t="s">
        <v>23</v>
      </c>
      <c r="B24" s="127" t="s">
        <v>141</v>
      </c>
      <c r="C24" s="127"/>
      <c r="D24" s="70"/>
      <c r="E24" s="70"/>
      <c r="F24" s="70"/>
      <c r="G24" s="70"/>
      <c r="I24" s="399"/>
      <c r="J24" s="399"/>
      <c r="K24" s="399"/>
    </row>
    <row r="25" spans="1:11">
      <c r="A25" s="75" t="s">
        <v>170</v>
      </c>
      <c r="B25" s="127" t="s">
        <v>168</v>
      </c>
      <c r="C25" s="127"/>
      <c r="D25" s="70"/>
      <c r="E25" s="70"/>
      <c r="F25" s="70"/>
      <c r="G25" s="70"/>
      <c r="I25" s="399"/>
      <c r="J25" s="399"/>
      <c r="K25" s="399"/>
    </row>
    <row r="26" spans="1:11">
      <c r="A26" s="75" t="s">
        <v>172</v>
      </c>
      <c r="B26" s="127" t="s">
        <v>174</v>
      </c>
      <c r="C26" s="127"/>
      <c r="D26" s="70"/>
      <c r="E26" s="70"/>
      <c r="F26" s="70"/>
      <c r="G26" s="70"/>
      <c r="I26" s="399"/>
      <c r="J26" s="399"/>
      <c r="K26" s="399"/>
    </row>
    <row r="27" spans="1:11">
      <c r="A27" s="406" t="s">
        <v>155</v>
      </c>
      <c r="B27" s="128" t="s">
        <v>53</v>
      </c>
      <c r="C27" s="128"/>
      <c r="D27" s="69"/>
      <c r="E27" s="69"/>
      <c r="F27" s="71"/>
      <c r="G27" s="71"/>
    </row>
    <row r="30" spans="1:11" ht="15.75">
      <c r="A30" s="378" t="s">
        <v>158</v>
      </c>
    </row>
    <row r="31" spans="1:11" ht="13.5" thickBot="1"/>
    <row r="32" spans="1:11" ht="64.900000000000006" customHeight="1" thickBot="1">
      <c r="A32" s="395" t="s">
        <v>176</v>
      </c>
      <c r="B32" s="416"/>
      <c r="C32" s="418"/>
      <c r="D32" s="396" t="s">
        <v>167</v>
      </c>
      <c r="E32" s="416"/>
      <c r="F32" s="417"/>
      <c r="G32" s="418"/>
    </row>
  </sheetData>
  <sheetProtection algorithmName="SHA-512" hashValue="+6nw7RPPY/3nvYGfSpDz5Cr1lZ4WyfHtp1ku3EH4JOmnbHfimGwRkyOaiZoSEL9rOeTFrSDIrlRjAUiDf4fshg==" saltValue="MmnRhEdtQLX734zXsTPn4A==" spinCount="100000" sheet="1" objects="1" scenarios="1"/>
  <mergeCells count="3">
    <mergeCell ref="F1:H1"/>
    <mergeCell ref="E32:G32"/>
    <mergeCell ref="B32:C32"/>
  </mergeCells>
  <printOptions horizontalCentered="1"/>
  <pageMargins left="0.23622047244094491" right="0.23622047244094491" top="0.35433070866141736" bottom="0.35433070866141736" header="0.31496062992125984" footer="0.11811023622047245"/>
  <pageSetup paperSize="9" scale="73" orientation="landscape" r:id="rId1"/>
  <ignoredErrors>
    <ignoredError sqref="D16:D17" unlockedFormula="1"/>
  </ignoredError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5173B9-E94B-40D1-9F59-EA3F10399B83}">
  <sheetPr>
    <tabColor rgb="FF92D050"/>
    <pageSetUpPr fitToPage="1"/>
  </sheetPr>
  <dimension ref="B1:W90"/>
  <sheetViews>
    <sheetView topLeftCell="C38" zoomScaleNormal="100" zoomScaleSheetLayoutView="100" workbookViewId="0">
      <selection activeCell="H44" sqref="H44"/>
    </sheetView>
  </sheetViews>
  <sheetFormatPr defaultColWidth="9.140625" defaultRowHeight="12"/>
  <cols>
    <col min="1" max="1" width="2.7109375" style="1" customWidth="1"/>
    <col min="2" max="2" width="2.28515625" style="1" bestFit="1" customWidth="1"/>
    <col min="3" max="3" width="46.140625" style="1" customWidth="1"/>
    <col min="4" max="7" width="22.7109375" style="1" customWidth="1"/>
    <col min="8" max="10" width="15.7109375" style="1" customWidth="1"/>
    <col min="11" max="11" width="13.28515625" style="1" bestFit="1" customWidth="1"/>
    <col min="12" max="12" width="11.7109375" style="1" bestFit="1" customWidth="1"/>
    <col min="13" max="14" width="9.140625" style="1"/>
    <col min="15" max="15" width="36.42578125" style="1" bestFit="1" customWidth="1"/>
    <col min="16" max="16" width="47.140625" style="1" bestFit="1" customWidth="1"/>
    <col min="17" max="17" width="49.85546875" style="1" bestFit="1" customWidth="1"/>
    <col min="18" max="18" width="46.7109375" style="1" bestFit="1" customWidth="1"/>
    <col min="19" max="19" width="44.42578125" style="1" bestFit="1" customWidth="1"/>
    <col min="20" max="16384" width="9.140625" style="1"/>
  </cols>
  <sheetData>
    <row r="1" spans="2:22">
      <c r="B1" s="76"/>
      <c r="C1" s="76"/>
      <c r="D1" s="76"/>
      <c r="E1" s="76"/>
      <c r="F1" s="76"/>
      <c r="G1" s="76"/>
      <c r="H1" s="76"/>
      <c r="I1" s="76"/>
      <c r="J1" s="76"/>
      <c r="K1" s="76"/>
      <c r="L1" s="76"/>
      <c r="M1" s="76"/>
      <c r="N1" s="76"/>
      <c r="O1" s="76"/>
      <c r="P1" s="76"/>
      <c r="Q1" s="76"/>
      <c r="R1" s="76"/>
      <c r="S1" s="76"/>
      <c r="T1" s="76"/>
      <c r="U1" s="76"/>
      <c r="V1" s="76"/>
    </row>
    <row r="2" spans="2:22" ht="20.25">
      <c r="B2" s="76"/>
      <c r="C2" s="77" t="s">
        <v>165</v>
      </c>
      <c r="D2" s="76"/>
      <c r="E2" s="26" t="s">
        <v>140</v>
      </c>
      <c r="F2" s="423"/>
      <c r="G2" s="424"/>
      <c r="H2" s="78"/>
      <c r="I2" s="76"/>
      <c r="J2" s="76"/>
      <c r="K2" s="76"/>
      <c r="L2" s="76"/>
      <c r="M2" s="76"/>
      <c r="N2" s="76"/>
      <c r="O2" s="76"/>
      <c r="P2" s="76"/>
      <c r="Q2" s="76"/>
      <c r="R2" s="76"/>
      <c r="S2" s="76"/>
      <c r="T2" s="76"/>
      <c r="U2" s="76"/>
      <c r="V2" s="76"/>
    </row>
    <row r="3" spans="2:22" ht="20.25">
      <c r="B3" s="76"/>
      <c r="C3" s="77" t="s">
        <v>124</v>
      </c>
      <c r="D3" s="76"/>
      <c r="E3" s="76"/>
      <c r="F3" s="76"/>
      <c r="G3" s="76"/>
      <c r="H3" s="76"/>
      <c r="I3" s="76"/>
      <c r="J3" s="76"/>
      <c r="K3" s="76"/>
      <c r="L3" s="76"/>
      <c r="M3" s="76"/>
      <c r="N3" s="76"/>
      <c r="O3" s="76"/>
      <c r="P3" s="76"/>
      <c r="Q3" s="76"/>
      <c r="R3" s="76"/>
      <c r="S3" s="76"/>
      <c r="T3" s="76"/>
      <c r="U3" s="76"/>
      <c r="V3" s="76"/>
    </row>
    <row r="4" spans="2:22" ht="20.25">
      <c r="B4" s="76"/>
      <c r="C4" s="79"/>
      <c r="D4" s="76"/>
      <c r="E4" s="26" t="s">
        <v>156</v>
      </c>
      <c r="F4" s="423"/>
      <c r="G4" s="424"/>
      <c r="H4" s="76"/>
      <c r="I4" s="76"/>
      <c r="J4" s="76"/>
      <c r="K4" s="76"/>
      <c r="L4" s="76"/>
      <c r="M4" s="76"/>
      <c r="N4" s="76"/>
      <c r="O4" s="76"/>
      <c r="P4" s="76"/>
      <c r="Q4" s="76"/>
      <c r="R4" s="76"/>
      <c r="S4" s="76"/>
      <c r="T4" s="76"/>
      <c r="U4" s="76"/>
      <c r="V4" s="76"/>
    </row>
    <row r="5" spans="2:22" ht="15" customHeight="1">
      <c r="B5" s="76"/>
      <c r="C5" s="79"/>
      <c r="D5" s="76"/>
      <c r="E5" s="76"/>
      <c r="F5" s="76"/>
      <c r="G5" s="76"/>
      <c r="H5" s="76"/>
      <c r="I5" s="76"/>
      <c r="J5" s="76"/>
      <c r="K5" s="76"/>
      <c r="L5" s="76"/>
      <c r="M5" s="76"/>
      <c r="N5" s="76"/>
      <c r="O5" s="76"/>
      <c r="P5" s="76"/>
      <c r="Q5" s="76"/>
      <c r="R5" s="76"/>
      <c r="S5" s="76"/>
      <c r="T5" s="76"/>
      <c r="U5" s="76"/>
      <c r="V5" s="76"/>
    </row>
    <row r="6" spans="2:22" ht="20.25">
      <c r="B6" s="76"/>
      <c r="C6" s="77" t="s">
        <v>36</v>
      </c>
      <c r="D6" s="425" t="s">
        <v>40</v>
      </c>
      <c r="E6" s="426"/>
      <c r="F6" s="426"/>
      <c r="G6" s="427"/>
      <c r="H6" s="76"/>
      <c r="I6" s="76"/>
      <c r="J6" s="76"/>
      <c r="K6" s="76"/>
      <c r="L6" s="76"/>
      <c r="M6" s="76"/>
      <c r="N6" s="76"/>
      <c r="O6" s="76"/>
      <c r="P6" s="76"/>
      <c r="Q6" s="76"/>
      <c r="R6" s="76"/>
      <c r="S6" s="76"/>
      <c r="T6" s="76"/>
      <c r="U6" s="76"/>
      <c r="V6" s="76"/>
    </row>
    <row r="7" spans="2:22" s="171" customFormat="1" ht="25.15" customHeight="1" thickBot="1">
      <c r="B7" s="169"/>
      <c r="C7" s="170"/>
      <c r="D7" s="428" t="s">
        <v>120</v>
      </c>
      <c r="E7" s="429"/>
      <c r="F7" s="430" t="s">
        <v>121</v>
      </c>
      <c r="G7" s="431"/>
      <c r="H7" s="76"/>
      <c r="I7" s="76"/>
      <c r="J7" s="76"/>
      <c r="K7" s="76"/>
      <c r="L7" s="76"/>
      <c r="M7" s="76"/>
      <c r="N7" s="76"/>
      <c r="O7" s="76"/>
      <c r="P7" s="76"/>
      <c r="Q7" s="169"/>
      <c r="R7" s="169"/>
      <c r="S7" s="169"/>
      <c r="T7" s="169"/>
      <c r="U7" s="169"/>
      <c r="V7" s="169"/>
    </row>
    <row r="8" spans="2:22" s="174" customFormat="1" ht="17.25" customHeight="1" thickTop="1" thickBot="1">
      <c r="B8" s="172"/>
      <c r="C8" s="173"/>
      <c r="D8" s="419" t="s">
        <v>12</v>
      </c>
      <c r="E8" s="420"/>
      <c r="F8" s="421" t="s">
        <v>12</v>
      </c>
      <c r="G8" s="422"/>
      <c r="H8" s="76"/>
      <c r="I8" s="76"/>
      <c r="J8" s="76"/>
      <c r="K8" s="76"/>
      <c r="L8" s="76"/>
      <c r="M8" s="76"/>
      <c r="N8" s="76"/>
      <c r="O8" s="76"/>
      <c r="P8" s="76"/>
      <c r="Q8" s="172"/>
      <c r="R8" s="172"/>
      <c r="S8" s="172"/>
      <c r="T8" s="172"/>
      <c r="U8" s="172"/>
      <c r="V8" s="172"/>
    </row>
    <row r="9" spans="2:22" ht="17.25" customHeight="1" thickTop="1">
      <c r="B9" s="76"/>
      <c r="C9" s="80" t="s">
        <v>46</v>
      </c>
      <c r="D9" s="177"/>
      <c r="E9" s="178">
        <v>100</v>
      </c>
      <c r="F9" s="179"/>
      <c r="G9" s="180">
        <v>100</v>
      </c>
      <c r="H9" s="76"/>
      <c r="I9" s="76"/>
      <c r="J9" s="76"/>
      <c r="K9" s="76"/>
      <c r="L9" s="76"/>
      <c r="M9" s="76"/>
      <c r="N9" s="76"/>
      <c r="O9" s="76"/>
      <c r="P9" s="76"/>
      <c r="Q9" s="76"/>
      <c r="R9" s="76"/>
      <c r="S9" s="76"/>
      <c r="T9" s="76"/>
      <c r="U9" s="76"/>
      <c r="V9" s="76"/>
    </row>
    <row r="10" spans="2:22" ht="17.25" customHeight="1">
      <c r="B10" s="76"/>
      <c r="C10" s="83" t="s">
        <v>13</v>
      </c>
      <c r="D10" s="181">
        <v>0</v>
      </c>
      <c r="E10" s="84">
        <f>D10*E9</f>
        <v>0</v>
      </c>
      <c r="F10" s="125">
        <v>0</v>
      </c>
      <c r="G10" s="182">
        <f>F10*G9</f>
        <v>0</v>
      </c>
      <c r="H10" s="76"/>
      <c r="I10" s="76"/>
      <c r="J10" s="76"/>
      <c r="K10" s="76"/>
      <c r="L10" s="76"/>
      <c r="M10" s="76"/>
      <c r="N10" s="76"/>
      <c r="O10" s="76"/>
      <c r="P10" s="76"/>
      <c r="Q10" s="76"/>
      <c r="R10" s="76"/>
      <c r="S10" s="76"/>
      <c r="T10" s="76"/>
      <c r="U10" s="76"/>
      <c r="V10" s="76"/>
    </row>
    <row r="11" spans="2:22" ht="17.25" customHeight="1">
      <c r="B11" s="76"/>
      <c r="C11" s="83" t="s">
        <v>14</v>
      </c>
      <c r="D11" s="181">
        <v>0</v>
      </c>
      <c r="E11" s="84">
        <f>D11*E9</f>
        <v>0</v>
      </c>
      <c r="F11" s="125">
        <v>0</v>
      </c>
      <c r="G11" s="182">
        <f>F11*G9</f>
        <v>0</v>
      </c>
      <c r="H11" s="76"/>
      <c r="I11" s="76"/>
      <c r="J11" s="76"/>
      <c r="K11" s="76"/>
      <c r="L11" s="76"/>
      <c r="M11" s="76"/>
      <c r="N11" s="76"/>
      <c r="O11" s="76"/>
      <c r="P11" s="76"/>
      <c r="Q11" s="76"/>
      <c r="R11" s="76"/>
      <c r="S11" s="76"/>
      <c r="T11" s="76"/>
      <c r="U11" s="76"/>
      <c r="V11" s="76"/>
    </row>
    <row r="12" spans="2:22" s="5" customFormat="1" ht="17.25" customHeight="1">
      <c r="B12" s="85"/>
      <c r="C12" s="80" t="s">
        <v>15</v>
      </c>
      <c r="D12" s="183"/>
      <c r="E12" s="87">
        <f>SUM(E9:E11)</f>
        <v>100</v>
      </c>
      <c r="F12" s="86"/>
      <c r="G12" s="184">
        <f>SUM(G9:G11)</f>
        <v>100</v>
      </c>
      <c r="H12" s="76"/>
      <c r="I12" s="76"/>
      <c r="J12" s="76"/>
      <c r="K12" s="76"/>
      <c r="L12" s="76"/>
      <c r="M12" s="76"/>
      <c r="N12" s="76"/>
      <c r="O12" s="76"/>
      <c r="P12" s="76"/>
      <c r="Q12" s="85"/>
      <c r="R12" s="85"/>
      <c r="S12" s="85"/>
      <c r="T12" s="85"/>
      <c r="U12" s="85"/>
      <c r="V12" s="85"/>
    </row>
    <row r="13" spans="2:22" ht="17.25" customHeight="1">
      <c r="B13" s="76"/>
      <c r="C13" s="88"/>
      <c r="D13" s="185"/>
      <c r="E13" s="89"/>
      <c r="F13" s="82"/>
      <c r="G13" s="186"/>
      <c r="H13" s="76"/>
      <c r="I13" s="76"/>
      <c r="J13" s="76"/>
      <c r="K13" s="76"/>
      <c r="L13" s="76"/>
      <c r="M13" s="76"/>
      <c r="N13" s="76"/>
      <c r="O13" s="76"/>
      <c r="P13" s="76"/>
      <c r="Q13" s="76"/>
      <c r="R13" s="76"/>
      <c r="S13" s="76"/>
      <c r="T13" s="76"/>
      <c r="U13" s="76"/>
      <c r="V13" s="76"/>
    </row>
    <row r="14" spans="2:22" ht="17.25" customHeight="1">
      <c r="B14" s="76"/>
      <c r="C14" s="90" t="s">
        <v>16</v>
      </c>
      <c r="D14" s="185"/>
      <c r="E14" s="91"/>
      <c r="F14" s="82"/>
      <c r="G14" s="187"/>
      <c r="H14" s="76"/>
      <c r="I14" s="76"/>
      <c r="J14" s="76"/>
      <c r="K14" s="76"/>
      <c r="L14" s="76"/>
      <c r="M14" s="76"/>
      <c r="N14" s="76"/>
      <c r="O14" s="76"/>
      <c r="P14" s="76"/>
      <c r="Q14" s="76"/>
      <c r="R14" s="76"/>
      <c r="S14" s="76"/>
      <c r="T14" s="76"/>
      <c r="U14" s="76"/>
      <c r="V14" s="76"/>
    </row>
    <row r="15" spans="2:22" ht="17.25" customHeight="1">
      <c r="B15" s="76"/>
      <c r="C15" s="92" t="s">
        <v>17</v>
      </c>
      <c r="D15" s="181">
        <v>0</v>
      </c>
      <c r="E15" s="84">
        <f>D15*(E$12)</f>
        <v>0</v>
      </c>
      <c r="F15" s="374">
        <v>0</v>
      </c>
      <c r="G15" s="182">
        <f>F15*(G$12)</f>
        <v>0</v>
      </c>
      <c r="H15" s="76"/>
      <c r="I15" s="76"/>
      <c r="J15" s="76"/>
      <c r="K15" s="76"/>
      <c r="L15" s="76"/>
      <c r="M15" s="76"/>
      <c r="N15" s="76"/>
      <c r="O15" s="76"/>
      <c r="P15" s="76"/>
      <c r="Q15" s="76"/>
      <c r="R15" s="76"/>
      <c r="S15" s="76"/>
      <c r="T15" s="76"/>
      <c r="U15" s="76"/>
      <c r="V15" s="76"/>
    </row>
    <row r="16" spans="2:22" ht="17.25" customHeight="1">
      <c r="B16" s="76"/>
      <c r="C16" s="92" t="s">
        <v>30</v>
      </c>
      <c r="D16" s="181">
        <v>0</v>
      </c>
      <c r="E16" s="84">
        <f>D16*(E$12)</f>
        <v>0</v>
      </c>
      <c r="F16" s="125">
        <v>0</v>
      </c>
      <c r="G16" s="182">
        <f>F16*(G$12)</f>
        <v>0</v>
      </c>
      <c r="H16" s="76"/>
      <c r="I16" s="76"/>
      <c r="J16" s="76"/>
      <c r="K16" s="76"/>
      <c r="L16" s="76"/>
      <c r="M16" s="76"/>
      <c r="N16" s="76"/>
      <c r="O16" s="76"/>
      <c r="P16" s="76"/>
      <c r="Q16" s="76"/>
      <c r="R16" s="76"/>
      <c r="S16" s="76"/>
      <c r="T16" s="76"/>
      <c r="U16" s="76"/>
      <c r="V16" s="76"/>
    </row>
    <row r="17" spans="2:22" ht="17.25" customHeight="1">
      <c r="B17" s="76"/>
      <c r="C17" s="92" t="s">
        <v>148</v>
      </c>
      <c r="D17" s="181">
        <v>0</v>
      </c>
      <c r="E17" s="84">
        <f>D17*(E$12)</f>
        <v>0</v>
      </c>
      <c r="F17" s="125">
        <v>0</v>
      </c>
      <c r="G17" s="182">
        <f>F17*(G$12)</f>
        <v>0</v>
      </c>
      <c r="H17" s="76"/>
      <c r="I17" s="76"/>
      <c r="J17" s="76"/>
      <c r="K17" s="76"/>
      <c r="L17" s="76"/>
      <c r="M17" s="76"/>
      <c r="N17" s="76"/>
      <c r="O17" s="76"/>
      <c r="P17" s="76"/>
      <c r="Q17" s="76"/>
      <c r="R17" s="76"/>
      <c r="S17" s="76"/>
      <c r="T17" s="76"/>
      <c r="U17" s="76"/>
      <c r="V17" s="76"/>
    </row>
    <row r="18" spans="2:22" ht="17.25" customHeight="1">
      <c r="B18" s="76"/>
      <c r="C18" s="92" t="s">
        <v>35</v>
      </c>
      <c r="D18" s="181">
        <v>0</v>
      </c>
      <c r="E18" s="84">
        <f>D18*(E$12)</f>
        <v>0</v>
      </c>
      <c r="F18" s="125">
        <v>0</v>
      </c>
      <c r="G18" s="182">
        <f>F18*(G$12)</f>
        <v>0</v>
      </c>
      <c r="H18" s="76"/>
      <c r="I18" s="76"/>
      <c r="J18" s="76"/>
      <c r="K18" s="76"/>
      <c r="L18" s="76"/>
      <c r="M18" s="76"/>
      <c r="N18" s="76"/>
      <c r="O18" s="76"/>
      <c r="P18" s="76"/>
      <c r="Q18" s="76"/>
      <c r="R18" s="76"/>
      <c r="S18" s="76"/>
      <c r="T18" s="76"/>
      <c r="U18" s="76"/>
      <c r="V18" s="76"/>
    </row>
    <row r="19" spans="2:22" ht="17.25" customHeight="1">
      <c r="B19" s="76"/>
      <c r="C19" s="88" t="s">
        <v>18</v>
      </c>
      <c r="D19" s="183"/>
      <c r="E19" s="93">
        <f>SUM(E12:E18)</f>
        <v>100</v>
      </c>
      <c r="F19" s="86"/>
      <c r="G19" s="188">
        <f>SUM(G12:G18)</f>
        <v>100</v>
      </c>
      <c r="H19" s="76"/>
      <c r="I19" s="76"/>
      <c r="J19" s="76"/>
      <c r="K19" s="76"/>
      <c r="L19" s="76"/>
      <c r="M19" s="76"/>
      <c r="N19" s="76"/>
      <c r="O19" s="76"/>
      <c r="P19" s="76"/>
      <c r="Q19" s="76"/>
      <c r="R19" s="76"/>
      <c r="S19" s="76"/>
      <c r="T19" s="76"/>
      <c r="U19" s="76"/>
      <c r="V19" s="76"/>
    </row>
    <row r="20" spans="2:22" ht="17.25" customHeight="1">
      <c r="B20" s="76"/>
      <c r="C20" s="90"/>
      <c r="D20" s="185"/>
      <c r="E20" s="91"/>
      <c r="F20" s="82"/>
      <c r="G20" s="187"/>
      <c r="H20" s="76"/>
      <c r="I20" s="76"/>
      <c r="J20" s="76"/>
      <c r="K20" s="76"/>
      <c r="L20" s="76"/>
      <c r="M20" s="76"/>
      <c r="N20" s="76"/>
      <c r="O20" s="76"/>
      <c r="P20" s="76"/>
      <c r="Q20" s="76"/>
      <c r="R20" s="76"/>
      <c r="S20" s="76"/>
      <c r="T20" s="76"/>
      <c r="U20" s="76"/>
      <c r="V20" s="76"/>
    </row>
    <row r="21" spans="2:22" ht="17.25" customHeight="1">
      <c r="B21" s="76"/>
      <c r="C21" s="92" t="s">
        <v>153</v>
      </c>
      <c r="D21" s="181">
        <v>0</v>
      </c>
      <c r="E21" s="95">
        <f>D21*($E$19)</f>
        <v>0</v>
      </c>
      <c r="F21" s="125">
        <v>0</v>
      </c>
      <c r="G21" s="189">
        <f>F21*($G$19)</f>
        <v>0</v>
      </c>
      <c r="H21" s="76"/>
      <c r="I21" s="76"/>
      <c r="J21" s="76"/>
      <c r="K21" s="76"/>
      <c r="L21" s="76"/>
      <c r="M21" s="76"/>
      <c r="N21" s="76"/>
      <c r="O21" s="76"/>
      <c r="P21" s="76"/>
      <c r="Q21" s="76"/>
      <c r="R21" s="76"/>
      <c r="S21" s="76"/>
      <c r="T21" s="76"/>
      <c r="U21" s="76"/>
      <c r="V21" s="76"/>
    </row>
    <row r="22" spans="2:22" s="3" customFormat="1" ht="17.25" customHeight="1">
      <c r="B22" s="94"/>
      <c r="C22" s="92" t="s">
        <v>104</v>
      </c>
      <c r="D22" s="181">
        <v>0</v>
      </c>
      <c r="E22" s="95">
        <f>D22*($E$19)</f>
        <v>0</v>
      </c>
      <c r="F22" s="374">
        <v>0</v>
      </c>
      <c r="G22" s="189">
        <f>F22*($G$19)</f>
        <v>0</v>
      </c>
      <c r="H22" s="76"/>
      <c r="I22" s="76"/>
      <c r="J22" s="76"/>
      <c r="K22" s="76"/>
      <c r="L22" s="76"/>
      <c r="M22" s="76"/>
      <c r="N22" s="76"/>
      <c r="O22" s="76"/>
      <c r="P22" s="76"/>
      <c r="Q22" s="94"/>
      <c r="R22" s="94"/>
      <c r="S22" s="94"/>
      <c r="T22" s="94"/>
      <c r="U22" s="94"/>
      <c r="V22" s="94"/>
    </row>
    <row r="23" spans="2:22" s="5" customFormat="1" ht="17.25" customHeight="1">
      <c r="B23" s="85"/>
      <c r="C23" s="80" t="s">
        <v>43</v>
      </c>
      <c r="D23" s="183"/>
      <c r="E23" s="96">
        <f>SUM(E19:E22)</f>
        <v>100</v>
      </c>
      <c r="F23" s="86"/>
      <c r="G23" s="190">
        <f>SUM(G19:G22)</f>
        <v>100</v>
      </c>
      <c r="H23" s="76"/>
      <c r="I23" s="76"/>
      <c r="J23" s="76"/>
      <c r="K23" s="76"/>
      <c r="L23" s="76"/>
      <c r="M23" s="76"/>
      <c r="N23" s="76"/>
      <c r="O23" s="76"/>
      <c r="P23" s="76"/>
      <c r="Q23" s="85"/>
      <c r="R23" s="85"/>
      <c r="S23" s="85"/>
      <c r="T23" s="85"/>
      <c r="U23" s="85"/>
      <c r="V23" s="85"/>
    </row>
    <row r="24" spans="2:22" ht="17.25" customHeight="1">
      <c r="B24" s="76"/>
      <c r="C24" s="80"/>
      <c r="D24" s="185"/>
      <c r="E24" s="96"/>
      <c r="F24" s="82"/>
      <c r="G24" s="190"/>
      <c r="H24" s="76"/>
      <c r="I24" s="76"/>
      <c r="J24" s="76"/>
      <c r="K24" s="76"/>
      <c r="L24" s="76"/>
      <c r="M24" s="76"/>
      <c r="N24" s="76"/>
      <c r="O24" s="76"/>
      <c r="P24" s="76"/>
      <c r="Q24" s="76"/>
      <c r="R24" s="76"/>
      <c r="S24" s="76"/>
      <c r="T24" s="76"/>
      <c r="U24" s="76"/>
      <c r="V24" s="76"/>
    </row>
    <row r="25" spans="2:22" ht="17.25" customHeight="1">
      <c r="B25" s="76"/>
      <c r="C25" s="56" t="s">
        <v>107</v>
      </c>
      <c r="D25" s="185"/>
      <c r="E25" s="91"/>
      <c r="F25" s="82"/>
      <c r="G25" s="187"/>
      <c r="H25" s="76"/>
      <c r="I25" s="76"/>
      <c r="J25" s="76"/>
      <c r="K25" s="76"/>
      <c r="L25" s="76"/>
      <c r="M25" s="76"/>
      <c r="N25" s="76"/>
      <c r="O25" s="76"/>
      <c r="P25" s="76"/>
      <c r="Q25" s="76"/>
      <c r="R25" s="76"/>
      <c r="S25" s="76"/>
      <c r="T25" s="76"/>
      <c r="U25" s="76"/>
      <c r="V25" s="76"/>
    </row>
    <row r="26" spans="2:22" ht="17.25" customHeight="1">
      <c r="B26" s="76"/>
      <c r="C26" s="92" t="s">
        <v>19</v>
      </c>
      <c r="D26" s="181">
        <v>0</v>
      </c>
      <c r="E26" s="91">
        <f t="shared" ref="E26:E35" si="0">ROUND(+E$23*D26,2)</f>
        <v>0</v>
      </c>
      <c r="F26" s="374">
        <v>0</v>
      </c>
      <c r="G26" s="187">
        <f t="shared" ref="G26:G35" si="1">ROUND(+G$23*F26,2)</f>
        <v>0</v>
      </c>
      <c r="H26" s="76"/>
      <c r="I26" s="76"/>
      <c r="J26" s="76"/>
      <c r="K26" s="76"/>
      <c r="L26" s="76"/>
      <c r="M26" s="76"/>
      <c r="N26" s="76"/>
      <c r="O26" s="76"/>
      <c r="P26" s="76"/>
      <c r="Q26" s="76"/>
      <c r="R26" s="76"/>
      <c r="S26" s="76"/>
      <c r="T26" s="76"/>
      <c r="U26" s="76"/>
      <c r="V26" s="76"/>
    </row>
    <row r="27" spans="2:22" ht="17.25" customHeight="1">
      <c r="B27" s="76"/>
      <c r="C27" s="92" t="s">
        <v>32</v>
      </c>
      <c r="D27" s="181">
        <v>0</v>
      </c>
      <c r="E27" s="91">
        <f t="shared" si="0"/>
        <v>0</v>
      </c>
      <c r="F27" s="125">
        <v>0</v>
      </c>
      <c r="G27" s="187">
        <f t="shared" si="1"/>
        <v>0</v>
      </c>
      <c r="H27" s="76"/>
      <c r="I27" s="76"/>
      <c r="J27" s="76"/>
      <c r="K27" s="76"/>
      <c r="L27" s="76"/>
      <c r="M27" s="76"/>
      <c r="N27" s="76"/>
      <c r="O27" s="76"/>
      <c r="P27" s="76"/>
      <c r="Q27" s="76"/>
      <c r="R27" s="76"/>
      <c r="S27" s="76"/>
      <c r="T27" s="76"/>
      <c r="U27" s="76"/>
      <c r="V27" s="76"/>
    </row>
    <row r="28" spans="2:22" ht="17.25" customHeight="1">
      <c r="B28" s="76"/>
      <c r="C28" s="92" t="s">
        <v>31</v>
      </c>
      <c r="D28" s="181">
        <v>0</v>
      </c>
      <c r="E28" s="91">
        <f t="shared" si="0"/>
        <v>0</v>
      </c>
      <c r="F28" s="125">
        <v>0</v>
      </c>
      <c r="G28" s="187">
        <f t="shared" si="1"/>
        <v>0</v>
      </c>
      <c r="H28" s="76"/>
      <c r="I28" s="76"/>
      <c r="J28" s="76"/>
      <c r="K28" s="76"/>
      <c r="L28" s="76"/>
      <c r="M28" s="76"/>
      <c r="N28" s="76"/>
      <c r="O28" s="76"/>
      <c r="P28" s="76"/>
      <c r="Q28" s="76"/>
      <c r="R28" s="76"/>
      <c r="S28" s="76"/>
      <c r="T28" s="76"/>
      <c r="U28" s="76"/>
      <c r="V28" s="76"/>
    </row>
    <row r="29" spans="2:22" ht="17.25" customHeight="1">
      <c r="B29" s="76"/>
      <c r="C29" s="33" t="s">
        <v>143</v>
      </c>
      <c r="D29" s="181">
        <v>0</v>
      </c>
      <c r="E29" s="91">
        <f t="shared" si="0"/>
        <v>0</v>
      </c>
      <c r="F29" s="125">
        <v>0</v>
      </c>
      <c r="G29" s="187">
        <f t="shared" si="1"/>
        <v>0</v>
      </c>
      <c r="H29" s="76"/>
      <c r="I29" s="76"/>
      <c r="J29" s="76"/>
      <c r="K29" s="76"/>
      <c r="L29" s="76"/>
      <c r="M29" s="76"/>
      <c r="N29" s="76"/>
      <c r="O29" s="76"/>
      <c r="P29" s="76"/>
      <c r="Q29" s="76"/>
      <c r="R29" s="76"/>
      <c r="S29" s="76"/>
      <c r="T29" s="76"/>
      <c r="U29" s="76"/>
      <c r="V29" s="76"/>
    </row>
    <row r="30" spans="2:22" ht="17.25" customHeight="1">
      <c r="B30" s="76"/>
      <c r="C30" s="92" t="s">
        <v>38</v>
      </c>
      <c r="D30" s="181">
        <v>0</v>
      </c>
      <c r="E30" s="91">
        <f t="shared" si="0"/>
        <v>0</v>
      </c>
      <c r="F30" s="125">
        <v>0</v>
      </c>
      <c r="G30" s="187">
        <f t="shared" si="1"/>
        <v>0</v>
      </c>
      <c r="H30" s="76"/>
      <c r="I30" s="76"/>
      <c r="J30" s="76"/>
      <c r="K30" s="76"/>
      <c r="L30" s="76"/>
      <c r="M30" s="76"/>
      <c r="N30" s="76"/>
      <c r="O30" s="76"/>
      <c r="P30" s="76"/>
      <c r="Q30" s="76"/>
      <c r="R30" s="76"/>
      <c r="S30" s="76"/>
      <c r="T30" s="76"/>
      <c r="U30" s="76"/>
      <c r="V30" s="76"/>
    </row>
    <row r="31" spans="2:22" ht="17.25" customHeight="1">
      <c r="B31" s="76"/>
      <c r="C31" s="92" t="s">
        <v>33</v>
      </c>
      <c r="D31" s="181">
        <v>0</v>
      </c>
      <c r="E31" s="91">
        <f t="shared" si="0"/>
        <v>0</v>
      </c>
      <c r="F31" s="125">
        <v>0</v>
      </c>
      <c r="G31" s="187">
        <f t="shared" si="1"/>
        <v>0</v>
      </c>
      <c r="H31" s="76"/>
      <c r="I31" s="76"/>
      <c r="J31" s="76"/>
      <c r="K31" s="76"/>
      <c r="L31" s="76"/>
      <c r="M31" s="76"/>
      <c r="N31" s="76"/>
      <c r="O31" s="76"/>
      <c r="P31" s="76"/>
      <c r="Q31" s="76"/>
      <c r="R31" s="76"/>
      <c r="S31" s="76"/>
      <c r="T31" s="76"/>
      <c r="U31" s="76"/>
      <c r="V31" s="76"/>
    </row>
    <row r="32" spans="2:22" ht="17.25" customHeight="1">
      <c r="B32" s="76"/>
      <c r="C32" s="92" t="s">
        <v>34</v>
      </c>
      <c r="D32" s="181">
        <v>0</v>
      </c>
      <c r="E32" s="91">
        <f>ROUND(+E$23*D32,2)</f>
        <v>0</v>
      </c>
      <c r="F32" s="125">
        <v>0</v>
      </c>
      <c r="G32" s="187">
        <f>ROUND(+G$23*F32,2)</f>
        <v>0</v>
      </c>
      <c r="H32" s="76"/>
      <c r="I32" s="76"/>
      <c r="J32" s="76"/>
      <c r="K32" s="76"/>
      <c r="L32" s="76"/>
      <c r="M32" s="76"/>
      <c r="N32" s="76"/>
      <c r="O32" s="76"/>
      <c r="P32" s="76"/>
      <c r="Q32" s="76"/>
      <c r="R32" s="76"/>
      <c r="S32" s="76"/>
      <c r="T32" s="76"/>
      <c r="U32" s="76"/>
      <c r="V32" s="76"/>
    </row>
    <row r="33" spans="2:23" ht="17.25" customHeight="1">
      <c r="B33" s="76"/>
      <c r="C33" s="92" t="s">
        <v>154</v>
      </c>
      <c r="D33" s="181">
        <v>0</v>
      </c>
      <c r="E33" s="91">
        <f>ROUND(+E$23*D33,2)</f>
        <v>0</v>
      </c>
      <c r="F33" s="125">
        <v>0</v>
      </c>
      <c r="G33" s="187">
        <f>ROUND(+G$23*F33,2)</f>
        <v>0</v>
      </c>
      <c r="H33" s="76"/>
      <c r="I33" s="76"/>
      <c r="J33" s="76"/>
      <c r="K33" s="76"/>
      <c r="L33" s="76"/>
      <c r="M33" s="76"/>
      <c r="N33" s="76"/>
      <c r="O33" s="76"/>
      <c r="P33" s="76"/>
      <c r="Q33" s="76"/>
      <c r="R33" s="76"/>
      <c r="S33" s="76"/>
      <c r="T33" s="76"/>
      <c r="U33" s="76"/>
      <c r="V33" s="76"/>
    </row>
    <row r="34" spans="2:23" ht="17.25" customHeight="1">
      <c r="B34" s="76"/>
      <c r="C34" s="92" t="s">
        <v>20</v>
      </c>
      <c r="D34" s="181">
        <v>0</v>
      </c>
      <c r="E34" s="91">
        <f t="shared" si="0"/>
        <v>0</v>
      </c>
      <c r="F34" s="125">
        <v>0</v>
      </c>
      <c r="G34" s="187">
        <f t="shared" si="1"/>
        <v>0</v>
      </c>
      <c r="H34" s="76"/>
      <c r="I34" s="76"/>
      <c r="J34" s="76"/>
      <c r="K34" s="76"/>
      <c r="L34" s="76"/>
      <c r="M34" s="76"/>
      <c r="N34" s="76"/>
      <c r="O34" s="76"/>
      <c r="P34" s="76"/>
      <c r="Q34" s="76"/>
      <c r="R34" s="76"/>
      <c r="S34" s="76"/>
      <c r="T34" s="76"/>
      <c r="U34" s="76"/>
      <c r="V34" s="76"/>
    </row>
    <row r="35" spans="2:23" ht="17.25" customHeight="1">
      <c r="B35" s="76"/>
      <c r="C35" s="92" t="s">
        <v>37</v>
      </c>
      <c r="D35" s="181">
        <v>0</v>
      </c>
      <c r="E35" s="91">
        <f t="shared" si="0"/>
        <v>0</v>
      </c>
      <c r="F35" s="125">
        <v>0</v>
      </c>
      <c r="G35" s="187">
        <f t="shared" si="1"/>
        <v>0</v>
      </c>
      <c r="H35" s="76"/>
      <c r="I35" s="76"/>
      <c r="J35" s="76"/>
      <c r="K35" s="76"/>
      <c r="L35" s="76"/>
      <c r="M35" s="76"/>
      <c r="N35" s="76"/>
      <c r="O35" s="76"/>
      <c r="P35" s="76"/>
      <c r="Q35" s="76"/>
      <c r="R35" s="76"/>
      <c r="S35" s="76"/>
      <c r="T35" s="76"/>
      <c r="U35" s="76"/>
      <c r="V35" s="76"/>
    </row>
    <row r="36" spans="2:23" ht="17.25" customHeight="1">
      <c r="B36" s="76"/>
      <c r="C36" s="34" t="s">
        <v>125</v>
      </c>
      <c r="D36" s="191"/>
      <c r="E36" s="98">
        <f>SUM(E23:E35)</f>
        <v>100</v>
      </c>
      <c r="F36" s="97"/>
      <c r="G36" s="192">
        <f>SUM(G23:G35)</f>
        <v>100</v>
      </c>
      <c r="H36" s="76"/>
      <c r="I36" s="76"/>
      <c r="J36" s="76"/>
      <c r="K36" s="76"/>
      <c r="L36" s="76"/>
      <c r="M36" s="76"/>
      <c r="N36" s="76"/>
      <c r="O36" s="76"/>
      <c r="P36" s="76"/>
      <c r="Q36" s="76"/>
      <c r="R36" s="76"/>
      <c r="S36" s="76"/>
      <c r="T36" s="76"/>
      <c r="U36" s="76"/>
      <c r="V36" s="76"/>
    </row>
    <row r="37" spans="2:23" ht="17.25" customHeight="1">
      <c r="B37" s="76"/>
      <c r="C37" s="99"/>
      <c r="D37" s="185"/>
      <c r="E37" s="82"/>
      <c r="F37" s="82"/>
      <c r="G37" s="187"/>
      <c r="H37" s="76"/>
      <c r="I37" s="76"/>
      <c r="J37" s="76"/>
      <c r="K37" s="76"/>
      <c r="L37" s="76"/>
      <c r="M37" s="76"/>
      <c r="N37" s="76"/>
      <c r="O37" s="76"/>
      <c r="P37" s="76"/>
      <c r="Q37" s="76"/>
      <c r="R37" s="76"/>
      <c r="S37" s="76"/>
      <c r="T37" s="76"/>
      <c r="U37" s="76"/>
      <c r="V37" s="76"/>
    </row>
    <row r="38" spans="2:23" ht="17.25" customHeight="1">
      <c r="B38" s="76"/>
      <c r="C38" s="30" t="s">
        <v>105</v>
      </c>
      <c r="D38" s="185"/>
      <c r="E38" s="82"/>
      <c r="F38" s="82"/>
      <c r="G38" s="187"/>
      <c r="H38" s="76"/>
      <c r="I38" s="76"/>
      <c r="J38" s="76"/>
      <c r="K38" s="76"/>
      <c r="L38" s="76"/>
      <c r="M38" s="76"/>
      <c r="N38" s="76"/>
      <c r="O38" s="76"/>
      <c r="P38" s="76"/>
      <c r="Q38" s="76"/>
      <c r="R38" s="76"/>
      <c r="S38" s="76"/>
      <c r="T38" s="76"/>
      <c r="U38" s="76"/>
      <c r="V38" s="76"/>
    </row>
    <row r="39" spans="2:23" ht="17.25" customHeight="1">
      <c r="B39" s="76"/>
      <c r="C39" s="175" t="s">
        <v>44</v>
      </c>
      <c r="D39" s="181">
        <v>0</v>
      </c>
      <c r="E39" s="91">
        <f>ROUND(+E$36*D39,2)</f>
        <v>0</v>
      </c>
      <c r="F39" s="374">
        <v>0</v>
      </c>
      <c r="G39" s="187">
        <f>ROUND(+G$36*F39,2)</f>
        <v>0</v>
      </c>
      <c r="H39" s="76"/>
      <c r="I39" s="76"/>
      <c r="J39" s="76"/>
      <c r="K39" s="76"/>
      <c r="L39" s="76"/>
      <c r="M39" s="76"/>
      <c r="N39" s="76"/>
      <c r="O39" s="76"/>
      <c r="P39" s="76"/>
      <c r="Q39" s="76"/>
      <c r="R39" s="76"/>
      <c r="S39" s="76"/>
      <c r="T39" s="76"/>
      <c r="U39" s="76"/>
      <c r="V39" s="76"/>
    </row>
    <row r="40" spans="2:23" ht="17.25" customHeight="1">
      <c r="B40" s="76"/>
      <c r="C40" s="100"/>
      <c r="D40" s="183"/>
      <c r="E40" s="81"/>
      <c r="F40" s="86"/>
      <c r="G40" s="186"/>
      <c r="H40" s="76"/>
      <c r="I40" s="76"/>
      <c r="J40" s="76"/>
      <c r="K40" s="76"/>
      <c r="L40" s="76"/>
      <c r="M40" s="76"/>
      <c r="N40" s="76"/>
      <c r="O40" s="76"/>
      <c r="P40" s="76"/>
      <c r="Q40" s="76"/>
      <c r="R40" s="76"/>
      <c r="S40" s="76"/>
      <c r="T40" s="76"/>
      <c r="U40" s="76"/>
      <c r="V40" s="76"/>
    </row>
    <row r="41" spans="2:23" s="15" customFormat="1" ht="31.9" customHeight="1">
      <c r="B41" s="101"/>
      <c r="C41" s="102" t="s">
        <v>179</v>
      </c>
      <c r="D41" s="193">
        <f>24.56*E41/100</f>
        <v>24.56</v>
      </c>
      <c r="E41" s="104">
        <f>SUM(E36:E39)</f>
        <v>100</v>
      </c>
      <c r="F41" s="103">
        <f>24.56*G41/100</f>
        <v>24.56</v>
      </c>
      <c r="G41" s="194">
        <f>SUM(G36:G39)</f>
        <v>100</v>
      </c>
      <c r="H41" s="76"/>
      <c r="I41" s="76"/>
      <c r="J41" s="76"/>
      <c r="K41" s="76"/>
      <c r="L41" s="76"/>
      <c r="M41" s="76"/>
      <c r="N41" s="76"/>
      <c r="O41" s="76"/>
      <c r="P41" s="76"/>
      <c r="Q41" s="105"/>
      <c r="R41" s="105"/>
      <c r="S41" s="105"/>
      <c r="T41" s="105"/>
      <c r="U41" s="105"/>
      <c r="V41" s="105"/>
      <c r="W41" s="21"/>
    </row>
    <row r="42" spans="2:23" s="15" customFormat="1" ht="31.15" customHeight="1">
      <c r="B42" s="101"/>
      <c r="C42" s="148" t="s">
        <v>183</v>
      </c>
      <c r="D42" s="195">
        <v>0</v>
      </c>
      <c r="E42" s="375"/>
      <c r="F42" s="376">
        <v>0</v>
      </c>
      <c r="G42" s="196"/>
      <c r="H42" s="76"/>
      <c r="I42" s="76"/>
      <c r="J42" s="76"/>
      <c r="K42" s="76"/>
      <c r="L42" s="76"/>
      <c r="M42" s="76"/>
      <c r="N42" s="76"/>
      <c r="O42" s="76"/>
      <c r="P42" s="76"/>
      <c r="Q42" s="101"/>
      <c r="R42" s="101"/>
      <c r="S42" s="101"/>
      <c r="T42" s="101"/>
      <c r="U42" s="101"/>
      <c r="V42" s="101"/>
    </row>
    <row r="43" spans="2:23" s="4" customFormat="1" ht="17.25" customHeight="1">
      <c r="B43" s="106"/>
      <c r="C43" s="108"/>
      <c r="D43" s="197"/>
      <c r="E43" s="109"/>
      <c r="F43" s="144"/>
      <c r="G43" s="198"/>
      <c r="H43" s="76"/>
      <c r="I43" s="76"/>
      <c r="J43" s="76"/>
      <c r="K43" s="76"/>
      <c r="L43" s="76"/>
      <c r="M43" s="76"/>
      <c r="N43" s="76"/>
      <c r="O43" s="76"/>
      <c r="P43" s="76"/>
      <c r="Q43" s="106"/>
      <c r="R43" s="106"/>
      <c r="S43" s="106"/>
      <c r="T43" s="106"/>
      <c r="U43" s="106"/>
      <c r="V43" s="106"/>
    </row>
    <row r="44" spans="2:23" s="4" customFormat="1" ht="30.6" customHeight="1">
      <c r="B44" s="106"/>
      <c r="C44" s="126" t="s">
        <v>103</v>
      </c>
      <c r="D44" s="199"/>
      <c r="E44" s="113">
        <f>D41+D42</f>
        <v>24.56</v>
      </c>
      <c r="F44" s="145"/>
      <c r="G44" s="200">
        <f>F41+F42</f>
        <v>24.56</v>
      </c>
      <c r="H44" s="76"/>
      <c r="I44" s="76"/>
      <c r="J44" s="76"/>
      <c r="K44" s="76"/>
      <c r="L44" s="76"/>
      <c r="M44" s="76"/>
      <c r="N44" s="76"/>
      <c r="O44" s="76"/>
      <c r="P44" s="76"/>
      <c r="Q44" s="106"/>
      <c r="R44" s="106"/>
      <c r="S44" s="106"/>
      <c r="T44" s="106"/>
      <c r="U44" s="106"/>
      <c r="V44" s="106"/>
    </row>
    <row r="45" spans="2:23" s="4" customFormat="1" ht="17.25" customHeight="1">
      <c r="B45" s="106"/>
      <c r="C45" s="110"/>
      <c r="D45" s="197"/>
      <c r="E45" s="109"/>
      <c r="F45" s="144"/>
      <c r="G45" s="198"/>
      <c r="H45" s="76"/>
      <c r="I45" s="76"/>
      <c r="J45" s="76"/>
      <c r="K45" s="76"/>
      <c r="L45" s="76"/>
      <c r="M45" s="76"/>
      <c r="N45" s="76"/>
      <c r="O45" s="76"/>
      <c r="P45" s="76"/>
      <c r="Q45" s="106"/>
      <c r="R45" s="106"/>
      <c r="S45" s="106"/>
      <c r="T45" s="106"/>
      <c r="U45" s="106"/>
      <c r="V45" s="106"/>
    </row>
    <row r="46" spans="2:23" s="4" customFormat="1" ht="31.9" customHeight="1">
      <c r="B46" s="106"/>
      <c r="C46" s="107" t="s">
        <v>182</v>
      </c>
      <c r="D46" s="193">
        <f>+D41+D43</f>
        <v>24.56</v>
      </c>
      <c r="E46" s="248">
        <f>'Invulblad 1 Tarieven MSP'!D11</f>
        <v>0</v>
      </c>
      <c r="F46" s="103">
        <f>+F41+F43</f>
        <v>24.56</v>
      </c>
      <c r="G46" s="249">
        <f>E46</f>
        <v>0</v>
      </c>
      <c r="H46" s="76"/>
      <c r="I46" s="76"/>
      <c r="J46" s="76"/>
      <c r="K46" s="76"/>
      <c r="L46" s="76"/>
      <c r="M46" s="76"/>
      <c r="N46" s="76"/>
      <c r="O46" s="76"/>
      <c r="P46" s="76"/>
      <c r="Q46" s="106"/>
      <c r="R46" s="106"/>
      <c r="S46" s="106"/>
      <c r="T46" s="106"/>
      <c r="U46" s="106"/>
      <c r="V46" s="106"/>
    </row>
    <row r="47" spans="2:23" s="4" customFormat="1" ht="17.25" customHeight="1" thickBot="1">
      <c r="B47" s="106"/>
      <c r="C47" s="176"/>
      <c r="D47" s="201"/>
      <c r="E47" s="131" t="str">
        <f>IF(E46=0,"",IF(OR(E46&lt;0.4,E46&gt;0.75),"Geef juiste Opslag op in blad 1 rekening houdend met de bandbreedte",""))</f>
        <v/>
      </c>
      <c r="F47" s="111"/>
      <c r="G47" s="202"/>
      <c r="H47" s="76"/>
      <c r="I47" s="76"/>
      <c r="J47" s="76"/>
      <c r="K47" s="76"/>
      <c r="L47" s="76"/>
      <c r="M47" s="76"/>
      <c r="N47" s="76"/>
      <c r="O47" s="76"/>
      <c r="P47" s="76"/>
      <c r="Q47" s="106"/>
      <c r="R47" s="106"/>
      <c r="S47" s="106"/>
      <c r="T47" s="106"/>
      <c r="U47" s="106"/>
      <c r="V47" s="106"/>
    </row>
    <row r="48" spans="2:23" s="15" customFormat="1" ht="31.9" customHeight="1" thickBot="1">
      <c r="B48" s="101"/>
      <c r="C48" s="129" t="s">
        <v>102</v>
      </c>
      <c r="D48" s="203"/>
      <c r="E48" s="154">
        <f>IF(E46="","",E44+E46)</f>
        <v>24.56</v>
      </c>
      <c r="F48" s="112"/>
      <c r="G48" s="246">
        <f>IF(G46="","",G44+G46)</f>
        <v>24.56</v>
      </c>
      <c r="H48" s="76"/>
      <c r="I48" s="76"/>
      <c r="J48" s="76"/>
      <c r="K48" s="76"/>
      <c r="L48" s="76"/>
      <c r="M48" s="76"/>
      <c r="N48" s="76"/>
      <c r="O48" s="76"/>
      <c r="P48" s="76"/>
      <c r="Q48" s="101"/>
      <c r="R48" s="101"/>
      <c r="S48" s="101"/>
      <c r="T48" s="101"/>
      <c r="U48" s="101"/>
      <c r="V48" s="101"/>
    </row>
    <row r="49" spans="2:22" s="4" customFormat="1" ht="17.25" customHeight="1">
      <c r="B49" s="106"/>
      <c r="C49" s="114"/>
      <c r="D49" s="204"/>
      <c r="E49" s="82"/>
      <c r="F49" s="115"/>
      <c r="G49" s="187"/>
      <c r="H49" s="76"/>
      <c r="I49" s="76"/>
      <c r="J49" s="76"/>
      <c r="K49" s="76"/>
      <c r="L49" s="76"/>
      <c r="M49" s="76"/>
      <c r="N49" s="76"/>
      <c r="O49" s="76"/>
      <c r="P49" s="76"/>
      <c r="Q49" s="106"/>
      <c r="R49" s="106"/>
      <c r="S49" s="106"/>
      <c r="T49" s="106"/>
      <c r="U49" s="106"/>
      <c r="V49" s="106"/>
    </row>
    <row r="50" spans="2:22" s="4" customFormat="1" ht="17.25" customHeight="1">
      <c r="B50" s="106"/>
      <c r="C50" s="114" t="s">
        <v>26</v>
      </c>
      <c r="D50" s="204"/>
      <c r="E50" s="82"/>
      <c r="F50" s="115"/>
      <c r="G50" s="187"/>
      <c r="H50" s="76"/>
      <c r="I50" s="76"/>
      <c r="J50" s="76"/>
      <c r="K50" s="76"/>
      <c r="L50" s="76"/>
      <c r="M50" s="76"/>
      <c r="N50" s="76"/>
      <c r="O50" s="76"/>
      <c r="P50" s="76"/>
      <c r="Q50" s="106"/>
      <c r="R50" s="106"/>
      <c r="S50" s="106"/>
      <c r="T50" s="106"/>
      <c r="U50" s="106"/>
      <c r="V50" s="106"/>
    </row>
    <row r="51" spans="2:22" s="4" customFormat="1" ht="17.25" customHeight="1">
      <c r="B51" s="106"/>
      <c r="C51" s="114" t="s">
        <v>27</v>
      </c>
      <c r="D51" s="205" t="s">
        <v>29</v>
      </c>
      <c r="E51" s="82" t="str">
        <f>IF(D51="JA","Ondertekende onderbouwing van ERD ZW-flex of polisblad meesturen",IF(D51="NEE","Beschikking van de Belastingdienst van facturerende organisatie meesturen.",""))</f>
        <v/>
      </c>
      <c r="F51" s="82"/>
      <c r="G51" s="187"/>
      <c r="H51" s="76"/>
      <c r="I51" s="76"/>
      <c r="J51" s="76"/>
      <c r="K51" s="76"/>
      <c r="L51" s="76"/>
      <c r="M51" s="76"/>
      <c r="N51" s="76"/>
      <c r="O51" s="76"/>
      <c r="P51" s="76"/>
      <c r="Q51" s="106"/>
      <c r="R51" s="106"/>
      <c r="S51" s="106"/>
      <c r="T51" s="106"/>
      <c r="U51" s="106"/>
      <c r="V51" s="106"/>
    </row>
    <row r="52" spans="2:22" s="4" customFormat="1" ht="17.25" customHeight="1">
      <c r="B52" s="106"/>
      <c r="C52" s="114" t="s">
        <v>28</v>
      </c>
      <c r="D52" s="205" t="s">
        <v>29</v>
      </c>
      <c r="E52" s="82" t="str">
        <f>IF(D52="JA","Ondertekende onderbouwing van ERD WGA of polisblad meesturen",IF(D52="NEE","Beschikking van de Belastingdienst van facturerende organisatie meesturen.",""))</f>
        <v/>
      </c>
      <c r="F52" s="82"/>
      <c r="G52" s="187"/>
      <c r="H52" s="76"/>
      <c r="I52" s="76"/>
      <c r="J52" s="76"/>
      <c r="K52" s="106"/>
      <c r="L52" s="106"/>
      <c r="M52" s="106"/>
      <c r="N52" s="106"/>
      <c r="O52" s="106"/>
      <c r="P52" s="106"/>
      <c r="Q52" s="106"/>
      <c r="R52" s="106"/>
      <c r="S52" s="106"/>
      <c r="T52" s="106"/>
      <c r="U52" s="106"/>
      <c r="V52" s="106"/>
    </row>
    <row r="53" spans="2:22" s="4" customFormat="1" ht="17.25" customHeight="1">
      <c r="B53" s="106"/>
      <c r="C53" s="114"/>
      <c r="D53" s="204"/>
      <c r="E53" s="82"/>
      <c r="F53" s="115"/>
      <c r="G53" s="187"/>
      <c r="H53" s="76"/>
      <c r="I53" s="76"/>
      <c r="J53" s="76"/>
      <c r="K53" s="106"/>
      <c r="L53" s="106"/>
      <c r="M53" s="106"/>
      <c r="N53" s="106"/>
      <c r="O53" s="106"/>
      <c r="P53" s="106"/>
      <c r="Q53" s="106"/>
      <c r="R53" s="106"/>
      <c r="S53" s="106"/>
      <c r="T53" s="106"/>
      <c r="U53" s="106"/>
      <c r="V53" s="106"/>
    </row>
    <row r="54" spans="2:22" s="15" customFormat="1" ht="26.45" customHeight="1">
      <c r="B54" s="101"/>
      <c r="C54" s="116" t="s">
        <v>24</v>
      </c>
      <c r="D54" s="362" t="s">
        <v>150</v>
      </c>
      <c r="E54" s="361"/>
      <c r="F54" s="363" t="s">
        <v>150</v>
      </c>
      <c r="G54" s="206"/>
      <c r="H54" s="76"/>
      <c r="I54" s="76"/>
      <c r="J54" s="76"/>
      <c r="K54" s="101"/>
      <c r="L54" s="101"/>
      <c r="M54" s="101"/>
      <c r="N54" s="101"/>
      <c r="O54" s="101"/>
      <c r="P54" s="101"/>
      <c r="Q54" s="101"/>
      <c r="R54" s="101"/>
      <c r="S54" s="101"/>
      <c r="T54" s="101"/>
      <c r="U54" s="101"/>
      <c r="V54" s="101"/>
    </row>
    <row r="55" spans="2:22">
      <c r="B55" s="76"/>
      <c r="C55" s="76"/>
      <c r="D55" s="76"/>
      <c r="E55" s="76"/>
      <c r="F55" s="76"/>
      <c r="G55" s="76"/>
      <c r="H55" s="76"/>
      <c r="I55" s="76"/>
      <c r="J55" s="76"/>
      <c r="K55" s="76"/>
      <c r="L55" s="76"/>
      <c r="M55" s="76"/>
      <c r="N55" s="76"/>
      <c r="O55" s="76"/>
      <c r="P55" s="76"/>
      <c r="Q55" s="76"/>
      <c r="R55" s="76"/>
      <c r="S55" s="76"/>
      <c r="T55" s="76"/>
      <c r="U55" s="76"/>
      <c r="V55" s="76"/>
    </row>
    <row r="56" spans="2:22" ht="24" customHeight="1">
      <c r="B56" s="76"/>
      <c r="C56" s="433" t="s">
        <v>119</v>
      </c>
      <c r="D56" s="434"/>
      <c r="E56" s="434"/>
      <c r="F56" s="434"/>
      <c r="G56" s="435"/>
      <c r="H56" s="435"/>
      <c r="I56" s="168"/>
      <c r="J56" s="117"/>
      <c r="K56" s="117"/>
      <c r="L56" s="117"/>
      <c r="M56" s="76"/>
      <c r="N56" s="76"/>
      <c r="O56" s="76"/>
      <c r="P56" s="76"/>
      <c r="Q56" s="76"/>
      <c r="R56" s="76"/>
      <c r="S56" s="76"/>
      <c r="T56" s="76"/>
      <c r="U56" s="76"/>
      <c r="V56" s="76"/>
    </row>
    <row r="57" spans="2:22" ht="45" customHeight="1">
      <c r="B57" s="76"/>
      <c r="C57" s="158" t="s">
        <v>21</v>
      </c>
      <c r="D57" s="210" t="s">
        <v>25</v>
      </c>
      <c r="E57" s="207" t="s">
        <v>78</v>
      </c>
      <c r="F57" s="207" t="s">
        <v>123</v>
      </c>
      <c r="G57" s="207" t="s">
        <v>22</v>
      </c>
      <c r="H57" s="211" t="s">
        <v>122</v>
      </c>
      <c r="I57" s="216" t="s">
        <v>114</v>
      </c>
      <c r="J57" s="117"/>
      <c r="K57" s="117"/>
      <c r="L57" s="117"/>
      <c r="M57" s="76"/>
      <c r="N57" s="76"/>
      <c r="O57" s="76"/>
      <c r="P57" s="76"/>
      <c r="Q57" s="76"/>
      <c r="R57" s="76"/>
      <c r="S57" s="76"/>
      <c r="T57" s="76"/>
      <c r="U57" s="76"/>
      <c r="V57" s="76"/>
    </row>
    <row r="58" spans="2:22" ht="30" customHeight="1">
      <c r="B58" s="76"/>
      <c r="C58" s="149" t="str">
        <f>D7</f>
        <v>A: Fase A met uitzendbeding obv Gewerkte uren</v>
      </c>
      <c r="D58" s="212">
        <v>24.56</v>
      </c>
      <c r="E58" s="213">
        <f>(D58*E41/100)+D42</f>
        <v>24.56</v>
      </c>
      <c r="F58" s="212">
        <f>D58*15%*E54/100</f>
        <v>0</v>
      </c>
      <c r="G58" s="214">
        <v>10500</v>
      </c>
      <c r="H58" s="215" t="str">
        <f>IF(E58&gt;24.56,(E58)*G58,"- ")</f>
        <v xml:space="preserve">- </v>
      </c>
      <c r="I58" s="379" t="str">
        <f>IF(E58&gt;24.56,H58+((G58*0.15)*(D58*E54/100)),"-")</f>
        <v>-</v>
      </c>
      <c r="J58" s="122"/>
      <c r="K58" s="122"/>
      <c r="L58" s="123"/>
      <c r="M58" s="76"/>
      <c r="N58" s="76"/>
      <c r="O58" s="76"/>
      <c r="P58" s="76"/>
      <c r="Q58" s="76"/>
      <c r="R58" s="76"/>
      <c r="S58" s="76"/>
      <c r="T58" s="76"/>
      <c r="U58" s="76"/>
      <c r="V58" s="76"/>
    </row>
    <row r="59" spans="2:22" ht="30" customHeight="1">
      <c r="B59" s="76"/>
      <c r="C59" s="149" t="str">
        <f>F7</f>
        <v>B: Fase B obv Gewerkte uren</v>
      </c>
      <c r="D59" s="212">
        <v>24.56</v>
      </c>
      <c r="E59" s="213">
        <f>(D59*G41/100)+F42</f>
        <v>24.56</v>
      </c>
      <c r="F59" s="212">
        <f>D59*15%*G54/100</f>
        <v>0</v>
      </c>
      <c r="G59" s="214">
        <v>4500</v>
      </c>
      <c r="H59" s="215" t="str">
        <f>IF(E59&gt;24.56,(E59)*G59,"- ")</f>
        <v xml:space="preserve">- </v>
      </c>
      <c r="I59" s="379" t="str">
        <f>IF(E59&gt;24.56,H59+((G59*0.15)*(D59*G54/100)),"-")</f>
        <v>-</v>
      </c>
      <c r="J59" s="122"/>
      <c r="K59" s="122"/>
      <c r="L59" s="123"/>
      <c r="M59" s="76"/>
      <c r="N59" s="76"/>
      <c r="O59" s="76"/>
      <c r="P59" s="76"/>
      <c r="Q59" s="76"/>
      <c r="R59" s="76"/>
      <c r="S59" s="76"/>
      <c r="T59" s="76"/>
      <c r="U59" s="76"/>
      <c r="V59" s="76"/>
    </row>
    <row r="60" spans="2:22">
      <c r="B60" s="76"/>
      <c r="C60" s="76"/>
      <c r="D60" s="76"/>
      <c r="E60" s="76"/>
      <c r="F60" s="76"/>
      <c r="G60" s="132"/>
      <c r="H60" s="76"/>
      <c r="I60" s="76"/>
      <c r="J60" s="122"/>
      <c r="K60" s="117"/>
      <c r="L60" s="117"/>
      <c r="M60" s="76"/>
      <c r="N60" s="76"/>
      <c r="O60" s="76"/>
      <c r="P60" s="76"/>
      <c r="Q60" s="76"/>
      <c r="R60" s="76"/>
      <c r="S60" s="76"/>
      <c r="T60" s="76"/>
      <c r="U60" s="76"/>
      <c r="V60" s="76"/>
    </row>
    <row r="61" spans="2:22" s="21" customFormat="1" ht="30" customHeight="1">
      <c r="B61" s="105"/>
      <c r="C61" s="436" t="s">
        <v>139</v>
      </c>
      <c r="D61" s="437"/>
      <c r="E61" s="437"/>
      <c r="F61" s="437"/>
      <c r="G61" s="218"/>
      <c r="H61" s="438" t="str">
        <f>IF(E59&gt;24.56,I58+I59,"-")</f>
        <v>-</v>
      </c>
      <c r="I61" s="439"/>
      <c r="J61" s="208"/>
      <c r="K61" s="208"/>
      <c r="L61" s="208"/>
      <c r="M61" s="105"/>
      <c r="N61" s="105"/>
      <c r="O61" s="105"/>
      <c r="P61" s="105"/>
      <c r="Q61" s="105"/>
      <c r="R61" s="105"/>
      <c r="S61" s="105"/>
      <c r="T61" s="105"/>
      <c r="U61" s="105"/>
      <c r="V61" s="105"/>
    </row>
    <row r="62" spans="2:22" ht="12.75" thickBot="1">
      <c r="B62" s="76"/>
      <c r="C62" s="76"/>
      <c r="D62" s="76"/>
      <c r="E62" s="76"/>
      <c r="F62" s="76"/>
      <c r="G62" s="76"/>
      <c r="H62" s="76"/>
      <c r="I62" s="76"/>
      <c r="J62" s="76"/>
      <c r="K62" s="76"/>
      <c r="L62" s="76"/>
      <c r="M62" s="76"/>
      <c r="N62" s="76"/>
      <c r="O62" s="76"/>
      <c r="P62" s="76"/>
      <c r="Q62" s="76"/>
      <c r="R62" s="76"/>
      <c r="S62" s="76"/>
      <c r="T62" s="76"/>
      <c r="U62" s="76"/>
      <c r="V62" s="76"/>
    </row>
    <row r="63" spans="2:22" s="21" customFormat="1" ht="25.15" customHeight="1" thickBot="1">
      <c r="B63" s="105"/>
      <c r="C63" s="440" t="s">
        <v>112</v>
      </c>
      <c r="D63" s="441"/>
      <c r="E63" s="441"/>
      <c r="F63" s="441"/>
      <c r="G63" s="209"/>
      <c r="H63" s="442" t="str">
        <f>IF(H61&lt;&gt;"-",H61/(G58+G59),"-")</f>
        <v>-</v>
      </c>
      <c r="I63" s="442"/>
      <c r="J63" s="142"/>
      <c r="K63" s="142"/>
      <c r="L63" s="105"/>
      <c r="M63" s="105"/>
      <c r="N63" s="105"/>
      <c r="O63" s="105"/>
      <c r="P63" s="105"/>
      <c r="Q63" s="105"/>
      <c r="R63" s="105"/>
      <c r="S63" s="105"/>
      <c r="T63" s="105"/>
      <c r="U63" s="105"/>
      <c r="V63" s="105"/>
    </row>
    <row r="64" spans="2:22">
      <c r="B64" s="76"/>
      <c r="C64" s="76"/>
      <c r="D64" s="76"/>
      <c r="E64" s="76"/>
      <c r="F64" s="76"/>
      <c r="G64" s="76"/>
      <c r="H64" s="76"/>
      <c r="I64" s="76"/>
      <c r="J64" s="76"/>
      <c r="K64" s="76"/>
      <c r="L64" s="76"/>
      <c r="M64" s="76"/>
      <c r="N64" s="76"/>
      <c r="O64" s="76"/>
      <c r="P64" s="76"/>
      <c r="Q64" s="76"/>
      <c r="R64" s="76"/>
      <c r="S64" s="76"/>
      <c r="T64" s="76"/>
      <c r="U64" s="76"/>
      <c r="V64" s="76"/>
    </row>
    <row r="65" spans="2:22" ht="30" customHeight="1">
      <c r="B65" s="124"/>
      <c r="C65" s="432" t="s">
        <v>149</v>
      </c>
      <c r="D65" s="432"/>
      <c r="E65" s="432"/>
      <c r="F65" s="432"/>
      <c r="G65" s="432"/>
      <c r="H65" s="432"/>
      <c r="I65" s="432"/>
      <c r="J65" s="76"/>
      <c r="K65" s="76"/>
      <c r="L65" s="76"/>
      <c r="M65" s="76"/>
      <c r="N65" s="76"/>
      <c r="O65" s="76"/>
      <c r="P65" s="76"/>
      <c r="Q65" s="76"/>
      <c r="R65" s="76"/>
      <c r="S65" s="76"/>
      <c r="T65" s="76"/>
      <c r="U65" s="76"/>
      <c r="V65" s="76"/>
    </row>
    <row r="66" spans="2:22" ht="19.899999999999999" customHeight="1">
      <c r="B66" s="76" t="s">
        <v>23</v>
      </c>
      <c r="C66" s="133" t="s">
        <v>87</v>
      </c>
      <c r="D66" s="134"/>
      <c r="E66" s="135"/>
      <c r="F66" s="135"/>
      <c r="G66" s="135"/>
      <c r="H66" s="76"/>
      <c r="I66" s="76"/>
      <c r="J66" s="76"/>
      <c r="K66" s="76"/>
      <c r="L66" s="76"/>
      <c r="M66" s="76"/>
      <c r="N66" s="76"/>
      <c r="O66" s="76"/>
      <c r="P66" s="76"/>
      <c r="Q66" s="76"/>
      <c r="R66" s="76"/>
      <c r="S66" s="76"/>
      <c r="T66" s="76"/>
      <c r="U66" s="76"/>
      <c r="V66" s="76"/>
    </row>
    <row r="67" spans="2:22" ht="19.899999999999999" customHeight="1">
      <c r="B67" s="76" t="s">
        <v>23</v>
      </c>
      <c r="C67" s="133" t="s">
        <v>88</v>
      </c>
      <c r="D67" s="133"/>
      <c r="E67" s="136"/>
      <c r="F67" s="136"/>
      <c r="G67" s="136"/>
      <c r="H67" s="76"/>
      <c r="I67" s="76"/>
      <c r="J67" s="76"/>
      <c r="K67" s="76"/>
      <c r="L67" s="76"/>
      <c r="M67" s="76"/>
      <c r="N67" s="76"/>
      <c r="O67" s="76"/>
      <c r="P67" s="76"/>
      <c r="Q67" s="76"/>
      <c r="R67" s="76"/>
      <c r="S67" s="76"/>
      <c r="T67" s="76"/>
      <c r="U67" s="76"/>
      <c r="V67" s="76"/>
    </row>
    <row r="68" spans="2:22" s="139" customFormat="1" ht="30" customHeight="1">
      <c r="B68" s="138" t="s">
        <v>23</v>
      </c>
      <c r="C68" s="432" t="s">
        <v>126</v>
      </c>
      <c r="D68" s="432"/>
      <c r="E68" s="432"/>
      <c r="F68" s="432"/>
      <c r="G68" s="432"/>
      <c r="H68" s="432"/>
      <c r="I68" s="432"/>
      <c r="J68" s="377"/>
      <c r="K68" s="377"/>
      <c r="L68" s="377"/>
      <c r="M68" s="377"/>
      <c r="N68" s="377"/>
      <c r="O68" s="138"/>
      <c r="P68" s="138"/>
      <c r="Q68" s="138"/>
      <c r="R68" s="138"/>
      <c r="S68" s="138"/>
      <c r="T68" s="138"/>
      <c r="U68" s="138"/>
      <c r="V68" s="138"/>
    </row>
    <row r="69" spans="2:22" ht="19.899999999999999" customHeight="1">
      <c r="B69" s="76" t="s">
        <v>23</v>
      </c>
      <c r="C69" s="432" t="s">
        <v>98</v>
      </c>
      <c r="D69" s="432"/>
      <c r="E69" s="432"/>
      <c r="F69" s="432"/>
      <c r="G69" s="432"/>
      <c r="H69" s="432"/>
      <c r="I69" s="432"/>
      <c r="J69" s="137"/>
      <c r="K69" s="137"/>
      <c r="L69" s="137"/>
      <c r="M69" s="137"/>
      <c r="N69" s="137"/>
      <c r="O69" s="76"/>
      <c r="P69" s="76"/>
      <c r="Q69" s="76"/>
      <c r="R69" s="76"/>
      <c r="S69" s="76"/>
      <c r="T69" s="76"/>
      <c r="U69" s="76"/>
      <c r="V69" s="76"/>
    </row>
    <row r="70" spans="2:22">
      <c r="B70" s="76"/>
      <c r="C70" s="137"/>
      <c r="D70" s="137"/>
      <c r="E70" s="137"/>
      <c r="F70" s="137"/>
      <c r="G70" s="137"/>
      <c r="H70" s="137"/>
      <c r="I70" s="137"/>
      <c r="J70" s="137"/>
      <c r="K70" s="137"/>
      <c r="L70" s="137"/>
      <c r="M70" s="137"/>
      <c r="N70" s="137"/>
      <c r="O70" s="76"/>
      <c r="P70" s="76"/>
      <c r="Q70" s="76"/>
      <c r="R70" s="76"/>
      <c r="S70" s="76"/>
      <c r="T70" s="76"/>
      <c r="U70" s="76"/>
      <c r="V70" s="76"/>
    </row>
    <row r="71" spans="2:22">
      <c r="B71" s="76"/>
      <c r="C71" s="76"/>
      <c r="D71" s="76"/>
      <c r="E71" s="76"/>
      <c r="F71" s="76"/>
      <c r="G71" s="76"/>
      <c r="H71" s="76"/>
      <c r="I71" s="76"/>
      <c r="J71" s="76"/>
      <c r="K71" s="76"/>
      <c r="L71" s="76"/>
      <c r="M71" s="76"/>
      <c r="N71" s="76"/>
      <c r="O71" s="76"/>
      <c r="P71" s="76"/>
      <c r="Q71" s="76"/>
      <c r="R71" s="76"/>
      <c r="S71" s="76"/>
      <c r="T71" s="76"/>
      <c r="U71" s="76"/>
      <c r="V71" s="76"/>
    </row>
    <row r="72" spans="2:22">
      <c r="B72" s="76"/>
      <c r="C72" s="76"/>
      <c r="D72" s="76"/>
      <c r="E72" s="76"/>
      <c r="F72" s="76"/>
      <c r="G72" s="76"/>
      <c r="H72" s="76"/>
      <c r="I72" s="76"/>
      <c r="J72" s="76"/>
      <c r="K72" s="76"/>
      <c r="L72" s="76"/>
      <c r="M72" s="76"/>
      <c r="N72" s="76"/>
      <c r="O72" s="76"/>
      <c r="P72" s="76"/>
      <c r="Q72" s="76"/>
      <c r="R72" s="76"/>
      <c r="S72" s="76"/>
      <c r="T72" s="76"/>
      <c r="U72" s="76"/>
      <c r="V72" s="76"/>
    </row>
    <row r="73" spans="2:22">
      <c r="B73" s="76"/>
      <c r="C73" s="76"/>
      <c r="D73" s="76"/>
      <c r="E73" s="76"/>
      <c r="F73" s="76"/>
      <c r="G73" s="76"/>
      <c r="H73" s="76"/>
      <c r="I73" s="76"/>
      <c r="J73" s="76"/>
      <c r="K73" s="76"/>
      <c r="L73" s="76"/>
      <c r="M73" s="76"/>
      <c r="N73" s="76"/>
      <c r="O73" s="76"/>
      <c r="P73" s="76"/>
      <c r="Q73" s="76"/>
      <c r="R73" s="76"/>
      <c r="S73" s="76"/>
      <c r="T73" s="76"/>
      <c r="U73" s="76"/>
      <c r="V73" s="76"/>
    </row>
    <row r="74" spans="2:22">
      <c r="B74" s="76"/>
      <c r="C74" s="76"/>
      <c r="D74" s="76"/>
      <c r="E74" s="76"/>
      <c r="F74" s="76"/>
      <c r="G74" s="76"/>
      <c r="H74" s="76"/>
      <c r="I74" s="76"/>
      <c r="J74" s="76"/>
      <c r="K74" s="76"/>
      <c r="L74" s="76"/>
      <c r="M74" s="76"/>
      <c r="N74" s="76"/>
      <c r="O74" s="76"/>
      <c r="P74" s="76"/>
      <c r="Q74" s="76"/>
      <c r="R74" s="76"/>
      <c r="S74" s="76"/>
      <c r="T74" s="76"/>
      <c r="U74" s="76"/>
      <c r="V74" s="76"/>
    </row>
    <row r="75" spans="2:22">
      <c r="B75" s="76"/>
      <c r="C75" s="76"/>
      <c r="D75" s="76"/>
      <c r="E75" s="76"/>
      <c r="F75" s="76"/>
      <c r="G75" s="76"/>
      <c r="H75" s="76"/>
      <c r="I75" s="76"/>
      <c r="J75" s="76"/>
      <c r="K75" s="76"/>
      <c r="L75" s="76"/>
      <c r="M75" s="76"/>
      <c r="N75" s="76"/>
      <c r="O75" s="76"/>
      <c r="P75" s="76"/>
      <c r="Q75" s="76"/>
      <c r="R75" s="76"/>
      <c r="S75" s="76"/>
      <c r="T75" s="76"/>
      <c r="U75" s="76"/>
      <c r="V75" s="76"/>
    </row>
    <row r="76" spans="2:22">
      <c r="B76" s="76"/>
      <c r="C76" s="76"/>
      <c r="D76" s="76"/>
      <c r="E76" s="76"/>
      <c r="F76" s="76"/>
      <c r="G76" s="76"/>
      <c r="H76" s="76"/>
      <c r="I76" s="76"/>
      <c r="J76" s="76"/>
      <c r="K76" s="76"/>
      <c r="L76" s="76"/>
      <c r="M76" s="76"/>
      <c r="N76" s="76"/>
      <c r="O76" s="76"/>
      <c r="P76" s="76"/>
      <c r="Q76" s="76"/>
      <c r="R76" s="76"/>
      <c r="S76" s="76"/>
      <c r="T76" s="76"/>
      <c r="U76" s="76"/>
      <c r="V76" s="76"/>
    </row>
    <row r="77" spans="2:22">
      <c r="B77" s="76"/>
      <c r="C77" s="76"/>
      <c r="D77" s="76"/>
      <c r="E77" s="76"/>
      <c r="F77" s="76"/>
      <c r="G77" s="76"/>
      <c r="H77" s="76"/>
      <c r="I77" s="76"/>
      <c r="J77" s="76"/>
      <c r="K77" s="76"/>
      <c r="L77" s="76"/>
      <c r="M77" s="76"/>
      <c r="N77" s="76"/>
      <c r="O77" s="76"/>
      <c r="P77" s="76"/>
      <c r="Q77" s="76"/>
      <c r="R77" s="76"/>
      <c r="S77" s="76"/>
      <c r="T77" s="76"/>
      <c r="U77" s="76"/>
      <c r="V77" s="76"/>
    </row>
    <row r="78" spans="2:22">
      <c r="B78" s="76"/>
      <c r="C78" s="76"/>
      <c r="D78" s="76"/>
      <c r="E78" s="76"/>
      <c r="F78" s="76"/>
      <c r="G78" s="76"/>
      <c r="H78" s="76"/>
      <c r="I78" s="76"/>
      <c r="J78" s="76"/>
      <c r="K78" s="76"/>
      <c r="L78" s="76"/>
      <c r="M78" s="76"/>
      <c r="N78" s="76"/>
      <c r="O78" s="76"/>
      <c r="P78" s="76"/>
      <c r="Q78" s="76"/>
      <c r="R78" s="76"/>
      <c r="S78" s="76"/>
      <c r="T78" s="76"/>
      <c r="U78" s="76"/>
      <c r="V78" s="76"/>
    </row>
    <row r="79" spans="2:22">
      <c r="B79" s="76"/>
      <c r="C79" s="76"/>
      <c r="D79" s="76"/>
      <c r="E79" s="76"/>
      <c r="F79" s="76"/>
      <c r="G79" s="76"/>
      <c r="H79" s="76"/>
      <c r="I79" s="76"/>
      <c r="J79" s="76"/>
      <c r="K79" s="76"/>
      <c r="L79" s="76"/>
      <c r="M79" s="76"/>
      <c r="N79" s="76"/>
      <c r="O79" s="76"/>
      <c r="P79" s="76"/>
      <c r="Q79" s="76"/>
      <c r="R79" s="76"/>
      <c r="S79" s="76"/>
      <c r="T79" s="76"/>
      <c r="U79" s="76"/>
      <c r="V79" s="76"/>
    </row>
    <row r="80" spans="2:22">
      <c r="B80" s="76"/>
      <c r="C80" s="76"/>
      <c r="D80" s="76"/>
      <c r="E80" s="76"/>
      <c r="F80" s="76"/>
      <c r="G80" s="76"/>
      <c r="H80" s="76"/>
      <c r="I80" s="76"/>
      <c r="J80" s="76"/>
      <c r="K80" s="76"/>
      <c r="L80" s="76"/>
      <c r="M80" s="76"/>
      <c r="N80" s="76"/>
      <c r="O80" s="76"/>
      <c r="P80" s="76"/>
      <c r="Q80" s="76"/>
      <c r="R80" s="76"/>
      <c r="S80" s="76"/>
      <c r="T80" s="76"/>
      <c r="U80" s="76"/>
      <c r="V80" s="76"/>
    </row>
    <row r="81" spans="2:22">
      <c r="B81" s="76"/>
      <c r="C81" s="76"/>
      <c r="D81" s="76"/>
      <c r="E81" s="76"/>
      <c r="F81" s="76"/>
      <c r="G81" s="76"/>
      <c r="H81" s="76"/>
      <c r="I81" s="76"/>
      <c r="J81" s="76"/>
      <c r="K81" s="76"/>
      <c r="L81" s="76"/>
      <c r="M81" s="76"/>
      <c r="N81" s="76"/>
      <c r="O81" s="76"/>
      <c r="P81" s="76"/>
      <c r="Q81" s="76"/>
      <c r="R81" s="76"/>
      <c r="S81" s="76"/>
      <c r="T81" s="76"/>
      <c r="U81" s="76"/>
      <c r="V81" s="76"/>
    </row>
    <row r="82" spans="2:22">
      <c r="B82" s="76"/>
      <c r="C82" s="76"/>
      <c r="D82" s="76"/>
      <c r="E82" s="76"/>
      <c r="F82" s="76"/>
      <c r="G82" s="76"/>
      <c r="H82" s="76"/>
      <c r="I82" s="76"/>
      <c r="J82" s="76"/>
      <c r="K82" s="76"/>
      <c r="L82" s="76"/>
      <c r="M82" s="76"/>
      <c r="N82" s="76"/>
      <c r="O82" s="76"/>
      <c r="P82" s="76"/>
      <c r="Q82" s="76"/>
      <c r="R82" s="76"/>
      <c r="S82" s="76"/>
      <c r="T82" s="76"/>
      <c r="U82" s="76"/>
      <c r="V82" s="76"/>
    </row>
    <row r="83" spans="2:22">
      <c r="B83" s="76"/>
      <c r="C83" s="76"/>
      <c r="D83" s="76"/>
      <c r="E83" s="76"/>
      <c r="F83" s="76"/>
      <c r="G83" s="76"/>
      <c r="H83" s="76"/>
      <c r="I83" s="76"/>
      <c r="J83" s="76"/>
      <c r="K83" s="76"/>
      <c r="L83" s="76"/>
      <c r="M83" s="76"/>
      <c r="N83" s="76"/>
      <c r="O83" s="76"/>
      <c r="P83" s="76"/>
      <c r="Q83" s="76"/>
      <c r="R83" s="76"/>
      <c r="S83" s="76"/>
      <c r="T83" s="76"/>
      <c r="U83" s="76"/>
      <c r="V83" s="76"/>
    </row>
    <row r="84" spans="2:22">
      <c r="B84" s="76"/>
      <c r="C84" s="76"/>
      <c r="D84" s="76"/>
      <c r="E84" s="76"/>
      <c r="F84" s="76"/>
      <c r="G84" s="76"/>
      <c r="H84" s="76"/>
      <c r="I84" s="76"/>
      <c r="J84" s="76"/>
      <c r="K84" s="76"/>
      <c r="L84" s="76"/>
      <c r="M84" s="76"/>
      <c r="N84" s="76"/>
      <c r="O84" s="76"/>
      <c r="P84" s="76"/>
      <c r="Q84" s="76"/>
      <c r="R84" s="76"/>
      <c r="S84" s="76"/>
      <c r="T84" s="76"/>
      <c r="U84" s="76"/>
      <c r="V84" s="76"/>
    </row>
    <row r="85" spans="2:22">
      <c r="B85" s="76"/>
      <c r="C85" s="76"/>
      <c r="D85" s="76"/>
      <c r="E85" s="76"/>
      <c r="F85" s="76"/>
      <c r="G85" s="76"/>
      <c r="H85" s="76"/>
      <c r="I85" s="76"/>
      <c r="J85" s="76"/>
      <c r="K85" s="76"/>
      <c r="L85" s="76"/>
      <c r="M85" s="76"/>
      <c r="N85" s="76"/>
      <c r="O85" s="76"/>
      <c r="P85" s="76"/>
      <c r="Q85" s="76"/>
      <c r="R85" s="76"/>
      <c r="S85" s="76"/>
      <c r="T85" s="76"/>
      <c r="U85" s="76"/>
      <c r="V85" s="76"/>
    </row>
    <row r="86" spans="2:22">
      <c r="B86" s="76"/>
      <c r="C86" s="76"/>
      <c r="D86" s="76"/>
      <c r="E86" s="76"/>
      <c r="F86" s="76"/>
      <c r="G86" s="76"/>
      <c r="H86" s="76"/>
      <c r="I86" s="76"/>
      <c r="J86" s="76"/>
      <c r="K86" s="76"/>
      <c r="L86" s="76"/>
      <c r="M86" s="76"/>
      <c r="N86" s="76"/>
      <c r="O86" s="76"/>
      <c r="P86" s="76"/>
      <c r="Q86" s="76"/>
      <c r="R86" s="76"/>
      <c r="S86" s="76"/>
      <c r="T86" s="76"/>
      <c r="U86" s="76"/>
      <c r="V86" s="76"/>
    </row>
    <row r="87" spans="2:22">
      <c r="B87" s="76"/>
      <c r="C87" s="76"/>
      <c r="D87" s="76"/>
      <c r="E87" s="76"/>
      <c r="F87" s="76"/>
      <c r="G87" s="76"/>
      <c r="H87" s="76"/>
      <c r="I87" s="76"/>
      <c r="J87" s="76"/>
      <c r="K87" s="76"/>
      <c r="L87" s="76"/>
      <c r="M87" s="76"/>
      <c r="N87" s="76"/>
      <c r="O87" s="76"/>
      <c r="P87" s="76"/>
      <c r="Q87" s="76"/>
      <c r="R87" s="76"/>
      <c r="S87" s="76"/>
      <c r="T87" s="76"/>
      <c r="U87" s="76"/>
      <c r="V87" s="76"/>
    </row>
    <row r="88" spans="2:22">
      <c r="B88" s="76"/>
      <c r="C88" s="76"/>
      <c r="D88" s="76"/>
      <c r="E88" s="76"/>
      <c r="F88" s="76"/>
      <c r="G88" s="76"/>
      <c r="H88" s="76"/>
      <c r="I88" s="76"/>
      <c r="J88" s="76"/>
      <c r="K88" s="76"/>
      <c r="L88" s="76"/>
      <c r="M88" s="76"/>
      <c r="N88" s="76"/>
      <c r="O88" s="76"/>
      <c r="P88" s="76"/>
      <c r="Q88" s="76"/>
      <c r="R88" s="76"/>
      <c r="S88" s="76"/>
      <c r="T88" s="76"/>
      <c r="U88" s="76"/>
      <c r="V88" s="76"/>
    </row>
    <row r="89" spans="2:22">
      <c r="B89" s="76"/>
      <c r="C89" s="76"/>
      <c r="D89" s="76"/>
      <c r="E89" s="76"/>
      <c r="F89" s="76"/>
      <c r="G89" s="76"/>
      <c r="H89" s="76"/>
      <c r="I89" s="76"/>
      <c r="J89" s="76"/>
      <c r="K89" s="76"/>
      <c r="L89" s="76"/>
      <c r="M89" s="76"/>
      <c r="N89" s="76"/>
      <c r="O89" s="76"/>
      <c r="P89" s="76"/>
      <c r="Q89" s="76"/>
      <c r="R89" s="76"/>
      <c r="S89" s="76"/>
      <c r="T89" s="76"/>
      <c r="U89" s="76"/>
      <c r="V89" s="76"/>
    </row>
    <row r="90" spans="2:22">
      <c r="B90" s="76"/>
      <c r="C90" s="76"/>
      <c r="D90" s="76"/>
      <c r="E90" s="76"/>
      <c r="F90" s="76"/>
      <c r="G90" s="76"/>
      <c r="H90" s="76"/>
      <c r="I90" s="76"/>
      <c r="J90" s="76"/>
      <c r="K90" s="76"/>
      <c r="L90" s="76"/>
      <c r="M90" s="76"/>
      <c r="N90" s="76"/>
      <c r="O90" s="76"/>
      <c r="P90" s="76"/>
      <c r="Q90" s="76"/>
      <c r="R90" s="76"/>
      <c r="S90" s="76"/>
      <c r="T90" s="76"/>
      <c r="U90" s="76"/>
      <c r="V90" s="76"/>
    </row>
  </sheetData>
  <sheetProtection algorithmName="SHA-512" hashValue="5Q18UyHOq5VyQ72z/YHbNGGsnL9XgrEpRuslz4u1YJ43Jb/0ZCLn5pNN2DNwJ7A8wOazaky9IrJkJ7u6cbzrlQ==" saltValue="1N7SPgfoGBYDbFH3UNlVlw==" spinCount="100000" sheet="1" objects="1" scenarios="1"/>
  <mergeCells count="15">
    <mergeCell ref="C68:I68"/>
    <mergeCell ref="C69:I69"/>
    <mergeCell ref="C56:H56"/>
    <mergeCell ref="C61:F61"/>
    <mergeCell ref="H61:I61"/>
    <mergeCell ref="C63:F63"/>
    <mergeCell ref="H63:I63"/>
    <mergeCell ref="C65:I65"/>
    <mergeCell ref="D8:E8"/>
    <mergeCell ref="F8:G8"/>
    <mergeCell ref="F2:G2"/>
    <mergeCell ref="F4:G4"/>
    <mergeCell ref="D6:G6"/>
    <mergeCell ref="D7:E7"/>
    <mergeCell ref="F7:G7"/>
  </mergeCells>
  <dataValidations disablePrompts="1" count="1">
    <dataValidation type="list" allowBlank="1" showInputMessage="1" showErrorMessage="1" sqref="D51:D52" xr:uid="{8275D561-5AEE-4A9A-83BA-8C8EEEFA9FDC}">
      <formula1>"&lt;KIES&gt;,JA,NEE"</formula1>
    </dataValidation>
  </dataValidations>
  <printOptions horizontalCentered="1"/>
  <pageMargins left="3.937007874015748E-2" right="3.937007874015748E-2" top="0.35433070866141736" bottom="0.35433070866141736" header="0.11811023622047245" footer="0.11811023622047245"/>
  <pageSetup paperSize="8" scale="85" orientation="portrait" r:id="rId1"/>
  <colBreaks count="1" manualBreakCount="1">
    <brk id="10" max="80" man="1"/>
  </colBreaks>
  <ignoredErrors>
    <ignoredError sqref="E46" formula="1"/>
  </ignoredError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E726C9-EF88-45A0-A31A-833D61C86E96}">
  <sheetPr>
    <tabColor rgb="FF92D050"/>
    <pageSetUpPr fitToPage="1"/>
  </sheetPr>
  <dimension ref="B1:W90"/>
  <sheetViews>
    <sheetView topLeftCell="C29" zoomScaleNormal="100" zoomScaleSheetLayoutView="100" workbookViewId="0">
      <selection activeCell="E46" sqref="E46"/>
    </sheetView>
  </sheetViews>
  <sheetFormatPr defaultColWidth="9.140625" defaultRowHeight="12"/>
  <cols>
    <col min="1" max="1" width="2.7109375" style="1" customWidth="1"/>
    <col min="2" max="2" width="2.28515625" style="1" bestFit="1" customWidth="1"/>
    <col min="3" max="3" width="46.7109375" style="1" customWidth="1"/>
    <col min="4" max="7" width="22.7109375" style="1" customWidth="1"/>
    <col min="8" max="10" width="15.7109375" style="1" customWidth="1"/>
    <col min="11" max="11" width="13.28515625" style="1" bestFit="1" customWidth="1"/>
    <col min="12" max="12" width="11.7109375" style="1" bestFit="1" customWidth="1"/>
    <col min="13" max="14" width="9.140625" style="1"/>
    <col min="15" max="15" width="36.42578125" style="1" bestFit="1" customWidth="1"/>
    <col min="16" max="16" width="47.140625" style="1" bestFit="1" customWidth="1"/>
    <col min="17" max="17" width="49.85546875" style="1" bestFit="1" customWidth="1"/>
    <col min="18" max="18" width="46.7109375" style="1" bestFit="1" customWidth="1"/>
    <col min="19" max="19" width="44.42578125" style="1" bestFit="1" customWidth="1"/>
    <col min="20" max="16384" width="9.140625" style="1"/>
  </cols>
  <sheetData>
    <row r="1" spans="2:22">
      <c r="B1" s="76"/>
      <c r="C1" s="76"/>
      <c r="D1" s="76"/>
      <c r="E1" s="76"/>
      <c r="F1" s="76"/>
      <c r="G1" s="76"/>
      <c r="H1" s="76"/>
      <c r="I1" s="76"/>
      <c r="J1" s="76"/>
      <c r="K1" s="76"/>
      <c r="L1" s="76"/>
      <c r="M1" s="76"/>
      <c r="N1" s="76"/>
      <c r="O1" s="76"/>
      <c r="P1" s="76"/>
      <c r="Q1" s="76"/>
      <c r="R1" s="76"/>
      <c r="S1" s="76"/>
      <c r="T1" s="76"/>
      <c r="U1" s="76"/>
      <c r="V1" s="76"/>
    </row>
    <row r="2" spans="2:22" ht="20.25">
      <c r="B2" s="76"/>
      <c r="C2" s="77" t="s">
        <v>165</v>
      </c>
      <c r="D2" s="76"/>
      <c r="E2" s="26" t="s">
        <v>140</v>
      </c>
      <c r="F2" s="423"/>
      <c r="G2" s="424"/>
      <c r="H2" s="78"/>
      <c r="I2" s="76"/>
      <c r="J2" s="76"/>
      <c r="K2" s="76"/>
      <c r="L2" s="76"/>
      <c r="M2" s="76"/>
      <c r="N2" s="76"/>
      <c r="O2" s="76"/>
      <c r="P2" s="76"/>
      <c r="Q2" s="76"/>
      <c r="R2" s="76"/>
      <c r="S2" s="76"/>
      <c r="T2" s="76"/>
      <c r="U2" s="76"/>
      <c r="V2" s="76"/>
    </row>
    <row r="3" spans="2:22" ht="20.25">
      <c r="B3" s="76"/>
      <c r="C3" s="77" t="s">
        <v>124</v>
      </c>
      <c r="D3" s="76"/>
      <c r="E3" s="76"/>
      <c r="F3" s="76"/>
      <c r="G3" s="76"/>
      <c r="H3" s="76"/>
      <c r="I3" s="76"/>
      <c r="J3" s="76"/>
      <c r="K3" s="76"/>
      <c r="L3" s="76"/>
      <c r="M3" s="76"/>
      <c r="N3" s="76"/>
      <c r="O3" s="76"/>
      <c r="P3" s="76"/>
      <c r="Q3" s="76"/>
      <c r="R3" s="76"/>
      <c r="S3" s="76"/>
      <c r="T3" s="76"/>
      <c r="U3" s="76"/>
      <c r="V3" s="76"/>
    </row>
    <row r="4" spans="2:22" ht="20.25">
      <c r="B4" s="76"/>
      <c r="C4" s="79"/>
      <c r="D4" s="76"/>
      <c r="E4" s="26" t="s">
        <v>156</v>
      </c>
      <c r="F4" s="423"/>
      <c r="G4" s="424"/>
      <c r="H4" s="76"/>
      <c r="I4" s="76"/>
      <c r="J4" s="76"/>
      <c r="K4" s="76"/>
      <c r="L4" s="76"/>
      <c r="M4" s="76"/>
      <c r="N4" s="76"/>
      <c r="O4" s="76"/>
      <c r="P4" s="76"/>
      <c r="Q4" s="76"/>
      <c r="R4" s="76"/>
      <c r="S4" s="76"/>
      <c r="T4" s="76"/>
      <c r="U4" s="76"/>
      <c r="V4" s="76"/>
    </row>
    <row r="5" spans="2:22" ht="15" customHeight="1">
      <c r="B5" s="76"/>
      <c r="C5" s="79"/>
      <c r="D5" s="76"/>
      <c r="E5" s="76"/>
      <c r="F5" s="76"/>
      <c r="G5" s="76"/>
      <c r="H5" s="76"/>
      <c r="I5" s="76"/>
      <c r="J5" s="76"/>
      <c r="K5" s="76"/>
      <c r="L5" s="76"/>
      <c r="M5" s="76"/>
      <c r="N5" s="76"/>
      <c r="O5" s="76"/>
      <c r="P5" s="76"/>
      <c r="Q5" s="76"/>
      <c r="R5" s="76"/>
      <c r="S5" s="76"/>
      <c r="T5" s="76"/>
      <c r="U5" s="76"/>
      <c r="V5" s="76"/>
    </row>
    <row r="6" spans="2:22" ht="20.25">
      <c r="B6" s="76"/>
      <c r="C6" s="77" t="s">
        <v>36</v>
      </c>
      <c r="D6" s="425" t="s">
        <v>40</v>
      </c>
      <c r="E6" s="426"/>
      <c r="F6" s="426"/>
      <c r="G6" s="427"/>
      <c r="H6" s="76"/>
      <c r="I6" s="76"/>
      <c r="J6" s="76"/>
      <c r="K6" s="76"/>
      <c r="L6" s="76"/>
      <c r="M6" s="76"/>
      <c r="N6" s="76"/>
      <c r="O6" s="76"/>
      <c r="P6" s="76"/>
      <c r="Q6" s="76"/>
      <c r="R6" s="76"/>
      <c r="S6" s="76"/>
      <c r="T6" s="76"/>
      <c r="U6" s="76"/>
      <c r="V6" s="76"/>
    </row>
    <row r="7" spans="2:22" s="171" customFormat="1" ht="25.15" customHeight="1" thickBot="1">
      <c r="B7" s="169"/>
      <c r="C7" s="170"/>
      <c r="D7" s="428" t="s">
        <v>120</v>
      </c>
      <c r="E7" s="429"/>
      <c r="F7" s="430" t="s">
        <v>121</v>
      </c>
      <c r="G7" s="431"/>
      <c r="H7" s="76"/>
      <c r="I7" s="76"/>
      <c r="J7" s="76"/>
      <c r="K7" s="76"/>
      <c r="L7" s="76"/>
      <c r="M7" s="76"/>
      <c r="N7" s="76"/>
      <c r="O7" s="76"/>
      <c r="P7" s="76"/>
      <c r="Q7" s="169"/>
      <c r="R7" s="169"/>
      <c r="S7" s="169"/>
      <c r="T7" s="169"/>
      <c r="U7" s="169"/>
      <c r="V7" s="169"/>
    </row>
    <row r="8" spans="2:22" s="174" customFormat="1" ht="17.25" customHeight="1" thickTop="1" thickBot="1">
      <c r="B8" s="172"/>
      <c r="C8" s="173"/>
      <c r="D8" s="419" t="s">
        <v>12</v>
      </c>
      <c r="E8" s="420"/>
      <c r="F8" s="421" t="s">
        <v>12</v>
      </c>
      <c r="G8" s="422"/>
      <c r="H8" s="76"/>
      <c r="I8" s="76"/>
      <c r="J8" s="76"/>
      <c r="K8" s="76"/>
      <c r="L8" s="76"/>
      <c r="M8" s="76"/>
      <c r="N8" s="76"/>
      <c r="O8" s="76"/>
      <c r="P8" s="76"/>
      <c r="Q8" s="172"/>
      <c r="R8" s="172"/>
      <c r="S8" s="172"/>
      <c r="T8" s="172"/>
      <c r="U8" s="172"/>
      <c r="V8" s="172"/>
    </row>
    <row r="9" spans="2:22" ht="17.25" customHeight="1" thickTop="1">
      <c r="B9" s="76"/>
      <c r="C9" s="80" t="s">
        <v>46</v>
      </c>
      <c r="D9" s="177"/>
      <c r="E9" s="178">
        <v>100</v>
      </c>
      <c r="F9" s="179"/>
      <c r="G9" s="180">
        <v>100</v>
      </c>
      <c r="H9" s="76"/>
      <c r="I9" s="76"/>
      <c r="J9" s="76"/>
      <c r="K9" s="76"/>
      <c r="L9" s="76"/>
      <c r="M9" s="76"/>
      <c r="N9" s="76"/>
      <c r="O9" s="76"/>
      <c r="P9" s="76"/>
      <c r="Q9" s="76"/>
      <c r="R9" s="76"/>
      <c r="S9" s="76"/>
      <c r="T9" s="76"/>
      <c r="U9" s="76"/>
      <c r="V9" s="76"/>
    </row>
    <row r="10" spans="2:22" ht="17.25" customHeight="1">
      <c r="B10" s="76"/>
      <c r="C10" s="83" t="s">
        <v>13</v>
      </c>
      <c r="D10" s="181">
        <v>0</v>
      </c>
      <c r="E10" s="84">
        <f>D10*E9</f>
        <v>0</v>
      </c>
      <c r="F10" s="125">
        <v>0</v>
      </c>
      <c r="G10" s="182">
        <f>F10*G9</f>
        <v>0</v>
      </c>
      <c r="H10" s="76"/>
      <c r="I10" s="76"/>
      <c r="J10" s="76"/>
      <c r="K10" s="76"/>
      <c r="L10" s="76"/>
      <c r="M10" s="76"/>
      <c r="N10" s="76"/>
      <c r="O10" s="76"/>
      <c r="P10" s="76"/>
      <c r="Q10" s="76"/>
      <c r="R10" s="76"/>
      <c r="S10" s="76"/>
      <c r="T10" s="76"/>
      <c r="U10" s="76"/>
      <c r="V10" s="76"/>
    </row>
    <row r="11" spans="2:22" ht="17.25" customHeight="1">
      <c r="B11" s="76"/>
      <c r="C11" s="83" t="s">
        <v>14</v>
      </c>
      <c r="D11" s="181">
        <v>0</v>
      </c>
      <c r="E11" s="84">
        <f>D11*E9</f>
        <v>0</v>
      </c>
      <c r="F11" s="125">
        <v>0</v>
      </c>
      <c r="G11" s="182">
        <f>F11*G9</f>
        <v>0</v>
      </c>
      <c r="H11" s="76"/>
      <c r="I11" s="76"/>
      <c r="J11" s="76"/>
      <c r="K11" s="76"/>
      <c r="L11" s="76"/>
      <c r="M11" s="76"/>
      <c r="N11" s="76"/>
      <c r="O11" s="76"/>
      <c r="P11" s="76"/>
      <c r="Q11" s="76"/>
      <c r="R11" s="76"/>
      <c r="S11" s="76"/>
      <c r="T11" s="76"/>
      <c r="U11" s="76"/>
      <c r="V11" s="76"/>
    </row>
    <row r="12" spans="2:22" s="5" customFormat="1" ht="17.25" customHeight="1">
      <c r="B12" s="85"/>
      <c r="C12" s="80" t="s">
        <v>15</v>
      </c>
      <c r="D12" s="183"/>
      <c r="E12" s="87">
        <f>SUM(E9:E11)</f>
        <v>100</v>
      </c>
      <c r="F12" s="86"/>
      <c r="G12" s="184">
        <f>SUM(G9:G11)</f>
        <v>100</v>
      </c>
      <c r="H12" s="76"/>
      <c r="I12" s="76"/>
      <c r="J12" s="76"/>
      <c r="K12" s="76"/>
      <c r="L12" s="76"/>
      <c r="M12" s="76"/>
      <c r="N12" s="76"/>
      <c r="O12" s="76"/>
      <c r="P12" s="76"/>
      <c r="Q12" s="85"/>
      <c r="R12" s="85"/>
      <c r="S12" s="85"/>
      <c r="T12" s="85"/>
      <c r="U12" s="85"/>
      <c r="V12" s="85"/>
    </row>
    <row r="13" spans="2:22" ht="17.25" customHeight="1">
      <c r="B13" s="76"/>
      <c r="C13" s="88"/>
      <c r="D13" s="185"/>
      <c r="E13" s="89"/>
      <c r="F13" s="82"/>
      <c r="G13" s="186"/>
      <c r="H13" s="76"/>
      <c r="I13" s="76"/>
      <c r="J13" s="76"/>
      <c r="K13" s="76"/>
      <c r="L13" s="76"/>
      <c r="M13" s="76"/>
      <c r="N13" s="76"/>
      <c r="O13" s="76"/>
      <c r="P13" s="76"/>
      <c r="Q13" s="76"/>
      <c r="R13" s="76"/>
      <c r="S13" s="76"/>
      <c r="T13" s="76"/>
      <c r="U13" s="76"/>
      <c r="V13" s="76"/>
    </row>
    <row r="14" spans="2:22" ht="17.25" customHeight="1">
      <c r="B14" s="76"/>
      <c r="C14" s="90" t="s">
        <v>16</v>
      </c>
      <c r="D14" s="185"/>
      <c r="E14" s="91"/>
      <c r="F14" s="82"/>
      <c r="G14" s="187"/>
      <c r="H14" s="76"/>
      <c r="I14" s="76"/>
      <c r="J14" s="76"/>
      <c r="K14" s="76"/>
      <c r="L14" s="76"/>
      <c r="M14" s="76"/>
      <c r="N14" s="76"/>
      <c r="O14" s="76"/>
      <c r="P14" s="76"/>
      <c r="Q14" s="76"/>
      <c r="R14" s="76"/>
      <c r="S14" s="76"/>
      <c r="T14" s="76"/>
      <c r="U14" s="76"/>
      <c r="V14" s="76"/>
    </row>
    <row r="15" spans="2:22" ht="17.25" customHeight="1">
      <c r="B15" s="76"/>
      <c r="C15" s="92" t="s">
        <v>17</v>
      </c>
      <c r="D15" s="181">
        <v>0</v>
      </c>
      <c r="E15" s="84">
        <f>D15*(E$12)</f>
        <v>0</v>
      </c>
      <c r="F15" s="374">
        <v>0</v>
      </c>
      <c r="G15" s="182">
        <f>F15*(G$12)</f>
        <v>0</v>
      </c>
      <c r="H15" s="76"/>
      <c r="I15" s="76"/>
      <c r="J15" s="76"/>
      <c r="K15" s="76"/>
      <c r="L15" s="76"/>
      <c r="M15" s="76"/>
      <c r="N15" s="76"/>
      <c r="O15" s="76"/>
      <c r="P15" s="76"/>
      <c r="Q15" s="76"/>
      <c r="R15" s="76"/>
      <c r="S15" s="76"/>
      <c r="T15" s="76"/>
      <c r="U15" s="76"/>
      <c r="V15" s="76"/>
    </row>
    <row r="16" spans="2:22" ht="17.25" customHeight="1">
      <c r="B16" s="76"/>
      <c r="C16" s="92" t="s">
        <v>30</v>
      </c>
      <c r="D16" s="181">
        <v>0</v>
      </c>
      <c r="E16" s="84">
        <f>D16*(E$12)</f>
        <v>0</v>
      </c>
      <c r="F16" s="125">
        <v>0</v>
      </c>
      <c r="G16" s="182">
        <f>F16*(G$12)</f>
        <v>0</v>
      </c>
      <c r="H16" s="76"/>
      <c r="I16" s="76"/>
      <c r="J16" s="76"/>
      <c r="K16" s="76"/>
      <c r="L16" s="76"/>
      <c r="M16" s="76"/>
      <c r="N16" s="76"/>
      <c r="O16" s="76"/>
      <c r="P16" s="76"/>
      <c r="Q16" s="76"/>
      <c r="R16" s="76"/>
      <c r="S16" s="76"/>
      <c r="T16" s="76"/>
      <c r="U16" s="76"/>
      <c r="V16" s="76"/>
    </row>
    <row r="17" spans="2:22" ht="17.25" customHeight="1">
      <c r="B17" s="76"/>
      <c r="C17" s="92" t="s">
        <v>148</v>
      </c>
      <c r="D17" s="181">
        <v>0</v>
      </c>
      <c r="E17" s="84">
        <f>D17*(E$12)</f>
        <v>0</v>
      </c>
      <c r="F17" s="125">
        <v>0</v>
      </c>
      <c r="G17" s="182">
        <f>F17*(G$12)</f>
        <v>0</v>
      </c>
      <c r="H17" s="76"/>
      <c r="I17" s="76"/>
      <c r="J17" s="76"/>
      <c r="K17" s="76"/>
      <c r="L17" s="76"/>
      <c r="M17" s="76"/>
      <c r="N17" s="76"/>
      <c r="O17" s="76"/>
      <c r="P17" s="76"/>
      <c r="Q17" s="76"/>
      <c r="R17" s="76"/>
      <c r="S17" s="76"/>
      <c r="T17" s="76"/>
      <c r="U17" s="76"/>
      <c r="V17" s="76"/>
    </row>
    <row r="18" spans="2:22" ht="17.25" customHeight="1">
      <c r="B18" s="76"/>
      <c r="C18" s="92" t="s">
        <v>35</v>
      </c>
      <c r="D18" s="181">
        <v>0</v>
      </c>
      <c r="E18" s="84">
        <f>D18*(E$12)</f>
        <v>0</v>
      </c>
      <c r="F18" s="125">
        <v>0</v>
      </c>
      <c r="G18" s="182">
        <f>F18*(G$12)</f>
        <v>0</v>
      </c>
      <c r="H18" s="76"/>
      <c r="I18" s="76"/>
      <c r="J18" s="76"/>
      <c r="K18" s="76"/>
      <c r="L18" s="76"/>
      <c r="M18" s="76"/>
      <c r="N18" s="76"/>
      <c r="O18" s="76"/>
      <c r="P18" s="76"/>
      <c r="Q18" s="76"/>
      <c r="R18" s="76"/>
      <c r="S18" s="76"/>
      <c r="T18" s="76"/>
      <c r="U18" s="76"/>
      <c r="V18" s="76"/>
    </row>
    <row r="19" spans="2:22" ht="17.25" customHeight="1">
      <c r="B19" s="76"/>
      <c r="C19" s="88" t="s">
        <v>18</v>
      </c>
      <c r="D19" s="183"/>
      <c r="E19" s="93">
        <f>SUM(E12:E18)</f>
        <v>100</v>
      </c>
      <c r="F19" s="86"/>
      <c r="G19" s="188">
        <f>SUM(G12:G18)</f>
        <v>100</v>
      </c>
      <c r="H19" s="76"/>
      <c r="I19" s="76"/>
      <c r="J19" s="76"/>
      <c r="K19" s="76"/>
      <c r="L19" s="76"/>
      <c r="M19" s="76"/>
      <c r="N19" s="76"/>
      <c r="O19" s="76"/>
      <c r="P19" s="76"/>
      <c r="Q19" s="76"/>
      <c r="R19" s="76"/>
      <c r="S19" s="76"/>
      <c r="T19" s="76"/>
      <c r="U19" s="76"/>
      <c r="V19" s="76"/>
    </row>
    <row r="20" spans="2:22" ht="17.25" customHeight="1">
      <c r="B20" s="76"/>
      <c r="C20" s="90"/>
      <c r="D20" s="185"/>
      <c r="E20" s="91"/>
      <c r="F20" s="82"/>
      <c r="G20" s="187"/>
      <c r="H20" s="76"/>
      <c r="I20" s="76"/>
      <c r="J20" s="76"/>
      <c r="K20" s="76"/>
      <c r="L20" s="76"/>
      <c r="M20" s="76"/>
      <c r="N20" s="76"/>
      <c r="O20" s="76"/>
      <c r="P20" s="76"/>
      <c r="Q20" s="76"/>
      <c r="R20" s="76"/>
      <c r="S20" s="76"/>
      <c r="T20" s="76"/>
      <c r="U20" s="76"/>
      <c r="V20" s="76"/>
    </row>
    <row r="21" spans="2:22" ht="17.25" customHeight="1">
      <c r="B21" s="76"/>
      <c r="C21" s="92" t="s">
        <v>153</v>
      </c>
      <c r="D21" s="181">
        <v>0</v>
      </c>
      <c r="E21" s="95">
        <f>D21*($E$19)</f>
        <v>0</v>
      </c>
      <c r="F21" s="125">
        <v>0</v>
      </c>
      <c r="G21" s="189">
        <f>F21*($G$19)</f>
        <v>0</v>
      </c>
      <c r="H21" s="76"/>
      <c r="I21" s="76"/>
      <c r="J21" s="76"/>
      <c r="K21" s="76"/>
      <c r="L21" s="76"/>
      <c r="M21" s="76"/>
      <c r="N21" s="76"/>
      <c r="O21" s="76"/>
      <c r="P21" s="76"/>
      <c r="Q21" s="76"/>
      <c r="R21" s="76"/>
      <c r="S21" s="76"/>
      <c r="T21" s="76"/>
      <c r="U21" s="76"/>
      <c r="V21" s="76"/>
    </row>
    <row r="22" spans="2:22" s="3" customFormat="1" ht="17.25" customHeight="1">
      <c r="B22" s="94"/>
      <c r="C22" s="92" t="s">
        <v>104</v>
      </c>
      <c r="D22" s="181">
        <v>0</v>
      </c>
      <c r="E22" s="95">
        <f>D22*(E19)</f>
        <v>0</v>
      </c>
      <c r="F22" s="374">
        <v>0</v>
      </c>
      <c r="G22" s="189">
        <f>F22*(G19)</f>
        <v>0</v>
      </c>
      <c r="H22" s="76"/>
      <c r="I22" s="76"/>
      <c r="J22" s="76"/>
      <c r="K22" s="76"/>
      <c r="L22" s="76"/>
      <c r="M22" s="76"/>
      <c r="N22" s="76"/>
      <c r="O22" s="76"/>
      <c r="P22" s="76"/>
      <c r="Q22" s="94"/>
      <c r="R22" s="94"/>
      <c r="S22" s="94"/>
      <c r="T22" s="94"/>
      <c r="U22" s="94"/>
      <c r="V22" s="94"/>
    </row>
    <row r="23" spans="2:22" s="5" customFormat="1" ht="17.25" customHeight="1">
      <c r="B23" s="85"/>
      <c r="C23" s="80" t="s">
        <v>43</v>
      </c>
      <c r="D23" s="183"/>
      <c r="E23" s="96">
        <f>SUM(E19:E22)</f>
        <v>100</v>
      </c>
      <c r="F23" s="86"/>
      <c r="G23" s="190">
        <f>SUM(G19:G22)</f>
        <v>100</v>
      </c>
      <c r="H23" s="76"/>
      <c r="I23" s="76"/>
      <c r="J23" s="76"/>
      <c r="K23" s="76"/>
      <c r="L23" s="76"/>
      <c r="M23" s="76"/>
      <c r="N23" s="76"/>
      <c r="O23" s="76"/>
      <c r="P23" s="76"/>
      <c r="Q23" s="85"/>
      <c r="R23" s="85"/>
      <c r="S23" s="85"/>
      <c r="T23" s="85"/>
      <c r="U23" s="85"/>
      <c r="V23" s="85"/>
    </row>
    <row r="24" spans="2:22" ht="17.25" customHeight="1">
      <c r="B24" s="76"/>
      <c r="C24" s="80"/>
      <c r="D24" s="185"/>
      <c r="E24" s="96"/>
      <c r="F24" s="82"/>
      <c r="G24" s="190"/>
      <c r="H24" s="76"/>
      <c r="I24" s="76"/>
      <c r="J24" s="76"/>
      <c r="K24" s="76"/>
      <c r="L24" s="76"/>
      <c r="M24" s="76"/>
      <c r="N24" s="76"/>
      <c r="O24" s="76"/>
      <c r="P24" s="76"/>
      <c r="Q24" s="76"/>
      <c r="R24" s="76"/>
      <c r="S24" s="76"/>
      <c r="T24" s="76"/>
      <c r="U24" s="76"/>
      <c r="V24" s="76"/>
    </row>
    <row r="25" spans="2:22" ht="17.25" customHeight="1">
      <c r="B25" s="76"/>
      <c r="C25" s="56" t="s">
        <v>107</v>
      </c>
      <c r="D25" s="185"/>
      <c r="E25" s="91"/>
      <c r="F25" s="82"/>
      <c r="G25" s="187"/>
      <c r="H25" s="76"/>
      <c r="I25" s="76"/>
      <c r="J25" s="76"/>
      <c r="K25" s="76"/>
      <c r="L25" s="76"/>
      <c r="M25" s="76"/>
      <c r="N25" s="76"/>
      <c r="O25" s="76"/>
      <c r="P25" s="76"/>
      <c r="Q25" s="76"/>
      <c r="R25" s="76"/>
      <c r="S25" s="76"/>
      <c r="T25" s="76"/>
      <c r="U25" s="76"/>
      <c r="V25" s="76"/>
    </row>
    <row r="26" spans="2:22" ht="17.25" customHeight="1">
      <c r="B26" s="76"/>
      <c r="C26" s="92" t="s">
        <v>19</v>
      </c>
      <c r="D26" s="181">
        <v>0</v>
      </c>
      <c r="E26" s="91">
        <f t="shared" ref="E26:E35" si="0">ROUND(+E$23*D26,2)</f>
        <v>0</v>
      </c>
      <c r="F26" s="374">
        <v>0</v>
      </c>
      <c r="G26" s="187">
        <f t="shared" ref="G26:G35" si="1">ROUND(+G$23*F26,2)</f>
        <v>0</v>
      </c>
      <c r="H26" s="76"/>
      <c r="I26" s="76"/>
      <c r="J26" s="76"/>
      <c r="K26" s="76"/>
      <c r="L26" s="76"/>
      <c r="M26" s="76"/>
      <c r="N26" s="76"/>
      <c r="O26" s="76"/>
      <c r="P26" s="76"/>
      <c r="Q26" s="76"/>
      <c r="R26" s="76"/>
      <c r="S26" s="76"/>
      <c r="T26" s="76"/>
      <c r="U26" s="76"/>
      <c r="V26" s="76"/>
    </row>
    <row r="27" spans="2:22" ht="17.25" customHeight="1">
      <c r="B27" s="76"/>
      <c r="C27" s="92" t="s">
        <v>32</v>
      </c>
      <c r="D27" s="181">
        <v>0</v>
      </c>
      <c r="E27" s="91">
        <f t="shared" si="0"/>
        <v>0</v>
      </c>
      <c r="F27" s="125">
        <v>0</v>
      </c>
      <c r="G27" s="187">
        <f t="shared" si="1"/>
        <v>0</v>
      </c>
      <c r="H27" s="76"/>
      <c r="I27" s="76"/>
      <c r="J27" s="76"/>
      <c r="K27" s="76"/>
      <c r="L27" s="76"/>
      <c r="M27" s="76"/>
      <c r="N27" s="76"/>
      <c r="O27" s="76"/>
      <c r="P27" s="76"/>
      <c r="Q27" s="76"/>
      <c r="R27" s="76"/>
      <c r="S27" s="76"/>
      <c r="T27" s="76"/>
      <c r="U27" s="76"/>
      <c r="V27" s="76"/>
    </row>
    <row r="28" spans="2:22" ht="17.25" customHeight="1">
      <c r="B28" s="76"/>
      <c r="C28" s="92" t="s">
        <v>31</v>
      </c>
      <c r="D28" s="181">
        <v>0</v>
      </c>
      <c r="E28" s="91">
        <f t="shared" si="0"/>
        <v>0</v>
      </c>
      <c r="F28" s="125">
        <v>0</v>
      </c>
      <c r="G28" s="187">
        <f t="shared" si="1"/>
        <v>0</v>
      </c>
      <c r="H28" s="76"/>
      <c r="I28" s="76"/>
      <c r="J28" s="76"/>
      <c r="K28" s="76"/>
      <c r="L28" s="76"/>
      <c r="M28" s="76"/>
      <c r="N28" s="76"/>
      <c r="O28" s="76"/>
      <c r="P28" s="76"/>
      <c r="Q28" s="76"/>
      <c r="R28" s="76"/>
      <c r="S28" s="76"/>
      <c r="T28" s="76"/>
      <c r="U28" s="76"/>
      <c r="V28" s="76"/>
    </row>
    <row r="29" spans="2:22" ht="17.25" customHeight="1">
      <c r="B29" s="76"/>
      <c r="C29" s="33" t="s">
        <v>143</v>
      </c>
      <c r="D29" s="181">
        <v>0</v>
      </c>
      <c r="E29" s="91">
        <f t="shared" si="0"/>
        <v>0</v>
      </c>
      <c r="F29" s="125">
        <v>0</v>
      </c>
      <c r="G29" s="187">
        <f t="shared" si="1"/>
        <v>0</v>
      </c>
      <c r="H29" s="76"/>
      <c r="I29" s="76"/>
      <c r="J29" s="76"/>
      <c r="K29" s="76"/>
      <c r="L29" s="76"/>
      <c r="M29" s="76"/>
      <c r="N29" s="76"/>
      <c r="O29" s="76"/>
      <c r="P29" s="76"/>
      <c r="Q29" s="76"/>
      <c r="R29" s="76"/>
      <c r="S29" s="76"/>
      <c r="T29" s="76"/>
      <c r="U29" s="76"/>
      <c r="V29" s="76"/>
    </row>
    <row r="30" spans="2:22" ht="17.25" customHeight="1">
      <c r="B30" s="76"/>
      <c r="C30" s="92" t="s">
        <v>38</v>
      </c>
      <c r="D30" s="181">
        <v>0</v>
      </c>
      <c r="E30" s="91">
        <f t="shared" si="0"/>
        <v>0</v>
      </c>
      <c r="F30" s="125">
        <v>0</v>
      </c>
      <c r="G30" s="187">
        <f t="shared" si="1"/>
        <v>0</v>
      </c>
      <c r="H30" s="76"/>
      <c r="I30" s="76"/>
      <c r="J30" s="76"/>
      <c r="K30" s="76"/>
      <c r="L30" s="76"/>
      <c r="M30" s="76"/>
      <c r="N30" s="76"/>
      <c r="O30" s="76"/>
      <c r="P30" s="76"/>
      <c r="Q30" s="76"/>
      <c r="R30" s="76"/>
      <c r="S30" s="76"/>
      <c r="T30" s="76"/>
      <c r="U30" s="76"/>
      <c r="V30" s="76"/>
    </row>
    <row r="31" spans="2:22" ht="17.25" customHeight="1">
      <c r="B31" s="76"/>
      <c r="C31" s="92" t="s">
        <v>33</v>
      </c>
      <c r="D31" s="181">
        <v>0</v>
      </c>
      <c r="E31" s="91">
        <f t="shared" si="0"/>
        <v>0</v>
      </c>
      <c r="F31" s="125">
        <v>0</v>
      </c>
      <c r="G31" s="187">
        <f t="shared" si="1"/>
        <v>0</v>
      </c>
      <c r="H31" s="76"/>
      <c r="I31" s="76"/>
      <c r="J31" s="76"/>
      <c r="K31" s="76"/>
      <c r="L31" s="76"/>
      <c r="M31" s="76"/>
      <c r="N31" s="76"/>
      <c r="O31" s="76"/>
      <c r="P31" s="76"/>
      <c r="Q31" s="76"/>
      <c r="R31" s="76"/>
      <c r="S31" s="76"/>
      <c r="T31" s="76"/>
      <c r="U31" s="76"/>
      <c r="V31" s="76"/>
    </row>
    <row r="32" spans="2:22" ht="17.25" customHeight="1">
      <c r="B32" s="76"/>
      <c r="C32" s="92" t="s">
        <v>34</v>
      </c>
      <c r="D32" s="181">
        <v>0</v>
      </c>
      <c r="E32" s="91">
        <f>ROUND(+E$23*D32,2)</f>
        <v>0</v>
      </c>
      <c r="F32" s="125">
        <v>0</v>
      </c>
      <c r="G32" s="187">
        <f>ROUND(+G$23*F32,2)</f>
        <v>0</v>
      </c>
      <c r="H32" s="76"/>
      <c r="I32" s="76"/>
      <c r="J32" s="76"/>
      <c r="K32" s="76"/>
      <c r="L32" s="76"/>
      <c r="M32" s="76"/>
      <c r="N32" s="76"/>
      <c r="O32" s="76"/>
      <c r="P32" s="76"/>
      <c r="Q32" s="76"/>
      <c r="R32" s="76"/>
      <c r="S32" s="76"/>
      <c r="T32" s="76"/>
      <c r="U32" s="76"/>
      <c r="V32" s="76"/>
    </row>
    <row r="33" spans="2:23" ht="17.25" customHeight="1">
      <c r="B33" s="76"/>
      <c r="C33" s="92" t="s">
        <v>154</v>
      </c>
      <c r="D33" s="181">
        <v>0</v>
      </c>
      <c r="E33" s="91">
        <f>ROUND(+E$23*D33,2)</f>
        <v>0</v>
      </c>
      <c r="F33" s="125">
        <v>0</v>
      </c>
      <c r="G33" s="187">
        <f>ROUND(+G$23*F33,2)</f>
        <v>0</v>
      </c>
      <c r="H33" s="76"/>
      <c r="I33" s="76"/>
      <c r="J33" s="76"/>
      <c r="K33" s="76"/>
      <c r="L33" s="76"/>
      <c r="M33" s="76"/>
      <c r="N33" s="76"/>
      <c r="O33" s="76"/>
      <c r="P33" s="76"/>
      <c r="Q33" s="76"/>
      <c r="R33" s="76"/>
      <c r="S33" s="76"/>
      <c r="T33" s="76"/>
      <c r="U33" s="76"/>
      <c r="V33" s="76"/>
    </row>
    <row r="34" spans="2:23" ht="17.25" customHeight="1">
      <c r="B34" s="76"/>
      <c r="C34" s="92" t="s">
        <v>20</v>
      </c>
      <c r="D34" s="181">
        <v>0</v>
      </c>
      <c r="E34" s="91">
        <f t="shared" si="0"/>
        <v>0</v>
      </c>
      <c r="F34" s="125">
        <v>0</v>
      </c>
      <c r="G34" s="187">
        <f t="shared" si="1"/>
        <v>0</v>
      </c>
      <c r="H34" s="76"/>
      <c r="I34" s="76"/>
      <c r="J34" s="76"/>
      <c r="K34" s="76"/>
      <c r="L34" s="76"/>
      <c r="M34" s="76"/>
      <c r="N34" s="76"/>
      <c r="O34" s="76"/>
      <c r="P34" s="76"/>
      <c r="Q34" s="76"/>
      <c r="R34" s="76"/>
      <c r="S34" s="76"/>
      <c r="T34" s="76"/>
      <c r="U34" s="76"/>
      <c r="V34" s="76"/>
    </row>
    <row r="35" spans="2:23" ht="17.25" customHeight="1">
      <c r="B35" s="76"/>
      <c r="C35" s="92" t="s">
        <v>37</v>
      </c>
      <c r="D35" s="181">
        <v>0</v>
      </c>
      <c r="E35" s="91">
        <f t="shared" si="0"/>
        <v>0</v>
      </c>
      <c r="F35" s="125">
        <v>0</v>
      </c>
      <c r="G35" s="187">
        <f t="shared" si="1"/>
        <v>0</v>
      </c>
      <c r="H35" s="76"/>
      <c r="I35" s="76"/>
      <c r="J35" s="76"/>
      <c r="K35" s="76"/>
      <c r="L35" s="76"/>
      <c r="M35" s="76"/>
      <c r="N35" s="76"/>
      <c r="O35" s="76"/>
      <c r="P35" s="76"/>
      <c r="Q35" s="76"/>
      <c r="R35" s="76"/>
      <c r="S35" s="76"/>
      <c r="T35" s="76"/>
      <c r="U35" s="76"/>
      <c r="V35" s="76"/>
    </row>
    <row r="36" spans="2:23" ht="17.25" customHeight="1">
      <c r="B36" s="76"/>
      <c r="C36" s="34" t="s">
        <v>125</v>
      </c>
      <c r="D36" s="191"/>
      <c r="E36" s="98">
        <f>SUM(E23:E35)</f>
        <v>100</v>
      </c>
      <c r="F36" s="97"/>
      <c r="G36" s="192">
        <f>SUM(G23:G35)</f>
        <v>100</v>
      </c>
      <c r="H36" s="76"/>
      <c r="I36" s="76"/>
      <c r="J36" s="76"/>
      <c r="K36" s="76"/>
      <c r="L36" s="76"/>
      <c r="M36" s="76"/>
      <c r="N36" s="76"/>
      <c r="O36" s="76"/>
      <c r="P36" s="76"/>
      <c r="Q36" s="76"/>
      <c r="R36" s="76"/>
      <c r="S36" s="76"/>
      <c r="T36" s="76"/>
      <c r="U36" s="76"/>
      <c r="V36" s="76"/>
    </row>
    <row r="37" spans="2:23" ht="17.25" customHeight="1">
      <c r="B37" s="76"/>
      <c r="C37" s="99"/>
      <c r="D37" s="185"/>
      <c r="E37" s="82"/>
      <c r="F37" s="82"/>
      <c r="G37" s="187"/>
      <c r="H37" s="76"/>
      <c r="I37" s="76"/>
      <c r="J37" s="76"/>
      <c r="K37" s="76"/>
      <c r="L37" s="76"/>
      <c r="M37" s="76"/>
      <c r="N37" s="76"/>
      <c r="O37" s="76"/>
      <c r="P37" s="76"/>
      <c r="Q37" s="76"/>
      <c r="R37" s="76"/>
      <c r="S37" s="76"/>
      <c r="T37" s="76"/>
      <c r="U37" s="76"/>
      <c r="V37" s="76"/>
    </row>
    <row r="38" spans="2:23" ht="17.25" customHeight="1">
      <c r="B38" s="76"/>
      <c r="C38" s="30" t="s">
        <v>105</v>
      </c>
      <c r="D38" s="185"/>
      <c r="E38" s="82"/>
      <c r="F38" s="82"/>
      <c r="G38" s="187"/>
      <c r="H38" s="76"/>
      <c r="I38" s="76"/>
      <c r="J38" s="76"/>
      <c r="K38" s="76"/>
      <c r="L38" s="76"/>
      <c r="M38" s="76"/>
      <c r="N38" s="76"/>
      <c r="O38" s="76"/>
      <c r="P38" s="76"/>
      <c r="Q38" s="76"/>
      <c r="R38" s="76"/>
      <c r="S38" s="76"/>
      <c r="T38" s="76"/>
      <c r="U38" s="76"/>
      <c r="V38" s="76"/>
    </row>
    <row r="39" spans="2:23" ht="17.25" customHeight="1">
      <c r="B39" s="76"/>
      <c r="C39" s="175" t="s">
        <v>44</v>
      </c>
      <c r="D39" s="181">
        <v>0</v>
      </c>
      <c r="E39" s="91">
        <f>ROUND(+E$36*D39,2)</f>
        <v>0</v>
      </c>
      <c r="F39" s="374">
        <v>0</v>
      </c>
      <c r="G39" s="187">
        <f>ROUND(+G$36*F39,2)</f>
        <v>0</v>
      </c>
      <c r="H39" s="76"/>
      <c r="I39" s="76"/>
      <c r="J39" s="76"/>
      <c r="K39" s="76"/>
      <c r="L39" s="76"/>
      <c r="M39" s="76"/>
      <c r="N39" s="76"/>
      <c r="O39" s="76"/>
      <c r="P39" s="76"/>
      <c r="Q39" s="76"/>
      <c r="R39" s="76"/>
      <c r="S39" s="76"/>
      <c r="T39" s="76"/>
      <c r="U39" s="76"/>
      <c r="V39" s="76"/>
    </row>
    <row r="40" spans="2:23" ht="17.25" customHeight="1">
      <c r="B40" s="76"/>
      <c r="C40" s="100"/>
      <c r="D40" s="183"/>
      <c r="E40" s="81"/>
      <c r="F40" s="86"/>
      <c r="G40" s="186"/>
      <c r="H40" s="76"/>
      <c r="I40" s="76"/>
      <c r="J40" s="76"/>
      <c r="K40" s="76"/>
      <c r="L40" s="76"/>
      <c r="M40" s="76"/>
      <c r="N40" s="76"/>
      <c r="O40" s="76"/>
      <c r="P40" s="76"/>
      <c r="Q40" s="76"/>
      <c r="R40" s="76"/>
      <c r="S40" s="76"/>
      <c r="T40" s="76"/>
      <c r="U40" s="76"/>
      <c r="V40" s="76"/>
    </row>
    <row r="41" spans="2:23" s="15" customFormat="1" ht="31.9" customHeight="1">
      <c r="B41" s="101"/>
      <c r="C41" s="102" t="s">
        <v>179</v>
      </c>
      <c r="D41" s="193">
        <f>24.56*E41/100</f>
        <v>24.56</v>
      </c>
      <c r="E41" s="104">
        <f>SUM(E36:E39)</f>
        <v>100</v>
      </c>
      <c r="F41" s="103">
        <f>24.56*G41/100</f>
        <v>24.56</v>
      </c>
      <c r="G41" s="194">
        <f>SUM(G36:G39)</f>
        <v>100</v>
      </c>
      <c r="H41" s="76"/>
      <c r="I41" s="76"/>
      <c r="J41" s="76"/>
      <c r="K41" s="76"/>
      <c r="L41" s="76"/>
      <c r="M41" s="76"/>
      <c r="N41" s="76"/>
      <c r="O41" s="76"/>
      <c r="P41" s="76"/>
      <c r="Q41" s="105"/>
      <c r="R41" s="105"/>
      <c r="S41" s="105"/>
      <c r="T41" s="105"/>
      <c r="U41" s="105"/>
      <c r="V41" s="105"/>
      <c r="W41" s="21"/>
    </row>
    <row r="42" spans="2:23" s="15" customFormat="1" ht="31.15" customHeight="1">
      <c r="B42" s="101"/>
      <c r="C42" s="148" t="s">
        <v>183</v>
      </c>
      <c r="D42" s="195">
        <v>0</v>
      </c>
      <c r="E42" s="375"/>
      <c r="F42" s="376">
        <v>0</v>
      </c>
      <c r="G42" s="196"/>
      <c r="H42" s="76"/>
      <c r="I42" s="76"/>
      <c r="J42" s="76"/>
      <c r="K42" s="76"/>
      <c r="L42" s="76"/>
      <c r="M42" s="76"/>
      <c r="N42" s="76"/>
      <c r="O42" s="76"/>
      <c r="P42" s="76"/>
      <c r="Q42" s="101"/>
      <c r="R42" s="101"/>
      <c r="S42" s="101"/>
      <c r="T42" s="101"/>
      <c r="U42" s="101"/>
      <c r="V42" s="101"/>
    </row>
    <row r="43" spans="2:23" s="4" customFormat="1" ht="17.25" customHeight="1">
      <c r="B43" s="106"/>
      <c r="C43" s="108"/>
      <c r="D43" s="197"/>
      <c r="E43" s="109"/>
      <c r="F43" s="144"/>
      <c r="G43" s="198"/>
      <c r="H43" s="76"/>
      <c r="I43" s="76"/>
      <c r="J43" s="76"/>
      <c r="K43" s="76"/>
      <c r="L43" s="76"/>
      <c r="M43" s="76"/>
      <c r="N43" s="76"/>
      <c r="O43" s="76"/>
      <c r="P43" s="76"/>
      <c r="Q43" s="106"/>
      <c r="R43" s="106"/>
      <c r="S43" s="106"/>
      <c r="T43" s="106"/>
      <c r="U43" s="106"/>
      <c r="V43" s="106"/>
    </row>
    <row r="44" spans="2:23" s="4" customFormat="1" ht="30.6" customHeight="1">
      <c r="B44" s="106"/>
      <c r="C44" s="126" t="s">
        <v>103</v>
      </c>
      <c r="D44" s="199"/>
      <c r="E44" s="113">
        <f>D41+D42</f>
        <v>24.56</v>
      </c>
      <c r="F44" s="145"/>
      <c r="G44" s="200">
        <f>F41+F42</f>
        <v>24.56</v>
      </c>
      <c r="H44" s="76"/>
      <c r="I44" s="76"/>
      <c r="J44" s="76"/>
      <c r="K44" s="76"/>
      <c r="L44" s="76"/>
      <c r="M44" s="76"/>
      <c r="N44" s="76"/>
      <c r="O44" s="76"/>
      <c r="P44" s="76"/>
      <c r="Q44" s="106"/>
      <c r="R44" s="106"/>
      <c r="S44" s="106"/>
      <c r="T44" s="106"/>
      <c r="U44" s="106"/>
      <c r="V44" s="106"/>
    </row>
    <row r="45" spans="2:23" s="4" customFormat="1" ht="17.25" customHeight="1">
      <c r="B45" s="106"/>
      <c r="C45" s="110"/>
      <c r="D45" s="197"/>
      <c r="E45" s="109"/>
      <c r="F45" s="144"/>
      <c r="G45" s="198"/>
      <c r="H45" s="76"/>
      <c r="I45" s="76"/>
      <c r="J45" s="76"/>
      <c r="K45" s="76"/>
      <c r="L45" s="76"/>
      <c r="M45" s="76"/>
      <c r="N45" s="76"/>
      <c r="O45" s="76"/>
      <c r="P45" s="76"/>
      <c r="Q45" s="106"/>
      <c r="R45" s="106"/>
      <c r="S45" s="106"/>
      <c r="T45" s="106"/>
      <c r="U45" s="106"/>
      <c r="V45" s="106"/>
    </row>
    <row r="46" spans="2:23" s="4" customFormat="1" ht="31.9" customHeight="1">
      <c r="B46" s="106"/>
      <c r="C46" s="107" t="s">
        <v>182</v>
      </c>
      <c r="D46" s="193">
        <f>+D41+D43</f>
        <v>24.56</v>
      </c>
      <c r="E46" s="248">
        <f>'Invulblad 2 UITZEND 1'!E46</f>
        <v>0</v>
      </c>
      <c r="F46" s="103">
        <f>+F41+F43</f>
        <v>24.56</v>
      </c>
      <c r="G46" s="249">
        <f>E46</f>
        <v>0</v>
      </c>
      <c r="H46" s="76"/>
      <c r="I46" s="76"/>
      <c r="J46" s="76"/>
      <c r="K46" s="76"/>
      <c r="L46" s="76"/>
      <c r="M46" s="76"/>
      <c r="N46" s="76"/>
      <c r="O46" s="76"/>
      <c r="P46" s="76"/>
      <c r="Q46" s="106"/>
      <c r="R46" s="106"/>
      <c r="S46" s="106"/>
      <c r="T46" s="106"/>
      <c r="U46" s="106"/>
      <c r="V46" s="106"/>
    </row>
    <row r="47" spans="2:23" s="4" customFormat="1" ht="17.25" customHeight="1" thickBot="1">
      <c r="B47" s="106"/>
      <c r="C47" s="176"/>
      <c r="D47" s="201"/>
      <c r="E47" s="131" t="str">
        <f>IF(E46=0,"",IF(OR(E46&lt;0.4,E46&gt;0.75),"Geef juiste Opslag op in blad 1 rekening houdend met de bandbreedte",""))</f>
        <v/>
      </c>
      <c r="F47" s="111"/>
      <c r="G47" s="202"/>
      <c r="H47" s="76"/>
      <c r="I47" s="76"/>
      <c r="J47" s="76"/>
      <c r="K47" s="76"/>
      <c r="L47" s="76"/>
      <c r="M47" s="76"/>
      <c r="N47" s="76"/>
      <c r="O47" s="76"/>
      <c r="P47" s="76"/>
      <c r="Q47" s="106"/>
      <c r="R47" s="106"/>
      <c r="S47" s="106"/>
      <c r="T47" s="106"/>
      <c r="U47" s="106"/>
      <c r="V47" s="106"/>
    </row>
    <row r="48" spans="2:23" s="15" customFormat="1" ht="31.9" customHeight="1" thickBot="1">
      <c r="B48" s="101"/>
      <c r="C48" s="129" t="s">
        <v>102</v>
      </c>
      <c r="D48" s="203"/>
      <c r="E48" s="154">
        <f>IF(E46="","",E44+E46)</f>
        <v>24.56</v>
      </c>
      <c r="F48" s="112"/>
      <c r="G48" s="246">
        <f>IF(G46="","",G44+G46)</f>
        <v>24.56</v>
      </c>
      <c r="H48" s="76"/>
      <c r="I48" s="76"/>
      <c r="J48" s="76"/>
      <c r="K48" s="76"/>
      <c r="L48" s="76"/>
      <c r="M48" s="76"/>
      <c r="N48" s="76"/>
      <c r="O48" s="76"/>
      <c r="P48" s="76"/>
      <c r="Q48" s="101"/>
      <c r="R48" s="101"/>
      <c r="S48" s="101"/>
      <c r="T48" s="101"/>
      <c r="U48" s="101"/>
      <c r="V48" s="101"/>
    </row>
    <row r="49" spans="2:22" s="4" customFormat="1" ht="17.25" customHeight="1">
      <c r="B49" s="106"/>
      <c r="C49" s="114"/>
      <c r="D49" s="204"/>
      <c r="E49" s="82"/>
      <c r="F49" s="115"/>
      <c r="G49" s="187"/>
      <c r="H49" s="76"/>
      <c r="I49" s="76"/>
      <c r="J49" s="76"/>
      <c r="K49" s="76"/>
      <c r="L49" s="76"/>
      <c r="M49" s="76"/>
      <c r="N49" s="76"/>
      <c r="O49" s="76"/>
      <c r="P49" s="76"/>
      <c r="Q49" s="106"/>
      <c r="R49" s="106"/>
      <c r="S49" s="106"/>
      <c r="T49" s="106"/>
      <c r="U49" s="106"/>
      <c r="V49" s="106"/>
    </row>
    <row r="50" spans="2:22" s="4" customFormat="1" ht="17.25" customHeight="1">
      <c r="B50" s="106"/>
      <c r="C50" s="114" t="s">
        <v>26</v>
      </c>
      <c r="D50" s="204"/>
      <c r="E50" s="82"/>
      <c r="F50" s="115"/>
      <c r="G50" s="187"/>
      <c r="H50" s="76"/>
      <c r="I50" s="76"/>
      <c r="J50" s="76"/>
      <c r="K50" s="76"/>
      <c r="L50" s="76"/>
      <c r="M50" s="76"/>
      <c r="N50" s="76"/>
      <c r="O50" s="76"/>
      <c r="P50" s="76"/>
      <c r="Q50" s="106"/>
      <c r="R50" s="106"/>
      <c r="S50" s="106"/>
      <c r="T50" s="106"/>
      <c r="U50" s="106"/>
      <c r="V50" s="106"/>
    </row>
    <row r="51" spans="2:22" s="4" customFormat="1" ht="17.25" customHeight="1">
      <c r="B51" s="106"/>
      <c r="C51" s="114" t="s">
        <v>27</v>
      </c>
      <c r="D51" s="205" t="s">
        <v>29</v>
      </c>
      <c r="E51" s="82" t="str">
        <f>IF(D51="JA","Ondertekende onderbouwing van ERD ZW-flex of polisblad meesturen",IF(D51="NEE","Beschikking van de Belastingdienst van facturerende organisatie meesturen.",""))</f>
        <v/>
      </c>
      <c r="F51" s="82"/>
      <c r="G51" s="187"/>
      <c r="H51" s="76"/>
      <c r="I51" s="76"/>
      <c r="J51" s="76"/>
      <c r="K51" s="76"/>
      <c r="L51" s="76"/>
      <c r="M51" s="76"/>
      <c r="N51" s="76"/>
      <c r="O51" s="76"/>
      <c r="P51" s="76"/>
      <c r="Q51" s="106"/>
      <c r="R51" s="106"/>
      <c r="S51" s="106"/>
      <c r="T51" s="106"/>
      <c r="U51" s="106"/>
      <c r="V51" s="106"/>
    </row>
    <row r="52" spans="2:22" s="4" customFormat="1" ht="17.25" customHeight="1">
      <c r="B52" s="106"/>
      <c r="C52" s="114" t="s">
        <v>28</v>
      </c>
      <c r="D52" s="205" t="s">
        <v>29</v>
      </c>
      <c r="E52" s="82" t="str">
        <f>IF(D52="JA","Ondertekende onderbouwing van ERD WGA of polisblad meesturen",IF(D52="NEE","Beschikking van de Belastingdienst van facturerende organisatie meesturen.",""))</f>
        <v/>
      </c>
      <c r="F52" s="82"/>
      <c r="G52" s="187"/>
      <c r="H52" s="76"/>
      <c r="I52" s="76"/>
      <c r="J52" s="76"/>
      <c r="K52" s="106"/>
      <c r="L52" s="106"/>
      <c r="M52" s="106"/>
      <c r="N52" s="106"/>
      <c r="O52" s="106"/>
      <c r="P52" s="106"/>
      <c r="Q52" s="106"/>
      <c r="R52" s="106"/>
      <c r="S52" s="106"/>
      <c r="T52" s="106"/>
      <c r="U52" s="106"/>
      <c r="V52" s="106"/>
    </row>
    <row r="53" spans="2:22" s="4" customFormat="1" ht="17.25" customHeight="1">
      <c r="B53" s="106"/>
      <c r="C53" s="114"/>
      <c r="D53" s="204"/>
      <c r="E53" s="82"/>
      <c r="F53" s="115"/>
      <c r="G53" s="187"/>
      <c r="H53" s="76"/>
      <c r="I53" s="76"/>
      <c r="J53" s="76"/>
      <c r="K53" s="106"/>
      <c r="L53" s="106"/>
      <c r="M53" s="106"/>
      <c r="N53" s="106"/>
      <c r="O53" s="106"/>
      <c r="P53" s="106"/>
      <c r="Q53" s="106"/>
      <c r="R53" s="106"/>
      <c r="S53" s="106"/>
      <c r="T53" s="106"/>
      <c r="U53" s="106"/>
      <c r="V53" s="106"/>
    </row>
    <row r="54" spans="2:22" s="15" customFormat="1" ht="26.45" customHeight="1">
      <c r="B54" s="101"/>
      <c r="C54" s="116" t="s">
        <v>24</v>
      </c>
      <c r="D54" s="362" t="s">
        <v>150</v>
      </c>
      <c r="E54" s="361"/>
      <c r="F54" s="363" t="s">
        <v>150</v>
      </c>
      <c r="G54" s="206"/>
      <c r="H54" s="76"/>
      <c r="I54" s="76"/>
      <c r="J54" s="76"/>
      <c r="K54" s="101"/>
      <c r="L54" s="101"/>
      <c r="M54" s="101"/>
      <c r="N54" s="101"/>
      <c r="O54" s="101"/>
      <c r="P54" s="101"/>
      <c r="Q54" s="101"/>
      <c r="R54" s="101"/>
      <c r="S54" s="101"/>
      <c r="T54" s="101"/>
      <c r="U54" s="101"/>
      <c r="V54" s="101"/>
    </row>
    <row r="55" spans="2:22">
      <c r="B55" s="76"/>
      <c r="C55" s="76"/>
      <c r="D55" s="76"/>
      <c r="E55" s="76"/>
      <c r="F55" s="76"/>
      <c r="G55" s="76"/>
      <c r="H55" s="76"/>
      <c r="I55" s="76"/>
      <c r="J55" s="76"/>
      <c r="K55" s="76"/>
      <c r="L55" s="76"/>
      <c r="M55" s="76"/>
      <c r="N55" s="76"/>
      <c r="O55" s="76"/>
      <c r="P55" s="76"/>
      <c r="Q55" s="76"/>
      <c r="R55" s="76"/>
      <c r="S55" s="76"/>
      <c r="T55" s="76"/>
      <c r="U55" s="76"/>
      <c r="V55" s="76"/>
    </row>
    <row r="56" spans="2:22" ht="24" customHeight="1">
      <c r="B56" s="76"/>
      <c r="C56" s="433" t="s">
        <v>119</v>
      </c>
      <c r="D56" s="434"/>
      <c r="E56" s="434"/>
      <c r="F56" s="434"/>
      <c r="G56" s="435"/>
      <c r="H56" s="435"/>
      <c r="I56" s="168"/>
      <c r="J56" s="117"/>
      <c r="K56" s="117"/>
      <c r="L56" s="117"/>
      <c r="M56" s="76"/>
      <c r="N56" s="76"/>
      <c r="O56" s="76"/>
      <c r="P56" s="76"/>
      <c r="Q56" s="76"/>
      <c r="R56" s="76"/>
      <c r="S56" s="76"/>
      <c r="T56" s="76"/>
      <c r="U56" s="76"/>
      <c r="V56" s="76"/>
    </row>
    <row r="57" spans="2:22" ht="45" customHeight="1">
      <c r="B57" s="76"/>
      <c r="C57" s="158" t="s">
        <v>21</v>
      </c>
      <c r="D57" s="210" t="s">
        <v>25</v>
      </c>
      <c r="E57" s="207" t="s">
        <v>78</v>
      </c>
      <c r="F57" s="207" t="s">
        <v>123</v>
      </c>
      <c r="G57" s="207" t="s">
        <v>22</v>
      </c>
      <c r="H57" s="211" t="s">
        <v>122</v>
      </c>
      <c r="I57" s="216" t="s">
        <v>114</v>
      </c>
      <c r="J57" s="117"/>
      <c r="K57" s="117"/>
      <c r="L57" s="117"/>
      <c r="M57" s="76"/>
      <c r="N57" s="76"/>
      <c r="O57" s="76"/>
      <c r="P57" s="76"/>
      <c r="Q57" s="76"/>
      <c r="R57" s="76"/>
      <c r="S57" s="76"/>
      <c r="T57" s="76"/>
      <c r="U57" s="76"/>
      <c r="V57" s="76"/>
    </row>
    <row r="58" spans="2:22" ht="30" customHeight="1">
      <c r="B58" s="76"/>
      <c r="C58" s="149" t="str">
        <f>D7</f>
        <v>A: Fase A met uitzendbeding obv Gewerkte uren</v>
      </c>
      <c r="D58" s="212">
        <v>24.56</v>
      </c>
      <c r="E58" s="213">
        <f>(D58*E41/100)+D42</f>
        <v>24.56</v>
      </c>
      <c r="F58" s="212">
        <f>D58*15%*E54/100</f>
        <v>0</v>
      </c>
      <c r="G58" s="214">
        <v>10500</v>
      </c>
      <c r="H58" s="215" t="str">
        <f>IF(E58&gt;24.56,(E58)*G58,"- ")</f>
        <v xml:space="preserve">- </v>
      </c>
      <c r="I58" s="379" t="str">
        <f>IF(E58&gt;24.56,H58+((G58*0.15)*(D58*E54/100)),"-")</f>
        <v>-</v>
      </c>
      <c r="J58" s="122"/>
      <c r="K58" s="122"/>
      <c r="L58" s="123"/>
      <c r="M58" s="76"/>
      <c r="N58" s="76"/>
      <c r="O58" s="76"/>
      <c r="P58" s="76"/>
      <c r="Q58" s="76"/>
      <c r="R58" s="76"/>
      <c r="S58" s="76"/>
      <c r="T58" s="76"/>
      <c r="U58" s="76"/>
      <c r="V58" s="76"/>
    </row>
    <row r="59" spans="2:22" ht="30" customHeight="1">
      <c r="B59" s="76"/>
      <c r="C59" s="149" t="str">
        <f>F7</f>
        <v>B: Fase B obv Gewerkte uren</v>
      </c>
      <c r="D59" s="212">
        <v>24.56</v>
      </c>
      <c r="E59" s="213">
        <f>(D59*G41/100)+F42</f>
        <v>24.56</v>
      </c>
      <c r="F59" s="212">
        <f>D59*15%*G54/100</f>
        <v>0</v>
      </c>
      <c r="G59" s="214">
        <v>4500</v>
      </c>
      <c r="H59" s="215" t="str">
        <f>IF(E59&gt;24.56,(E59)*G59,"- ")</f>
        <v xml:space="preserve">- </v>
      </c>
      <c r="I59" s="379" t="str">
        <f>IF(E59&gt;24.56,H59+((G59*0.15)*(D59*G54/100)),"-")</f>
        <v>-</v>
      </c>
      <c r="J59" s="122"/>
      <c r="K59" s="122"/>
      <c r="L59" s="123"/>
      <c r="M59" s="76"/>
      <c r="N59" s="76"/>
      <c r="O59" s="76"/>
      <c r="P59" s="76"/>
      <c r="Q59" s="76"/>
      <c r="R59" s="76"/>
      <c r="S59" s="76"/>
      <c r="T59" s="76"/>
      <c r="U59" s="76"/>
      <c r="V59" s="76"/>
    </row>
    <row r="60" spans="2:22">
      <c r="B60" s="76"/>
      <c r="C60" s="76"/>
      <c r="D60" s="76"/>
      <c r="E60" s="76"/>
      <c r="F60" s="76"/>
      <c r="G60" s="132"/>
      <c r="H60" s="76"/>
      <c r="I60" s="76"/>
      <c r="J60" s="122"/>
      <c r="K60" s="117"/>
      <c r="L60" s="117"/>
      <c r="M60" s="76"/>
      <c r="N60" s="76"/>
      <c r="O60" s="76"/>
      <c r="P60" s="76"/>
      <c r="Q60" s="76"/>
      <c r="R60" s="76"/>
      <c r="S60" s="76"/>
      <c r="T60" s="76"/>
      <c r="U60" s="76"/>
      <c r="V60" s="76"/>
    </row>
    <row r="61" spans="2:22" s="21" customFormat="1" ht="30" customHeight="1">
      <c r="B61" s="105"/>
      <c r="C61" s="436" t="s">
        <v>139</v>
      </c>
      <c r="D61" s="437"/>
      <c r="E61" s="437"/>
      <c r="F61" s="437"/>
      <c r="G61" s="218"/>
      <c r="H61" s="438" t="str">
        <f>IF(E59&gt;24.56,I58+I59,"-")</f>
        <v>-</v>
      </c>
      <c r="I61" s="439"/>
      <c r="J61" s="208"/>
      <c r="K61" s="208"/>
      <c r="L61" s="208"/>
      <c r="M61" s="105"/>
      <c r="N61" s="105"/>
      <c r="O61" s="105"/>
      <c r="P61" s="105"/>
      <c r="Q61" s="105"/>
      <c r="R61" s="105"/>
      <c r="S61" s="105"/>
      <c r="T61" s="105"/>
      <c r="U61" s="105"/>
      <c r="V61" s="105"/>
    </row>
    <row r="62" spans="2:22" ht="12.75" thickBot="1">
      <c r="B62" s="76"/>
      <c r="C62" s="76"/>
      <c r="D62" s="76"/>
      <c r="E62" s="76"/>
      <c r="F62" s="76"/>
      <c r="G62" s="76"/>
      <c r="H62" s="76"/>
      <c r="I62" s="76"/>
      <c r="J62" s="76"/>
      <c r="K62" s="76"/>
      <c r="L62" s="76"/>
      <c r="M62" s="76"/>
      <c r="N62" s="76"/>
      <c r="O62" s="76"/>
      <c r="P62" s="76"/>
      <c r="Q62" s="76"/>
      <c r="R62" s="76"/>
      <c r="S62" s="76"/>
      <c r="T62" s="76"/>
      <c r="U62" s="76"/>
      <c r="V62" s="76"/>
    </row>
    <row r="63" spans="2:22" s="21" customFormat="1" ht="25.15" customHeight="1" thickBot="1">
      <c r="B63" s="105"/>
      <c r="C63" s="440" t="s">
        <v>112</v>
      </c>
      <c r="D63" s="441"/>
      <c r="E63" s="441"/>
      <c r="F63" s="441"/>
      <c r="G63" s="209"/>
      <c r="H63" s="442" t="str">
        <f>IF(H61&lt;&gt;"-",H61/(G58+G59),"-")</f>
        <v>-</v>
      </c>
      <c r="I63" s="442"/>
      <c r="J63" s="142"/>
      <c r="K63" s="142"/>
      <c r="L63" s="105"/>
      <c r="M63" s="105"/>
      <c r="N63" s="105"/>
      <c r="O63" s="105"/>
      <c r="P63" s="105"/>
      <c r="Q63" s="105"/>
      <c r="R63" s="105"/>
      <c r="S63" s="105"/>
      <c r="T63" s="105"/>
      <c r="U63" s="105"/>
      <c r="V63" s="105"/>
    </row>
    <row r="64" spans="2:22">
      <c r="B64" s="76"/>
      <c r="C64" s="76"/>
      <c r="D64" s="76"/>
      <c r="E64" s="76"/>
      <c r="F64" s="76"/>
      <c r="G64" s="76"/>
      <c r="H64" s="76"/>
      <c r="I64" s="76"/>
      <c r="J64" s="76"/>
      <c r="K64" s="76"/>
      <c r="L64" s="76"/>
      <c r="M64" s="76"/>
      <c r="N64" s="76"/>
      <c r="O64" s="76"/>
      <c r="P64" s="76"/>
      <c r="Q64" s="76"/>
      <c r="R64" s="76"/>
      <c r="S64" s="76"/>
      <c r="T64" s="76"/>
      <c r="U64" s="76"/>
      <c r="V64" s="76"/>
    </row>
    <row r="65" spans="2:22" ht="30" customHeight="1">
      <c r="B65" s="124"/>
      <c r="C65" s="432" t="s">
        <v>149</v>
      </c>
      <c r="D65" s="432"/>
      <c r="E65" s="432"/>
      <c r="F65" s="432"/>
      <c r="G65" s="432"/>
      <c r="H65" s="432"/>
      <c r="I65" s="432"/>
      <c r="J65" s="76"/>
      <c r="K65" s="76"/>
      <c r="L65" s="76"/>
      <c r="M65" s="76"/>
      <c r="N65" s="76"/>
      <c r="O65" s="76"/>
      <c r="P65" s="76"/>
      <c r="Q65" s="76"/>
      <c r="R65" s="76"/>
      <c r="S65" s="76"/>
      <c r="T65" s="76"/>
      <c r="U65" s="76"/>
      <c r="V65" s="76"/>
    </row>
    <row r="66" spans="2:22" ht="19.899999999999999" customHeight="1">
      <c r="B66" s="76" t="s">
        <v>23</v>
      </c>
      <c r="C66" s="133" t="s">
        <v>87</v>
      </c>
      <c r="D66" s="134"/>
      <c r="E66" s="135"/>
      <c r="F66" s="135"/>
      <c r="G66" s="135"/>
      <c r="H66" s="76"/>
      <c r="I66" s="76"/>
      <c r="J66" s="76"/>
      <c r="K66" s="76"/>
      <c r="L66" s="76"/>
      <c r="M66" s="76"/>
      <c r="N66" s="76"/>
      <c r="O66" s="76"/>
      <c r="P66" s="76"/>
      <c r="Q66" s="76"/>
      <c r="R66" s="76"/>
      <c r="S66" s="76"/>
      <c r="T66" s="76"/>
      <c r="U66" s="76"/>
      <c r="V66" s="76"/>
    </row>
    <row r="67" spans="2:22" ht="19.899999999999999" customHeight="1">
      <c r="B67" s="76" t="s">
        <v>23</v>
      </c>
      <c r="C67" s="133" t="s">
        <v>88</v>
      </c>
      <c r="D67" s="133"/>
      <c r="E67" s="136"/>
      <c r="F67" s="136"/>
      <c r="G67" s="136"/>
      <c r="H67" s="76"/>
      <c r="I67" s="76"/>
      <c r="J67" s="76"/>
      <c r="K67" s="76"/>
      <c r="L67" s="76"/>
      <c r="M67" s="76"/>
      <c r="N67" s="76"/>
      <c r="O67" s="76"/>
      <c r="P67" s="76"/>
      <c r="Q67" s="76"/>
      <c r="R67" s="76"/>
      <c r="S67" s="76"/>
      <c r="T67" s="76"/>
      <c r="U67" s="76"/>
      <c r="V67" s="76"/>
    </row>
    <row r="68" spans="2:22" s="139" customFormat="1" ht="30" customHeight="1">
      <c r="B68" s="138" t="s">
        <v>23</v>
      </c>
      <c r="C68" s="432" t="s">
        <v>126</v>
      </c>
      <c r="D68" s="432"/>
      <c r="E68" s="432"/>
      <c r="F68" s="432"/>
      <c r="G68" s="432"/>
      <c r="H68" s="432"/>
      <c r="I68" s="432"/>
      <c r="J68" s="156"/>
      <c r="K68" s="156"/>
      <c r="L68" s="156"/>
      <c r="M68" s="156"/>
      <c r="N68" s="156"/>
      <c r="O68" s="138"/>
      <c r="P68" s="138"/>
      <c r="Q68" s="138"/>
      <c r="R68" s="138"/>
      <c r="S68" s="138"/>
      <c r="T68" s="138"/>
      <c r="U68" s="138"/>
      <c r="V68" s="138"/>
    </row>
    <row r="69" spans="2:22" ht="19.899999999999999" customHeight="1">
      <c r="B69" s="76" t="s">
        <v>23</v>
      </c>
      <c r="C69" s="432" t="s">
        <v>98</v>
      </c>
      <c r="D69" s="432"/>
      <c r="E69" s="432"/>
      <c r="F69" s="432"/>
      <c r="G69" s="432"/>
      <c r="H69" s="432"/>
      <c r="I69" s="432"/>
      <c r="J69" s="137"/>
      <c r="K69" s="137"/>
      <c r="L69" s="137"/>
      <c r="M69" s="137"/>
      <c r="N69" s="137"/>
      <c r="O69" s="76"/>
      <c r="P69" s="76"/>
      <c r="Q69" s="76"/>
      <c r="R69" s="76"/>
      <c r="S69" s="76"/>
      <c r="T69" s="76"/>
      <c r="U69" s="76"/>
      <c r="V69" s="76"/>
    </row>
    <row r="70" spans="2:22">
      <c r="B70" s="76"/>
      <c r="C70" s="137"/>
      <c r="D70" s="137"/>
      <c r="E70" s="137"/>
      <c r="F70" s="137"/>
      <c r="G70" s="137"/>
      <c r="H70" s="137"/>
      <c r="I70" s="137"/>
      <c r="J70" s="137"/>
      <c r="K70" s="137"/>
      <c r="L70" s="137"/>
      <c r="M70" s="137"/>
      <c r="N70" s="137"/>
      <c r="O70" s="76"/>
      <c r="P70" s="76"/>
      <c r="Q70" s="76"/>
      <c r="R70" s="76"/>
      <c r="S70" s="76"/>
      <c r="T70" s="76"/>
      <c r="U70" s="76"/>
      <c r="V70" s="76"/>
    </row>
    <row r="71" spans="2:22">
      <c r="B71" s="76"/>
      <c r="C71" s="76"/>
      <c r="D71" s="76"/>
      <c r="E71" s="76"/>
      <c r="F71" s="76"/>
      <c r="G71" s="76"/>
      <c r="H71" s="76"/>
      <c r="I71" s="76"/>
      <c r="J71" s="76"/>
      <c r="K71" s="76"/>
      <c r="L71" s="76"/>
      <c r="M71" s="76"/>
      <c r="N71" s="76"/>
      <c r="O71" s="76"/>
      <c r="P71" s="76"/>
      <c r="Q71" s="76"/>
      <c r="R71" s="76"/>
      <c r="S71" s="76"/>
      <c r="T71" s="76"/>
      <c r="U71" s="76"/>
      <c r="V71" s="76"/>
    </row>
    <row r="72" spans="2:22">
      <c r="B72" s="76"/>
      <c r="C72" s="76"/>
      <c r="D72" s="76"/>
      <c r="E72" s="76"/>
      <c r="F72" s="76"/>
      <c r="G72" s="76"/>
      <c r="H72" s="76"/>
      <c r="I72" s="76"/>
      <c r="J72" s="76"/>
      <c r="K72" s="76"/>
      <c r="L72" s="76"/>
      <c r="M72" s="76"/>
      <c r="N72" s="76"/>
      <c r="O72" s="76"/>
      <c r="P72" s="76"/>
      <c r="Q72" s="76"/>
      <c r="R72" s="76"/>
      <c r="S72" s="76"/>
      <c r="T72" s="76"/>
      <c r="U72" s="76"/>
      <c r="V72" s="76"/>
    </row>
    <row r="73" spans="2:22">
      <c r="B73" s="76"/>
      <c r="C73" s="76"/>
      <c r="D73" s="76"/>
      <c r="E73" s="76"/>
      <c r="F73" s="76"/>
      <c r="G73" s="76"/>
      <c r="H73" s="76"/>
      <c r="I73" s="76"/>
      <c r="J73" s="76"/>
      <c r="K73" s="76"/>
      <c r="L73" s="76"/>
      <c r="M73" s="76"/>
      <c r="N73" s="76"/>
      <c r="O73" s="76"/>
      <c r="P73" s="76"/>
      <c r="Q73" s="76"/>
      <c r="R73" s="76"/>
      <c r="S73" s="76"/>
      <c r="T73" s="76"/>
      <c r="U73" s="76"/>
      <c r="V73" s="76"/>
    </row>
    <row r="74" spans="2:22">
      <c r="B74" s="76"/>
      <c r="C74" s="76"/>
      <c r="D74" s="76"/>
      <c r="E74" s="76"/>
      <c r="F74" s="76"/>
      <c r="G74" s="76"/>
      <c r="H74" s="76"/>
      <c r="I74" s="76"/>
      <c r="J74" s="76"/>
      <c r="K74" s="76"/>
      <c r="L74" s="76"/>
      <c r="M74" s="76"/>
      <c r="N74" s="76"/>
      <c r="O74" s="76"/>
      <c r="P74" s="76"/>
      <c r="Q74" s="76"/>
      <c r="R74" s="76"/>
      <c r="S74" s="76"/>
      <c r="T74" s="76"/>
      <c r="U74" s="76"/>
      <c r="V74" s="76"/>
    </row>
    <row r="75" spans="2:22">
      <c r="B75" s="76"/>
      <c r="C75" s="76"/>
      <c r="D75" s="76"/>
      <c r="E75" s="76"/>
      <c r="F75" s="76"/>
      <c r="G75" s="76"/>
      <c r="H75" s="76"/>
      <c r="I75" s="76"/>
      <c r="J75" s="76"/>
      <c r="K75" s="76"/>
      <c r="L75" s="76"/>
      <c r="M75" s="76"/>
      <c r="N75" s="76"/>
      <c r="O75" s="76"/>
      <c r="P75" s="76"/>
      <c r="Q75" s="76"/>
      <c r="R75" s="76"/>
      <c r="S75" s="76"/>
      <c r="T75" s="76"/>
      <c r="U75" s="76"/>
      <c r="V75" s="76"/>
    </row>
    <row r="76" spans="2:22">
      <c r="B76" s="76"/>
      <c r="C76" s="76"/>
      <c r="D76" s="76"/>
      <c r="E76" s="76"/>
      <c r="F76" s="76"/>
      <c r="G76" s="76"/>
      <c r="H76" s="76"/>
      <c r="I76" s="76"/>
      <c r="J76" s="76"/>
      <c r="K76" s="76"/>
      <c r="L76" s="76"/>
      <c r="M76" s="76"/>
      <c r="N76" s="76"/>
      <c r="O76" s="76"/>
      <c r="P76" s="76"/>
      <c r="Q76" s="76"/>
      <c r="R76" s="76"/>
      <c r="S76" s="76"/>
      <c r="T76" s="76"/>
      <c r="U76" s="76"/>
      <c r="V76" s="76"/>
    </row>
    <row r="77" spans="2:22">
      <c r="B77" s="76"/>
      <c r="C77" s="76"/>
      <c r="D77" s="76"/>
      <c r="E77" s="76"/>
      <c r="F77" s="76"/>
      <c r="G77" s="76"/>
      <c r="H77" s="76"/>
      <c r="I77" s="76"/>
      <c r="J77" s="76"/>
      <c r="K77" s="76"/>
      <c r="L77" s="76"/>
      <c r="M77" s="76"/>
      <c r="N77" s="76"/>
      <c r="O77" s="76"/>
      <c r="P77" s="76"/>
      <c r="Q77" s="76"/>
      <c r="R77" s="76"/>
      <c r="S77" s="76"/>
      <c r="T77" s="76"/>
      <c r="U77" s="76"/>
      <c r="V77" s="76"/>
    </row>
    <row r="78" spans="2:22">
      <c r="B78" s="76"/>
      <c r="C78" s="76"/>
      <c r="D78" s="76"/>
      <c r="E78" s="76"/>
      <c r="F78" s="76"/>
      <c r="G78" s="76"/>
      <c r="H78" s="76"/>
      <c r="I78" s="76"/>
      <c r="J78" s="76"/>
      <c r="K78" s="76"/>
      <c r="L78" s="76"/>
      <c r="M78" s="76"/>
      <c r="N78" s="76"/>
      <c r="O78" s="76"/>
      <c r="P78" s="76"/>
      <c r="Q78" s="76"/>
      <c r="R78" s="76"/>
      <c r="S78" s="76"/>
      <c r="T78" s="76"/>
      <c r="U78" s="76"/>
      <c r="V78" s="76"/>
    </row>
    <row r="79" spans="2:22">
      <c r="B79" s="76"/>
      <c r="C79" s="76"/>
      <c r="D79" s="76"/>
      <c r="E79" s="76"/>
      <c r="F79" s="76"/>
      <c r="G79" s="76"/>
      <c r="H79" s="76"/>
      <c r="I79" s="76"/>
      <c r="J79" s="76"/>
      <c r="K79" s="76"/>
      <c r="L79" s="76"/>
      <c r="M79" s="76"/>
      <c r="N79" s="76"/>
      <c r="O79" s="76"/>
      <c r="P79" s="76"/>
      <c r="Q79" s="76"/>
      <c r="R79" s="76"/>
      <c r="S79" s="76"/>
      <c r="T79" s="76"/>
      <c r="U79" s="76"/>
      <c r="V79" s="76"/>
    </row>
    <row r="80" spans="2:22">
      <c r="B80" s="76"/>
      <c r="C80" s="76"/>
      <c r="D80" s="76"/>
      <c r="E80" s="76"/>
      <c r="F80" s="76"/>
      <c r="G80" s="76"/>
      <c r="H80" s="76"/>
      <c r="I80" s="76"/>
      <c r="J80" s="76"/>
      <c r="K80" s="76"/>
      <c r="L80" s="76"/>
      <c r="M80" s="76"/>
      <c r="N80" s="76"/>
      <c r="O80" s="76"/>
      <c r="P80" s="76"/>
      <c r="Q80" s="76"/>
      <c r="R80" s="76"/>
      <c r="S80" s="76"/>
      <c r="T80" s="76"/>
      <c r="U80" s="76"/>
      <c r="V80" s="76"/>
    </row>
    <row r="81" spans="2:22">
      <c r="B81" s="76"/>
      <c r="C81" s="76"/>
      <c r="D81" s="76"/>
      <c r="E81" s="76"/>
      <c r="F81" s="76"/>
      <c r="G81" s="76"/>
      <c r="H81" s="76"/>
      <c r="I81" s="76"/>
      <c r="J81" s="76"/>
      <c r="K81" s="76"/>
      <c r="L81" s="76"/>
      <c r="M81" s="76"/>
      <c r="N81" s="76"/>
      <c r="O81" s="76"/>
      <c r="P81" s="76"/>
      <c r="Q81" s="76"/>
      <c r="R81" s="76"/>
      <c r="S81" s="76"/>
      <c r="T81" s="76"/>
      <c r="U81" s="76"/>
      <c r="V81" s="76"/>
    </row>
    <row r="82" spans="2:22">
      <c r="B82" s="76"/>
      <c r="C82" s="76"/>
      <c r="D82" s="76"/>
      <c r="E82" s="76"/>
      <c r="F82" s="76"/>
      <c r="G82" s="76"/>
      <c r="H82" s="76"/>
      <c r="I82" s="76"/>
      <c r="J82" s="76"/>
      <c r="K82" s="76"/>
      <c r="L82" s="76"/>
      <c r="M82" s="76"/>
      <c r="N82" s="76"/>
      <c r="O82" s="76"/>
      <c r="P82" s="76"/>
      <c r="Q82" s="76"/>
      <c r="R82" s="76"/>
      <c r="S82" s="76"/>
      <c r="T82" s="76"/>
      <c r="U82" s="76"/>
      <c r="V82" s="76"/>
    </row>
    <row r="83" spans="2:22">
      <c r="B83" s="76"/>
      <c r="C83" s="76"/>
      <c r="D83" s="76"/>
      <c r="E83" s="76"/>
      <c r="F83" s="76"/>
      <c r="G83" s="76"/>
      <c r="H83" s="76"/>
      <c r="I83" s="76"/>
      <c r="J83" s="76"/>
      <c r="K83" s="76"/>
      <c r="L83" s="76"/>
      <c r="M83" s="76"/>
      <c r="N83" s="76"/>
      <c r="O83" s="76"/>
      <c r="P83" s="76"/>
      <c r="Q83" s="76"/>
      <c r="R83" s="76"/>
      <c r="S83" s="76"/>
      <c r="T83" s="76"/>
      <c r="U83" s="76"/>
      <c r="V83" s="76"/>
    </row>
    <row r="84" spans="2:22">
      <c r="B84" s="76"/>
      <c r="C84" s="76"/>
      <c r="D84" s="76"/>
      <c r="E84" s="76"/>
      <c r="F84" s="76"/>
      <c r="G84" s="76"/>
      <c r="H84" s="76"/>
      <c r="I84" s="76"/>
      <c r="J84" s="76"/>
      <c r="K84" s="76"/>
      <c r="L84" s="76"/>
      <c r="M84" s="76"/>
      <c r="N84" s="76"/>
      <c r="O84" s="76"/>
      <c r="P84" s="76"/>
      <c r="Q84" s="76"/>
      <c r="R84" s="76"/>
      <c r="S84" s="76"/>
      <c r="T84" s="76"/>
      <c r="U84" s="76"/>
      <c r="V84" s="76"/>
    </row>
    <row r="85" spans="2:22">
      <c r="B85" s="76"/>
      <c r="C85" s="76"/>
      <c r="D85" s="76"/>
      <c r="E85" s="76"/>
      <c r="F85" s="76"/>
      <c r="G85" s="76"/>
      <c r="H85" s="76"/>
      <c r="I85" s="76"/>
      <c r="J85" s="76"/>
      <c r="K85" s="76"/>
      <c r="L85" s="76"/>
      <c r="M85" s="76"/>
      <c r="N85" s="76"/>
      <c r="O85" s="76"/>
      <c r="P85" s="76"/>
      <c r="Q85" s="76"/>
      <c r="R85" s="76"/>
      <c r="S85" s="76"/>
      <c r="T85" s="76"/>
      <c r="U85" s="76"/>
      <c r="V85" s="76"/>
    </row>
    <row r="86" spans="2:22">
      <c r="B86" s="76"/>
      <c r="C86" s="76"/>
      <c r="D86" s="76"/>
      <c r="E86" s="76"/>
      <c r="F86" s="76"/>
      <c r="G86" s="76"/>
      <c r="H86" s="76"/>
      <c r="I86" s="76"/>
      <c r="J86" s="76"/>
      <c r="K86" s="76"/>
      <c r="L86" s="76"/>
      <c r="M86" s="76"/>
      <c r="N86" s="76"/>
      <c r="O86" s="76"/>
      <c r="P86" s="76"/>
      <c r="Q86" s="76"/>
      <c r="R86" s="76"/>
      <c r="S86" s="76"/>
      <c r="T86" s="76"/>
      <c r="U86" s="76"/>
      <c r="V86" s="76"/>
    </row>
    <row r="87" spans="2:22">
      <c r="B87" s="76"/>
      <c r="C87" s="76"/>
      <c r="D87" s="76"/>
      <c r="E87" s="76"/>
      <c r="F87" s="76"/>
      <c r="G87" s="76"/>
      <c r="H87" s="76"/>
      <c r="I87" s="76"/>
      <c r="J87" s="76"/>
      <c r="K87" s="76"/>
      <c r="L87" s="76"/>
      <c r="M87" s="76"/>
      <c r="N87" s="76"/>
      <c r="O87" s="76"/>
      <c r="P87" s="76"/>
      <c r="Q87" s="76"/>
      <c r="R87" s="76"/>
      <c r="S87" s="76"/>
      <c r="T87" s="76"/>
      <c r="U87" s="76"/>
      <c r="V87" s="76"/>
    </row>
    <row r="88" spans="2:22">
      <c r="B88" s="76"/>
      <c r="C88" s="76"/>
      <c r="D88" s="76"/>
      <c r="E88" s="76"/>
      <c r="F88" s="76"/>
      <c r="G88" s="76"/>
      <c r="H88" s="76"/>
      <c r="I88" s="76"/>
      <c r="J88" s="76"/>
      <c r="K88" s="76"/>
      <c r="L88" s="76"/>
      <c r="M88" s="76"/>
      <c r="N88" s="76"/>
      <c r="O88" s="76"/>
      <c r="P88" s="76"/>
      <c r="Q88" s="76"/>
      <c r="R88" s="76"/>
      <c r="S88" s="76"/>
      <c r="T88" s="76"/>
      <c r="U88" s="76"/>
      <c r="V88" s="76"/>
    </row>
    <row r="89" spans="2:22">
      <c r="B89" s="76"/>
      <c r="C89" s="76"/>
      <c r="D89" s="76"/>
      <c r="E89" s="76"/>
      <c r="F89" s="76"/>
      <c r="G89" s="76"/>
      <c r="H89" s="76"/>
      <c r="I89" s="76"/>
      <c r="J89" s="76"/>
      <c r="K89" s="76"/>
      <c r="L89" s="76"/>
      <c r="M89" s="76"/>
      <c r="N89" s="76"/>
      <c r="O89" s="76"/>
      <c r="P89" s="76"/>
      <c r="Q89" s="76"/>
      <c r="R89" s="76"/>
      <c r="S89" s="76"/>
      <c r="T89" s="76"/>
      <c r="U89" s="76"/>
      <c r="V89" s="76"/>
    </row>
    <row r="90" spans="2:22">
      <c r="B90" s="76"/>
      <c r="C90" s="76"/>
      <c r="D90" s="76"/>
      <c r="E90" s="76"/>
      <c r="F90" s="76"/>
      <c r="G90" s="76"/>
      <c r="H90" s="76"/>
      <c r="I90" s="76"/>
      <c r="J90" s="76"/>
      <c r="K90" s="76"/>
      <c r="L90" s="76"/>
      <c r="M90" s="76"/>
      <c r="N90" s="76"/>
      <c r="O90" s="76"/>
      <c r="P90" s="76"/>
      <c r="Q90" s="76"/>
      <c r="R90" s="76"/>
      <c r="S90" s="76"/>
      <c r="T90" s="76"/>
      <c r="U90" s="76"/>
      <c r="V90" s="76"/>
    </row>
  </sheetData>
  <sheetProtection algorithmName="SHA-512" hashValue="vwoPlYw+SShTBuP0quVV9xBYhsO+2yKF6JIsjFRdbHzielBTJVmWt8vmxvQOJYqcVebs+Tjuc6HtDvGf17yWeg==" saltValue="5ZUG6YGXQzJPlNIunO9C1g==" spinCount="100000" sheet="1" objects="1" scenarios="1"/>
  <mergeCells count="15">
    <mergeCell ref="C68:I68"/>
    <mergeCell ref="C69:I69"/>
    <mergeCell ref="C56:H56"/>
    <mergeCell ref="C61:F61"/>
    <mergeCell ref="H61:I61"/>
    <mergeCell ref="C63:F63"/>
    <mergeCell ref="H63:I63"/>
    <mergeCell ref="C65:I65"/>
    <mergeCell ref="D8:E8"/>
    <mergeCell ref="F8:G8"/>
    <mergeCell ref="F2:G2"/>
    <mergeCell ref="F4:G4"/>
    <mergeCell ref="D6:G6"/>
    <mergeCell ref="D7:E7"/>
    <mergeCell ref="F7:G7"/>
  </mergeCells>
  <dataValidations count="1">
    <dataValidation type="list" allowBlank="1" showInputMessage="1" showErrorMessage="1" sqref="D51:D52" xr:uid="{D5076022-B342-49D3-9A07-4458A9D2D763}">
      <formula1>"&lt;KIES&gt;,JA,NEE"</formula1>
    </dataValidation>
  </dataValidations>
  <printOptions horizontalCentered="1"/>
  <pageMargins left="3.937007874015748E-2" right="3.937007874015748E-2" top="0.35433070866141736" bottom="0.35433070866141736" header="0.11811023622047245" footer="0.11811023622047245"/>
  <pageSetup paperSize="8" scale="85" orientation="portrait" r:id="rId1"/>
  <colBreaks count="1" manualBreakCount="1">
    <brk id="10" max="80" man="1"/>
  </colBreaks>
  <ignoredErrors>
    <ignoredError sqref="E46" formula="1"/>
  </ignoredError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37D4FD-6F1D-4CF4-BB97-269B9CB3A9FD}">
  <sheetPr>
    <tabColor rgb="FF92D050"/>
    <pageSetUpPr fitToPage="1"/>
  </sheetPr>
  <dimension ref="B2:W69"/>
  <sheetViews>
    <sheetView topLeftCell="A28" zoomScaleNormal="100" zoomScaleSheetLayoutView="90" workbookViewId="0">
      <selection activeCell="G42" sqref="G42"/>
    </sheetView>
  </sheetViews>
  <sheetFormatPr defaultColWidth="9.140625" defaultRowHeight="12"/>
  <cols>
    <col min="1" max="1" width="2.28515625" style="1" customWidth="1"/>
    <col min="2" max="2" width="2.28515625" style="1" bestFit="1" customWidth="1"/>
    <col min="3" max="3" width="46.7109375" style="1" customWidth="1"/>
    <col min="4" max="7" width="22.7109375" style="1" customWidth="1"/>
    <col min="8" max="10" width="15.7109375" style="1" customWidth="1"/>
    <col min="11" max="11" width="13.28515625" style="1" bestFit="1" customWidth="1"/>
    <col min="12" max="12" width="11.7109375" style="1" bestFit="1" customWidth="1"/>
    <col min="13" max="14" width="9.140625" style="1"/>
    <col min="15" max="15" width="36.42578125" style="1" bestFit="1" customWidth="1"/>
    <col min="16" max="16" width="47.140625" style="1" bestFit="1" customWidth="1"/>
    <col min="17" max="17" width="49.85546875" style="1" bestFit="1" customWidth="1"/>
    <col min="18" max="18" width="46.7109375" style="1" bestFit="1" customWidth="1"/>
    <col min="19" max="19" width="44.42578125" style="1" bestFit="1" customWidth="1"/>
    <col min="20" max="16384" width="9.140625" style="1"/>
  </cols>
  <sheetData>
    <row r="2" spans="2:22" ht="20.25">
      <c r="B2" s="76"/>
      <c r="C2" s="77" t="s">
        <v>165</v>
      </c>
      <c r="D2" s="76"/>
      <c r="E2" s="26" t="s">
        <v>140</v>
      </c>
      <c r="F2" s="423"/>
      <c r="G2" s="424"/>
      <c r="H2" s="78"/>
      <c r="I2" s="76"/>
      <c r="J2" s="76"/>
      <c r="K2" s="76"/>
      <c r="L2" s="76"/>
      <c r="M2" s="76"/>
      <c r="N2" s="76"/>
      <c r="O2" s="76"/>
      <c r="P2" s="76"/>
      <c r="Q2" s="76"/>
      <c r="R2" s="76"/>
      <c r="S2" s="76"/>
      <c r="T2" s="76"/>
      <c r="U2" s="76"/>
      <c r="V2" s="76"/>
    </row>
    <row r="3" spans="2:22" ht="20.25">
      <c r="B3" s="76"/>
      <c r="C3" s="77" t="s">
        <v>41</v>
      </c>
      <c r="D3" s="76"/>
      <c r="E3" s="76"/>
      <c r="F3" s="76"/>
      <c r="G3" s="76"/>
      <c r="H3" s="76"/>
      <c r="I3" s="76"/>
      <c r="J3" s="76"/>
      <c r="K3" s="76"/>
      <c r="L3" s="76"/>
      <c r="M3" s="76"/>
      <c r="N3" s="76"/>
      <c r="O3" s="76"/>
      <c r="P3" s="76"/>
      <c r="Q3" s="76"/>
      <c r="R3" s="76"/>
      <c r="S3" s="76"/>
      <c r="T3" s="76"/>
      <c r="U3" s="76"/>
      <c r="V3" s="76"/>
    </row>
    <row r="4" spans="2:22" ht="20.25">
      <c r="B4" s="76"/>
      <c r="C4" s="79"/>
      <c r="D4" s="76"/>
      <c r="E4" s="26" t="s">
        <v>142</v>
      </c>
      <c r="F4" s="423"/>
      <c r="G4" s="424"/>
      <c r="H4" s="76"/>
      <c r="I4" s="76"/>
      <c r="J4" s="76"/>
      <c r="K4" s="76"/>
      <c r="L4" s="76"/>
      <c r="M4" s="76"/>
      <c r="N4" s="76"/>
      <c r="O4" s="76"/>
      <c r="P4" s="76"/>
      <c r="Q4" s="76"/>
      <c r="R4" s="76"/>
      <c r="S4" s="76"/>
      <c r="T4" s="76"/>
      <c r="U4" s="76"/>
      <c r="V4" s="76"/>
    </row>
    <row r="5" spans="2:22" ht="15" customHeight="1">
      <c r="B5" s="76"/>
      <c r="C5" s="79"/>
      <c r="D5" s="76"/>
      <c r="E5" s="76"/>
      <c r="F5" s="76"/>
      <c r="G5" s="76"/>
      <c r="H5" s="76"/>
      <c r="I5" s="76"/>
      <c r="J5" s="76"/>
      <c r="K5" s="76"/>
      <c r="L5" s="76"/>
      <c r="M5" s="76"/>
      <c r="N5" s="76"/>
      <c r="O5" s="76"/>
      <c r="P5" s="76"/>
      <c r="Q5" s="76"/>
      <c r="R5" s="76"/>
      <c r="S5" s="76"/>
      <c r="T5" s="76"/>
      <c r="U5" s="76"/>
      <c r="V5" s="76"/>
    </row>
    <row r="6" spans="2:22" s="21" customFormat="1" ht="32.450000000000003" customHeight="1">
      <c r="C6" s="27" t="s">
        <v>36</v>
      </c>
      <c r="D6" s="443" t="s">
        <v>39</v>
      </c>
      <c r="E6" s="444"/>
      <c r="F6" s="445" t="s">
        <v>145</v>
      </c>
      <c r="G6" s="446"/>
    </row>
    <row r="7" spans="2:22" s="25" customFormat="1" ht="30.75" customHeight="1" thickBot="1">
      <c r="C7" s="28"/>
      <c r="D7" s="451" t="s">
        <v>108</v>
      </c>
      <c r="E7" s="452"/>
      <c r="F7" s="453" t="s">
        <v>109</v>
      </c>
      <c r="G7" s="454"/>
      <c r="H7" s="1"/>
      <c r="I7" s="1"/>
      <c r="J7" s="1"/>
    </row>
    <row r="8" spans="2:22" s="2" customFormat="1" ht="17.25" customHeight="1" thickTop="1" thickBot="1">
      <c r="C8" s="29"/>
      <c r="D8" s="455" t="s">
        <v>12</v>
      </c>
      <c r="E8" s="456"/>
      <c r="F8" s="457" t="s">
        <v>12</v>
      </c>
      <c r="G8" s="458"/>
      <c r="H8" s="1"/>
      <c r="I8" s="1"/>
      <c r="J8" s="1"/>
    </row>
    <row r="9" spans="2:22" s="5" customFormat="1" ht="17.25" customHeight="1" thickTop="1">
      <c r="C9" s="30" t="s">
        <v>46</v>
      </c>
      <c r="D9" s="223"/>
      <c r="E9" s="44">
        <v>100</v>
      </c>
      <c r="F9" s="43"/>
      <c r="G9" s="224">
        <v>100</v>
      </c>
      <c r="H9" s="1"/>
      <c r="I9" s="1"/>
      <c r="J9" s="1"/>
    </row>
    <row r="10" spans="2:22" ht="17.25" customHeight="1">
      <c r="C10" s="31"/>
      <c r="D10" s="225"/>
      <c r="E10" s="45"/>
      <c r="F10" s="41"/>
      <c r="G10" s="226"/>
    </row>
    <row r="11" spans="2:22" ht="17.25" customHeight="1">
      <c r="C11" s="32" t="s">
        <v>16</v>
      </c>
      <c r="D11" s="225"/>
      <c r="E11" s="46"/>
      <c r="F11" s="41"/>
      <c r="G11" s="227"/>
    </row>
    <row r="12" spans="2:22" ht="17.25" customHeight="1">
      <c r="C12" s="33" t="s">
        <v>17</v>
      </c>
      <c r="D12" s="181">
        <v>0</v>
      </c>
      <c r="E12" s="42">
        <f>D12*(E$9)</f>
        <v>0</v>
      </c>
      <c r="F12" s="360">
        <v>0</v>
      </c>
      <c r="G12" s="228">
        <f>F12*(G$9)</f>
        <v>0</v>
      </c>
    </row>
    <row r="13" spans="2:22" ht="17.25" customHeight="1">
      <c r="C13" s="33" t="s">
        <v>30</v>
      </c>
      <c r="D13" s="181">
        <v>0</v>
      </c>
      <c r="E13" s="42">
        <f>D13*(E$9)</f>
        <v>0</v>
      </c>
      <c r="F13" s="359">
        <v>0</v>
      </c>
      <c r="G13" s="228">
        <f>F13*(G$9)</f>
        <v>0</v>
      </c>
      <c r="K13" s="146"/>
    </row>
    <row r="14" spans="2:22" ht="17.25" customHeight="1">
      <c r="C14" s="33" t="s">
        <v>148</v>
      </c>
      <c r="D14" s="181">
        <v>0</v>
      </c>
      <c r="E14" s="42">
        <f>D14*(E$9)</f>
        <v>0</v>
      </c>
      <c r="F14" s="125">
        <v>0</v>
      </c>
      <c r="G14" s="228">
        <f>F14*(G$9)</f>
        <v>0</v>
      </c>
      <c r="K14" s="146"/>
    </row>
    <row r="15" spans="2:22" ht="17.25" customHeight="1">
      <c r="C15" s="33" t="s">
        <v>35</v>
      </c>
      <c r="D15" s="181">
        <v>0</v>
      </c>
      <c r="E15" s="42">
        <f>D15*(E$9)</f>
        <v>0</v>
      </c>
      <c r="F15" s="125">
        <v>0</v>
      </c>
      <c r="G15" s="228">
        <f>F15*(G$9)</f>
        <v>0</v>
      </c>
    </row>
    <row r="16" spans="2:22" ht="17.25" customHeight="1">
      <c r="C16" s="31" t="s">
        <v>18</v>
      </c>
      <c r="D16" s="223"/>
      <c r="E16" s="352">
        <f>SUM(E9:E15)</f>
        <v>100</v>
      </c>
      <c r="F16" s="43"/>
      <c r="G16" s="356">
        <f>SUM(G9:G15)</f>
        <v>100</v>
      </c>
    </row>
    <row r="17" spans="3:10" ht="17.25" customHeight="1">
      <c r="C17" s="32"/>
      <c r="D17" s="225"/>
      <c r="E17" s="353"/>
      <c r="F17" s="41"/>
      <c r="G17" s="357"/>
    </row>
    <row r="18" spans="3:10" ht="17.25" customHeight="1">
      <c r="C18" s="33" t="s">
        <v>144</v>
      </c>
      <c r="D18" s="181">
        <v>0</v>
      </c>
      <c r="E18" s="354">
        <f>D18*SUM(E9,E12:E14)</f>
        <v>0</v>
      </c>
      <c r="F18" s="125">
        <v>0</v>
      </c>
      <c r="G18" s="358">
        <f>F18*SUM(G9,G12:G14)</f>
        <v>0</v>
      </c>
      <c r="H18" s="10"/>
    </row>
    <row r="19" spans="3:10" s="3" customFormat="1" ht="17.25" customHeight="1">
      <c r="C19" s="33" t="s">
        <v>106</v>
      </c>
      <c r="D19" s="181">
        <v>0</v>
      </c>
      <c r="E19" s="354">
        <f>D19*(E16)</f>
        <v>0</v>
      </c>
      <c r="F19" s="125">
        <v>0</v>
      </c>
      <c r="G19" s="358">
        <f>F19*(G16)</f>
        <v>0</v>
      </c>
      <c r="H19" s="1"/>
      <c r="I19" s="1"/>
      <c r="J19" s="1"/>
    </row>
    <row r="20" spans="3:10" s="5" customFormat="1" ht="17.25" customHeight="1">
      <c r="C20" s="30" t="s">
        <v>43</v>
      </c>
      <c r="D20" s="223"/>
      <c r="E20" s="355">
        <f>SUM(E16:E19)</f>
        <v>100</v>
      </c>
      <c r="F20" s="43"/>
      <c r="G20" s="356">
        <f>SUM(G16:G19)</f>
        <v>100</v>
      </c>
      <c r="H20" s="1"/>
      <c r="I20" s="1"/>
      <c r="J20" s="1"/>
    </row>
    <row r="21" spans="3:10" ht="17.25" customHeight="1">
      <c r="C21" s="30"/>
      <c r="D21" s="225"/>
      <c r="E21" s="47"/>
      <c r="F21" s="41"/>
      <c r="G21" s="229"/>
    </row>
    <row r="22" spans="3:10" ht="17.25" customHeight="1">
      <c r="C22" s="56" t="s">
        <v>107</v>
      </c>
      <c r="D22" s="225"/>
      <c r="E22" s="46"/>
      <c r="F22" s="41"/>
      <c r="G22" s="227"/>
    </row>
    <row r="23" spans="3:10" ht="17.25" customHeight="1">
      <c r="C23" s="33" t="s">
        <v>42</v>
      </c>
      <c r="D23" s="181">
        <v>0</v>
      </c>
      <c r="E23" s="41">
        <f>ROUND(+E$20*D23,2)</f>
        <v>0</v>
      </c>
      <c r="F23" s="125">
        <v>0</v>
      </c>
      <c r="G23" s="227">
        <f>ROUND(+G$20*F23,2)</f>
        <v>0</v>
      </c>
    </row>
    <row r="24" spans="3:10" ht="17.25" customHeight="1">
      <c r="C24" s="33" t="s">
        <v>32</v>
      </c>
      <c r="D24" s="181">
        <v>0</v>
      </c>
      <c r="E24" s="41">
        <f>ROUND(+E$20*D24,2)</f>
        <v>0</v>
      </c>
      <c r="F24" s="125">
        <v>0</v>
      </c>
      <c r="G24" s="227">
        <f>ROUND(+G$20*F24,2)</f>
        <v>0</v>
      </c>
    </row>
    <row r="25" spans="3:10" ht="17.25" customHeight="1">
      <c r="C25" s="33" t="s">
        <v>31</v>
      </c>
      <c r="D25" s="181">
        <v>0</v>
      </c>
      <c r="E25" s="41">
        <f>ROUND(+E$20*D25,2)</f>
        <v>0</v>
      </c>
      <c r="F25" s="125">
        <v>0</v>
      </c>
      <c r="G25" s="227">
        <f>ROUND(+G$20*F25,2)</f>
        <v>0</v>
      </c>
    </row>
    <row r="26" spans="3:10" ht="17.25" customHeight="1">
      <c r="C26" s="33" t="s">
        <v>143</v>
      </c>
      <c r="D26" s="181">
        <v>0</v>
      </c>
      <c r="E26" s="41">
        <f t="shared" ref="E26:E30" si="0">ROUND(+E$20*D26,2)</f>
        <v>0</v>
      </c>
      <c r="F26" s="125">
        <v>0</v>
      </c>
      <c r="G26" s="227">
        <f t="shared" ref="G26:G30" si="1">ROUND(+G$20*F26,2)</f>
        <v>0</v>
      </c>
    </row>
    <row r="27" spans="3:10" ht="17.25" customHeight="1">
      <c r="C27" s="33" t="s">
        <v>38</v>
      </c>
      <c r="D27" s="230">
        <v>0</v>
      </c>
      <c r="E27" s="41">
        <f t="shared" si="0"/>
        <v>0</v>
      </c>
      <c r="F27" s="125">
        <v>0</v>
      </c>
      <c r="G27" s="227">
        <f t="shared" si="1"/>
        <v>0</v>
      </c>
    </row>
    <row r="28" spans="3:10" ht="17.25" customHeight="1">
      <c r="C28" s="33" t="s">
        <v>33</v>
      </c>
      <c r="D28" s="230">
        <v>0</v>
      </c>
      <c r="E28" s="41">
        <f t="shared" si="0"/>
        <v>0</v>
      </c>
      <c r="F28" s="125">
        <v>0</v>
      </c>
      <c r="G28" s="227">
        <f t="shared" si="1"/>
        <v>0</v>
      </c>
    </row>
    <row r="29" spans="3:10" ht="17.25" customHeight="1">
      <c r="C29" s="33" t="s">
        <v>34</v>
      </c>
      <c r="D29" s="230">
        <v>0</v>
      </c>
      <c r="E29" s="41">
        <f>ROUND(+E$20*D29,2)</f>
        <v>0</v>
      </c>
      <c r="F29" s="125">
        <v>0</v>
      </c>
      <c r="G29" s="227">
        <f>ROUND(+G$20*F29,2)</f>
        <v>0</v>
      </c>
    </row>
    <row r="30" spans="3:10" ht="17.25" customHeight="1">
      <c r="C30" s="33" t="s">
        <v>147</v>
      </c>
      <c r="D30" s="230">
        <v>0</v>
      </c>
      <c r="E30" s="41">
        <f t="shared" si="0"/>
        <v>0</v>
      </c>
      <c r="F30" s="125">
        <v>0</v>
      </c>
      <c r="G30" s="227">
        <f t="shared" si="1"/>
        <v>0</v>
      </c>
    </row>
    <row r="31" spans="3:10" ht="17.25" customHeight="1">
      <c r="C31" s="34" t="s">
        <v>125</v>
      </c>
      <c r="D31" s="231"/>
      <c r="E31" s="49">
        <f>SUM(E20:E30)</f>
        <v>100</v>
      </c>
      <c r="F31" s="48"/>
      <c r="G31" s="232">
        <f>SUM(G20:G30)</f>
        <v>100</v>
      </c>
      <c r="H31" s="10"/>
      <c r="I31" s="10"/>
    </row>
    <row r="32" spans="3:10" ht="17.25" customHeight="1">
      <c r="C32" s="35"/>
      <c r="D32" s="225"/>
      <c r="E32" s="41"/>
      <c r="F32" s="41"/>
      <c r="G32" s="227"/>
    </row>
    <row r="33" spans="3:23" ht="17.25" customHeight="1">
      <c r="C33" s="30" t="s">
        <v>105</v>
      </c>
      <c r="D33" s="225"/>
      <c r="E33" s="41"/>
      <c r="F33" s="41"/>
      <c r="G33" s="227"/>
    </row>
    <row r="34" spans="3:23" ht="17.25" customHeight="1">
      <c r="C34" s="175" t="s">
        <v>44</v>
      </c>
      <c r="D34" s="181">
        <v>0</v>
      </c>
      <c r="E34" s="41">
        <f>ROUND(+E$31*D34,2)</f>
        <v>0</v>
      </c>
      <c r="F34" s="125">
        <v>0</v>
      </c>
      <c r="G34" s="227">
        <f>ROUND(+G$31*F34,2)</f>
        <v>0</v>
      </c>
    </row>
    <row r="35" spans="3:23" ht="17.25" customHeight="1">
      <c r="C35" s="36"/>
      <c r="D35" s="223"/>
      <c r="E35" s="40"/>
      <c r="F35" s="43"/>
      <c r="G35" s="226"/>
    </row>
    <row r="36" spans="3:23" s="4" customFormat="1" ht="31.9" customHeight="1">
      <c r="C36" s="57" t="s">
        <v>179</v>
      </c>
      <c r="D36" s="233">
        <f>D54*E36/100</f>
        <v>23.24</v>
      </c>
      <c r="E36" s="51">
        <f>SUM(E31:E34)</f>
        <v>100</v>
      </c>
      <c r="F36" s="60">
        <f>D54*G36/100</f>
        <v>23.24</v>
      </c>
      <c r="G36" s="234">
        <f>SUM(G31:G34)</f>
        <v>100</v>
      </c>
      <c r="H36" s="1"/>
      <c r="I36" s="1"/>
      <c r="J36" s="1"/>
      <c r="K36" s="12"/>
      <c r="O36" s="1"/>
      <c r="P36" s="1"/>
      <c r="Q36" s="1"/>
      <c r="R36" s="1"/>
      <c r="S36" s="1"/>
      <c r="T36" s="1"/>
      <c r="U36" s="1"/>
      <c r="V36" s="1"/>
      <c r="W36" s="1"/>
    </row>
    <row r="37" spans="3:23" s="4" customFormat="1" ht="17.25" customHeight="1">
      <c r="C37" s="37"/>
      <c r="D37" s="235"/>
      <c r="E37" s="51"/>
      <c r="F37" s="50"/>
      <c r="G37" s="234"/>
      <c r="H37" s="1"/>
      <c r="I37" s="1"/>
      <c r="J37" s="1"/>
      <c r="L37" s="16"/>
      <c r="M37" s="14"/>
      <c r="N37" s="12"/>
    </row>
    <row r="38" spans="3:23" s="15" customFormat="1" ht="31.9" customHeight="1">
      <c r="C38" s="38" t="s">
        <v>180</v>
      </c>
      <c r="D38" s="236">
        <v>0</v>
      </c>
      <c r="E38" s="52"/>
      <c r="F38" s="219">
        <v>0</v>
      </c>
      <c r="G38" s="237"/>
      <c r="H38" s="1"/>
      <c r="I38" s="1"/>
      <c r="J38" s="1"/>
      <c r="L38" s="18"/>
      <c r="M38" s="19"/>
      <c r="N38" s="20"/>
    </row>
    <row r="39" spans="3:23" s="4" customFormat="1" ht="17.25" customHeight="1" thickBot="1">
      <c r="C39" s="222"/>
      <c r="D39" s="197"/>
      <c r="E39" s="150"/>
      <c r="F39" s="144"/>
      <c r="G39" s="238"/>
      <c r="H39" s="1"/>
      <c r="I39" s="1"/>
      <c r="J39" s="1"/>
      <c r="L39" s="16"/>
      <c r="M39" s="17"/>
      <c r="N39" s="12"/>
    </row>
    <row r="40" spans="3:23" s="4" customFormat="1" ht="31.15" customHeight="1" thickBot="1">
      <c r="C40" s="129" t="s">
        <v>101</v>
      </c>
      <c r="D40" s="239"/>
      <c r="E40" s="408">
        <f>D36+D38</f>
        <v>23.24</v>
      </c>
      <c r="F40" s="151"/>
      <c r="G40" s="240">
        <f>F36+F38</f>
        <v>23.24</v>
      </c>
      <c r="H40" s="1"/>
      <c r="I40" s="1"/>
      <c r="J40" s="1"/>
      <c r="L40" s="16"/>
      <c r="M40" s="17"/>
      <c r="N40" s="12"/>
    </row>
    <row r="41" spans="3:23" s="4" customFormat="1" ht="17.25" customHeight="1">
      <c r="C41" s="130"/>
      <c r="D41" s="197"/>
      <c r="E41" s="197"/>
      <c r="F41" s="144"/>
      <c r="G41" s="241"/>
      <c r="H41" s="1"/>
      <c r="I41" s="1"/>
      <c r="J41" s="1"/>
      <c r="L41" s="16"/>
      <c r="M41" s="17"/>
      <c r="N41" s="12"/>
    </row>
    <row r="42" spans="3:23" s="15" customFormat="1" ht="31.9" customHeight="1">
      <c r="C42" s="107" t="s">
        <v>181</v>
      </c>
      <c r="D42" s="242">
        <f>+D36+D39</f>
        <v>23.24</v>
      </c>
      <c r="E42" s="248">
        <f>'Invulblad 1 Tarieven MSP'!D12</f>
        <v>0</v>
      </c>
      <c r="F42" s="53">
        <f>+F36+F39</f>
        <v>23.24</v>
      </c>
      <c r="G42" s="249">
        <f>E42</f>
        <v>0</v>
      </c>
      <c r="H42" s="1"/>
      <c r="I42" s="1"/>
      <c r="J42" s="1"/>
      <c r="L42" s="18"/>
      <c r="M42" s="19"/>
      <c r="N42" s="20"/>
    </row>
    <row r="43" spans="3:23" s="4" customFormat="1" ht="17.25" customHeight="1" thickBot="1">
      <c r="C43" s="58"/>
      <c r="D43" s="243"/>
      <c r="E43" s="152" t="str">
        <f>IF(E42=0,"",IF(OR(E42&lt;0.25,E42&gt;0.5),"Geef juiste Opslag op in blad 1 rekening houdend met de bandbreedte",""))</f>
        <v/>
      </c>
      <c r="F43" s="54"/>
      <c r="G43" s="244"/>
      <c r="H43" s="1"/>
      <c r="I43" s="1"/>
      <c r="J43" s="1"/>
    </row>
    <row r="44" spans="3:23" s="15" customFormat="1" ht="31.9" customHeight="1" thickBot="1">
      <c r="C44" s="129" t="s">
        <v>102</v>
      </c>
      <c r="D44" s="245"/>
      <c r="E44" s="154">
        <f>IF(E42="","",E40+E42)</f>
        <v>23.24</v>
      </c>
      <c r="F44" s="155"/>
      <c r="G44" s="246">
        <f>IF(G42="","",G40+G42)</f>
        <v>23.24</v>
      </c>
      <c r="H44" s="1"/>
      <c r="I44" s="1"/>
      <c r="J44" s="1"/>
      <c r="L44" s="20"/>
      <c r="M44" s="20"/>
    </row>
    <row r="45" spans="3:23" s="23" customFormat="1" ht="17.25" customHeight="1">
      <c r="C45" s="59"/>
      <c r="D45" s="247"/>
      <c r="E45" s="153"/>
      <c r="F45" s="55"/>
      <c r="G45" s="228"/>
      <c r="H45" s="1"/>
      <c r="I45" s="1"/>
      <c r="J45" s="1"/>
      <c r="L45" s="24"/>
      <c r="M45" s="24"/>
    </row>
    <row r="46" spans="3:23" s="4" customFormat="1" ht="17.25" customHeight="1">
      <c r="C46" s="39" t="s">
        <v>26</v>
      </c>
      <c r="D46" s="247"/>
      <c r="E46" s="41"/>
      <c r="F46" s="55"/>
      <c r="G46" s="227"/>
      <c r="H46" s="1"/>
      <c r="I46" s="1"/>
      <c r="J46" s="1"/>
      <c r="L46" s="12"/>
      <c r="M46" s="12"/>
    </row>
    <row r="47" spans="3:23" s="4" customFormat="1" ht="17.25" customHeight="1">
      <c r="C47" s="39" t="s">
        <v>27</v>
      </c>
      <c r="D47" s="205" t="s">
        <v>29</v>
      </c>
      <c r="E47" s="41" t="str">
        <f>IF(D47="JA","Ondertekende onderbouwing van ERD ZW-flex of polisblad meesturen",IF(D47="NEE","Beschikking van de Belastingdienst van facturerende organisatie meesturen.",""))</f>
        <v/>
      </c>
      <c r="F47" s="41"/>
      <c r="G47" s="227"/>
      <c r="H47" s="1"/>
      <c r="I47" s="1"/>
      <c r="J47" s="1"/>
      <c r="L47" s="12"/>
      <c r="M47" s="12"/>
    </row>
    <row r="48" spans="3:23" s="4" customFormat="1" ht="17.25" customHeight="1">
      <c r="C48" s="39" t="s">
        <v>28</v>
      </c>
      <c r="D48" s="205" t="s">
        <v>29</v>
      </c>
      <c r="E48" s="41" t="str">
        <f>IF(D48="JA","Ondertekende onderbouwing van ERD WGA of polisblad meesturen",IF(D48="NEE","Beschikking van de Belastingdienst van facturerende organisatie meesturen.",""))</f>
        <v/>
      </c>
      <c r="F48" s="41"/>
      <c r="G48" s="227"/>
      <c r="H48" s="1"/>
      <c r="I48" s="1"/>
      <c r="J48" s="1"/>
    </row>
    <row r="49" spans="2:22" s="4" customFormat="1" ht="17.25" customHeight="1">
      <c r="C49" s="39"/>
      <c r="D49" s="247"/>
      <c r="E49" s="41"/>
      <c r="F49" s="55"/>
      <c r="G49" s="227"/>
      <c r="H49" s="1"/>
      <c r="I49" s="1"/>
      <c r="J49" s="1"/>
    </row>
    <row r="50" spans="2:22" s="15" customFormat="1" ht="33.6" customHeight="1">
      <c r="C50" s="220" t="s">
        <v>24</v>
      </c>
      <c r="D50" s="362" t="s">
        <v>150</v>
      </c>
      <c r="E50" s="361"/>
      <c r="F50" s="363" t="s">
        <v>150</v>
      </c>
      <c r="G50" s="206"/>
      <c r="H50" s="221"/>
      <c r="I50" s="221"/>
      <c r="J50" s="21"/>
    </row>
    <row r="51" spans="2:22">
      <c r="G51" s="167"/>
      <c r="H51" s="167"/>
      <c r="I51" s="167"/>
    </row>
    <row r="52" spans="2:22" ht="24" customHeight="1">
      <c r="C52" s="433" t="s">
        <v>118</v>
      </c>
      <c r="D52" s="434"/>
      <c r="E52" s="434"/>
      <c r="F52" s="434"/>
      <c r="G52" s="459"/>
      <c r="H52" s="459"/>
      <c r="I52" s="168"/>
      <c r="J52" s="10"/>
      <c r="K52" s="10"/>
      <c r="L52" s="10"/>
    </row>
    <row r="53" spans="2:22" s="157" customFormat="1" ht="45" customHeight="1">
      <c r="C53" s="158" t="s">
        <v>110</v>
      </c>
      <c r="D53" s="159" t="s">
        <v>25</v>
      </c>
      <c r="E53" s="160" t="s">
        <v>78</v>
      </c>
      <c r="F53" s="160" t="s">
        <v>111</v>
      </c>
      <c r="G53" s="160" t="s">
        <v>22</v>
      </c>
      <c r="H53" s="161" t="s">
        <v>113</v>
      </c>
      <c r="I53" s="217" t="s">
        <v>114</v>
      </c>
      <c r="J53" s="162"/>
      <c r="K53" s="162"/>
      <c r="L53" s="163"/>
    </row>
    <row r="54" spans="2:22" ht="30" customHeight="1">
      <c r="C54" s="149" t="str">
        <f>D7</f>
        <v>1. ABP pensioen - bepaalde tijd - op basis van gewerkte uren</v>
      </c>
      <c r="D54" s="118">
        <v>23.24</v>
      </c>
      <c r="E54" s="119">
        <f>(D54*E36/100)+D38</f>
        <v>23.24</v>
      </c>
      <c r="F54" s="118">
        <f>D54*15%*E50/100</f>
        <v>0</v>
      </c>
      <c r="G54" s="120">
        <v>10000</v>
      </c>
      <c r="H54" s="121" t="str">
        <f>IF(E54&gt;23.24,(E54)*G54,"-")</f>
        <v>-</v>
      </c>
      <c r="I54" s="380" t="str">
        <f>IF(E54&gt;23.24,H54+((G54*0.15)*(D54*E50/100)),"-")</f>
        <v>-</v>
      </c>
      <c r="J54" s="13"/>
      <c r="K54" s="147"/>
      <c r="L54" s="14"/>
    </row>
    <row r="55" spans="2:22" ht="30" customHeight="1">
      <c r="C55" s="149" t="str">
        <f>F7</f>
        <v>2: ABP pensioen - bepaalde tijd - op basis van contracturen</v>
      </c>
      <c r="D55" s="118">
        <v>23.24</v>
      </c>
      <c r="E55" s="119">
        <f>(D55*G36/100)+F38</f>
        <v>23.24</v>
      </c>
      <c r="F55" s="118">
        <f>D55*15%*G50/100</f>
        <v>0</v>
      </c>
      <c r="G55" s="120">
        <v>2500</v>
      </c>
      <c r="H55" s="121" t="str">
        <f>IF(E55&gt;23.24,(E55)*G55,"-")</f>
        <v>-</v>
      </c>
      <c r="I55" s="380" t="str">
        <f>IF(E55&gt;23.24,H55+((G55*0.15)*(D55*G50/100)),"-")</f>
        <v>-</v>
      </c>
      <c r="J55" s="13"/>
      <c r="K55" s="13"/>
      <c r="L55" s="14"/>
    </row>
    <row r="56" spans="2:22">
      <c r="J56" s="10"/>
      <c r="K56" s="10"/>
      <c r="L56" s="10"/>
    </row>
    <row r="57" spans="2:22" s="139" customFormat="1" ht="30" customHeight="1">
      <c r="B57" s="138"/>
      <c r="C57" s="436" t="s">
        <v>139</v>
      </c>
      <c r="D57" s="437"/>
      <c r="E57" s="437"/>
      <c r="F57" s="437"/>
      <c r="G57" s="164"/>
      <c r="H57" s="447" t="str">
        <f>IF(E55&gt;23.24,I54+I55,"-")</f>
        <v>-</v>
      </c>
      <c r="I57" s="448"/>
      <c r="J57" s="165"/>
      <c r="K57" s="166"/>
      <c r="L57" s="165"/>
      <c r="M57" s="138"/>
      <c r="N57" s="138"/>
      <c r="O57" s="138"/>
      <c r="P57" s="138"/>
      <c r="Q57" s="138"/>
      <c r="R57" s="138"/>
      <c r="S57" s="138"/>
      <c r="T57" s="138"/>
      <c r="U57" s="138"/>
      <c r="V57" s="138"/>
    </row>
    <row r="58" spans="2:22" ht="12.75" thickBot="1">
      <c r="B58" s="76"/>
      <c r="C58" s="76"/>
      <c r="D58" s="76"/>
      <c r="E58" s="76"/>
      <c r="F58" s="76"/>
      <c r="G58" s="76"/>
      <c r="H58" s="76"/>
      <c r="I58" s="76"/>
      <c r="J58" s="76"/>
      <c r="K58" s="76"/>
      <c r="L58" s="76"/>
      <c r="M58" s="76"/>
      <c r="N58" s="76"/>
      <c r="O58" s="76"/>
      <c r="P58" s="76"/>
      <c r="Q58" s="76"/>
      <c r="R58" s="76"/>
      <c r="S58" s="76"/>
      <c r="T58" s="76"/>
      <c r="U58" s="76"/>
      <c r="V58" s="76"/>
    </row>
    <row r="59" spans="2:22" s="21" customFormat="1" ht="25.15" customHeight="1" thickBot="1">
      <c r="B59" s="105"/>
      <c r="C59" s="449" t="s">
        <v>112</v>
      </c>
      <c r="D59" s="450"/>
      <c r="E59" s="450"/>
      <c r="F59" s="450"/>
      <c r="G59" s="140"/>
      <c r="H59" s="442" t="str">
        <f>IF(H57&lt;&gt;"-",H57/(G54+G55),"-")</f>
        <v>-</v>
      </c>
      <c r="I59" s="442"/>
      <c r="J59" s="142"/>
      <c r="K59" s="142"/>
      <c r="L59" s="105"/>
      <c r="M59" s="105"/>
      <c r="N59" s="105"/>
      <c r="O59" s="105"/>
      <c r="P59" s="105"/>
      <c r="Q59" s="105"/>
      <c r="R59" s="105"/>
      <c r="S59" s="105"/>
      <c r="T59" s="105"/>
      <c r="U59" s="105"/>
      <c r="V59" s="105"/>
    </row>
    <row r="61" spans="2:22" ht="30" customHeight="1">
      <c r="B61" s="124"/>
      <c r="C61" s="432" t="s">
        <v>149</v>
      </c>
      <c r="D61" s="432"/>
      <c r="E61" s="432"/>
      <c r="F61" s="432"/>
      <c r="G61" s="432"/>
      <c r="H61" s="432"/>
      <c r="I61" s="432"/>
      <c r="J61" s="76"/>
      <c r="K61" s="76"/>
      <c r="L61" s="76"/>
      <c r="M61" s="76"/>
      <c r="N61" s="76"/>
      <c r="O61" s="76"/>
      <c r="P61" s="76"/>
      <c r="Q61" s="76"/>
      <c r="R61" s="76"/>
      <c r="S61" s="76"/>
      <c r="T61" s="76"/>
      <c r="U61" s="76"/>
      <c r="V61" s="76"/>
    </row>
    <row r="62" spans="2:22" ht="19.899999999999999" customHeight="1">
      <c r="B62" s="76" t="s">
        <v>23</v>
      </c>
      <c r="C62" s="133" t="s">
        <v>100</v>
      </c>
      <c r="D62" s="134"/>
      <c r="E62" s="135"/>
      <c r="F62" s="135"/>
      <c r="G62" s="135"/>
      <c r="H62" s="76"/>
      <c r="I62" s="76"/>
      <c r="J62" s="76"/>
      <c r="K62" s="76"/>
      <c r="L62" s="76"/>
      <c r="M62" s="76"/>
      <c r="N62" s="76"/>
      <c r="O62" s="76"/>
      <c r="P62" s="76"/>
      <c r="Q62" s="76"/>
      <c r="R62" s="76"/>
      <c r="S62" s="76"/>
      <c r="T62" s="76"/>
      <c r="U62" s="76"/>
      <c r="V62" s="76"/>
    </row>
    <row r="63" spans="2:22" ht="19.899999999999999" customHeight="1">
      <c r="B63" s="76" t="s">
        <v>23</v>
      </c>
      <c r="C63" s="133" t="s">
        <v>146</v>
      </c>
      <c r="D63" s="133"/>
      <c r="E63" s="136"/>
      <c r="F63" s="136"/>
      <c r="G63" s="136"/>
      <c r="H63" s="76"/>
      <c r="I63" s="76"/>
      <c r="J63" s="76"/>
      <c r="K63" s="76"/>
      <c r="L63" s="76"/>
      <c r="M63" s="76"/>
      <c r="N63" s="76"/>
      <c r="O63" s="76"/>
      <c r="P63" s="76"/>
      <c r="Q63" s="76"/>
      <c r="R63" s="76"/>
      <c r="S63" s="76"/>
      <c r="T63" s="76"/>
      <c r="U63" s="76"/>
      <c r="V63" s="76"/>
    </row>
    <row r="64" spans="2:22" s="139" customFormat="1" ht="30" customHeight="1">
      <c r="B64" s="138" t="s">
        <v>23</v>
      </c>
      <c r="C64" s="432" t="s">
        <v>126</v>
      </c>
      <c r="D64" s="432"/>
      <c r="E64" s="432"/>
      <c r="F64" s="432"/>
      <c r="G64" s="432"/>
      <c r="H64" s="432"/>
      <c r="I64" s="432"/>
      <c r="J64" s="143"/>
      <c r="K64" s="143"/>
      <c r="L64" s="143"/>
      <c r="M64" s="143"/>
      <c r="N64" s="143"/>
      <c r="O64" s="138"/>
      <c r="P64" s="138"/>
      <c r="Q64" s="138"/>
      <c r="R64" s="138"/>
      <c r="S64" s="138"/>
      <c r="T64" s="138"/>
      <c r="U64" s="138"/>
      <c r="V64" s="138"/>
    </row>
    <row r="65" spans="2:22" ht="19.899999999999999" customHeight="1">
      <c r="B65" s="76" t="s">
        <v>23</v>
      </c>
      <c r="C65" s="432" t="s">
        <v>45</v>
      </c>
      <c r="D65" s="432"/>
      <c r="E65" s="432"/>
      <c r="F65" s="432"/>
      <c r="G65" s="432"/>
      <c r="H65" s="432"/>
      <c r="I65" s="432"/>
      <c r="J65" s="137"/>
      <c r="K65" s="137"/>
      <c r="L65" s="137"/>
      <c r="M65" s="137"/>
      <c r="N65" s="137"/>
      <c r="O65" s="76"/>
      <c r="P65" s="76"/>
      <c r="Q65" s="76"/>
      <c r="R65" s="76"/>
      <c r="S65" s="76"/>
      <c r="T65" s="76"/>
      <c r="U65" s="76"/>
      <c r="V65" s="76"/>
    </row>
    <row r="66" spans="2:22" ht="19.899999999999999" customHeight="1">
      <c r="B66" s="76" t="s">
        <v>23</v>
      </c>
      <c r="C66" s="432" t="s">
        <v>98</v>
      </c>
      <c r="D66" s="432"/>
      <c r="E66" s="432"/>
      <c r="F66" s="432"/>
      <c r="G66" s="432"/>
      <c r="H66" s="432"/>
      <c r="I66" s="432"/>
      <c r="J66" s="137"/>
      <c r="K66" s="137"/>
      <c r="L66" s="137"/>
      <c r="M66" s="137"/>
      <c r="N66" s="137"/>
      <c r="O66" s="76"/>
      <c r="P66" s="76"/>
      <c r="Q66" s="76"/>
      <c r="R66" s="76"/>
      <c r="S66" s="76"/>
      <c r="T66" s="76"/>
      <c r="U66" s="76"/>
      <c r="V66" s="76"/>
    </row>
    <row r="67" spans="2:22" ht="19.899999999999999" customHeight="1">
      <c r="B67" s="76"/>
      <c r="J67" s="137"/>
      <c r="K67" s="137"/>
      <c r="L67" s="137"/>
      <c r="M67" s="137"/>
      <c r="N67" s="137"/>
      <c r="O67" s="76"/>
      <c r="P67" s="76"/>
      <c r="Q67" s="76"/>
      <c r="R67" s="76"/>
      <c r="S67" s="76"/>
      <c r="T67" s="76"/>
      <c r="U67" s="76"/>
      <c r="V67" s="76"/>
    </row>
    <row r="68" spans="2:22" ht="19.899999999999999" customHeight="1">
      <c r="B68" s="76"/>
      <c r="C68" s="432"/>
      <c r="D68" s="432"/>
      <c r="E68" s="432"/>
      <c r="F68" s="432"/>
      <c r="G68" s="432"/>
      <c r="H68" s="432"/>
      <c r="I68" s="432"/>
      <c r="J68" s="137"/>
      <c r="K68" s="137"/>
      <c r="L68" s="137"/>
      <c r="M68" s="137"/>
      <c r="N68" s="137"/>
      <c r="O68" s="76"/>
      <c r="P68" s="76"/>
      <c r="Q68" s="76"/>
      <c r="R68" s="76"/>
      <c r="S68" s="76"/>
      <c r="T68" s="76"/>
      <c r="U68" s="76"/>
      <c r="V68" s="76"/>
    </row>
    <row r="69" spans="2:22" ht="11.45" customHeight="1">
      <c r="C69" s="141"/>
      <c r="D69" s="141"/>
      <c r="E69" s="141"/>
      <c r="F69" s="141"/>
      <c r="G69" s="141"/>
      <c r="H69" s="141"/>
      <c r="I69" s="141"/>
      <c r="J69" s="141"/>
      <c r="K69" s="141"/>
      <c r="L69" s="141"/>
      <c r="M69" s="141"/>
      <c r="N69" s="141"/>
    </row>
  </sheetData>
  <sheetProtection algorithmName="SHA-512" hashValue="bsP7LjZC2W0roAhsaJdoCoKcRXuwmCmfD1bRJ2J160pjC2DyAbFadsyhbdEeIpW1mvwy9L+qVBLzKPBh2QjHvw==" saltValue="cEckwBslcI2LtDMNCP6VIw==" spinCount="100000" sheet="1" objects="1" scenarios="1"/>
  <mergeCells count="18">
    <mergeCell ref="F2:G2"/>
    <mergeCell ref="F4:G4"/>
    <mergeCell ref="D8:E8"/>
    <mergeCell ref="F8:G8"/>
    <mergeCell ref="C52:H52"/>
    <mergeCell ref="C68:I68"/>
    <mergeCell ref="C66:I66"/>
    <mergeCell ref="C61:I61"/>
    <mergeCell ref="D6:E6"/>
    <mergeCell ref="F6:G6"/>
    <mergeCell ref="C57:F57"/>
    <mergeCell ref="H57:I57"/>
    <mergeCell ref="C59:F59"/>
    <mergeCell ref="H59:I59"/>
    <mergeCell ref="C64:I64"/>
    <mergeCell ref="C65:I65"/>
    <mergeCell ref="D7:E7"/>
    <mergeCell ref="F7:G7"/>
  </mergeCells>
  <dataValidations disablePrompts="1" count="1">
    <dataValidation type="list" allowBlank="1" showInputMessage="1" showErrorMessage="1" sqref="D47:D48" xr:uid="{C6098B70-D87D-461B-9BAD-53AD2A813A89}">
      <formula1>"&lt;KIES&gt;,JA,NEE"</formula1>
    </dataValidation>
  </dataValidations>
  <printOptions horizontalCentered="1"/>
  <pageMargins left="3.937007874015748E-2" right="3.937007874015748E-2" top="0.35433070866141736" bottom="0.35433070866141736" header="0.11811023622047245" footer="0.11811023622047245"/>
  <pageSetup paperSize="8" scale="85"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0E53E036A9A5E94F89E5D8EFA5A2B4C3" ma:contentTypeVersion="4" ma:contentTypeDescription="Een nieuw document maken." ma:contentTypeScope="" ma:versionID="eabe303414eef71f9d59f6d39b4f2497">
  <xsd:schema xmlns:xsd="http://www.w3.org/2001/XMLSchema" xmlns:xs="http://www.w3.org/2001/XMLSchema" xmlns:p="http://schemas.microsoft.com/office/2006/metadata/properties" xmlns:ns2="c1b4f013-1bd3-42d9-9bd7-04402c369481" targetNamespace="http://schemas.microsoft.com/office/2006/metadata/properties" ma:root="true" ma:fieldsID="de094246aa3cd23cd9120092e4cdd7f0" ns2:_="">
    <xsd:import namespace="c1b4f013-1bd3-42d9-9bd7-04402c369481"/>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1b4f013-1bd3-42d9-9bd7-04402c36948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Inhoudstype"/>
        <xsd:element ref="dc:title" minOccurs="0" maxOccurs="1" ma:index="4" ma:displayName="Titel"/>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3196225F-745E-48A4-904B-A0971C70B7C2}">
  <ds:schemaRefs>
    <ds:schemaRef ds:uri="http://schemas.microsoft.com/office/2006/metadata/properties"/>
    <ds:schemaRef ds:uri="c1b4f013-1bd3-42d9-9bd7-04402c369481"/>
    <ds:schemaRef ds:uri="http://purl.org/dc/terms/"/>
    <ds:schemaRef ds:uri="http://schemas.microsoft.com/office/2006/documentManagement/types"/>
    <ds:schemaRef ds:uri="http://schemas.microsoft.com/office/infopath/2007/PartnerControls"/>
    <ds:schemaRef ds:uri="http://purl.org/dc/elements/1.1/"/>
    <ds:schemaRef ds:uri="http://schemas.openxmlformats.org/package/2006/metadata/core-properties"/>
    <ds:schemaRef ds:uri="http://www.w3.org/XML/1998/namespace"/>
    <ds:schemaRef ds:uri="http://purl.org/dc/dcmitype/"/>
  </ds:schemaRefs>
</ds:datastoreItem>
</file>

<file path=customXml/itemProps2.xml><?xml version="1.0" encoding="utf-8"?>
<ds:datastoreItem xmlns:ds="http://schemas.openxmlformats.org/officeDocument/2006/customXml" ds:itemID="{0FAA7E33-7AE8-467E-A781-A4B1ADBC5B1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1b4f013-1bd3-42d9-9bd7-04402c369481"/>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8A606361-C1F7-4E55-81FC-03D8EB2A4B8E}">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Werkbladen</vt:lpstr>
      </vt:variant>
      <vt:variant>
        <vt:i4>6</vt:i4>
      </vt:variant>
      <vt:variant>
        <vt:lpstr>Benoemde bereiken</vt:lpstr>
      </vt:variant>
      <vt:variant>
        <vt:i4>5</vt:i4>
      </vt:variant>
    </vt:vector>
  </HeadingPairs>
  <TitlesOfParts>
    <vt:vector size="11" baseType="lpstr">
      <vt:lpstr>Toelichting</vt:lpstr>
      <vt:lpstr>Punten toekenning Inkoop</vt:lpstr>
      <vt:lpstr>Invulblad 1 Tarieven MSP</vt:lpstr>
      <vt:lpstr>Invulblad 2 UITZEND 1</vt:lpstr>
      <vt:lpstr>Invulblad 3 UITZEND 2</vt:lpstr>
      <vt:lpstr>Invulblad 4 PAYROLL</vt:lpstr>
      <vt:lpstr>'Invulblad 1 Tarieven MSP'!Afdrukbereik</vt:lpstr>
      <vt:lpstr>'Invulblad 2 UITZEND 1'!Afdrukbereik</vt:lpstr>
      <vt:lpstr>'Invulblad 3 UITZEND 2'!Afdrukbereik</vt:lpstr>
      <vt:lpstr>'Invulblad 4 PAYROLL'!Afdrukbereik</vt:lpstr>
      <vt:lpstr>'Punten toekenning Inkoop'!Afdrukbereik</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Willem Ristenpatt</dc:creator>
  <cp:keywords>TN509912</cp:keywords>
  <dc:description/>
  <cp:lastModifiedBy>Jos van Veen</cp:lastModifiedBy>
  <cp:revision/>
  <cp:lastPrinted>2025-02-05T14:22:26Z</cp:lastPrinted>
  <dcterms:created xsi:type="dcterms:W3CDTF">2004-04-20T08:58:42Z</dcterms:created>
  <dcterms:modified xsi:type="dcterms:W3CDTF">2025-03-24T10:35:39Z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0x0101000E53E036A9A5E94F89E5D8EFA5A2B4C3</vt:lpwstr>
  </property>
  <property fmtid="{D5CDD505-2E9C-101B-9397-08002B2CF9AE}" pid="3" name="AuthorIds_UIVersion_1024">
    <vt:lpwstr>15</vt:lpwstr>
  </property>
  <property fmtid="{D5CDD505-2E9C-101B-9397-08002B2CF9AE}" pid="4" name="MediaServiceImageTags">
    <vt:lpwstr/>
  </property>
</Properties>
</file>