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M:\Inkoop en Aanbesteding\Aanbesteding 2024\GFT verwerking\4. Bestek\"/>
    </mc:Choice>
  </mc:AlternateContent>
  <xr:revisionPtr revIDLastSave="0" documentId="13_ncr:1_{16BF1C66-6DA5-409E-BB7D-8148106B931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Inschrijvingstabel" sheetId="1" r:id="rId1"/>
    <sheet name="Blad1" sheetId="3" state="hidden" r:id="rId2"/>
  </sheets>
  <definedNames>
    <definedName name="_xlnm.Print_Area" localSheetId="0">Inschrijvingstabel!$B$2:$F$75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8" i="1" l="1"/>
  <c r="E31" i="1"/>
  <c r="E33" i="1" l="1"/>
  <c r="C35" i="1" s="1"/>
  <c r="C37" i="1" s="1"/>
  <c r="E38" i="1" s="1"/>
  <c r="E43" i="1"/>
  <c r="E44" i="1" s="1"/>
  <c r="E45" i="1" s="1"/>
  <c r="E47" i="1" l="1"/>
  <c r="D38" i="3"/>
  <c r="D37" i="3"/>
  <c r="D36" i="3"/>
  <c r="D35" i="3"/>
  <c r="F20" i="1" l="1"/>
  <c r="F15" i="1"/>
  <c r="F9" i="1"/>
  <c r="F19" i="1" l="1"/>
  <c r="F21" i="1" s="1"/>
  <c r="F14" i="1"/>
  <c r="F16" i="1" s="1"/>
  <c r="F8" i="1"/>
  <c r="F10" i="1" s="1"/>
  <c r="E23" i="1" l="1"/>
  <c r="E49" i="1" s="1"/>
</calcChain>
</file>

<file path=xl/sharedStrings.xml><?xml version="1.0" encoding="utf-8"?>
<sst xmlns="http://schemas.openxmlformats.org/spreadsheetml/2006/main" count="118" uniqueCount="104">
  <si>
    <t>Verwerkingskosten-inclusief eventuele transportkosten van overslaglocatie naar verwerkingslocatie</t>
  </si>
  <si>
    <r>
      <rPr>
        <i/>
        <sz val="9"/>
        <color indexed="8"/>
        <rFont val="Verdana"/>
        <family val="2"/>
      </rPr>
      <t>A</t>
    </r>
    <r>
      <rPr>
        <sz val="9"/>
        <color indexed="8"/>
        <rFont val="Verdana"/>
        <family val="2"/>
      </rPr>
      <t xml:space="preserve">
aantal tonnen per jaar (indicatief) </t>
    </r>
  </si>
  <si>
    <r>
      <rPr>
        <i/>
        <sz val="9"/>
        <color indexed="8"/>
        <rFont val="Verdana"/>
        <family val="2"/>
      </rPr>
      <t>A X B</t>
    </r>
    <r>
      <rPr>
        <sz val="9"/>
        <color indexed="8"/>
        <rFont val="Verdana"/>
        <family val="2"/>
      </rPr>
      <t xml:space="preserve">
Kosten per jaar</t>
    </r>
  </si>
  <si>
    <t>Verwerkingskosten gft-afval</t>
  </si>
  <si>
    <t>Totale verwerkingskosten (X)</t>
  </si>
  <si>
    <t>Overslagkosten (indien van toepassing)</t>
  </si>
  <si>
    <r>
      <rPr>
        <i/>
        <sz val="9"/>
        <color indexed="8"/>
        <rFont val="Verdana"/>
        <family val="2"/>
      </rPr>
      <t>B</t>
    </r>
    <r>
      <rPr>
        <sz val="9"/>
        <color indexed="8"/>
        <rFont val="Verdana"/>
        <family val="2"/>
      </rPr>
      <t xml:space="preserve">
Overslagkosten per ton</t>
    </r>
  </si>
  <si>
    <t>Overslagkosten gft-afval</t>
  </si>
  <si>
    <t>Totale overslagkosten (Y)</t>
  </si>
  <si>
    <t>Transportkosten naar afleverlocatie (transport door inzamelaar)</t>
  </si>
  <si>
    <r>
      <rPr>
        <i/>
        <sz val="9"/>
        <color indexed="8"/>
        <rFont val="Verdana"/>
        <family val="2"/>
      </rPr>
      <t>B</t>
    </r>
    <r>
      <rPr>
        <sz val="9"/>
        <color indexed="8"/>
        <rFont val="Verdana"/>
        <family val="2"/>
      </rPr>
      <t xml:space="preserve">
Kosten per ton per kilometer</t>
    </r>
  </si>
  <si>
    <r>
      <rPr>
        <i/>
        <sz val="9"/>
        <color indexed="8"/>
        <rFont val="Verdana"/>
        <family val="2"/>
      </rPr>
      <t>C</t>
    </r>
    <r>
      <rPr>
        <sz val="9"/>
        <color indexed="8"/>
        <rFont val="Verdana"/>
        <family val="2"/>
      </rPr>
      <t xml:space="preserve">
Aantal kilometers
enkele reis (max 30 km)</t>
    </r>
  </si>
  <si>
    <r>
      <rPr>
        <i/>
        <sz val="9"/>
        <color indexed="8"/>
        <rFont val="Verdana"/>
        <family val="2"/>
      </rPr>
      <t>A X B X C X 2</t>
    </r>
    <r>
      <rPr>
        <sz val="9"/>
        <color indexed="8"/>
        <rFont val="Verdana"/>
        <family val="2"/>
      </rPr>
      <t xml:space="preserve">
Kosten per jaar</t>
    </r>
  </si>
  <si>
    <t>Kosten transport kilometers naar afleverlocatie (enkele reis) gft-afval</t>
  </si>
  <si>
    <t>Totale transportkosten (Z)</t>
  </si>
  <si>
    <t>Gegevens overslaglocatie (indien van toepassing)</t>
  </si>
  <si>
    <t>Naam overslag locatie</t>
  </si>
  <si>
    <t>Straatnaam + huisnummer</t>
  </si>
  <si>
    <t>Postcode + plaats</t>
  </si>
  <si>
    <t>Naam inschrijver:</t>
  </si>
  <si>
    <t>Functie:</t>
  </si>
  <si>
    <t>Handtekening:</t>
  </si>
  <si>
    <t>Verwerkingskosten grof tuinafval</t>
  </si>
  <si>
    <t>* in geval van een opbrengst: negatief getal neerzetten</t>
  </si>
  <si>
    <t>Opwerken tot groengas, geen CO2-afvang</t>
  </si>
  <si>
    <t>Opwerken tot groengas, wel CO2-afvang</t>
  </si>
  <si>
    <t>WKK, alleen elektriciteitsproductie</t>
  </si>
  <si>
    <t>WKK, elektriciteits- en warmteproductie</t>
  </si>
  <si>
    <t>Compostproductie.</t>
  </si>
  <si>
    <t>&gt;50%</t>
  </si>
  <si>
    <t>1-10%</t>
  </si>
  <si>
    <t>11-20%</t>
  </si>
  <si>
    <t>21-30%</t>
  </si>
  <si>
    <t>31-40%</t>
  </si>
  <si>
    <t>41-50%</t>
  </si>
  <si>
    <t>Behaald milieuvoordeel</t>
  </si>
  <si>
    <t>CO2-prijs</t>
  </si>
  <si>
    <t>kwaliteitsscore</t>
  </si>
  <si>
    <t>Behaald milieuvoordeel: CO2-eq per ton gft</t>
  </si>
  <si>
    <t>Weging kg CO2-eq per ton compost</t>
  </si>
  <si>
    <t>Kies uw methode</t>
  </si>
  <si>
    <t>Kies aandeel afzet hoge kwaliteit compost</t>
  </si>
  <si>
    <t>Geen vergisting</t>
  </si>
  <si>
    <t>Aandeel afzet compost in potgrond- en opzaksector en glastuinbouw.</t>
  </si>
  <si>
    <t>Fictieve inschrijfprijs</t>
  </si>
  <si>
    <t>vrachtwagen 10-20 ton</t>
  </si>
  <si>
    <t>CO2 g/ton km</t>
  </si>
  <si>
    <t>CO2 g/5 ton km</t>
  </si>
  <si>
    <t xml:space="preserve">gemiddeld </t>
  </si>
  <si>
    <t>stad</t>
  </si>
  <si>
    <t xml:space="preserve">buiten </t>
  </si>
  <si>
    <t xml:space="preserve">snelweg </t>
  </si>
  <si>
    <t xml:space="preserve">Factor brandstof </t>
  </si>
  <si>
    <t xml:space="preserve">factor </t>
  </si>
  <si>
    <t>Elektrisch (groene stroom)</t>
  </si>
  <si>
    <t>Elektrisch (grijze stroom)</t>
  </si>
  <si>
    <t>Waterstof</t>
  </si>
  <si>
    <t>BIO-LNG</t>
  </si>
  <si>
    <t>BIO-CNG</t>
  </si>
  <si>
    <t>B100 (afval)</t>
  </si>
  <si>
    <t>LNG</t>
  </si>
  <si>
    <t>CNG</t>
  </si>
  <si>
    <t xml:space="preserve">Hybride </t>
  </si>
  <si>
    <t>GTL</t>
  </si>
  <si>
    <t xml:space="preserve">Diesel </t>
  </si>
  <si>
    <t>B100 (landbouw)</t>
  </si>
  <si>
    <t>Duurzaamheid transport</t>
  </si>
  <si>
    <t>Gebruikte brandstof</t>
  </si>
  <si>
    <t>Overslagkosten grof tuinafval</t>
  </si>
  <si>
    <t>Kosten transport kilometers naar afleverlocatie (enkele reis) grof tuinafval</t>
  </si>
  <si>
    <t>kg CO2-eq per ton compost</t>
  </si>
  <si>
    <t>kg CO2-eq per ton gft</t>
  </si>
  <si>
    <t>Kwaliteitsscore voor de verwerking van gft-afval</t>
  </si>
  <si>
    <t>kg CO2-eq/ton gft</t>
  </si>
  <si>
    <t>€/ton CO2-eq.</t>
  </si>
  <si>
    <t>€/ton gft-afval</t>
  </si>
  <si>
    <t>Gegevens verwerkingsinrichting gft-afval</t>
  </si>
  <si>
    <t>Gegevens verwerkingsinrichting grof tuinafval</t>
  </si>
  <si>
    <t>km</t>
  </si>
  <si>
    <t>gebruik valmenu</t>
  </si>
  <si>
    <t>CO2 uitstoot door uw transport naar de verwerking</t>
  </si>
  <si>
    <t>Afstand enkele reis in km van overslaglocatie naar verwerkingslocatie</t>
  </si>
  <si>
    <t>g CO2/ton.km</t>
  </si>
  <si>
    <t>ton CO2/jaar</t>
  </si>
  <si>
    <t>per jaar</t>
  </si>
  <si>
    <t>Fictieve prijs milieuvoordeel gft-afval verwerking per jaar (M)</t>
  </si>
  <si>
    <t>Fictieve prijs milieukosten voor het transport per jaar (N)</t>
  </si>
  <si>
    <t>Vergisting, toepassing van biogas (maak uw keuze met het valmenu)</t>
  </si>
  <si>
    <t>totale kg CO2 uitstoot geladen transport per rit voor gft-afval</t>
  </si>
  <si>
    <t>Fictieve kosten milieuvoordeel per jaar (M+N)</t>
  </si>
  <si>
    <r>
      <rPr>
        <i/>
        <sz val="9"/>
        <color indexed="8"/>
        <rFont val="Verdana"/>
        <family val="2"/>
      </rPr>
      <t>B</t>
    </r>
    <r>
      <rPr>
        <sz val="9"/>
        <color indexed="8"/>
        <rFont val="Verdana"/>
        <family val="2"/>
      </rPr>
      <t xml:space="preserve">
Verwerkingsprijs per ton</t>
    </r>
  </si>
  <si>
    <t>Fictieve inschrijfsom (X+Y+Z+M+N)</t>
  </si>
  <si>
    <t>Inschrijfprijs</t>
  </si>
  <si>
    <t>Kosten per jaar (X+Y+Z)</t>
  </si>
  <si>
    <t>Compostproductie in kg compost per 1 ton gft</t>
  </si>
  <si>
    <t>kg compost/ton gft</t>
  </si>
  <si>
    <r>
      <t xml:space="preserve">Behaald milieuvoordeel: CO2-eq per ton gft-afval </t>
    </r>
    <r>
      <rPr>
        <sz val="9"/>
        <color indexed="8"/>
        <rFont val="Verdana"/>
        <family val="2"/>
      </rPr>
      <t>(bij de aanname dat 1 ton gft-afval x kg compost oplevert)</t>
    </r>
  </si>
  <si>
    <t>Deelpercentage vergisting (aandeel van gft-afval naar de vergister)</t>
  </si>
  <si>
    <t>Gegevens overslaglocatie (indien van toepassing) en verwerkingslocatie(s)</t>
  </si>
  <si>
    <t>Aldus naar waarheid opgemaakt te ................... op …................. 2024</t>
  </si>
  <si>
    <t>Verwerking GFT+E-afval en Grof tuinafval</t>
  </si>
  <si>
    <t>Inschrijvingsformulier 2024</t>
  </si>
  <si>
    <t>Vul alleen de gele velden in.</t>
  </si>
  <si>
    <t>Naam: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</si>
</sst>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&quot;€&quot;\ #,##0.00"/>
    <numFmt numFmtId="165" formatCode="&quot;€&quot;\ #,##0.00_-"/>
    <numFmt numFmtId="166" formatCode="0.0"/>
  </numFmts>
  <fonts count="16" x14ac:knownFonts="1">
    <font>
      <sz val="11"/>
      <color theme="1"/>
      <name val="Calibri"/>
      <family val="2"/>
      <scheme val="minor"/>
    </font>
    <font>
      <b/>
      <sz val="12"/>
      <color indexed="8"/>
      <name val="Verdana"/>
      <family val="2"/>
    </font>
    <font>
      <b/>
      <sz val="16"/>
      <color indexed="8"/>
      <name val="Verdana"/>
      <family val="2"/>
    </font>
    <font>
      <sz val="9"/>
      <color indexed="8"/>
      <name val="Verdana"/>
      <family val="2"/>
    </font>
    <font>
      <b/>
      <sz val="11"/>
      <color indexed="8"/>
      <name val="Verdana"/>
      <family val="2"/>
    </font>
    <font>
      <b/>
      <sz val="9"/>
      <color indexed="8"/>
      <name val="Verdana"/>
      <family val="2"/>
    </font>
    <font>
      <sz val="9"/>
      <color indexed="10"/>
      <name val="Verdana"/>
      <family val="2"/>
    </font>
    <font>
      <b/>
      <sz val="11"/>
      <color indexed="10"/>
      <name val="Verdana"/>
      <family val="2"/>
    </font>
    <font>
      <i/>
      <sz val="9"/>
      <color indexed="8"/>
      <name val="Verdana"/>
      <family val="2"/>
    </font>
    <font>
      <b/>
      <sz val="9"/>
      <name val="Verdana"/>
      <family val="2"/>
    </font>
    <font>
      <sz val="9"/>
      <name val="Verdana"/>
      <family val="2"/>
    </font>
    <font>
      <b/>
      <sz val="10"/>
      <color indexed="8"/>
      <name val="Verdana"/>
      <family val="2"/>
    </font>
    <font>
      <sz val="10"/>
      <color indexed="8"/>
      <name val="Verdana"/>
      <family val="2"/>
    </font>
    <font>
      <sz val="9"/>
      <color rgb="FF000000"/>
      <name val="Verdana"/>
      <family val="2"/>
    </font>
    <font>
      <sz val="11"/>
      <color theme="1"/>
      <name val="Calibri"/>
      <family val="2"/>
      <scheme val="minor"/>
    </font>
    <font>
      <b/>
      <sz val="14"/>
      <color indexed="8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</cellStyleXfs>
  <cellXfs count="167">
    <xf numFmtId="0" fontId="0" fillId="0" borderId="0" xfId="0"/>
    <xf numFmtId="0" fontId="2" fillId="0" borderId="0" xfId="0" applyFont="1" applyAlignment="1">
      <alignment horizontal="center" wrapText="1"/>
    </xf>
    <xf numFmtId="0" fontId="3" fillId="0" borderId="0" xfId="0" applyFont="1"/>
    <xf numFmtId="0" fontId="4" fillId="0" borderId="0" xfId="0" applyFont="1"/>
    <xf numFmtId="164" fontId="6" fillId="0" borderId="0" xfId="0" applyNumberFormat="1" applyFont="1"/>
    <xf numFmtId="164" fontId="3" fillId="0" borderId="0" xfId="0" applyNumberFormat="1" applyFont="1"/>
    <xf numFmtId="1" fontId="4" fillId="0" borderId="0" xfId="0" applyNumberFormat="1" applyFont="1"/>
    <xf numFmtId="1" fontId="4" fillId="0" borderId="1" xfId="0" applyNumberFormat="1" applyFont="1" applyBorder="1" applyAlignment="1">
      <alignment horizontal="center"/>
    </xf>
    <xf numFmtId="1" fontId="4" fillId="0" borderId="0" xfId="0" applyNumberFormat="1" applyFont="1" applyAlignment="1">
      <alignment horizontal="center"/>
    </xf>
    <xf numFmtId="0" fontId="4" fillId="2" borderId="2" xfId="0" applyFont="1" applyFill="1" applyBorder="1" applyAlignment="1">
      <alignment vertical="top"/>
    </xf>
    <xf numFmtId="0" fontId="4" fillId="2" borderId="3" xfId="0" applyFont="1" applyFill="1" applyBorder="1" applyAlignment="1">
      <alignment vertical="top"/>
    </xf>
    <xf numFmtId="0" fontId="4" fillId="2" borderId="4" xfId="0" applyFont="1" applyFill="1" applyBorder="1" applyAlignment="1">
      <alignment vertical="top"/>
    </xf>
    <xf numFmtId="1" fontId="7" fillId="0" borderId="0" xfId="0" applyNumberFormat="1" applyFont="1"/>
    <xf numFmtId="0" fontId="5" fillId="0" borderId="7" xfId="0" applyFont="1" applyBorder="1" applyAlignment="1">
      <alignment vertical="top" wrapText="1"/>
    </xf>
    <xf numFmtId="164" fontId="3" fillId="0" borderId="7" xfId="0" applyNumberFormat="1" applyFont="1" applyBorder="1" applyAlignment="1">
      <alignment horizontal="center" vertical="top" wrapText="1"/>
    </xf>
    <xf numFmtId="164" fontId="3" fillId="0" borderId="10" xfId="0" applyNumberFormat="1" applyFont="1" applyBorder="1" applyAlignment="1">
      <alignment horizontal="center" vertical="top" wrapText="1"/>
    </xf>
    <xf numFmtId="164" fontId="3" fillId="0" borderId="0" xfId="0" applyNumberFormat="1" applyFont="1" applyAlignment="1">
      <alignment horizontal="center" vertical="top" wrapText="1"/>
    </xf>
    <xf numFmtId="0" fontId="3" fillId="0" borderId="11" xfId="0" applyFont="1" applyBorder="1" applyAlignment="1">
      <alignment wrapText="1"/>
    </xf>
    <xf numFmtId="164" fontId="3" fillId="3" borderId="11" xfId="0" applyNumberFormat="1" applyFont="1" applyFill="1" applyBorder="1" applyAlignment="1" applyProtection="1">
      <alignment horizontal="center"/>
      <protection locked="0"/>
    </xf>
    <xf numFmtId="164" fontId="3" fillId="0" borderId="14" xfId="0" applyNumberFormat="1" applyFont="1" applyBorder="1"/>
    <xf numFmtId="164" fontId="3" fillId="0" borderId="0" xfId="0" applyNumberFormat="1" applyFont="1" applyAlignment="1">
      <alignment horizontal="center"/>
    </xf>
    <xf numFmtId="0" fontId="5" fillId="0" borderId="15" xfId="0" applyFont="1" applyBorder="1" applyAlignment="1">
      <alignment wrapText="1"/>
    </xf>
    <xf numFmtId="3" fontId="3" fillId="0" borderId="16" xfId="0" applyNumberFormat="1" applyFont="1" applyBorder="1" applyAlignment="1">
      <alignment horizontal="center"/>
    </xf>
    <xf numFmtId="3" fontId="3" fillId="0" borderId="17" xfId="0" applyNumberFormat="1" applyFont="1" applyBorder="1" applyAlignment="1">
      <alignment horizontal="center"/>
    </xf>
    <xf numFmtId="164" fontId="3" fillId="0" borderId="15" xfId="0" applyNumberFormat="1" applyFont="1" applyBorder="1" applyAlignment="1">
      <alignment horizontal="center"/>
    </xf>
    <xf numFmtId="164" fontId="5" fillId="0" borderId="18" xfId="0" applyNumberFormat="1" applyFont="1" applyBorder="1"/>
    <xf numFmtId="0" fontId="3" fillId="0" borderId="0" xfId="0" applyFont="1" applyAlignment="1">
      <alignment wrapText="1"/>
    </xf>
    <xf numFmtId="3" fontId="3" fillId="0" borderId="0" xfId="0" applyNumberFormat="1" applyFont="1" applyAlignment="1">
      <alignment horizontal="center"/>
    </xf>
    <xf numFmtId="0" fontId="5" fillId="0" borderId="7" xfId="0" applyFont="1" applyBorder="1" applyAlignment="1">
      <alignment vertical="top"/>
    </xf>
    <xf numFmtId="0" fontId="9" fillId="0" borderId="5" xfId="0" applyFont="1" applyBorder="1" applyAlignment="1">
      <alignment vertical="top" wrapText="1"/>
    </xf>
    <xf numFmtId="0" fontId="3" fillId="0" borderId="19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1" fontId="3" fillId="0" borderId="0" xfId="0" applyNumberFormat="1" applyFont="1" applyAlignment="1">
      <alignment horizontal="center" vertical="top" wrapText="1"/>
    </xf>
    <xf numFmtId="0" fontId="10" fillId="0" borderId="11" xfId="0" applyFont="1" applyBorder="1" applyAlignment="1">
      <alignment wrapText="1"/>
    </xf>
    <xf numFmtId="166" fontId="10" fillId="4" borderId="11" xfId="0" applyNumberFormat="1" applyFont="1" applyFill="1" applyBorder="1" applyAlignment="1" applyProtection="1">
      <alignment horizontal="center"/>
      <protection locked="0"/>
    </xf>
    <xf numFmtId="1" fontId="10" fillId="0" borderId="0" xfId="0" applyNumberFormat="1" applyFont="1" applyAlignment="1">
      <alignment horizontal="center"/>
    </xf>
    <xf numFmtId="164" fontId="10" fillId="0" borderId="15" xfId="0" applyNumberFormat="1" applyFont="1" applyBorder="1"/>
    <xf numFmtId="1" fontId="10" fillId="0" borderId="0" xfId="0" applyNumberFormat="1" applyFont="1" applyAlignment="1">
      <alignment horizontal="center" vertical="top" wrapText="1"/>
    </xf>
    <xf numFmtId="0" fontId="5" fillId="0" borderId="0" xfId="0" applyFont="1" applyAlignment="1">
      <alignment horizontal="left"/>
    </xf>
    <xf numFmtId="164" fontId="10" fillId="0" borderId="0" xfId="0" applyNumberFormat="1" applyFont="1"/>
    <xf numFmtId="164" fontId="5" fillId="0" borderId="0" xfId="0" applyNumberFormat="1" applyFont="1"/>
    <xf numFmtId="3" fontId="10" fillId="0" borderId="0" xfId="0" applyNumberFormat="1" applyFont="1"/>
    <xf numFmtId="0" fontId="5" fillId="0" borderId="0" xfId="0" applyFont="1"/>
    <xf numFmtId="164" fontId="9" fillId="0" borderId="0" xfId="0" applyNumberFormat="1" applyFont="1" applyAlignment="1">
      <alignment horizontal="right"/>
    </xf>
    <xf numFmtId="0" fontId="4" fillId="2" borderId="26" xfId="0" applyFont="1" applyFill="1" applyBorder="1" applyAlignment="1">
      <alignment vertical="top"/>
    </xf>
    <xf numFmtId="0" fontId="4" fillId="2" borderId="27" xfId="0" applyFont="1" applyFill="1" applyBorder="1" applyAlignment="1">
      <alignment vertical="top"/>
    </xf>
    <xf numFmtId="0" fontId="4" fillId="2" borderId="28" xfId="0" applyFont="1" applyFill="1" applyBorder="1" applyAlignment="1">
      <alignment vertical="top"/>
    </xf>
    <xf numFmtId="0" fontId="11" fillId="0" borderId="26" xfId="0" applyFont="1" applyBorder="1" applyAlignment="1">
      <alignment vertical="top"/>
    </xf>
    <xf numFmtId="0" fontId="11" fillId="0" borderId="27" xfId="0" applyFont="1" applyBorder="1" applyAlignment="1">
      <alignment vertical="top"/>
    </xf>
    <xf numFmtId="1" fontId="11" fillId="0" borderId="27" xfId="0" applyNumberFormat="1" applyFont="1" applyBorder="1" applyAlignment="1">
      <alignment horizontal="center"/>
    </xf>
    <xf numFmtId="1" fontId="11" fillId="0" borderId="28" xfId="0" applyNumberFormat="1" applyFont="1" applyBorder="1" applyAlignment="1">
      <alignment horizontal="center"/>
    </xf>
    <xf numFmtId="0" fontId="12" fillId="0" borderId="29" xfId="0" applyFont="1" applyBorder="1" applyAlignment="1">
      <alignment vertical="top"/>
    </xf>
    <xf numFmtId="0" fontId="12" fillId="0" borderId="33" xfId="0" applyFont="1" applyBorder="1" applyAlignment="1">
      <alignment vertical="top"/>
    </xf>
    <xf numFmtId="0" fontId="11" fillId="0" borderId="29" xfId="0" applyFont="1" applyBorder="1" applyAlignment="1">
      <alignment vertical="top"/>
    </xf>
    <xf numFmtId="0" fontId="11" fillId="0" borderId="0" xfId="0" applyFont="1" applyAlignment="1">
      <alignment vertical="top"/>
    </xf>
    <xf numFmtId="1" fontId="11" fillId="0" borderId="0" xfId="0" applyNumberFormat="1" applyFont="1" applyAlignment="1">
      <alignment horizontal="center"/>
    </xf>
    <xf numFmtId="1" fontId="11" fillId="0" borderId="34" xfId="0" applyNumberFormat="1" applyFont="1" applyBorder="1" applyAlignment="1">
      <alignment horizontal="center"/>
    </xf>
    <xf numFmtId="0" fontId="12" fillId="0" borderId="27" xfId="0" applyFont="1" applyBorder="1" applyAlignment="1">
      <alignment vertical="top"/>
    </xf>
    <xf numFmtId="1" fontId="12" fillId="0" borderId="27" xfId="0" applyNumberFormat="1" applyFont="1" applyBorder="1" applyAlignment="1">
      <alignment horizontal="center"/>
    </xf>
    <xf numFmtId="1" fontId="12" fillId="0" borderId="28" xfId="0" applyNumberFormat="1" applyFont="1" applyBorder="1" applyAlignment="1">
      <alignment horizontal="center"/>
    </xf>
    <xf numFmtId="0" fontId="3" fillId="0" borderId="11" xfId="0" applyFont="1" applyBorder="1" applyAlignment="1">
      <alignment vertical="center"/>
    </xf>
    <xf numFmtId="0" fontId="3" fillId="0" borderId="12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15" xfId="0" applyFont="1" applyBorder="1" applyAlignment="1">
      <alignment vertical="top"/>
    </xf>
    <xf numFmtId="0" fontId="3" fillId="0" borderId="20" xfId="0" applyFont="1" applyBorder="1"/>
    <xf numFmtId="0" fontId="3" fillId="0" borderId="20" xfId="0" applyFont="1" applyBorder="1" applyAlignment="1">
      <alignment horizontal="right"/>
    </xf>
    <xf numFmtId="0" fontId="3" fillId="0" borderId="20" xfId="0" applyFont="1" applyBorder="1" applyAlignment="1">
      <alignment wrapText="1"/>
    </xf>
    <xf numFmtId="0" fontId="1" fillId="0" borderId="0" xfId="0" applyFont="1" applyAlignment="1">
      <alignment horizontal="left" wrapText="1"/>
    </xf>
    <xf numFmtId="164" fontId="3" fillId="3" borderId="35" xfId="0" applyNumberFormat="1" applyFont="1" applyFill="1" applyBorder="1" applyAlignment="1" applyProtection="1">
      <alignment horizontal="center"/>
      <protection locked="0"/>
    </xf>
    <xf numFmtId="9" fontId="3" fillId="0" borderId="20" xfId="2" applyFont="1" applyBorder="1" applyProtection="1"/>
    <xf numFmtId="0" fontId="10" fillId="0" borderId="36" xfId="0" applyFont="1" applyBorder="1" applyAlignment="1">
      <alignment horizontal="right" vertical="top" wrapText="1"/>
    </xf>
    <xf numFmtId="0" fontId="3" fillId="0" borderId="14" xfId="0" applyFont="1" applyBorder="1"/>
    <xf numFmtId="0" fontId="3" fillId="0" borderId="11" xfId="0" applyFont="1" applyBorder="1"/>
    <xf numFmtId="3" fontId="10" fillId="0" borderId="20" xfId="0" applyNumberFormat="1" applyFont="1" applyBorder="1" applyAlignment="1">
      <alignment horizontal="center"/>
    </xf>
    <xf numFmtId="165" fontId="3" fillId="0" borderId="14" xfId="0" applyNumberFormat="1" applyFont="1" applyBorder="1" applyAlignment="1">
      <alignment horizontal="center"/>
    </xf>
    <xf numFmtId="164" fontId="3" fillId="5" borderId="7" xfId="0" applyNumberFormat="1" applyFont="1" applyFill="1" applyBorder="1" applyAlignment="1">
      <alignment horizontal="center" vertical="top" wrapText="1"/>
    </xf>
    <xf numFmtId="0" fontId="3" fillId="0" borderId="14" xfId="0" applyFont="1" applyBorder="1" applyAlignment="1">
      <alignment horizontal="left" wrapText="1"/>
    </xf>
    <xf numFmtId="0" fontId="3" fillId="5" borderId="11" xfId="0" applyFont="1" applyFill="1" applyBorder="1"/>
    <xf numFmtId="0" fontId="3" fillId="0" borderId="37" xfId="0" applyFont="1" applyBorder="1"/>
    <xf numFmtId="0" fontId="5" fillId="0" borderId="15" xfId="0" applyFont="1" applyBorder="1"/>
    <xf numFmtId="0" fontId="5" fillId="0" borderId="18" xfId="0" applyFont="1" applyBorder="1"/>
    <xf numFmtId="164" fontId="5" fillId="0" borderId="20" xfId="0" applyNumberFormat="1" applyFont="1" applyBorder="1"/>
    <xf numFmtId="1" fontId="5" fillId="0" borderId="20" xfId="0" applyNumberFormat="1" applyFont="1" applyBorder="1"/>
    <xf numFmtId="164" fontId="5" fillId="0" borderId="14" xfId="1" applyNumberFormat="1" applyFont="1" applyBorder="1" applyProtection="1"/>
    <xf numFmtId="0" fontId="2" fillId="0" borderId="0" xfId="0" applyFont="1" applyAlignment="1">
      <alignment horizontal="left" wrapText="1"/>
    </xf>
    <xf numFmtId="0" fontId="12" fillId="0" borderId="0" xfId="0" applyFont="1" applyAlignment="1">
      <alignment vertical="top"/>
    </xf>
    <xf numFmtId="1" fontId="12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center" wrapText="1"/>
    </xf>
    <xf numFmtId="164" fontId="3" fillId="0" borderId="20" xfId="0" applyNumberFormat="1" applyFont="1" applyBorder="1" applyAlignment="1">
      <alignment horizontal="center"/>
    </xf>
    <xf numFmtId="0" fontId="10" fillId="0" borderId="30" xfId="0" applyFont="1" applyBorder="1" applyAlignment="1">
      <alignment horizontal="left" wrapText="1"/>
    </xf>
    <xf numFmtId="0" fontId="3" fillId="0" borderId="11" xfId="0" applyFont="1" applyBorder="1" applyAlignment="1">
      <alignment horizontal="left"/>
    </xf>
    <xf numFmtId="9" fontId="3" fillId="5" borderId="20" xfId="0" applyNumberFormat="1" applyFont="1" applyFill="1" applyBorder="1" applyAlignment="1">
      <alignment horizontal="center"/>
    </xf>
    <xf numFmtId="43" fontId="3" fillId="0" borderId="13" xfId="1" applyFont="1" applyBorder="1" applyProtection="1"/>
    <xf numFmtId="164" fontId="5" fillId="0" borderId="38" xfId="0" applyNumberFormat="1" applyFont="1" applyBorder="1"/>
    <xf numFmtId="0" fontId="3" fillId="0" borderId="39" xfId="0" applyFont="1" applyBorder="1"/>
    <xf numFmtId="0" fontId="3" fillId="0" borderId="10" xfId="0" applyFont="1" applyBorder="1"/>
    <xf numFmtId="0" fontId="5" fillId="5" borderId="7" xfId="0" applyFont="1" applyFill="1" applyBorder="1"/>
    <xf numFmtId="0" fontId="3" fillId="5" borderId="19" xfId="0" applyFont="1" applyFill="1" applyBorder="1"/>
    <xf numFmtId="0" fontId="3" fillId="0" borderId="8" xfId="0" applyFont="1" applyBorder="1"/>
    <xf numFmtId="0" fontId="5" fillId="0" borderId="21" xfId="0" applyFont="1" applyBorder="1"/>
    <xf numFmtId="0" fontId="3" fillId="0" borderId="14" xfId="0" applyFont="1" applyBorder="1" applyAlignment="1">
      <alignment wrapText="1"/>
    </xf>
    <xf numFmtId="0" fontId="15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5" fillId="6" borderId="2" xfId="0" applyFont="1" applyFill="1" applyBorder="1" applyAlignment="1">
      <alignment horizontal="left"/>
    </xf>
    <xf numFmtId="0" fontId="5" fillId="6" borderId="3" xfId="0" applyFont="1" applyFill="1" applyBorder="1" applyAlignment="1">
      <alignment horizontal="left"/>
    </xf>
    <xf numFmtId="0" fontId="5" fillId="6" borderId="4" xfId="0" applyFont="1" applyFill="1" applyBorder="1" applyAlignment="1">
      <alignment horizontal="left"/>
    </xf>
    <xf numFmtId="164" fontId="9" fillId="6" borderId="2" xfId="0" applyNumberFormat="1" applyFont="1" applyFill="1" applyBorder="1" applyAlignment="1">
      <alignment horizontal="right"/>
    </xf>
    <xf numFmtId="164" fontId="9" fillId="6" borderId="4" xfId="0" applyNumberFormat="1" applyFont="1" applyFill="1" applyBorder="1" applyAlignment="1">
      <alignment horizontal="right"/>
    </xf>
    <xf numFmtId="0" fontId="10" fillId="4" borderId="31" xfId="0" applyFont="1" applyFill="1" applyBorder="1" applyAlignment="1">
      <alignment horizontal="center" wrapText="1"/>
    </xf>
    <xf numFmtId="0" fontId="0" fillId="0" borderId="13" xfId="0" applyBorder="1" applyAlignment="1">
      <alignment wrapText="1"/>
    </xf>
    <xf numFmtId="9" fontId="3" fillId="4" borderId="12" xfId="0" applyNumberFormat="1" applyFont="1" applyFill="1" applyBorder="1" applyAlignment="1">
      <alignment horizontal="center"/>
    </xf>
    <xf numFmtId="9" fontId="0" fillId="4" borderId="13" xfId="0" applyNumberFormat="1" applyFill="1" applyBorder="1" applyAlignment="1">
      <alignment horizontal="center"/>
    </xf>
    <xf numFmtId="0" fontId="3" fillId="4" borderId="12" xfId="0" applyFont="1" applyFill="1" applyBorder="1" applyAlignment="1">
      <alignment horizontal="center"/>
    </xf>
    <xf numFmtId="0" fontId="0" fillId="0" borderId="31" xfId="0" applyBorder="1" applyAlignment="1">
      <alignment horizontal="center"/>
    </xf>
    <xf numFmtId="3" fontId="0" fillId="0" borderId="12" xfId="0" applyNumberFormat="1" applyBorder="1" applyAlignment="1">
      <alignment horizontal="center"/>
    </xf>
    <xf numFmtId="3" fontId="0" fillId="0" borderId="32" xfId="0" applyNumberFormat="1" applyBorder="1" applyAlignment="1">
      <alignment horizontal="center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3" fontId="0" fillId="0" borderId="13" xfId="0" applyNumberFormat="1" applyBorder="1" applyAlignment="1">
      <alignment horizontal="center"/>
    </xf>
    <xf numFmtId="0" fontId="5" fillId="0" borderId="15" xfId="0" applyFont="1" applyBorder="1" applyAlignment="1">
      <alignment horizontal="left"/>
    </xf>
    <xf numFmtId="0" fontId="5" fillId="0" borderId="21" xfId="0" applyFont="1" applyBorder="1" applyAlignment="1">
      <alignment horizontal="left"/>
    </xf>
    <xf numFmtId="0" fontId="5" fillId="0" borderId="18" xfId="0" applyFont="1" applyBorder="1" applyAlignment="1">
      <alignment horizontal="left"/>
    </xf>
    <xf numFmtId="1" fontId="4" fillId="0" borderId="0" xfId="0" applyNumberFormat="1" applyFont="1" applyAlignment="1">
      <alignment horizontal="center" wrapText="1"/>
    </xf>
    <xf numFmtId="1" fontId="4" fillId="0" borderId="0" xfId="0" applyNumberFormat="1" applyFont="1" applyAlignment="1">
      <alignment horizontal="center"/>
    </xf>
    <xf numFmtId="1" fontId="4" fillId="2" borderId="5" xfId="0" applyNumberFormat="1" applyFont="1" applyFill="1" applyBorder="1" applyAlignment="1">
      <alignment horizontal="center"/>
    </xf>
    <xf numFmtId="1" fontId="4" fillId="2" borderId="6" xfId="0" applyNumberFormat="1" applyFont="1" applyFill="1" applyBorder="1" applyAlignment="1">
      <alignment horizontal="center"/>
    </xf>
    <xf numFmtId="164" fontId="9" fillId="0" borderId="0" xfId="0" applyNumberFormat="1" applyFont="1" applyAlignment="1">
      <alignment horizontal="right"/>
    </xf>
    <xf numFmtId="164" fontId="12" fillId="3" borderId="30" xfId="0" applyNumberFormat="1" applyFont="1" applyFill="1" applyBorder="1" applyAlignment="1" applyProtection="1">
      <alignment horizontal="center"/>
      <protection locked="0"/>
    </xf>
    <xf numFmtId="164" fontId="12" fillId="3" borderId="31" xfId="0" applyNumberFormat="1" applyFont="1" applyFill="1" applyBorder="1" applyAlignment="1" applyProtection="1">
      <alignment horizontal="center"/>
      <protection locked="0"/>
    </xf>
    <xf numFmtId="164" fontId="12" fillId="3" borderId="32" xfId="0" applyNumberFormat="1" applyFont="1" applyFill="1" applyBorder="1" applyAlignment="1" applyProtection="1">
      <alignment horizontal="center"/>
      <protection locked="0"/>
    </xf>
    <xf numFmtId="164" fontId="12" fillId="3" borderId="24" xfId="0" applyNumberFormat="1" applyFont="1" applyFill="1" applyBorder="1" applyAlignment="1" applyProtection="1">
      <alignment horizontal="center"/>
      <protection locked="0"/>
    </xf>
    <xf numFmtId="164" fontId="12" fillId="3" borderId="25" xfId="0" applyNumberFormat="1" applyFont="1" applyFill="1" applyBorder="1" applyAlignment="1" applyProtection="1">
      <alignment horizontal="center"/>
      <protection locked="0"/>
    </xf>
    <xf numFmtId="164" fontId="12" fillId="3" borderId="17" xfId="0" applyNumberFormat="1" applyFont="1" applyFill="1" applyBorder="1" applyAlignment="1" applyProtection="1">
      <alignment horizontal="center"/>
      <protection locked="0"/>
    </xf>
    <xf numFmtId="0" fontId="0" fillId="0" borderId="13" xfId="0" applyBorder="1" applyAlignment="1">
      <alignment horizontal="center"/>
    </xf>
    <xf numFmtId="9" fontId="3" fillId="4" borderId="20" xfId="2" applyFont="1" applyFill="1" applyBorder="1" applyAlignment="1" applyProtection="1">
      <alignment horizontal="center"/>
    </xf>
    <xf numFmtId="0" fontId="5" fillId="0" borderId="11" xfId="0" applyFont="1" applyBorder="1" applyAlignment="1">
      <alignment horizontal="left"/>
    </xf>
    <xf numFmtId="0" fontId="5" fillId="0" borderId="20" xfId="0" applyFont="1" applyBorder="1" applyAlignment="1">
      <alignment horizontal="left"/>
    </xf>
    <xf numFmtId="0" fontId="9" fillId="0" borderId="30" xfId="0" applyFont="1" applyBorder="1" applyAlignment="1">
      <alignment horizontal="left" wrapText="1"/>
    </xf>
    <xf numFmtId="0" fontId="9" fillId="0" borderId="31" xfId="0" applyFont="1" applyBorder="1" applyAlignment="1">
      <alignment horizontal="left" wrapText="1"/>
    </xf>
    <xf numFmtId="0" fontId="9" fillId="0" borderId="13" xfId="0" applyFont="1" applyBorder="1" applyAlignment="1">
      <alignment horizontal="left" wrapText="1"/>
    </xf>
    <xf numFmtId="1" fontId="3" fillId="0" borderId="20" xfId="0" applyNumberFormat="1" applyFont="1" applyBorder="1" applyAlignment="1">
      <alignment horizontal="right"/>
    </xf>
    <xf numFmtId="0" fontId="3" fillId="0" borderId="20" xfId="0" applyFont="1" applyBorder="1" applyAlignment="1">
      <alignment horizontal="right"/>
    </xf>
    <xf numFmtId="164" fontId="3" fillId="0" borderId="20" xfId="0" applyNumberFormat="1" applyFont="1" applyBorder="1" applyAlignment="1">
      <alignment horizontal="right"/>
    </xf>
    <xf numFmtId="0" fontId="3" fillId="0" borderId="30" xfId="0" applyFont="1" applyBorder="1"/>
    <xf numFmtId="0" fontId="0" fillId="0" borderId="31" xfId="0" applyBorder="1"/>
    <xf numFmtId="0" fontId="0" fillId="0" borderId="13" xfId="0" applyBorder="1"/>
    <xf numFmtId="0" fontId="3" fillId="3" borderId="16" xfId="0" applyFont="1" applyFill="1" applyBorder="1" applyAlignment="1" applyProtection="1">
      <alignment horizontal="center" vertical="center"/>
      <protection locked="0"/>
    </xf>
    <xf numFmtId="0" fontId="3" fillId="3" borderId="25" xfId="0" applyFont="1" applyFill="1" applyBorder="1" applyAlignment="1" applyProtection="1">
      <alignment horizontal="center" vertical="center"/>
      <protection locked="0"/>
    </xf>
    <xf numFmtId="0" fontId="3" fillId="3" borderId="17" xfId="0" applyFont="1" applyFill="1" applyBorder="1" applyAlignment="1" applyProtection="1">
      <alignment horizontal="center" vertical="center"/>
      <protection locked="0"/>
    </xf>
    <xf numFmtId="0" fontId="3" fillId="3" borderId="22" xfId="0" applyFont="1" applyFill="1" applyBorder="1" applyAlignment="1" applyProtection="1">
      <alignment horizontal="left" vertical="center"/>
      <protection locked="0"/>
    </xf>
    <xf numFmtId="0" fontId="3" fillId="3" borderId="23" xfId="0" applyFont="1" applyFill="1" applyBorder="1" applyAlignment="1" applyProtection="1">
      <alignment horizontal="left" vertical="center"/>
      <protection locked="0"/>
    </xf>
    <xf numFmtId="0" fontId="3" fillId="3" borderId="9" xfId="0" applyFont="1" applyFill="1" applyBorder="1" applyAlignment="1" applyProtection="1">
      <alignment horizontal="left" vertical="center"/>
      <protection locked="0"/>
    </xf>
    <xf numFmtId="0" fontId="13" fillId="0" borderId="0" xfId="0" applyFont="1" applyAlignment="1">
      <alignment horizontal="center" vertical="center"/>
    </xf>
    <xf numFmtId="0" fontId="3" fillId="3" borderId="12" xfId="0" applyFont="1" applyFill="1" applyBorder="1" applyAlignment="1" applyProtection="1">
      <alignment horizontal="center" vertical="center"/>
      <protection locked="0"/>
    </xf>
    <xf numFmtId="0" fontId="3" fillId="3" borderId="31" xfId="0" applyFont="1" applyFill="1" applyBorder="1" applyAlignment="1" applyProtection="1">
      <alignment horizontal="center" vertical="center"/>
      <protection locked="0"/>
    </xf>
    <xf numFmtId="0" fontId="3" fillId="3" borderId="32" xfId="0" applyFont="1" applyFill="1" applyBorder="1" applyAlignment="1" applyProtection="1">
      <alignment horizontal="center" vertical="center"/>
      <protection locked="0"/>
    </xf>
    <xf numFmtId="0" fontId="5" fillId="2" borderId="15" xfId="0" applyFont="1" applyFill="1" applyBorder="1" applyAlignment="1">
      <alignment horizontal="center"/>
    </xf>
    <xf numFmtId="0" fontId="5" fillId="2" borderId="21" xfId="0" applyFont="1" applyFill="1" applyBorder="1" applyAlignment="1">
      <alignment horizontal="center"/>
    </xf>
    <xf numFmtId="0" fontId="5" fillId="2" borderId="18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/>
    </xf>
    <xf numFmtId="0" fontId="5" fillId="2" borderId="20" xfId="0" applyFont="1" applyFill="1" applyBorder="1" applyAlignment="1">
      <alignment horizontal="center"/>
    </xf>
    <xf numFmtId="0" fontId="5" fillId="2" borderId="14" xfId="0" applyFont="1" applyFill="1" applyBorder="1" applyAlignment="1">
      <alignment horizontal="center"/>
    </xf>
    <xf numFmtId="0" fontId="4" fillId="2" borderId="2" xfId="0" applyFont="1" applyFill="1" applyBorder="1" applyAlignment="1">
      <alignment vertical="top"/>
    </xf>
    <xf numFmtId="0" fontId="0" fillId="0" borderId="3" xfId="0" applyBorder="1"/>
    <xf numFmtId="0" fontId="0" fillId="0" borderId="4" xfId="0" applyBorder="1"/>
  </cellXfs>
  <cellStyles count="3">
    <cellStyle name="Komma" xfId="1" builtinId="3"/>
    <cellStyle name="Procent" xfId="2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619126</xdr:colOff>
      <xdr:row>0</xdr:row>
      <xdr:rowOff>28575</xdr:rowOff>
    </xdr:from>
    <xdr:to>
      <xdr:col>5</xdr:col>
      <xdr:colOff>1609725</xdr:colOff>
      <xdr:row>2</xdr:row>
      <xdr:rowOff>200025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858251" y="28575"/>
          <a:ext cx="2705099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75"/>
  <sheetViews>
    <sheetView tabSelected="1" zoomScale="71" zoomScaleNormal="71" workbookViewId="0">
      <selection activeCell="C43" sqref="C43"/>
    </sheetView>
  </sheetViews>
  <sheetFormatPr defaultColWidth="9.08984375" defaultRowHeight="11.5" x14ac:dyDescent="0.25"/>
  <cols>
    <col min="1" max="1" width="3.6328125" style="2" customWidth="1"/>
    <col min="2" max="2" width="68.453125" style="2" customWidth="1"/>
    <col min="3" max="4" width="25.6328125" style="2" customWidth="1"/>
    <col min="5" max="6" width="25.6328125" style="5" customWidth="1"/>
    <col min="7" max="7" width="3.6328125" style="4" customWidth="1"/>
    <col min="8" max="8" width="27.90625" style="5" customWidth="1"/>
    <col min="9" max="9" width="17.453125" style="5" customWidth="1"/>
    <col min="10" max="10" width="6.453125" style="5" customWidth="1"/>
    <col min="11" max="11" width="27.6328125" style="5" bestFit="1" customWidth="1"/>
    <col min="12" max="12" width="17.90625" style="5" customWidth="1"/>
    <col min="13" max="16384" width="9.08984375" style="2"/>
  </cols>
  <sheetData>
    <row r="1" spans="1:12" ht="27" customHeight="1" x14ac:dyDescent="0.25"/>
    <row r="2" spans="1:12" ht="35.25" customHeight="1" x14ac:dyDescent="0.35">
      <c r="A2" s="68"/>
      <c r="B2" s="102" t="s">
        <v>101</v>
      </c>
      <c r="C2" s="103" t="s">
        <v>100</v>
      </c>
      <c r="D2" s="104"/>
      <c r="E2" s="85"/>
      <c r="F2" s="1"/>
      <c r="G2" s="1"/>
      <c r="H2" s="1"/>
      <c r="I2" s="1"/>
      <c r="J2" s="1"/>
      <c r="K2" s="1"/>
      <c r="L2" s="1"/>
    </row>
    <row r="3" spans="1:12" ht="31.5" customHeight="1" x14ac:dyDescent="0.25">
      <c r="B3" s="3"/>
      <c r="E3" s="6"/>
      <c r="F3" s="6"/>
      <c r="H3" s="124"/>
      <c r="I3" s="125"/>
      <c r="K3" s="124"/>
      <c r="L3" s="125"/>
    </row>
    <row r="4" spans="1:12" ht="31.5" customHeight="1" x14ac:dyDescent="0.25">
      <c r="B4" s="3" t="s">
        <v>102</v>
      </c>
      <c r="E4" s="6"/>
      <c r="F4" s="6"/>
      <c r="H4" s="88"/>
      <c r="I4" s="8"/>
      <c r="K4" s="88"/>
      <c r="L4" s="8"/>
    </row>
    <row r="5" spans="1:12" ht="12" customHeight="1" thickBot="1" x14ac:dyDescent="0.3">
      <c r="B5" s="3"/>
      <c r="E5" s="7"/>
      <c r="F5" s="7"/>
      <c r="H5" s="8"/>
      <c r="I5" s="8"/>
      <c r="K5" s="8"/>
      <c r="L5" s="8"/>
    </row>
    <row r="6" spans="1:12" ht="27" customHeight="1" thickBot="1" x14ac:dyDescent="0.3">
      <c r="B6" s="9" t="s">
        <v>92</v>
      </c>
      <c r="C6" s="10"/>
      <c r="D6" s="11"/>
      <c r="E6" s="126"/>
      <c r="F6" s="127"/>
      <c r="G6" s="12"/>
      <c r="H6" s="125"/>
      <c r="I6" s="125"/>
      <c r="J6" s="6"/>
      <c r="K6" s="125"/>
      <c r="L6" s="125"/>
    </row>
    <row r="7" spans="1:12" ht="40.5" customHeight="1" x14ac:dyDescent="0.25">
      <c r="B7" s="13" t="s">
        <v>0</v>
      </c>
      <c r="C7" s="118" t="s">
        <v>1</v>
      </c>
      <c r="D7" s="119"/>
      <c r="E7" s="14" t="s">
        <v>90</v>
      </c>
      <c r="F7" s="15" t="s">
        <v>2</v>
      </c>
      <c r="H7" s="16"/>
      <c r="I7" s="16"/>
      <c r="K7" s="16"/>
      <c r="L7" s="16"/>
    </row>
    <row r="8" spans="1:12" ht="15" customHeight="1" x14ac:dyDescent="0.35">
      <c r="B8" s="17" t="s">
        <v>3</v>
      </c>
      <c r="C8" s="116">
        <v>5750</v>
      </c>
      <c r="D8" s="120"/>
      <c r="E8" s="18">
        <v>0</v>
      </c>
      <c r="F8" s="19">
        <f>C8*E8</f>
        <v>0</v>
      </c>
      <c r="H8" s="20"/>
      <c r="K8" s="20"/>
    </row>
    <row r="9" spans="1:12" ht="15" customHeight="1" x14ac:dyDescent="0.35">
      <c r="B9" s="17" t="s">
        <v>22</v>
      </c>
      <c r="C9" s="116">
        <v>519</v>
      </c>
      <c r="D9" s="117"/>
      <c r="E9" s="69">
        <v>0</v>
      </c>
      <c r="F9" s="19">
        <f>C9*E9</f>
        <v>0</v>
      </c>
      <c r="H9" s="20"/>
      <c r="K9" s="20"/>
    </row>
    <row r="10" spans="1:12" ht="15" customHeight="1" thickBot="1" x14ac:dyDescent="0.3">
      <c r="B10" s="21" t="s">
        <v>4</v>
      </c>
      <c r="C10" s="22"/>
      <c r="D10" s="23"/>
      <c r="E10" s="24"/>
      <c r="F10" s="25">
        <f>SUM(F8:F9)</f>
        <v>0</v>
      </c>
      <c r="H10" s="20"/>
      <c r="K10" s="20"/>
    </row>
    <row r="11" spans="1:12" ht="15" customHeight="1" x14ac:dyDescent="0.25">
      <c r="B11" s="26" t="s">
        <v>23</v>
      </c>
      <c r="C11" s="27"/>
      <c r="D11" s="27"/>
      <c r="E11" s="20"/>
      <c r="H11" s="20"/>
      <c r="K11" s="20"/>
    </row>
    <row r="12" spans="1:12" ht="15" customHeight="1" thickBot="1" x14ac:dyDescent="0.3">
      <c r="B12" s="26"/>
      <c r="C12" s="27"/>
      <c r="D12" s="27"/>
      <c r="E12" s="20"/>
      <c r="H12" s="20"/>
      <c r="K12" s="20"/>
    </row>
    <row r="13" spans="1:12" ht="36.75" customHeight="1" x14ac:dyDescent="0.25">
      <c r="B13" s="28" t="s">
        <v>5</v>
      </c>
      <c r="C13" s="118" t="s">
        <v>1</v>
      </c>
      <c r="D13" s="119"/>
      <c r="E13" s="14" t="s">
        <v>6</v>
      </c>
      <c r="F13" s="15" t="s">
        <v>2</v>
      </c>
      <c r="H13" s="20"/>
      <c r="K13" s="20"/>
    </row>
    <row r="14" spans="1:12" ht="15" customHeight="1" x14ac:dyDescent="0.35">
      <c r="B14" s="17" t="s">
        <v>7</v>
      </c>
      <c r="C14" s="116">
        <v>5750</v>
      </c>
      <c r="D14" s="120"/>
      <c r="E14" s="18">
        <v>0</v>
      </c>
      <c r="F14" s="19">
        <f>C14*E14</f>
        <v>0</v>
      </c>
      <c r="H14" s="20"/>
      <c r="K14" s="20"/>
    </row>
    <row r="15" spans="1:12" ht="15" customHeight="1" x14ac:dyDescent="0.35">
      <c r="B15" s="17" t="s">
        <v>68</v>
      </c>
      <c r="C15" s="116">
        <v>519</v>
      </c>
      <c r="D15" s="117"/>
      <c r="E15" s="69">
        <v>0</v>
      </c>
      <c r="F15" s="19">
        <f>C15*E15</f>
        <v>0</v>
      </c>
      <c r="H15" s="20"/>
      <c r="K15" s="20"/>
    </row>
    <row r="16" spans="1:12" ht="15" customHeight="1" thickBot="1" x14ac:dyDescent="0.3">
      <c r="B16" s="21" t="s">
        <v>8</v>
      </c>
      <c r="C16" s="22"/>
      <c r="D16" s="23"/>
      <c r="E16" s="24"/>
      <c r="F16" s="25">
        <f>SUM(F14:F15)</f>
        <v>0</v>
      </c>
      <c r="H16" s="20"/>
      <c r="K16" s="20"/>
    </row>
    <row r="17" spans="2:12" ht="15" customHeight="1" thickBot="1" x14ac:dyDescent="0.3">
      <c r="B17" s="26"/>
      <c r="C17" s="27"/>
      <c r="D17" s="27"/>
      <c r="E17" s="20"/>
      <c r="H17" s="20"/>
      <c r="K17" s="20"/>
    </row>
    <row r="18" spans="2:12" ht="39" customHeight="1" x14ac:dyDescent="0.25">
      <c r="B18" s="29" t="s">
        <v>9</v>
      </c>
      <c r="C18" s="30" t="s">
        <v>1</v>
      </c>
      <c r="D18" s="31" t="s">
        <v>10</v>
      </c>
      <c r="E18" s="76" t="s">
        <v>11</v>
      </c>
      <c r="F18" s="15" t="s">
        <v>12</v>
      </c>
      <c r="H18" s="16"/>
      <c r="I18" s="16"/>
      <c r="K18" s="32"/>
      <c r="L18" s="16"/>
    </row>
    <row r="19" spans="2:12" ht="15.75" customHeight="1" x14ac:dyDescent="0.25">
      <c r="B19" s="33" t="s">
        <v>13</v>
      </c>
      <c r="C19" s="74">
        <v>5750</v>
      </c>
      <c r="D19" s="75">
        <v>0.25</v>
      </c>
      <c r="E19" s="34">
        <v>0</v>
      </c>
      <c r="F19" s="19">
        <f>C19*D19*E19*2</f>
        <v>0</v>
      </c>
      <c r="H19" s="35"/>
      <c r="K19" s="35"/>
    </row>
    <row r="20" spans="2:12" ht="15.75" customHeight="1" x14ac:dyDescent="0.25">
      <c r="B20" s="33" t="s">
        <v>69</v>
      </c>
      <c r="C20" s="74">
        <v>519</v>
      </c>
      <c r="D20" s="75">
        <v>0.25</v>
      </c>
      <c r="E20" s="34">
        <v>0</v>
      </c>
      <c r="F20" s="19">
        <f>C20*D20*E20*2</f>
        <v>0</v>
      </c>
      <c r="H20" s="35"/>
      <c r="K20" s="35"/>
    </row>
    <row r="21" spans="2:12" ht="15.75" customHeight="1" thickBot="1" x14ac:dyDescent="0.3">
      <c r="B21" s="121" t="s">
        <v>14</v>
      </c>
      <c r="C21" s="122"/>
      <c r="D21" s="123"/>
      <c r="E21" s="36"/>
      <c r="F21" s="25">
        <f>SUM(F19:F19)</f>
        <v>0</v>
      </c>
      <c r="H21" s="37"/>
      <c r="I21" s="16"/>
      <c r="K21" s="37"/>
      <c r="L21" s="16"/>
    </row>
    <row r="22" spans="2:12" ht="15" customHeight="1" thickBot="1" x14ac:dyDescent="0.3">
      <c r="B22" s="38"/>
      <c r="C22" s="38"/>
      <c r="D22" s="38"/>
      <c r="E22" s="39"/>
      <c r="F22" s="40"/>
      <c r="H22" s="35"/>
      <c r="K22" s="35"/>
    </row>
    <row r="23" spans="2:12" ht="15.75" customHeight="1" thickBot="1" x14ac:dyDescent="0.3">
      <c r="B23" s="105" t="s">
        <v>93</v>
      </c>
      <c r="C23" s="106"/>
      <c r="D23" s="107"/>
      <c r="E23" s="108">
        <f>F10+F16+F21</f>
        <v>0</v>
      </c>
      <c r="F23" s="109"/>
      <c r="H23" s="39"/>
      <c r="K23" s="39"/>
    </row>
    <row r="24" spans="2:12" ht="14.25" customHeight="1" thickBot="1" x14ac:dyDescent="0.3">
      <c r="B24" s="42"/>
      <c r="C24" s="41"/>
      <c r="D24" s="38"/>
      <c r="E24" s="43"/>
      <c r="F24" s="43"/>
      <c r="H24" s="128"/>
      <c r="I24" s="128"/>
      <c r="K24" s="128"/>
      <c r="L24" s="128"/>
    </row>
    <row r="25" spans="2:12" ht="27" customHeight="1" x14ac:dyDescent="0.25">
      <c r="B25" s="44" t="s">
        <v>44</v>
      </c>
      <c r="C25" s="45"/>
      <c r="D25" s="46"/>
      <c r="E25" s="126"/>
      <c r="F25" s="127"/>
      <c r="G25" s="12"/>
      <c r="H25" s="125"/>
      <c r="I25" s="125"/>
      <c r="J25" s="6"/>
      <c r="K25" s="125"/>
      <c r="L25" s="125"/>
    </row>
    <row r="26" spans="2:12" ht="15.75" customHeight="1" x14ac:dyDescent="0.25">
      <c r="B26" s="137" t="s">
        <v>72</v>
      </c>
      <c r="C26" s="138"/>
      <c r="D26" s="138"/>
      <c r="E26" s="89"/>
      <c r="F26" s="19"/>
    </row>
    <row r="27" spans="2:12" ht="15.75" customHeight="1" x14ac:dyDescent="0.35">
      <c r="B27" s="33" t="s">
        <v>87</v>
      </c>
      <c r="C27" s="114" t="s">
        <v>40</v>
      </c>
      <c r="D27" s="135"/>
      <c r="E27" s="92"/>
      <c r="F27" s="19"/>
    </row>
    <row r="28" spans="2:12" ht="15.75" customHeight="1" x14ac:dyDescent="0.35">
      <c r="B28" s="91" t="s">
        <v>97</v>
      </c>
      <c r="C28" s="112">
        <v>0</v>
      </c>
      <c r="D28" s="113"/>
      <c r="E28" s="65">
        <f>VLOOKUP(Inschrijvingstabel!C27,Blad1!B8:C12,2)*C28</f>
        <v>0</v>
      </c>
      <c r="F28" s="77" t="s">
        <v>71</v>
      </c>
    </row>
    <row r="29" spans="2:12" ht="15.75" customHeight="1" x14ac:dyDescent="0.25">
      <c r="B29" s="139" t="s">
        <v>28</v>
      </c>
      <c r="C29" s="140"/>
      <c r="D29" s="141"/>
      <c r="E29" s="2"/>
      <c r="F29" s="72"/>
    </row>
    <row r="30" spans="2:12" ht="15.75" customHeight="1" x14ac:dyDescent="0.35">
      <c r="B30" s="90" t="s">
        <v>94</v>
      </c>
      <c r="C30" s="110">
        <v>0</v>
      </c>
      <c r="D30" s="111"/>
      <c r="E30" s="67" t="s">
        <v>95</v>
      </c>
      <c r="F30" s="101"/>
    </row>
    <row r="31" spans="2:12" ht="15.75" customHeight="1" x14ac:dyDescent="0.25">
      <c r="B31" s="73" t="s">
        <v>43</v>
      </c>
      <c r="C31" s="136">
        <v>0</v>
      </c>
      <c r="D31" s="136"/>
      <c r="E31" s="65">
        <f>VLOOKUP(C31,Blad1!B16:C22,2,FALSE)*(C30/1000)</f>
        <v>0</v>
      </c>
      <c r="F31" s="101" t="s">
        <v>70</v>
      </c>
    </row>
    <row r="32" spans="2:12" ht="15.75" customHeight="1" x14ac:dyDescent="0.35">
      <c r="B32" s="145"/>
      <c r="C32" s="146"/>
      <c r="D32" s="147"/>
      <c r="E32" s="65"/>
      <c r="F32" s="72"/>
    </row>
    <row r="33" spans="2:6" ht="15.75" customHeight="1" x14ac:dyDescent="0.25">
      <c r="B33" s="137" t="s">
        <v>96</v>
      </c>
      <c r="C33" s="138"/>
      <c r="D33" s="138"/>
      <c r="E33" s="83">
        <f>E28+E31</f>
        <v>0</v>
      </c>
      <c r="F33" s="77" t="s">
        <v>73</v>
      </c>
    </row>
    <row r="34" spans="2:6" ht="15.75" customHeight="1" x14ac:dyDescent="0.25">
      <c r="B34" s="161"/>
      <c r="C34" s="162"/>
      <c r="D34" s="162"/>
      <c r="E34" s="162"/>
      <c r="F34" s="163"/>
    </row>
    <row r="35" spans="2:6" ht="15.75" customHeight="1" x14ac:dyDescent="0.25">
      <c r="B35" s="73" t="s">
        <v>35</v>
      </c>
      <c r="C35" s="142">
        <f>E33</f>
        <v>0</v>
      </c>
      <c r="D35" s="143"/>
      <c r="E35" s="143"/>
      <c r="F35" s="19" t="s">
        <v>71</v>
      </c>
    </row>
    <row r="36" spans="2:6" ht="15.75" customHeight="1" x14ac:dyDescent="0.25">
      <c r="B36" s="73" t="s">
        <v>36</v>
      </c>
      <c r="C36" s="144">
        <v>200</v>
      </c>
      <c r="D36" s="144"/>
      <c r="E36" s="144"/>
      <c r="F36" s="19" t="s">
        <v>74</v>
      </c>
    </row>
    <row r="37" spans="2:6" ht="15.75" customHeight="1" x14ac:dyDescent="0.25">
      <c r="B37" s="73" t="s">
        <v>37</v>
      </c>
      <c r="C37" s="144">
        <f>C35*C36/1000</f>
        <v>0</v>
      </c>
      <c r="D37" s="143"/>
      <c r="E37" s="143"/>
      <c r="F37" s="19" t="s">
        <v>75</v>
      </c>
    </row>
    <row r="38" spans="2:6" ht="15.75" customHeight="1" x14ac:dyDescent="0.25">
      <c r="B38" s="137" t="s">
        <v>85</v>
      </c>
      <c r="C38" s="138"/>
      <c r="D38" s="138"/>
      <c r="E38" s="82">
        <f>-C37*C8</f>
        <v>0</v>
      </c>
      <c r="F38" s="84" t="s">
        <v>84</v>
      </c>
    </row>
    <row r="39" spans="2:6" ht="15.75" customHeight="1" thickBot="1" x14ac:dyDescent="0.3">
      <c r="B39" s="158"/>
      <c r="C39" s="159"/>
      <c r="D39" s="159"/>
      <c r="E39" s="159"/>
      <c r="F39" s="160"/>
    </row>
    <row r="40" spans="2:6" ht="15.75" customHeight="1" x14ac:dyDescent="0.25">
      <c r="B40" s="97" t="s">
        <v>66</v>
      </c>
      <c r="C40" s="98"/>
      <c r="D40" s="99"/>
      <c r="E40" s="98"/>
      <c r="F40" s="96"/>
    </row>
    <row r="41" spans="2:6" ht="15.75" customHeight="1" x14ac:dyDescent="0.35">
      <c r="B41" s="78" t="s">
        <v>81</v>
      </c>
      <c r="C41" s="114">
        <v>0</v>
      </c>
      <c r="D41" s="115"/>
      <c r="E41" s="65" t="s">
        <v>78</v>
      </c>
      <c r="F41" s="72"/>
    </row>
    <row r="42" spans="2:6" ht="15.75" customHeight="1" x14ac:dyDescent="0.35">
      <c r="B42" s="73" t="s">
        <v>67</v>
      </c>
      <c r="C42" s="114" t="s">
        <v>64</v>
      </c>
      <c r="D42" s="115"/>
      <c r="E42" s="65" t="s">
        <v>79</v>
      </c>
      <c r="F42" s="72"/>
    </row>
    <row r="43" spans="2:6" ht="15.75" customHeight="1" x14ac:dyDescent="0.25">
      <c r="B43" s="73" t="s">
        <v>80</v>
      </c>
      <c r="C43" s="65"/>
      <c r="D43" s="65"/>
      <c r="E43" s="95">
        <f>VLOOKUP(C42,Blad1!B40:C52,2,FALSE)*168</f>
        <v>168</v>
      </c>
      <c r="F43" s="79" t="s">
        <v>82</v>
      </c>
    </row>
    <row r="44" spans="2:6" ht="15.75" customHeight="1" x14ac:dyDescent="0.25">
      <c r="B44" s="73" t="s">
        <v>88</v>
      </c>
      <c r="C44" s="65"/>
      <c r="D44" s="65"/>
      <c r="E44" s="93">
        <f>E43*C41*C8/1000000</f>
        <v>0</v>
      </c>
      <c r="F44" s="72" t="s">
        <v>83</v>
      </c>
    </row>
    <row r="45" spans="2:6" ht="15.75" customHeight="1" thickBot="1" x14ac:dyDescent="0.3">
      <c r="B45" s="80" t="s">
        <v>86</v>
      </c>
      <c r="C45" s="100"/>
      <c r="D45" s="100"/>
      <c r="E45" s="94">
        <f>E44*C36</f>
        <v>0</v>
      </c>
      <c r="F45" s="81" t="s">
        <v>84</v>
      </c>
    </row>
    <row r="46" spans="2:6" ht="15.75" customHeight="1" thickBot="1" x14ac:dyDescent="0.3">
      <c r="B46" s="42"/>
      <c r="C46" s="40"/>
      <c r="D46" s="42"/>
    </row>
    <row r="47" spans="2:6" ht="15.75" customHeight="1" thickBot="1" x14ac:dyDescent="0.3">
      <c r="B47" s="105" t="s">
        <v>89</v>
      </c>
      <c r="C47" s="106"/>
      <c r="D47" s="107"/>
      <c r="E47" s="108">
        <f>E38+E45</f>
        <v>0</v>
      </c>
      <c r="F47" s="109"/>
    </row>
    <row r="48" spans="2:6" ht="15.75" customHeight="1" thickBot="1" x14ac:dyDescent="0.3">
      <c r="B48" s="38"/>
      <c r="C48" s="38"/>
      <c r="D48" s="38"/>
      <c r="E48" s="43"/>
      <c r="F48" s="43"/>
    </row>
    <row r="49" spans="2:12" ht="15.75" customHeight="1" thickBot="1" x14ac:dyDescent="0.3">
      <c r="B49" s="105" t="s">
        <v>91</v>
      </c>
      <c r="C49" s="106"/>
      <c r="D49" s="107"/>
      <c r="E49" s="108">
        <f>E23+E47</f>
        <v>0</v>
      </c>
      <c r="F49" s="109"/>
    </row>
    <row r="50" spans="2:12" ht="12" thickBot="1" x14ac:dyDescent="0.3"/>
    <row r="51" spans="2:12" ht="27" customHeight="1" thickBot="1" x14ac:dyDescent="0.4">
      <c r="B51" s="164" t="s">
        <v>98</v>
      </c>
      <c r="C51" s="165"/>
      <c r="D51" s="165"/>
      <c r="E51" s="165"/>
      <c r="F51" s="166"/>
      <c r="H51" s="43"/>
      <c r="I51" s="43"/>
      <c r="K51" s="43"/>
      <c r="L51" s="43"/>
    </row>
    <row r="52" spans="2:12" ht="14.25" customHeight="1" x14ac:dyDescent="0.3">
      <c r="B52" s="47" t="s">
        <v>15</v>
      </c>
      <c r="C52" s="48"/>
      <c r="D52" s="48"/>
      <c r="E52" s="49"/>
      <c r="F52" s="50"/>
      <c r="H52" s="43"/>
      <c r="I52" s="43"/>
      <c r="K52" s="43"/>
      <c r="L52" s="43"/>
    </row>
    <row r="53" spans="2:12" ht="14.25" customHeight="1" x14ac:dyDescent="0.3">
      <c r="B53" s="51" t="s">
        <v>16</v>
      </c>
      <c r="C53" s="129"/>
      <c r="D53" s="130"/>
      <c r="E53" s="130"/>
      <c r="F53" s="131"/>
      <c r="H53" s="43"/>
      <c r="I53" s="43"/>
      <c r="K53" s="43"/>
      <c r="L53" s="43"/>
    </row>
    <row r="54" spans="2:12" ht="14.25" customHeight="1" x14ac:dyDescent="0.3">
      <c r="B54" s="51" t="s">
        <v>17</v>
      </c>
      <c r="C54" s="129"/>
      <c r="D54" s="130"/>
      <c r="E54" s="130"/>
      <c r="F54" s="131"/>
      <c r="H54" s="43"/>
      <c r="I54" s="43"/>
      <c r="K54" s="43"/>
      <c r="L54" s="43"/>
    </row>
    <row r="55" spans="2:12" ht="14.25" customHeight="1" thickBot="1" x14ac:dyDescent="0.35">
      <c r="B55" s="52" t="s">
        <v>18</v>
      </c>
      <c r="C55" s="132"/>
      <c r="D55" s="133"/>
      <c r="E55" s="133"/>
      <c r="F55" s="134"/>
      <c r="H55" s="43"/>
      <c r="I55" s="43"/>
      <c r="K55" s="43"/>
      <c r="L55" s="43"/>
    </row>
    <row r="56" spans="2:12" ht="14.25" customHeight="1" thickBot="1" x14ac:dyDescent="0.35">
      <c r="B56" s="53"/>
      <c r="C56" s="54"/>
      <c r="D56" s="54"/>
      <c r="E56" s="55"/>
      <c r="F56" s="56"/>
      <c r="H56" s="43"/>
      <c r="I56" s="43"/>
      <c r="K56" s="43"/>
      <c r="L56" s="43"/>
    </row>
    <row r="57" spans="2:12" ht="14.25" customHeight="1" x14ac:dyDescent="0.3">
      <c r="B57" s="47" t="s">
        <v>76</v>
      </c>
      <c r="C57" s="57"/>
      <c r="D57" s="57"/>
      <c r="E57" s="58"/>
      <c r="F57" s="59"/>
      <c r="H57" s="43"/>
      <c r="I57" s="43"/>
      <c r="K57" s="43"/>
      <c r="L57" s="43"/>
    </row>
    <row r="58" spans="2:12" ht="14.25" customHeight="1" x14ac:dyDescent="0.3">
      <c r="B58" s="51" t="s">
        <v>16</v>
      </c>
      <c r="C58" s="129"/>
      <c r="D58" s="130"/>
      <c r="E58" s="130"/>
      <c r="F58" s="131"/>
      <c r="H58" s="43"/>
      <c r="I58" s="43"/>
      <c r="K58" s="43"/>
      <c r="L58" s="43"/>
    </row>
    <row r="59" spans="2:12" ht="14.25" customHeight="1" x14ac:dyDescent="0.3">
      <c r="B59" s="51" t="s">
        <v>17</v>
      </c>
      <c r="C59" s="129"/>
      <c r="D59" s="130"/>
      <c r="E59" s="130"/>
      <c r="F59" s="131"/>
      <c r="H59" s="43"/>
      <c r="I59" s="43"/>
      <c r="K59" s="43"/>
      <c r="L59" s="43"/>
    </row>
    <row r="60" spans="2:12" ht="14.25" customHeight="1" thickBot="1" x14ac:dyDescent="0.35">
      <c r="B60" s="52" t="s">
        <v>18</v>
      </c>
      <c r="C60" s="132"/>
      <c r="D60" s="133"/>
      <c r="E60" s="133"/>
      <c r="F60" s="134"/>
      <c r="H60" s="43"/>
      <c r="I60" s="43"/>
      <c r="K60" s="43"/>
      <c r="L60" s="43"/>
    </row>
    <row r="61" spans="2:12" ht="14.25" customHeight="1" thickBot="1" x14ac:dyDescent="0.35">
      <c r="B61" s="52"/>
      <c r="C61" s="57"/>
      <c r="D61" s="57"/>
      <c r="E61" s="58"/>
      <c r="F61" s="59"/>
      <c r="H61" s="43"/>
      <c r="I61" s="43"/>
      <c r="K61" s="43"/>
      <c r="L61" s="43"/>
    </row>
    <row r="62" spans="2:12" ht="14.25" customHeight="1" x14ac:dyDescent="0.3">
      <c r="B62" s="47" t="s">
        <v>77</v>
      </c>
      <c r="C62" s="57"/>
      <c r="D62" s="57"/>
      <c r="E62" s="58"/>
      <c r="F62" s="59"/>
      <c r="H62" s="43"/>
      <c r="I62" s="43"/>
      <c r="K62" s="43"/>
      <c r="L62" s="43"/>
    </row>
    <row r="63" spans="2:12" ht="14.25" customHeight="1" x14ac:dyDescent="0.3">
      <c r="B63" s="51" t="s">
        <v>16</v>
      </c>
      <c r="C63" s="129"/>
      <c r="D63" s="130"/>
      <c r="E63" s="130"/>
      <c r="F63" s="131"/>
      <c r="H63" s="43"/>
      <c r="I63" s="43"/>
      <c r="K63" s="43"/>
      <c r="L63" s="43"/>
    </row>
    <row r="64" spans="2:12" ht="14.25" customHeight="1" x14ac:dyDescent="0.3">
      <c r="B64" s="51" t="s">
        <v>17</v>
      </c>
      <c r="C64" s="129"/>
      <c r="D64" s="130"/>
      <c r="E64" s="130"/>
      <c r="F64" s="131"/>
      <c r="H64" s="43"/>
      <c r="I64" s="43"/>
      <c r="K64" s="43"/>
      <c r="L64" s="43"/>
    </row>
    <row r="65" spans="2:12" ht="14.25" customHeight="1" thickBot="1" x14ac:dyDescent="0.35">
      <c r="B65" s="52" t="s">
        <v>18</v>
      </c>
      <c r="C65" s="132"/>
      <c r="D65" s="133"/>
      <c r="E65" s="133"/>
      <c r="F65" s="134"/>
      <c r="H65" s="43"/>
      <c r="I65" s="43"/>
      <c r="K65" s="43"/>
      <c r="L65" s="43"/>
    </row>
    <row r="66" spans="2:12" ht="14.25" customHeight="1" thickBot="1" x14ac:dyDescent="0.35">
      <c r="B66" s="86"/>
      <c r="C66" s="86"/>
      <c r="D66" s="86"/>
      <c r="E66" s="87"/>
      <c r="F66" s="87"/>
      <c r="H66" s="43"/>
      <c r="I66" s="43"/>
      <c r="K66" s="43"/>
      <c r="L66" s="43"/>
    </row>
    <row r="67" spans="2:12" ht="15" customHeight="1" x14ac:dyDescent="0.25">
      <c r="B67" s="151" t="s">
        <v>99</v>
      </c>
      <c r="C67" s="152"/>
      <c r="D67" s="152"/>
      <c r="E67" s="152"/>
      <c r="F67" s="153"/>
      <c r="H67" s="154"/>
      <c r="I67" s="154"/>
      <c r="K67" s="154"/>
      <c r="L67" s="154"/>
    </row>
    <row r="68" spans="2:12" ht="15" customHeight="1" x14ac:dyDescent="0.25">
      <c r="B68" s="60"/>
      <c r="C68" s="61"/>
      <c r="D68" s="62"/>
      <c r="E68" s="62"/>
      <c r="F68" s="63"/>
      <c r="H68" s="154"/>
      <c r="I68" s="154"/>
      <c r="K68" s="154"/>
      <c r="L68" s="154"/>
    </row>
    <row r="69" spans="2:12" ht="24.9" customHeight="1" x14ac:dyDescent="0.25">
      <c r="B69" s="60" t="s">
        <v>19</v>
      </c>
      <c r="C69" s="155"/>
      <c r="D69" s="156"/>
      <c r="E69" s="156"/>
      <c r="F69" s="157"/>
    </row>
    <row r="70" spans="2:12" x14ac:dyDescent="0.25">
      <c r="B70" s="60"/>
      <c r="C70" s="61"/>
      <c r="D70" s="62"/>
      <c r="E70" s="62"/>
      <c r="F70" s="63"/>
    </row>
    <row r="71" spans="2:12" ht="24.9" customHeight="1" x14ac:dyDescent="0.25">
      <c r="B71" s="60" t="s">
        <v>103</v>
      </c>
      <c r="C71" s="155"/>
      <c r="D71" s="156"/>
      <c r="E71" s="156"/>
      <c r="F71" s="157"/>
    </row>
    <row r="72" spans="2:12" x14ac:dyDescent="0.25">
      <c r="B72" s="60"/>
      <c r="C72" s="61"/>
      <c r="D72" s="62"/>
      <c r="E72" s="62"/>
      <c r="F72" s="63"/>
    </row>
    <row r="73" spans="2:12" ht="24.9" customHeight="1" x14ac:dyDescent="0.25">
      <c r="B73" s="60" t="s">
        <v>20</v>
      </c>
      <c r="C73" s="155"/>
      <c r="D73" s="156"/>
      <c r="E73" s="156"/>
      <c r="F73" s="157"/>
    </row>
    <row r="74" spans="2:12" x14ac:dyDescent="0.25">
      <c r="B74" s="60"/>
      <c r="C74" s="61"/>
      <c r="D74" s="62"/>
      <c r="E74" s="62"/>
      <c r="F74" s="63"/>
    </row>
    <row r="75" spans="2:12" ht="40" customHeight="1" thickBot="1" x14ac:dyDescent="0.3">
      <c r="B75" s="64" t="s">
        <v>21</v>
      </c>
      <c r="C75" s="148"/>
      <c r="D75" s="149"/>
      <c r="E75" s="149"/>
      <c r="F75" s="150"/>
    </row>
  </sheetData>
  <protectedRanges>
    <protectedRange sqref="H38 E8 E9 E14 E15 E19 E20 C27 C28 C30 C31 C41 C42 C53 C54 C55 C58 C59 C60 C63 C64 C65 B67 C69 C71 C73 C75" name="Bereik1"/>
  </protectedRanges>
  <mergeCells count="59">
    <mergeCell ref="B34:F34"/>
    <mergeCell ref="B33:D33"/>
    <mergeCell ref="B38:D38"/>
    <mergeCell ref="C58:F58"/>
    <mergeCell ref="C59:F59"/>
    <mergeCell ref="B51:F51"/>
    <mergeCell ref="C63:F63"/>
    <mergeCell ref="C64:F64"/>
    <mergeCell ref="C65:F65"/>
    <mergeCell ref="B39:F39"/>
    <mergeCell ref="B47:D47"/>
    <mergeCell ref="E47:F47"/>
    <mergeCell ref="C60:F60"/>
    <mergeCell ref="C75:F75"/>
    <mergeCell ref="B67:F67"/>
    <mergeCell ref="H67:I67"/>
    <mergeCell ref="K67:L67"/>
    <mergeCell ref="H68:I68"/>
    <mergeCell ref="K68:L68"/>
    <mergeCell ref="C69:F69"/>
    <mergeCell ref="C71:F71"/>
    <mergeCell ref="C73:F73"/>
    <mergeCell ref="H24:I24"/>
    <mergeCell ref="K24:L24"/>
    <mergeCell ref="C53:F53"/>
    <mergeCell ref="C54:F54"/>
    <mergeCell ref="C55:F55"/>
    <mergeCell ref="E25:F25"/>
    <mergeCell ref="H25:I25"/>
    <mergeCell ref="K25:L25"/>
    <mergeCell ref="C27:D27"/>
    <mergeCell ref="C31:D31"/>
    <mergeCell ref="B26:D26"/>
    <mergeCell ref="B29:D29"/>
    <mergeCell ref="C35:E35"/>
    <mergeCell ref="C36:E36"/>
    <mergeCell ref="B32:D32"/>
    <mergeCell ref="C37:E37"/>
    <mergeCell ref="H3:I3"/>
    <mergeCell ref="K3:L3"/>
    <mergeCell ref="E6:F6"/>
    <mergeCell ref="H6:I6"/>
    <mergeCell ref="K6:L6"/>
    <mergeCell ref="C2:D2"/>
    <mergeCell ref="B49:D49"/>
    <mergeCell ref="E49:F49"/>
    <mergeCell ref="C30:D30"/>
    <mergeCell ref="C28:D28"/>
    <mergeCell ref="C41:D41"/>
    <mergeCell ref="C42:D42"/>
    <mergeCell ref="B23:D23"/>
    <mergeCell ref="E23:F23"/>
    <mergeCell ref="C9:D9"/>
    <mergeCell ref="C15:D15"/>
    <mergeCell ref="C7:D7"/>
    <mergeCell ref="C8:D8"/>
    <mergeCell ref="C13:D13"/>
    <mergeCell ref="C14:D14"/>
    <mergeCell ref="B21:D21"/>
  </mergeCells>
  <pageMargins left="0.70866141732283472" right="0.70866141732283472" top="0.74803149606299213" bottom="0.74803149606299213" header="0.31496062992125984" footer="0.31496062992125984"/>
  <pageSetup paperSize="9" scale="5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000-000000000000}">
          <x14:formula1>
            <xm:f>Blad1!$B$7:$B$12</xm:f>
          </x14:formula1>
          <xm:sqref>C27</xm:sqref>
        </x14:dataValidation>
        <x14:dataValidation type="list" allowBlank="1" showInputMessage="1" showErrorMessage="1" xr:uid="{00000000-0002-0000-0000-000001000000}">
          <x14:formula1>
            <xm:f>Blad1!$B$16:$B$22</xm:f>
          </x14:formula1>
          <xm:sqref>C31:D31</xm:sqref>
        </x14:dataValidation>
        <x14:dataValidation type="list" allowBlank="1" showInputMessage="1" showErrorMessage="1" xr:uid="{00000000-0002-0000-0000-000002000000}">
          <x14:formula1>
            <xm:f>Blad1!$B$40:$B$52</xm:f>
          </x14:formula1>
          <xm:sqref>C42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6:D52"/>
  <sheetViews>
    <sheetView topLeftCell="A19" workbookViewId="0">
      <selection activeCell="G38" sqref="G38"/>
    </sheetView>
  </sheetViews>
  <sheetFormatPr defaultRowHeight="14.5" x14ac:dyDescent="0.35"/>
  <cols>
    <col min="2" max="2" width="74.54296875" customWidth="1"/>
    <col min="3" max="3" width="49.08984375" customWidth="1"/>
  </cols>
  <sheetData>
    <row r="6" spans="2:3" ht="15" thickBot="1" x14ac:dyDescent="0.4"/>
    <row r="7" spans="2:3" x14ac:dyDescent="0.35">
      <c r="B7" s="29" t="s">
        <v>40</v>
      </c>
      <c r="C7" s="67">
        <v>0</v>
      </c>
    </row>
    <row r="8" spans="2:3" x14ac:dyDescent="0.35">
      <c r="B8" s="71" t="s">
        <v>42</v>
      </c>
      <c r="C8" s="67">
        <v>0</v>
      </c>
    </row>
    <row r="9" spans="2:3" x14ac:dyDescent="0.35">
      <c r="B9" s="66" t="s">
        <v>24</v>
      </c>
      <c r="C9" s="65">
        <v>70</v>
      </c>
    </row>
    <row r="10" spans="2:3" x14ac:dyDescent="0.35">
      <c r="B10" s="66" t="s">
        <v>25</v>
      </c>
      <c r="C10" s="65">
        <v>85</v>
      </c>
    </row>
    <row r="11" spans="2:3" x14ac:dyDescent="0.35">
      <c r="B11" s="66" t="s">
        <v>26</v>
      </c>
      <c r="C11" s="65">
        <v>20</v>
      </c>
    </row>
    <row r="12" spans="2:3" x14ac:dyDescent="0.35">
      <c r="B12" s="66" t="s">
        <v>27</v>
      </c>
      <c r="C12" s="65">
        <v>30</v>
      </c>
    </row>
    <row r="13" spans="2:3" ht="15" thickBot="1" x14ac:dyDescent="0.4">
      <c r="B13" s="65"/>
      <c r="C13" s="65"/>
    </row>
    <row r="14" spans="2:3" x14ac:dyDescent="0.35">
      <c r="B14" s="29" t="s">
        <v>28</v>
      </c>
      <c r="C14" s="65"/>
    </row>
    <row r="15" spans="2:3" x14ac:dyDescent="0.35">
      <c r="B15" s="65" t="s">
        <v>41</v>
      </c>
      <c r="C15" s="67" t="s">
        <v>39</v>
      </c>
    </row>
    <row r="16" spans="2:3" x14ac:dyDescent="0.35">
      <c r="B16" s="70">
        <v>0</v>
      </c>
      <c r="C16" s="65">
        <v>0</v>
      </c>
    </row>
    <row r="17" spans="2:3" x14ac:dyDescent="0.35">
      <c r="B17" s="66" t="s">
        <v>30</v>
      </c>
      <c r="C17" s="65">
        <v>65</v>
      </c>
    </row>
    <row r="18" spans="2:3" x14ac:dyDescent="0.35">
      <c r="B18" s="66" t="s">
        <v>31</v>
      </c>
      <c r="C18" s="65">
        <v>145</v>
      </c>
    </row>
    <row r="19" spans="2:3" x14ac:dyDescent="0.35">
      <c r="B19" s="66" t="s">
        <v>32</v>
      </c>
      <c r="C19" s="65">
        <v>225</v>
      </c>
    </row>
    <row r="20" spans="2:3" x14ac:dyDescent="0.35">
      <c r="B20" s="66" t="s">
        <v>33</v>
      </c>
      <c r="C20" s="65">
        <v>305</v>
      </c>
    </row>
    <row r="21" spans="2:3" x14ac:dyDescent="0.35">
      <c r="B21" s="66" t="s">
        <v>34</v>
      </c>
      <c r="C21" s="65">
        <v>385</v>
      </c>
    </row>
    <row r="22" spans="2:3" x14ac:dyDescent="0.35">
      <c r="B22" s="66" t="s">
        <v>29</v>
      </c>
      <c r="C22" s="65">
        <v>465</v>
      </c>
    </row>
    <row r="23" spans="2:3" ht="15" thickBot="1" x14ac:dyDescent="0.4">
      <c r="B23" s="121" t="s">
        <v>38</v>
      </c>
      <c r="C23" s="123"/>
    </row>
    <row r="34" spans="2:4" x14ac:dyDescent="0.35">
      <c r="B34" t="s">
        <v>45</v>
      </c>
      <c r="C34" t="s">
        <v>46</v>
      </c>
      <c r="D34" t="s">
        <v>47</v>
      </c>
    </row>
    <row r="35" spans="2:4" x14ac:dyDescent="0.35">
      <c r="B35" t="s">
        <v>48</v>
      </c>
      <c r="C35">
        <v>201</v>
      </c>
      <c r="D35">
        <f>5*C35</f>
        <v>1005</v>
      </c>
    </row>
    <row r="36" spans="2:4" x14ac:dyDescent="0.35">
      <c r="B36" t="s">
        <v>49</v>
      </c>
      <c r="C36">
        <v>306</v>
      </c>
      <c r="D36">
        <f t="shared" ref="D36:D37" si="0">5*C36</f>
        <v>1530</v>
      </c>
    </row>
    <row r="37" spans="2:4" x14ac:dyDescent="0.35">
      <c r="B37" t="s">
        <v>50</v>
      </c>
      <c r="C37">
        <v>198</v>
      </c>
      <c r="D37">
        <f t="shared" si="0"/>
        <v>990</v>
      </c>
    </row>
    <row r="38" spans="2:4" x14ac:dyDescent="0.35">
      <c r="B38" t="s">
        <v>51</v>
      </c>
      <c r="C38">
        <v>168</v>
      </c>
      <c r="D38">
        <f>5*C38</f>
        <v>840</v>
      </c>
    </row>
    <row r="40" spans="2:4" x14ac:dyDescent="0.35">
      <c r="B40" t="s">
        <v>52</v>
      </c>
      <c r="C40" t="s">
        <v>53</v>
      </c>
    </row>
    <row r="41" spans="2:4" x14ac:dyDescent="0.35">
      <c r="B41" t="s">
        <v>54</v>
      </c>
      <c r="C41">
        <v>0.01</v>
      </c>
    </row>
    <row r="42" spans="2:4" x14ac:dyDescent="0.35">
      <c r="B42" t="s">
        <v>55</v>
      </c>
      <c r="C42">
        <v>0.5</v>
      </c>
    </row>
    <row r="43" spans="2:4" x14ac:dyDescent="0.35">
      <c r="B43" t="s">
        <v>56</v>
      </c>
      <c r="C43">
        <v>0.75</v>
      </c>
    </row>
    <row r="44" spans="2:4" x14ac:dyDescent="0.35">
      <c r="B44" t="s">
        <v>57</v>
      </c>
      <c r="C44">
        <v>0.2</v>
      </c>
    </row>
    <row r="45" spans="2:4" x14ac:dyDescent="0.35">
      <c r="B45" t="s">
        <v>58</v>
      </c>
      <c r="C45">
        <v>0.2</v>
      </c>
    </row>
    <row r="46" spans="2:4" x14ac:dyDescent="0.35">
      <c r="B46" t="s">
        <v>59</v>
      </c>
      <c r="C46">
        <v>0.1</v>
      </c>
    </row>
    <row r="47" spans="2:4" x14ac:dyDescent="0.35">
      <c r="B47" t="s">
        <v>60</v>
      </c>
      <c r="C47">
        <v>0.9</v>
      </c>
    </row>
    <row r="48" spans="2:4" x14ac:dyDescent="0.35">
      <c r="B48" t="s">
        <v>61</v>
      </c>
      <c r="C48">
        <v>0.9</v>
      </c>
    </row>
    <row r="49" spans="2:3" x14ac:dyDescent="0.35">
      <c r="B49" t="s">
        <v>62</v>
      </c>
      <c r="C49">
        <v>0.9</v>
      </c>
    </row>
    <row r="50" spans="2:3" x14ac:dyDescent="0.35">
      <c r="B50" t="s">
        <v>63</v>
      </c>
      <c r="C50">
        <v>1.05</v>
      </c>
    </row>
    <row r="51" spans="2:3" x14ac:dyDescent="0.35">
      <c r="B51" t="s">
        <v>64</v>
      </c>
      <c r="C51">
        <v>1</v>
      </c>
    </row>
    <row r="52" spans="2:3" x14ac:dyDescent="0.35">
      <c r="B52" t="s">
        <v>65</v>
      </c>
      <c r="C52">
        <v>1.8</v>
      </c>
    </row>
  </sheetData>
  <sheetProtection algorithmName="SHA-512" hashValue="r57opC63JftkCMgcuQwtOyYthz0bNhrenIuKbyt8khd41/Dnznd6helgQhtq5pmIEsCaUiaRRVnzzlZGss0IlA==" saltValue="IzjcxweSFTwTi+v8AxoZdQ==" spinCount="100000" sheet="1" objects="1" scenarios="1"/>
  <sortState xmlns:xlrd2="http://schemas.microsoft.com/office/spreadsheetml/2017/richdata2" ref="B15:C21">
    <sortCondition ref="B15"/>
  </sortState>
  <mergeCells count="1">
    <mergeCell ref="B23:C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Inschrijvingstabel</vt:lpstr>
      <vt:lpstr>Blad1</vt:lpstr>
      <vt:lpstr>Inschrijvingstabel!Afdrukbereik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Anneke Buijze</dc:creator>
  <cp:lastModifiedBy>Reijgers D.E.R. (Roëll)</cp:lastModifiedBy>
  <cp:lastPrinted>2019-07-25T09:21:33Z</cp:lastPrinted>
  <dcterms:created xsi:type="dcterms:W3CDTF">2019-06-11T14:37:52Z</dcterms:created>
  <dcterms:modified xsi:type="dcterms:W3CDTF">2024-08-29T13:18:21Z</dcterms:modified>
</cp:coreProperties>
</file>