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Carmelcollege/Afval 2024/4. NvI/"/>
    </mc:Choice>
  </mc:AlternateContent>
  <xr:revisionPtr revIDLastSave="293" documentId="8_{82AE8FE1-4BEE-44D2-86D9-6D7E62AF4DD9}" xr6:coauthVersionLast="47" xr6:coauthVersionMax="47" xr10:uidLastSave="{EE7A77CD-E0CC-440F-8D96-C369F2983A3B}"/>
  <bookViews>
    <workbookView xWindow="-120" yWindow="-120" windowWidth="29040" windowHeight="15720" activeTab="1" xr2:uid="{00000000-000D-0000-FFFF-FFFF00000000}"/>
  </bookViews>
  <sheets>
    <sheet name="Totaaltelling" sheetId="1" r:id="rId1"/>
    <sheet name="Ondergrondse containers" sheetId="3" r:id="rId2"/>
    <sheet name="Rolcontainers" sheetId="4" r:id="rId3"/>
    <sheet name="Overige containers" sheetId="5" r:id="rId4"/>
    <sheet name="Overige dienstverlening" sheetId="6" r:id="rId5"/>
  </sheets>
  <definedNames>
    <definedName name="_xlnm._FilterDatabase" localSheetId="1" hidden="1">'Ondergrondse containers'!$A$4:$P$31</definedName>
    <definedName name="_xlnm._FilterDatabase" localSheetId="2" hidden="1">Rolcontainers!$A$4:$J$47</definedName>
    <definedName name="_xlnm.Print_Area" localSheetId="0">Totaaltelling!$A$1:$C$20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5" i="5"/>
  <c r="O34" i="3"/>
  <c r="O21" i="3"/>
  <c r="O11" i="3"/>
  <c r="O31" i="3"/>
  <c r="O30" i="3"/>
  <c r="O27" i="3"/>
  <c r="O24" i="3"/>
  <c r="O17" i="3"/>
  <c r="O14" i="3"/>
  <c r="O8" i="3"/>
  <c r="J13" i="4"/>
  <c r="J10" i="4"/>
  <c r="J8" i="4"/>
  <c r="J5" i="4"/>
  <c r="O7" i="3"/>
  <c r="O20" i="3"/>
  <c r="O29" i="3"/>
  <c r="O28" i="3"/>
  <c r="O26" i="3"/>
  <c r="O25" i="3"/>
  <c r="O23" i="3"/>
  <c r="O22" i="3"/>
  <c r="O19" i="3"/>
  <c r="O18" i="3"/>
  <c r="O16" i="3"/>
  <c r="O15" i="3"/>
  <c r="O13" i="3"/>
  <c r="O12" i="3"/>
  <c r="O10" i="3"/>
  <c r="O9" i="3"/>
  <c r="O6" i="3"/>
  <c r="J7" i="4"/>
  <c r="J45" i="4"/>
  <c r="J42" i="4"/>
  <c r="J41" i="4"/>
  <c r="J40" i="4"/>
  <c r="J37" i="4"/>
  <c r="J34" i="4"/>
  <c r="J31" i="4"/>
  <c r="J27" i="4"/>
  <c r="J24" i="4"/>
  <c r="J20" i="4"/>
  <c r="J17" i="4"/>
  <c r="J6" i="4"/>
  <c r="J19" i="4"/>
  <c r="J18" i="4"/>
  <c r="J16" i="4"/>
  <c r="J15" i="4"/>
  <c r="J14" i="4"/>
  <c r="J12" i="4"/>
  <c r="J47" i="4"/>
  <c r="J46" i="4"/>
  <c r="J44" i="4"/>
  <c r="J43" i="4"/>
  <c r="J39" i="4"/>
  <c r="J38" i="4"/>
  <c r="J36" i="4"/>
  <c r="J35" i="4"/>
  <c r="J33" i="4"/>
  <c r="J32" i="4"/>
  <c r="J30" i="4"/>
  <c r="J29" i="4"/>
  <c r="J28" i="4"/>
  <c r="J26" i="4"/>
  <c r="J25" i="4"/>
  <c r="J23" i="4"/>
  <c r="J22" i="4"/>
  <c r="J21" i="4"/>
  <c r="J11" i="4"/>
  <c r="J9" i="4"/>
  <c r="J49" i="4" l="1"/>
  <c r="B11" i="1" s="1"/>
  <c r="O33" i="3"/>
  <c r="O35" i="3" s="1"/>
  <c r="B10" i="1" s="1"/>
  <c r="L22" i="5"/>
  <c r="B12" i="1" s="1"/>
  <c r="B13" i="1" l="1"/>
</calcChain>
</file>

<file path=xl/sharedStrings.xml><?xml version="1.0" encoding="utf-8"?>
<sst xmlns="http://schemas.openxmlformats.org/spreadsheetml/2006/main" count="341" uniqueCount="79">
  <si>
    <t>Calculatieblad Afvoeren van grondstoffen</t>
  </si>
  <si>
    <t>Stichting Carmelcollege</t>
  </si>
  <si>
    <t>Inschrijver dient de blauw gearceerde cellen in te vullen</t>
  </si>
  <si>
    <t>Alle aantallen genoemd in dit bestand zijn fictief en zijn opgenomen om de weging voor de inschrijfprijs te berekenen</t>
  </si>
  <si>
    <t xml:space="preserve"> </t>
  </si>
  <si>
    <t>Totaalblad</t>
  </si>
  <si>
    <t>Soort container</t>
  </si>
  <si>
    <t>Bedrag per jaar excl. BTW</t>
  </si>
  <si>
    <t>Ondergrondse containers</t>
  </si>
  <si>
    <t>Rolcontainers</t>
  </si>
  <si>
    <t>Overige containers</t>
  </si>
  <si>
    <t>Totale inschrijfprijs</t>
  </si>
  <si>
    <t>Naam Inschrijver</t>
  </si>
  <si>
    <t>Naam ondertekenaar</t>
  </si>
  <si>
    <t>Handtekening</t>
  </si>
  <si>
    <t>Datum</t>
  </si>
  <si>
    <t>Plaatsingskosten</t>
  </si>
  <si>
    <t>Verwijderingskosten</t>
  </si>
  <si>
    <t>Huurkosten</t>
  </si>
  <si>
    <t>Prijs per lediging</t>
  </si>
  <si>
    <t>ALL-IN tarief**</t>
  </si>
  <si>
    <t>Afvalstroom</t>
  </si>
  <si>
    <t>Inhoud containers 
(in liters)</t>
  </si>
  <si>
    <t>Aantal (fictief)</t>
  </si>
  <si>
    <t>Ledigings-frequentie</t>
  </si>
  <si>
    <t>Aantal ledigingen per jaar per container *</t>
  </si>
  <si>
    <t>Eenmalige kosten per container (excl. BTW)</t>
  </si>
  <si>
    <t>Huurprijs per container per maand (excl. BTW)</t>
  </si>
  <si>
    <t>Prijs per ledigiging (incl. transport en verwerking) (excl. BTW)</t>
  </si>
  <si>
    <t>ALL-IN tarief per lediging (excl. BTW)</t>
  </si>
  <si>
    <t>Totaal kosten per jaar (exc. BTW)</t>
  </si>
  <si>
    <t>Ondergrond</t>
  </si>
  <si>
    <t>Rest</t>
  </si>
  <si>
    <t>Op afroep</t>
  </si>
  <si>
    <t>1 x per week</t>
  </si>
  <si>
    <t>1 x p/2 weken</t>
  </si>
  <si>
    <t>Ondergrond (eigendom)</t>
  </si>
  <si>
    <t>Papier</t>
  </si>
  <si>
    <t>1 x p/4 weken</t>
  </si>
  <si>
    <t>PMD</t>
  </si>
  <si>
    <t>Groen</t>
  </si>
  <si>
    <t>Glas</t>
  </si>
  <si>
    <t>Totaal kosten ondergrondse containers per jaar:</t>
  </si>
  <si>
    <t>* Aantal ledigingen per jaar is gebasseerd op 42 schoolweken. Bij de frequentie afroep, is een aanname gedaan van het aantal ledigingen per jaar, geen rechten aan te ontlenen</t>
  </si>
  <si>
    <t>Totaal eenmalige kosten ondergrondse containers:</t>
  </si>
  <si>
    <t>weging = 20% (kosten over vijf jaren)</t>
  </si>
  <si>
    <t>** Het ALL-IN tarief is exclusief plaatsingskosten en verwijderingskosten.</t>
  </si>
  <si>
    <t>ALL-IN tarief</t>
  </si>
  <si>
    <t>Rol (intern gebruik)</t>
  </si>
  <si>
    <t>Rol</t>
  </si>
  <si>
    <t xml:space="preserve">Rol </t>
  </si>
  <si>
    <t>2 x per week</t>
  </si>
  <si>
    <t>Vertrouwelijk papier</t>
  </si>
  <si>
    <t xml:space="preserve">Glas </t>
  </si>
  <si>
    <t>Swill</t>
  </si>
  <si>
    <t>Totaal kosten rolcontainers per jaar:</t>
  </si>
  <si>
    <t>* Aantal ledigingen per jaar is gebasseerd op 42 schoolweken. Bij de frequentie afroep, is een aanname gedaan van het aantal ledigingen per jaar.</t>
  </si>
  <si>
    <t>Transportkosten</t>
  </si>
  <si>
    <t>Verwerking</t>
  </si>
  <si>
    <t>Fictief gewicht per lediging</t>
  </si>
  <si>
    <t>Prijs per ledigiging voor transport (excl. BTW)</t>
  </si>
  <si>
    <t>Prijs per ton voor verwerking (excl. BTW)</t>
  </si>
  <si>
    <t>Pers</t>
  </si>
  <si>
    <t>Pers (eigendom)</t>
  </si>
  <si>
    <t>Mini</t>
  </si>
  <si>
    <t>Chemisch</t>
  </si>
  <si>
    <t>Vetput</t>
  </si>
  <si>
    <t>Open</t>
  </si>
  <si>
    <t>Puin</t>
  </si>
  <si>
    <t xml:space="preserve">Hout </t>
  </si>
  <si>
    <t xml:space="preserve">Groen </t>
  </si>
  <si>
    <t>Overige Dienstverlening</t>
  </si>
  <si>
    <t>Interne afvalinzamelbak</t>
  </si>
  <si>
    <t>liter</t>
  </si>
  <si>
    <t>vuilniszakken</t>
  </si>
  <si>
    <t xml:space="preserve"> liter</t>
  </si>
  <si>
    <t>Schoonmaken containers - per container (zie PvE)</t>
  </si>
  <si>
    <t>Deze tarieven dienen marktconforme tarieven te zijn</t>
  </si>
  <si>
    <t>De tarieven worden niet meegewogen in de beoordeling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</si>
</sst>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indexed="9"/>
      <name val="Tahoma"/>
      <family val="2"/>
    </font>
    <font>
      <b/>
      <sz val="10"/>
      <color indexed="14"/>
      <name val="Tahoma"/>
      <family val="2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61">
    <xf numFmtId="0" fontId="0" fillId="0" borderId="0" xfId="0"/>
    <xf numFmtId="0" fontId="0" fillId="4" borderId="1" xfId="0" applyFill="1" applyBorder="1"/>
    <xf numFmtId="0" fontId="2" fillId="0" borderId="0" xfId="0" applyFont="1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7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/>
    </xf>
    <xf numFmtId="0" fontId="4" fillId="0" borderId="5" xfId="0" applyFont="1" applyBorder="1"/>
    <xf numFmtId="0" fontId="4" fillId="0" borderId="0" xfId="0" applyFont="1"/>
    <xf numFmtId="0" fontId="4" fillId="2" borderId="2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/>
    <xf numFmtId="0" fontId="3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0" fillId="0" borderId="1" xfId="0" applyNumberFormat="1" applyBorder="1"/>
    <xf numFmtId="0" fontId="8" fillId="2" borderId="13" xfId="0" applyFont="1" applyFill="1" applyBorder="1"/>
    <xf numFmtId="0" fontId="8" fillId="2" borderId="14" xfId="0" applyFont="1" applyFill="1" applyBorder="1"/>
    <xf numFmtId="164" fontId="8" fillId="2" borderId="12" xfId="0" applyNumberFormat="1" applyFont="1" applyFill="1" applyBorder="1"/>
    <xf numFmtId="0" fontId="8" fillId="0" borderId="0" xfId="0" applyFont="1"/>
    <xf numFmtId="164" fontId="8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0" fontId="7" fillId="2" borderId="3" xfId="0" applyFont="1" applyFill="1" applyBorder="1" applyAlignment="1">
      <alignment horizontal="left" vertical="center"/>
    </xf>
    <xf numFmtId="0" fontId="4" fillId="2" borderId="4" xfId="0" applyFont="1" applyFill="1" applyBorder="1"/>
    <xf numFmtId="44" fontId="4" fillId="5" borderId="6" xfId="0" applyNumberFormat="1" applyFont="1" applyFill="1" applyBorder="1"/>
    <xf numFmtId="0" fontId="6" fillId="2" borderId="11" xfId="0" applyFont="1" applyFill="1" applyBorder="1"/>
    <xf numFmtId="44" fontId="7" fillId="2" borderId="10" xfId="0" applyNumberFormat="1" applyFont="1" applyFill="1" applyBorder="1"/>
    <xf numFmtId="0" fontId="10" fillId="7" borderId="1" xfId="0" applyFont="1" applyFill="1" applyBorder="1" applyAlignment="1">
      <alignment horizontal="left" vertical="top"/>
    </xf>
    <xf numFmtId="0" fontId="12" fillId="0" borderId="0" xfId="0" applyFont="1"/>
    <xf numFmtId="164" fontId="14" fillId="6" borderId="1" xfId="0" applyNumberFormat="1" applyFont="1" applyFill="1" applyBorder="1" applyAlignment="1">
      <alignment horizontal="right"/>
    </xf>
    <xf numFmtId="0" fontId="13" fillId="0" borderId="0" xfId="0" applyFont="1"/>
    <xf numFmtId="164" fontId="15" fillId="6" borderId="1" xfId="0" applyNumberFormat="1" applyFont="1" applyFill="1" applyBorder="1" applyAlignment="1">
      <alignment horizontal="right"/>
    </xf>
    <xf numFmtId="0" fontId="16" fillId="0" borderId="0" xfId="0" applyFont="1"/>
    <xf numFmtId="164" fontId="18" fillId="6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5" borderId="1" xfId="0" applyFont="1" applyFill="1" applyBorder="1"/>
    <xf numFmtId="0" fontId="18" fillId="5" borderId="1" xfId="0" applyFont="1" applyFill="1" applyBorder="1" applyAlignment="1">
      <alignment horizontal="center"/>
    </xf>
    <xf numFmtId="1" fontId="18" fillId="0" borderId="1" xfId="0" applyNumberFormat="1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20" fillId="0" borderId="0" xfId="0" applyFont="1"/>
    <xf numFmtId="164" fontId="19" fillId="0" borderId="1" xfId="0" applyNumberFormat="1" applyFont="1" applyBorder="1"/>
    <xf numFmtId="0" fontId="21" fillId="0" borderId="0" xfId="0" applyFont="1" applyAlignment="1">
      <alignment horizontal="right"/>
    </xf>
    <xf numFmtId="0" fontId="0" fillId="0" borderId="1" xfId="0" applyBorder="1"/>
    <xf numFmtId="0" fontId="23" fillId="2" borderId="8" xfId="0" applyFont="1" applyFill="1" applyBorder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11" fillId="8" borderId="1" xfId="0" applyFont="1" applyFill="1" applyBorder="1" applyAlignment="1" applyProtection="1">
      <alignment horizontal="center" vertical="top"/>
      <protection locked="0" hidden="1"/>
    </xf>
    <xf numFmtId="164" fontId="18" fillId="4" borderId="1" xfId="0" applyNumberFormat="1" applyFont="1" applyFill="1" applyBorder="1" applyAlignment="1" applyProtection="1">
      <alignment horizontal="right"/>
      <protection locked="0" hidden="1"/>
    </xf>
    <xf numFmtId="164" fontId="4" fillId="4" borderId="1" xfId="0" applyNumberFormat="1" applyFont="1" applyFill="1" applyBorder="1" applyAlignment="1" applyProtection="1">
      <alignment horizontal="right"/>
      <protection locked="0" hidden="1"/>
    </xf>
    <xf numFmtId="44" fontId="4" fillId="4" borderId="1" xfId="1" applyFont="1" applyFill="1" applyBorder="1" applyAlignment="1" applyProtection="1">
      <alignment horizontal="right"/>
      <protection locked="0" hidden="1"/>
    </xf>
    <xf numFmtId="164" fontId="18" fillId="4" borderId="9" xfId="0" applyNumberFormat="1" applyFont="1" applyFill="1" applyBorder="1" applyAlignment="1">
      <alignment horizontal="center"/>
    </xf>
    <xf numFmtId="164" fontId="18" fillId="4" borderId="15" xfId="0" applyNumberFormat="1" applyFont="1" applyFill="1" applyBorder="1" applyAlignment="1">
      <alignment horizontal="center"/>
    </xf>
    <xf numFmtId="164" fontId="18" fillId="4" borderId="16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7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nijenhuisbouwconsulting.nl/wp-content/uploads/2015/03/Stichting-Carmelcollege-Logo-845x32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1695451</xdr:colOff>
      <xdr:row>0</xdr:row>
      <xdr:rowOff>85726</xdr:rowOff>
    </xdr:from>
    <xdr:to>
      <xdr:col>1</xdr:col>
      <xdr:colOff>3513455</xdr:colOff>
      <xdr:row>3</xdr:row>
      <xdr:rowOff>160655</xdr:rowOff>
    </xdr:to>
    <xdr:pic>
      <xdr:nvPicPr>
        <xdr:cNvPr id="4" name="Afbeelding 3" descr="http://www.nijenhuisbouwconsulting.nl/wp-content/uploads/2015/03/Stichting-Carmelcollege-Logo-845x32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1" y="85726"/>
          <a:ext cx="1819274" cy="647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view="pageBreakPreview" zoomScaleNormal="100" zoomScaleSheetLayoutView="100" zoomScalePageLayoutView="75" workbookViewId="0">
      <selection activeCell="B12" sqref="B12"/>
    </sheetView>
  </sheetViews>
  <sheetFormatPr defaultRowHeight="15" x14ac:dyDescent="0.25"/>
  <cols>
    <col min="1" max="1" width="46.28515625" customWidth="1"/>
    <col min="2" max="2" width="59.28515625" customWidth="1"/>
    <col min="3" max="3" width="18.5703125" customWidth="1"/>
  </cols>
  <sheetData>
    <row r="1" spans="1:3" x14ac:dyDescent="0.25">
      <c r="A1" s="2" t="s">
        <v>0</v>
      </c>
    </row>
    <row r="3" spans="1:3" x14ac:dyDescent="0.25">
      <c r="A3" t="s">
        <v>1</v>
      </c>
    </row>
    <row r="4" spans="1:3" x14ac:dyDescent="0.25">
      <c r="A4" s="3"/>
    </row>
    <row r="5" spans="1:3" x14ac:dyDescent="0.25">
      <c r="A5" s="1"/>
      <c r="B5" t="s">
        <v>2</v>
      </c>
    </row>
    <row r="6" spans="1:3" x14ac:dyDescent="0.25">
      <c r="B6" s="47" t="s">
        <v>3</v>
      </c>
    </row>
    <row r="7" spans="1:3" ht="15.75" thickBot="1" x14ac:dyDescent="0.3">
      <c r="A7" t="s">
        <v>4</v>
      </c>
    </row>
    <row r="8" spans="1:3" s="3" customFormat="1" ht="18.75" customHeight="1" x14ac:dyDescent="0.25">
      <c r="A8" s="28" t="s">
        <v>5</v>
      </c>
      <c r="B8" s="29"/>
      <c r="C8" s="25"/>
    </row>
    <row r="9" spans="1:3" x14ac:dyDescent="0.25">
      <c r="A9" s="8" t="s">
        <v>6</v>
      </c>
      <c r="B9" s="7" t="s">
        <v>7</v>
      </c>
      <c r="C9" s="26"/>
    </row>
    <row r="10" spans="1:3" x14ac:dyDescent="0.25">
      <c r="A10" s="9" t="s">
        <v>8</v>
      </c>
      <c r="B10" s="30">
        <f>'Ondergrondse containers'!O35</f>
        <v>0</v>
      </c>
      <c r="C10" s="27"/>
    </row>
    <row r="11" spans="1:3" x14ac:dyDescent="0.25">
      <c r="A11" s="9" t="s">
        <v>9</v>
      </c>
      <c r="B11" s="30">
        <f>Rolcontainers!J49</f>
        <v>0</v>
      </c>
      <c r="C11" s="27"/>
    </row>
    <row r="12" spans="1:3" x14ac:dyDescent="0.25">
      <c r="A12" s="9" t="s">
        <v>10</v>
      </c>
      <c r="B12" s="30">
        <f>'Overige containers'!L22</f>
        <v>0</v>
      </c>
      <c r="C12" s="27"/>
    </row>
    <row r="13" spans="1:3" ht="15.75" thickBot="1" x14ac:dyDescent="0.3">
      <c r="A13" s="31" t="s">
        <v>11</v>
      </c>
      <c r="B13" s="32">
        <f>SUM(B10:B12)</f>
        <v>0</v>
      </c>
      <c r="C13" s="5"/>
    </row>
    <row r="14" spans="1:3" x14ac:dyDescent="0.25">
      <c r="A14" s="6"/>
      <c r="B14" s="10"/>
      <c r="C14" s="5"/>
    </row>
    <row r="15" spans="1:3" x14ac:dyDescent="0.25">
      <c r="A15" s="5"/>
      <c r="B15" s="10"/>
      <c r="C15" s="5"/>
    </row>
    <row r="16" spans="1:3" ht="30" customHeight="1" x14ac:dyDescent="0.25">
      <c r="A16" s="33" t="s">
        <v>12</v>
      </c>
      <c r="B16" s="52"/>
      <c r="C16" s="5"/>
    </row>
    <row r="17" spans="1:3" ht="30" customHeight="1" x14ac:dyDescent="0.25">
      <c r="A17" s="33" t="s">
        <v>13</v>
      </c>
      <c r="B17" s="52"/>
      <c r="C17" s="5"/>
    </row>
    <row r="18" spans="1:3" ht="60" customHeight="1" x14ac:dyDescent="0.25">
      <c r="A18" s="33" t="s">
        <v>14</v>
      </c>
      <c r="B18" s="52"/>
      <c r="C18" s="5"/>
    </row>
    <row r="19" spans="1:3" ht="30" customHeight="1" x14ac:dyDescent="0.25">
      <c r="A19" s="33" t="s">
        <v>15</v>
      </c>
      <c r="B19" s="52"/>
      <c r="C19" s="5"/>
    </row>
    <row r="20" spans="1:3" x14ac:dyDescent="0.25">
      <c r="A20" s="5"/>
      <c r="B20" s="5"/>
      <c r="C20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tabSelected="1" topLeftCell="A3" zoomScale="115" zoomScaleNormal="115" workbookViewId="0">
      <selection activeCell="M14" sqref="M14"/>
    </sheetView>
  </sheetViews>
  <sheetFormatPr defaultRowHeight="15" customHeight="1" x14ac:dyDescent="0.25"/>
  <cols>
    <col min="1" max="1" width="21.28515625" customWidth="1"/>
    <col min="2" max="2" width="11.85546875" customWidth="1"/>
    <col min="3" max="3" width="16" customWidth="1"/>
    <col min="4" max="5" width="13.28515625" customWidth="1"/>
    <col min="6" max="6" width="19.140625" customWidth="1"/>
    <col min="7" max="7" width="20" customWidth="1"/>
    <col min="8" max="8" width="19.7109375" customWidth="1"/>
    <col min="9" max="9" width="1.5703125" customWidth="1"/>
    <col min="10" max="10" width="21.140625" customWidth="1"/>
    <col min="11" max="11" width="17.28515625" bestFit="1" customWidth="1"/>
    <col min="12" max="12" width="1.42578125" customWidth="1"/>
    <col min="13" max="13" width="18.140625" customWidth="1"/>
    <col min="14" max="14" width="1.42578125" customWidth="1"/>
    <col min="15" max="15" width="16" customWidth="1"/>
  </cols>
  <sheetData>
    <row r="1" spans="1:15" ht="18.75" x14ac:dyDescent="0.3">
      <c r="A1" s="34" t="s">
        <v>8</v>
      </c>
      <c r="D1" s="1"/>
      <c r="E1" t="s">
        <v>2</v>
      </c>
      <c r="H1" s="36"/>
      <c r="I1" s="36"/>
      <c r="J1" s="36"/>
      <c r="K1" s="36"/>
      <c r="L1" s="36"/>
      <c r="N1" s="36"/>
    </row>
    <row r="2" spans="1:15" ht="15" customHeight="1" x14ac:dyDescent="0.25">
      <c r="A2" s="36"/>
      <c r="B2" s="36"/>
      <c r="I2" s="36"/>
      <c r="J2" s="36"/>
      <c r="K2" s="36"/>
      <c r="L2" s="36"/>
      <c r="N2" s="36"/>
    </row>
    <row r="3" spans="1:15" x14ac:dyDescent="0.25">
      <c r="A3" s="12"/>
      <c r="B3" s="11"/>
      <c r="C3" s="11"/>
      <c r="D3" s="11"/>
      <c r="E3" s="11"/>
      <c r="F3" s="11"/>
      <c r="G3" s="13" t="s">
        <v>16</v>
      </c>
      <c r="H3" s="13" t="s">
        <v>17</v>
      </c>
      <c r="I3" s="13"/>
      <c r="J3" s="13" t="s">
        <v>18</v>
      </c>
      <c r="K3" s="13" t="s">
        <v>19</v>
      </c>
      <c r="L3" s="13"/>
      <c r="M3" s="13" t="s">
        <v>20</v>
      </c>
      <c r="N3" s="13"/>
      <c r="O3" s="13"/>
    </row>
    <row r="4" spans="1:15" s="45" customFormat="1" ht="51" x14ac:dyDescent="0.25">
      <c r="A4" s="15" t="s">
        <v>6</v>
      </c>
      <c r="B4" s="16" t="s">
        <v>21</v>
      </c>
      <c r="C4" s="16" t="s">
        <v>22</v>
      </c>
      <c r="D4" s="16" t="s">
        <v>23</v>
      </c>
      <c r="E4" s="16" t="s">
        <v>24</v>
      </c>
      <c r="F4" s="16" t="s">
        <v>25</v>
      </c>
      <c r="G4" s="16" t="s">
        <v>26</v>
      </c>
      <c r="H4" s="16" t="s">
        <v>26</v>
      </c>
      <c r="I4" s="16"/>
      <c r="J4" s="16" t="s">
        <v>27</v>
      </c>
      <c r="K4" s="16" t="s">
        <v>28</v>
      </c>
      <c r="L4" s="16"/>
      <c r="M4" s="16" t="s">
        <v>29</v>
      </c>
      <c r="N4" s="16"/>
      <c r="O4" s="4" t="s">
        <v>30</v>
      </c>
    </row>
    <row r="5" spans="1:15" s="36" customFormat="1" x14ac:dyDescent="0.25">
      <c r="A5" s="40" t="s">
        <v>31</v>
      </c>
      <c r="B5" s="41" t="s">
        <v>32</v>
      </c>
      <c r="C5" s="42">
        <v>3000</v>
      </c>
      <c r="D5" s="43">
        <v>2</v>
      </c>
      <c r="E5" s="44" t="s">
        <v>33</v>
      </c>
      <c r="F5" s="44">
        <v>10</v>
      </c>
      <c r="G5" s="53"/>
      <c r="H5" s="53"/>
      <c r="I5" s="56"/>
      <c r="J5" s="53"/>
      <c r="K5" s="53"/>
      <c r="L5" s="56"/>
      <c r="M5" s="39"/>
      <c r="N5" s="56"/>
      <c r="O5" s="46">
        <f>(D5*F5*K5)+(D5*J5*12)</f>
        <v>0</v>
      </c>
    </row>
    <row r="6" spans="1:15" x14ac:dyDescent="0.25">
      <c r="A6" s="40" t="s">
        <v>31</v>
      </c>
      <c r="B6" s="41" t="s">
        <v>32</v>
      </c>
      <c r="C6" s="42">
        <v>3000</v>
      </c>
      <c r="D6" s="43">
        <v>2</v>
      </c>
      <c r="E6" s="44" t="s">
        <v>34</v>
      </c>
      <c r="F6" s="44">
        <v>42</v>
      </c>
      <c r="G6" s="53"/>
      <c r="H6" s="53"/>
      <c r="I6" s="57"/>
      <c r="J6" s="39"/>
      <c r="K6" s="39"/>
      <c r="L6" s="57"/>
      <c r="M6" s="53"/>
      <c r="N6" s="57"/>
      <c r="O6" s="46">
        <f>(M6*F6*D6)</f>
        <v>0</v>
      </c>
    </row>
    <row r="7" spans="1:15" x14ac:dyDescent="0.25">
      <c r="A7" s="40" t="s">
        <v>31</v>
      </c>
      <c r="B7" s="41" t="s">
        <v>32</v>
      </c>
      <c r="C7" s="42">
        <v>3000</v>
      </c>
      <c r="D7" s="43">
        <v>2</v>
      </c>
      <c r="E7" s="44" t="s">
        <v>35</v>
      </c>
      <c r="F7" s="44">
        <v>21</v>
      </c>
      <c r="G7" s="53"/>
      <c r="H7" s="53"/>
      <c r="I7" s="57"/>
      <c r="J7" s="39"/>
      <c r="K7" s="39"/>
      <c r="L7" s="57"/>
      <c r="M7" s="53"/>
      <c r="N7" s="57"/>
      <c r="O7" s="46">
        <f>(M7*F7*D7)</f>
        <v>0</v>
      </c>
    </row>
    <row r="8" spans="1:15" s="38" customFormat="1" x14ac:dyDescent="0.25">
      <c r="A8" s="40" t="s">
        <v>31</v>
      </c>
      <c r="B8" s="41" t="s">
        <v>32</v>
      </c>
      <c r="C8" s="42">
        <v>5000</v>
      </c>
      <c r="D8" s="43">
        <v>2</v>
      </c>
      <c r="E8" s="44" t="s">
        <v>33</v>
      </c>
      <c r="F8" s="44">
        <v>10</v>
      </c>
      <c r="G8" s="53"/>
      <c r="H8" s="53"/>
      <c r="I8" s="57"/>
      <c r="J8" s="53"/>
      <c r="K8" s="53"/>
      <c r="L8" s="57"/>
      <c r="M8" s="39"/>
      <c r="N8" s="57"/>
      <c r="O8" s="46">
        <f>(D8*F8*K8)+(D8*J8*12)</f>
        <v>0</v>
      </c>
    </row>
    <row r="9" spans="1:15" s="38" customFormat="1" x14ac:dyDescent="0.25">
      <c r="A9" s="40" t="s">
        <v>31</v>
      </c>
      <c r="B9" s="41" t="s">
        <v>32</v>
      </c>
      <c r="C9" s="42">
        <v>5000</v>
      </c>
      <c r="D9" s="43">
        <v>4</v>
      </c>
      <c r="E9" s="44" t="s">
        <v>34</v>
      </c>
      <c r="F9" s="44">
        <v>42</v>
      </c>
      <c r="G9" s="53"/>
      <c r="H9" s="53"/>
      <c r="I9" s="57"/>
      <c r="J9" s="39"/>
      <c r="K9" s="39"/>
      <c r="L9" s="57"/>
      <c r="M9" s="53"/>
      <c r="N9" s="57"/>
      <c r="O9" s="46">
        <f t="shared" ref="O9:O10" si="0">(M9*F9*D9)</f>
        <v>0</v>
      </c>
    </row>
    <row r="10" spans="1:15" s="38" customFormat="1" x14ac:dyDescent="0.25">
      <c r="A10" s="40" t="s">
        <v>31</v>
      </c>
      <c r="B10" s="41" t="s">
        <v>32</v>
      </c>
      <c r="C10" s="42">
        <v>5000</v>
      </c>
      <c r="D10" s="43">
        <v>4</v>
      </c>
      <c r="E10" s="44" t="s">
        <v>35</v>
      </c>
      <c r="F10" s="44">
        <v>21</v>
      </c>
      <c r="G10" s="53"/>
      <c r="H10" s="53"/>
      <c r="I10" s="57"/>
      <c r="J10" s="39"/>
      <c r="K10" s="39"/>
      <c r="L10" s="57"/>
      <c r="M10" s="53"/>
      <c r="N10" s="57"/>
      <c r="O10" s="46">
        <f t="shared" si="0"/>
        <v>0</v>
      </c>
    </row>
    <row r="11" spans="1:15" s="38" customFormat="1" x14ac:dyDescent="0.25">
      <c r="A11" s="40" t="s">
        <v>36</v>
      </c>
      <c r="B11" s="41" t="s">
        <v>32</v>
      </c>
      <c r="C11" s="42">
        <v>5000</v>
      </c>
      <c r="D11" s="43">
        <v>2</v>
      </c>
      <c r="E11" s="44" t="s">
        <v>33</v>
      </c>
      <c r="F11" s="44">
        <v>10</v>
      </c>
      <c r="G11" s="39"/>
      <c r="H11" s="39"/>
      <c r="I11" s="57"/>
      <c r="J11" s="39"/>
      <c r="K11" s="53"/>
      <c r="L11" s="57"/>
      <c r="M11" s="39"/>
      <c r="N11" s="57"/>
      <c r="O11" s="46">
        <f>(D11*F11*K11)</f>
        <v>0</v>
      </c>
    </row>
    <row r="12" spans="1:15" x14ac:dyDescent="0.25">
      <c r="A12" s="40" t="s">
        <v>36</v>
      </c>
      <c r="B12" s="41" t="s">
        <v>32</v>
      </c>
      <c r="C12" s="42">
        <v>5000</v>
      </c>
      <c r="D12" s="43">
        <v>2</v>
      </c>
      <c r="E12" s="44" t="s">
        <v>34</v>
      </c>
      <c r="F12" s="44">
        <v>42</v>
      </c>
      <c r="G12" s="39"/>
      <c r="H12" s="39"/>
      <c r="I12" s="57"/>
      <c r="J12" s="39"/>
      <c r="K12" s="39"/>
      <c r="L12" s="57"/>
      <c r="M12" s="53"/>
      <c r="N12" s="57"/>
      <c r="O12" s="46">
        <f t="shared" ref="O12:O13" si="1">(M12*F12*D12)</f>
        <v>0</v>
      </c>
    </row>
    <row r="13" spans="1:15" s="38" customFormat="1" x14ac:dyDescent="0.25">
      <c r="A13" s="40" t="s">
        <v>36</v>
      </c>
      <c r="B13" s="41" t="s">
        <v>32</v>
      </c>
      <c r="C13" s="42">
        <v>5000</v>
      </c>
      <c r="D13" s="43">
        <v>2</v>
      </c>
      <c r="E13" s="44" t="s">
        <v>35</v>
      </c>
      <c r="F13" s="44">
        <v>21</v>
      </c>
      <c r="G13" s="39"/>
      <c r="H13" s="39"/>
      <c r="I13" s="57"/>
      <c r="J13" s="39"/>
      <c r="K13" s="39"/>
      <c r="L13" s="57"/>
      <c r="M13" s="53"/>
      <c r="N13" s="57"/>
      <c r="O13" s="46">
        <f t="shared" si="1"/>
        <v>0</v>
      </c>
    </row>
    <row r="14" spans="1:15" s="38" customFormat="1" x14ac:dyDescent="0.25">
      <c r="A14" s="40" t="s">
        <v>31</v>
      </c>
      <c r="B14" s="41" t="s">
        <v>37</v>
      </c>
      <c r="C14" s="42">
        <v>3000</v>
      </c>
      <c r="D14" s="43">
        <v>2</v>
      </c>
      <c r="E14" s="44" t="s">
        <v>33</v>
      </c>
      <c r="F14" s="44">
        <v>10</v>
      </c>
      <c r="G14" s="53"/>
      <c r="H14" s="53"/>
      <c r="I14" s="57"/>
      <c r="J14" s="53"/>
      <c r="K14" s="53"/>
      <c r="L14" s="57"/>
      <c r="M14" s="39"/>
      <c r="N14" s="57"/>
      <c r="O14" s="46">
        <f>(D14*F14*K14)+(D14*J14*12)</f>
        <v>0</v>
      </c>
    </row>
    <row r="15" spans="1:15" s="36" customFormat="1" x14ac:dyDescent="0.25">
      <c r="A15" s="40" t="s">
        <v>31</v>
      </c>
      <c r="B15" s="41" t="s">
        <v>37</v>
      </c>
      <c r="C15" s="42">
        <v>3000</v>
      </c>
      <c r="D15" s="43">
        <v>2</v>
      </c>
      <c r="E15" s="44" t="s">
        <v>34</v>
      </c>
      <c r="F15" s="44">
        <v>42</v>
      </c>
      <c r="G15" s="53"/>
      <c r="H15" s="53"/>
      <c r="I15" s="57"/>
      <c r="J15" s="39"/>
      <c r="K15" s="39"/>
      <c r="L15" s="57"/>
      <c r="M15" s="53"/>
      <c r="N15" s="57"/>
      <c r="O15" s="46">
        <f t="shared" ref="O15:O16" si="2">(M15*F15*D15)</f>
        <v>0</v>
      </c>
    </row>
    <row r="16" spans="1:15" s="36" customFormat="1" x14ac:dyDescent="0.25">
      <c r="A16" s="40" t="s">
        <v>31</v>
      </c>
      <c r="B16" s="41" t="s">
        <v>37</v>
      </c>
      <c r="C16" s="42">
        <v>3000</v>
      </c>
      <c r="D16" s="43">
        <v>2</v>
      </c>
      <c r="E16" s="44" t="s">
        <v>35</v>
      </c>
      <c r="F16" s="44">
        <v>21</v>
      </c>
      <c r="G16" s="53"/>
      <c r="H16" s="53"/>
      <c r="I16" s="57"/>
      <c r="J16" s="39"/>
      <c r="K16" s="39"/>
      <c r="L16" s="57"/>
      <c r="M16" s="53"/>
      <c r="N16" s="57"/>
      <c r="O16" s="46">
        <f t="shared" si="2"/>
        <v>0</v>
      </c>
    </row>
    <row r="17" spans="1:15" s="38" customFormat="1" x14ac:dyDescent="0.25">
      <c r="A17" s="40" t="s">
        <v>31</v>
      </c>
      <c r="B17" s="41" t="s">
        <v>37</v>
      </c>
      <c r="C17" s="42">
        <v>5000</v>
      </c>
      <c r="D17" s="43">
        <v>2</v>
      </c>
      <c r="E17" s="44" t="s">
        <v>33</v>
      </c>
      <c r="F17" s="44">
        <v>10</v>
      </c>
      <c r="G17" s="53"/>
      <c r="H17" s="53"/>
      <c r="I17" s="57"/>
      <c r="J17" s="53"/>
      <c r="K17" s="53"/>
      <c r="L17" s="57"/>
      <c r="M17" s="39"/>
      <c r="N17" s="57"/>
      <c r="O17" s="46">
        <f>(D17*F17*K17)+(D17*J17*12)</f>
        <v>0</v>
      </c>
    </row>
    <row r="18" spans="1:15" s="36" customFormat="1" x14ac:dyDescent="0.25">
      <c r="A18" s="40" t="s">
        <v>31</v>
      </c>
      <c r="B18" s="41" t="s">
        <v>37</v>
      </c>
      <c r="C18" s="42">
        <v>5000</v>
      </c>
      <c r="D18" s="43">
        <v>2</v>
      </c>
      <c r="E18" s="44" t="s">
        <v>34</v>
      </c>
      <c r="F18" s="44">
        <v>42</v>
      </c>
      <c r="G18" s="53"/>
      <c r="H18" s="53"/>
      <c r="I18" s="57"/>
      <c r="J18" s="39"/>
      <c r="K18" s="39"/>
      <c r="L18" s="57"/>
      <c r="M18" s="53"/>
      <c r="N18" s="57"/>
      <c r="O18" s="46">
        <f t="shared" ref="O18:O20" si="3">(M18*F18*D18)</f>
        <v>0</v>
      </c>
    </row>
    <row r="19" spans="1:15" s="36" customFormat="1" x14ac:dyDescent="0.25">
      <c r="A19" s="40" t="s">
        <v>31</v>
      </c>
      <c r="B19" s="41" t="s">
        <v>37</v>
      </c>
      <c r="C19" s="42">
        <v>5000</v>
      </c>
      <c r="D19" s="43">
        <v>2</v>
      </c>
      <c r="E19" s="44" t="s">
        <v>35</v>
      </c>
      <c r="F19" s="44">
        <v>21</v>
      </c>
      <c r="G19" s="53"/>
      <c r="H19" s="53"/>
      <c r="I19" s="57"/>
      <c r="J19" s="39"/>
      <c r="K19" s="39"/>
      <c r="L19" s="57"/>
      <c r="M19" s="53"/>
      <c r="N19" s="57"/>
      <c r="O19" s="46">
        <f t="shared" si="3"/>
        <v>0</v>
      </c>
    </row>
    <row r="20" spans="1:15" s="38" customFormat="1" x14ac:dyDescent="0.25">
      <c r="A20" s="40" t="s">
        <v>31</v>
      </c>
      <c r="B20" s="41" t="s">
        <v>37</v>
      </c>
      <c r="C20" s="42">
        <v>5000</v>
      </c>
      <c r="D20" s="43">
        <v>2</v>
      </c>
      <c r="E20" s="44" t="s">
        <v>38</v>
      </c>
      <c r="F20" s="44">
        <v>11</v>
      </c>
      <c r="G20" s="53"/>
      <c r="H20" s="53"/>
      <c r="I20" s="57"/>
      <c r="J20" s="39"/>
      <c r="K20" s="39"/>
      <c r="L20" s="57"/>
      <c r="M20" s="53"/>
      <c r="N20" s="57"/>
      <c r="O20" s="46">
        <f t="shared" si="3"/>
        <v>0</v>
      </c>
    </row>
    <row r="21" spans="1:15" s="36" customFormat="1" x14ac:dyDescent="0.25">
      <c r="A21" s="40" t="s">
        <v>36</v>
      </c>
      <c r="B21" s="41" t="s">
        <v>37</v>
      </c>
      <c r="C21" s="42">
        <v>5000</v>
      </c>
      <c r="D21" s="43">
        <v>2</v>
      </c>
      <c r="E21" s="44" t="s">
        <v>33</v>
      </c>
      <c r="F21" s="44">
        <v>10</v>
      </c>
      <c r="G21" s="39"/>
      <c r="H21" s="39"/>
      <c r="I21" s="57"/>
      <c r="J21" s="39"/>
      <c r="K21" s="53"/>
      <c r="L21" s="57"/>
      <c r="M21" s="39"/>
      <c r="N21" s="57"/>
      <c r="O21" s="46">
        <f>(D21*F21*K21)</f>
        <v>0</v>
      </c>
    </row>
    <row r="22" spans="1:15" s="36" customFormat="1" x14ac:dyDescent="0.25">
      <c r="A22" s="40" t="s">
        <v>36</v>
      </c>
      <c r="B22" s="41" t="s">
        <v>37</v>
      </c>
      <c r="C22" s="42">
        <v>5000</v>
      </c>
      <c r="D22" s="43">
        <v>2</v>
      </c>
      <c r="E22" s="44" t="s">
        <v>34</v>
      </c>
      <c r="F22" s="44">
        <v>42</v>
      </c>
      <c r="G22" s="39"/>
      <c r="H22" s="39"/>
      <c r="I22" s="57"/>
      <c r="J22" s="39"/>
      <c r="K22" s="39"/>
      <c r="L22" s="57"/>
      <c r="M22" s="53"/>
      <c r="N22" s="57"/>
      <c r="O22" s="46">
        <f t="shared" ref="O22:O23" si="4">(M22*F22*D22)</f>
        <v>0</v>
      </c>
    </row>
    <row r="23" spans="1:15" s="38" customFormat="1" x14ac:dyDescent="0.25">
      <c r="A23" s="40" t="s">
        <v>36</v>
      </c>
      <c r="B23" s="41" t="s">
        <v>37</v>
      </c>
      <c r="C23" s="42">
        <v>5000</v>
      </c>
      <c r="D23" s="43">
        <v>2</v>
      </c>
      <c r="E23" s="44" t="s">
        <v>35</v>
      </c>
      <c r="F23" s="44">
        <v>21</v>
      </c>
      <c r="G23" s="39"/>
      <c r="H23" s="39"/>
      <c r="I23" s="57"/>
      <c r="J23" s="39"/>
      <c r="K23" s="39"/>
      <c r="L23" s="57"/>
      <c r="M23" s="53"/>
      <c r="N23" s="57"/>
      <c r="O23" s="46">
        <f t="shared" si="4"/>
        <v>0</v>
      </c>
    </row>
    <row r="24" spans="1:15" x14ac:dyDescent="0.25">
      <c r="A24" s="40" t="s">
        <v>31</v>
      </c>
      <c r="B24" s="41" t="s">
        <v>39</v>
      </c>
      <c r="C24" s="42">
        <v>3000</v>
      </c>
      <c r="D24" s="43">
        <v>2</v>
      </c>
      <c r="E24" s="44" t="s">
        <v>33</v>
      </c>
      <c r="F24" s="44">
        <v>10</v>
      </c>
      <c r="G24" s="53"/>
      <c r="H24" s="53"/>
      <c r="I24" s="57"/>
      <c r="J24" s="53"/>
      <c r="K24" s="53"/>
      <c r="L24" s="57"/>
      <c r="M24" s="39"/>
      <c r="N24" s="57"/>
      <c r="O24" s="46">
        <f>(D24*F24*K24)+(D24*J24*12)</f>
        <v>0</v>
      </c>
    </row>
    <row r="25" spans="1:15" x14ac:dyDescent="0.25">
      <c r="A25" s="40" t="s">
        <v>31</v>
      </c>
      <c r="B25" s="41" t="s">
        <v>39</v>
      </c>
      <c r="C25" s="42">
        <v>3000</v>
      </c>
      <c r="D25" s="43">
        <v>2</v>
      </c>
      <c r="E25" s="44" t="s">
        <v>34</v>
      </c>
      <c r="F25" s="44">
        <v>42</v>
      </c>
      <c r="G25" s="53"/>
      <c r="H25" s="53"/>
      <c r="I25" s="57"/>
      <c r="J25" s="39"/>
      <c r="K25" s="39"/>
      <c r="L25" s="57"/>
      <c r="M25" s="53"/>
      <c r="N25" s="57"/>
      <c r="O25" s="46">
        <f t="shared" ref="O25:O26" si="5">(M25*F25*D25)</f>
        <v>0</v>
      </c>
    </row>
    <row r="26" spans="1:15" x14ac:dyDescent="0.25">
      <c r="A26" s="40" t="s">
        <v>31</v>
      </c>
      <c r="B26" s="41" t="s">
        <v>39</v>
      </c>
      <c r="C26" s="42">
        <v>3000</v>
      </c>
      <c r="D26" s="43">
        <v>2</v>
      </c>
      <c r="E26" s="44" t="s">
        <v>35</v>
      </c>
      <c r="F26" s="44">
        <v>21</v>
      </c>
      <c r="G26" s="53"/>
      <c r="H26" s="53"/>
      <c r="I26" s="57"/>
      <c r="J26" s="39"/>
      <c r="K26" s="39"/>
      <c r="L26" s="57"/>
      <c r="M26" s="53"/>
      <c r="N26" s="57"/>
      <c r="O26" s="46">
        <f t="shared" si="5"/>
        <v>0</v>
      </c>
    </row>
    <row r="27" spans="1:15" s="38" customFormat="1" x14ac:dyDescent="0.25">
      <c r="A27" s="40" t="s">
        <v>31</v>
      </c>
      <c r="B27" s="41" t="s">
        <v>39</v>
      </c>
      <c r="C27" s="42">
        <v>5000</v>
      </c>
      <c r="D27" s="43">
        <v>2</v>
      </c>
      <c r="E27" s="44" t="s">
        <v>33</v>
      </c>
      <c r="F27" s="44">
        <v>10</v>
      </c>
      <c r="G27" s="53"/>
      <c r="H27" s="53"/>
      <c r="I27" s="57"/>
      <c r="J27" s="53"/>
      <c r="K27" s="53"/>
      <c r="L27" s="57"/>
      <c r="M27" s="39"/>
      <c r="N27" s="57"/>
      <c r="O27" s="46">
        <f>(D27*F27*K27)+(D27*J27*12)</f>
        <v>0</v>
      </c>
    </row>
    <row r="28" spans="1:15" s="38" customFormat="1" x14ac:dyDescent="0.25">
      <c r="A28" s="40" t="s">
        <v>31</v>
      </c>
      <c r="B28" s="41" t="s">
        <v>39</v>
      </c>
      <c r="C28" s="42">
        <v>5000</v>
      </c>
      <c r="D28" s="43">
        <v>2</v>
      </c>
      <c r="E28" s="44" t="s">
        <v>34</v>
      </c>
      <c r="F28" s="44">
        <v>42</v>
      </c>
      <c r="G28" s="53"/>
      <c r="H28" s="53"/>
      <c r="I28" s="57"/>
      <c r="J28" s="39"/>
      <c r="K28" s="39"/>
      <c r="L28" s="57"/>
      <c r="M28" s="53"/>
      <c r="N28" s="57"/>
      <c r="O28" s="46">
        <f t="shared" ref="O28:O29" si="6">(M28*F28*D28)</f>
        <v>0</v>
      </c>
    </row>
    <row r="29" spans="1:15" s="38" customFormat="1" x14ac:dyDescent="0.25">
      <c r="A29" s="40" t="s">
        <v>31</v>
      </c>
      <c r="B29" s="41" t="s">
        <v>39</v>
      </c>
      <c r="C29" s="42">
        <v>5000</v>
      </c>
      <c r="D29" s="43">
        <v>2</v>
      </c>
      <c r="E29" s="44" t="s">
        <v>35</v>
      </c>
      <c r="F29" s="44">
        <v>21</v>
      </c>
      <c r="G29" s="53"/>
      <c r="H29" s="53"/>
      <c r="I29" s="57"/>
      <c r="J29" s="39"/>
      <c r="K29" s="39"/>
      <c r="L29" s="57"/>
      <c r="M29" s="53"/>
      <c r="N29" s="57"/>
      <c r="O29" s="46">
        <f t="shared" si="6"/>
        <v>0</v>
      </c>
    </row>
    <row r="30" spans="1:15" s="38" customFormat="1" x14ac:dyDescent="0.25">
      <c r="A30" s="40" t="s">
        <v>31</v>
      </c>
      <c r="B30" s="41" t="s">
        <v>40</v>
      </c>
      <c r="C30" s="42">
        <v>3000</v>
      </c>
      <c r="D30" s="43">
        <v>2</v>
      </c>
      <c r="E30" s="44" t="s">
        <v>33</v>
      </c>
      <c r="F30" s="44">
        <v>10</v>
      </c>
      <c r="G30" s="53"/>
      <c r="H30" s="53"/>
      <c r="I30" s="57"/>
      <c r="J30" s="53"/>
      <c r="K30" s="53"/>
      <c r="L30" s="57"/>
      <c r="M30" s="39"/>
      <c r="N30" s="57"/>
      <c r="O30" s="46">
        <f>(D30*F30*K30)+(D30*J30*12)</f>
        <v>0</v>
      </c>
    </row>
    <row r="31" spans="1:15" x14ac:dyDescent="0.25">
      <c r="A31" s="40" t="s">
        <v>31</v>
      </c>
      <c r="B31" s="41" t="s">
        <v>41</v>
      </c>
      <c r="C31" s="42">
        <v>800</v>
      </c>
      <c r="D31" s="43">
        <v>2</v>
      </c>
      <c r="E31" s="44" t="s">
        <v>33</v>
      </c>
      <c r="F31" s="44">
        <v>10</v>
      </c>
      <c r="G31" s="53"/>
      <c r="H31" s="53"/>
      <c r="I31" s="58"/>
      <c r="J31" s="53"/>
      <c r="K31" s="53"/>
      <c r="L31" s="58"/>
      <c r="M31" s="39"/>
      <c r="N31" s="58"/>
      <c r="O31" s="46">
        <f>(D31*F31*K31)+(D31*J31*12)</f>
        <v>0</v>
      </c>
    </row>
    <row r="32" spans="1:15" ht="15.75" thickBot="1" x14ac:dyDescent="0.3"/>
    <row r="33" spans="1:16" ht="15.75" thickBot="1" x14ac:dyDescent="0.3">
      <c r="J33" s="20" t="s">
        <v>42</v>
      </c>
      <c r="K33" s="21"/>
      <c r="L33" s="21"/>
      <c r="M33" s="21"/>
      <c r="N33" s="21"/>
      <c r="O33" s="22">
        <f>SUM(O5:O31)</f>
        <v>0</v>
      </c>
    </row>
    <row r="34" spans="1:16" ht="15.75" thickBot="1" x14ac:dyDescent="0.3">
      <c r="A34" s="14" t="s">
        <v>43</v>
      </c>
      <c r="J34" s="20" t="s">
        <v>44</v>
      </c>
      <c r="K34" s="21"/>
      <c r="L34" s="21"/>
      <c r="M34" s="21"/>
      <c r="N34" s="21"/>
      <c r="O34" s="22">
        <f>SUM(G5:G31)+SUM(H5:H31)</f>
        <v>0</v>
      </c>
      <c r="P34" t="s">
        <v>45</v>
      </c>
    </row>
    <row r="35" spans="1:16" ht="15.75" thickBot="1" x14ac:dyDescent="0.3">
      <c r="A35" s="14" t="s">
        <v>46</v>
      </c>
      <c r="J35" s="20"/>
      <c r="K35" s="21"/>
      <c r="L35" s="21"/>
      <c r="M35" s="21"/>
      <c r="N35" s="21"/>
      <c r="O35" s="22">
        <f>O33+(O34*0.2)</f>
        <v>0</v>
      </c>
    </row>
  </sheetData>
  <sheetProtection algorithmName="SHA-512" hashValue="1vFt2E98ZcIIqTwIGvMvW116/gipQAOoAgIPnTOL6JNzClQGFv51AjaF1epl14YuH7gGTgNokWVrU4mRIAUU+g==" saltValue="ijsOwVmoiomEb/+3Zvkh7Q==" spinCount="100000" sheet="1" sort="0" autoFilter="0"/>
  <autoFilter ref="A4:P31" xr:uid="{00000000-0001-0000-0100-000000000000}"/>
  <mergeCells count="3">
    <mergeCell ref="I5:I31"/>
    <mergeCell ref="L5:L31"/>
    <mergeCell ref="N5:N31"/>
  </mergeCells>
  <phoneticPr fontId="17" type="noConversion"/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topLeftCell="A19" zoomScaleNormal="100" workbookViewId="0">
      <selection activeCell="H45" sqref="H45"/>
    </sheetView>
  </sheetViews>
  <sheetFormatPr defaultRowHeight="15" customHeight="1" x14ac:dyDescent="0.25"/>
  <cols>
    <col min="1" max="1" width="21.28515625" customWidth="1"/>
    <col min="2" max="2" width="18.85546875" bestFit="1" customWidth="1"/>
    <col min="3" max="3" width="16.5703125" customWidth="1"/>
    <col min="4" max="4" width="9.28515625" customWidth="1"/>
    <col min="5" max="5" width="18.7109375" bestFit="1" customWidth="1"/>
    <col min="6" max="6" width="20" customWidth="1"/>
    <col min="7" max="7" width="21.140625" customWidth="1"/>
    <col min="8" max="8" width="18.85546875" customWidth="1"/>
    <col min="9" max="9" width="18.28515625" customWidth="1"/>
    <col min="10" max="10" width="20.42578125" customWidth="1"/>
  </cols>
  <sheetData>
    <row r="1" spans="1:10" ht="18.75" x14ac:dyDescent="0.3">
      <c r="A1" s="34" t="s">
        <v>9</v>
      </c>
      <c r="D1" s="1"/>
      <c r="E1" t="s">
        <v>2</v>
      </c>
    </row>
    <row r="3" spans="1:10" x14ac:dyDescent="0.25">
      <c r="A3" s="12"/>
      <c r="B3" s="11"/>
      <c r="C3" s="11"/>
      <c r="D3" s="11"/>
      <c r="E3" s="11"/>
      <c r="F3" s="11"/>
      <c r="G3" s="13" t="s">
        <v>18</v>
      </c>
      <c r="H3" s="13" t="s">
        <v>19</v>
      </c>
      <c r="I3" s="13" t="s">
        <v>47</v>
      </c>
      <c r="J3" s="13"/>
    </row>
    <row r="4" spans="1:10" ht="51" x14ac:dyDescent="0.25">
      <c r="A4" s="15" t="s">
        <v>6</v>
      </c>
      <c r="B4" s="16" t="s">
        <v>21</v>
      </c>
      <c r="C4" s="16" t="s">
        <v>22</v>
      </c>
      <c r="D4" s="16" t="s">
        <v>23</v>
      </c>
      <c r="E4" s="16" t="s">
        <v>24</v>
      </c>
      <c r="F4" s="16" t="s">
        <v>25</v>
      </c>
      <c r="G4" s="16" t="s">
        <v>27</v>
      </c>
      <c r="H4" s="16" t="s">
        <v>28</v>
      </c>
      <c r="I4" s="16" t="s">
        <v>29</v>
      </c>
      <c r="J4" s="4" t="s">
        <v>30</v>
      </c>
    </row>
    <row r="5" spans="1:10" s="36" customFormat="1" ht="15.6" customHeight="1" x14ac:dyDescent="0.25">
      <c r="A5" s="40" t="s">
        <v>48</v>
      </c>
      <c r="B5" s="41" t="s">
        <v>32</v>
      </c>
      <c r="C5" s="42">
        <v>140</v>
      </c>
      <c r="D5" s="43">
        <v>5</v>
      </c>
      <c r="E5" s="44"/>
      <c r="F5" s="44"/>
      <c r="G5" s="53"/>
      <c r="H5" s="39"/>
      <c r="I5" s="39"/>
      <c r="J5" s="46">
        <f>D5*G5*12</f>
        <v>0</v>
      </c>
    </row>
    <row r="6" spans="1:10" s="36" customFormat="1" ht="15.6" customHeight="1" x14ac:dyDescent="0.25">
      <c r="A6" s="40" t="s">
        <v>48</v>
      </c>
      <c r="B6" s="41" t="s">
        <v>32</v>
      </c>
      <c r="C6" s="42">
        <v>240</v>
      </c>
      <c r="D6" s="43">
        <v>10</v>
      </c>
      <c r="E6" s="44"/>
      <c r="F6" s="44"/>
      <c r="G6" s="53"/>
      <c r="H6" s="39"/>
      <c r="I6" s="39"/>
      <c r="J6" s="46">
        <f>D6*G6*12</f>
        <v>0</v>
      </c>
    </row>
    <row r="7" spans="1:10" s="36" customFormat="1" ht="15.6" customHeight="1" x14ac:dyDescent="0.25">
      <c r="A7" s="40" t="s">
        <v>49</v>
      </c>
      <c r="B7" s="41" t="s">
        <v>32</v>
      </c>
      <c r="C7" s="42">
        <v>240</v>
      </c>
      <c r="D7" s="43">
        <v>5</v>
      </c>
      <c r="E7" s="44" t="s">
        <v>33</v>
      </c>
      <c r="F7" s="44">
        <v>10</v>
      </c>
      <c r="G7" s="53"/>
      <c r="H7" s="53"/>
      <c r="I7" s="39"/>
      <c r="J7" s="46">
        <f>(D7*F7*H7)+(D7*G7*12)</f>
        <v>0</v>
      </c>
    </row>
    <row r="8" spans="1:10" s="38" customFormat="1" x14ac:dyDescent="0.25">
      <c r="A8" s="40" t="s">
        <v>49</v>
      </c>
      <c r="B8" s="41" t="s">
        <v>32</v>
      </c>
      <c r="C8" s="42">
        <v>240</v>
      </c>
      <c r="D8" s="43">
        <v>5</v>
      </c>
      <c r="E8" s="44" t="s">
        <v>34</v>
      </c>
      <c r="F8" s="44">
        <v>42</v>
      </c>
      <c r="G8" s="39"/>
      <c r="H8" s="39"/>
      <c r="I8" s="53"/>
      <c r="J8" s="46">
        <f>I8*D8*F8</f>
        <v>0</v>
      </c>
    </row>
    <row r="9" spans="1:10" s="38" customFormat="1" x14ac:dyDescent="0.25">
      <c r="A9" s="40" t="s">
        <v>49</v>
      </c>
      <c r="B9" s="41" t="s">
        <v>32</v>
      </c>
      <c r="C9" s="42">
        <v>240</v>
      </c>
      <c r="D9" s="43">
        <v>5</v>
      </c>
      <c r="E9" s="44" t="s">
        <v>35</v>
      </c>
      <c r="F9" s="44">
        <v>21</v>
      </c>
      <c r="G9" s="39"/>
      <c r="H9" s="39"/>
      <c r="I9" s="53"/>
      <c r="J9" s="46">
        <f>I9*D9*F9</f>
        <v>0</v>
      </c>
    </row>
    <row r="10" spans="1:10" s="36" customFormat="1" ht="15" customHeight="1" x14ac:dyDescent="0.25">
      <c r="A10" s="40" t="s">
        <v>49</v>
      </c>
      <c r="B10" s="41" t="s">
        <v>32</v>
      </c>
      <c r="C10" s="42">
        <v>660</v>
      </c>
      <c r="D10" s="43">
        <v>5</v>
      </c>
      <c r="E10" s="44" t="s">
        <v>33</v>
      </c>
      <c r="F10" s="44">
        <v>10</v>
      </c>
      <c r="G10" s="53"/>
      <c r="H10" s="53"/>
      <c r="I10" s="39"/>
      <c r="J10" s="46">
        <f>(D10*F10*H10)+(D10*G10*12)</f>
        <v>0</v>
      </c>
    </row>
    <row r="11" spans="1:10" x14ac:dyDescent="0.25">
      <c r="A11" s="40" t="s">
        <v>50</v>
      </c>
      <c r="B11" s="41" t="s">
        <v>32</v>
      </c>
      <c r="C11" s="42">
        <v>660</v>
      </c>
      <c r="D11" s="43">
        <v>5</v>
      </c>
      <c r="E11" s="44" t="s">
        <v>34</v>
      </c>
      <c r="F11" s="44">
        <v>42</v>
      </c>
      <c r="G11" s="39"/>
      <c r="H11" s="39"/>
      <c r="I11" s="53"/>
      <c r="J11" s="46">
        <f>I11*D11*F11</f>
        <v>0</v>
      </c>
    </row>
    <row r="12" spans="1:10" s="36" customFormat="1" x14ac:dyDescent="0.25">
      <c r="A12" s="40" t="s">
        <v>50</v>
      </c>
      <c r="B12" s="41" t="s">
        <v>32</v>
      </c>
      <c r="C12" s="42">
        <v>660</v>
      </c>
      <c r="D12" s="43">
        <v>5</v>
      </c>
      <c r="E12" s="44" t="s">
        <v>35</v>
      </c>
      <c r="F12" s="44">
        <v>21</v>
      </c>
      <c r="G12" s="39"/>
      <c r="H12" s="39"/>
      <c r="I12" s="53"/>
      <c r="J12" s="46">
        <f>I12*D12*F12</f>
        <v>0</v>
      </c>
    </row>
    <row r="13" spans="1:10" s="36" customFormat="1" ht="15.6" customHeight="1" x14ac:dyDescent="0.25">
      <c r="A13" s="40" t="s">
        <v>49</v>
      </c>
      <c r="B13" s="41" t="s">
        <v>32</v>
      </c>
      <c r="C13" s="42">
        <v>1100</v>
      </c>
      <c r="D13" s="43">
        <v>20</v>
      </c>
      <c r="E13" s="44" t="s">
        <v>33</v>
      </c>
      <c r="F13" s="44">
        <v>10</v>
      </c>
      <c r="G13" s="53"/>
      <c r="H13" s="53"/>
      <c r="I13" s="39"/>
      <c r="J13" s="46">
        <f>(D13*F13*H13)+(D13*G13*12)</f>
        <v>0</v>
      </c>
    </row>
    <row r="14" spans="1:10" s="38" customFormat="1" x14ac:dyDescent="0.25">
      <c r="A14" s="40" t="s">
        <v>49</v>
      </c>
      <c r="B14" s="41" t="s">
        <v>32</v>
      </c>
      <c r="C14" s="42">
        <v>1100</v>
      </c>
      <c r="D14" s="43">
        <v>5</v>
      </c>
      <c r="E14" s="44" t="s">
        <v>51</v>
      </c>
      <c r="F14" s="44">
        <v>84</v>
      </c>
      <c r="G14" s="39"/>
      <c r="H14" s="39"/>
      <c r="I14" s="53"/>
      <c r="J14" s="46">
        <f t="shared" ref="J14:J16" si="0">I14*D14*F14</f>
        <v>0</v>
      </c>
    </row>
    <row r="15" spans="1:10" s="38" customFormat="1" x14ac:dyDescent="0.25">
      <c r="A15" s="40" t="s">
        <v>49</v>
      </c>
      <c r="B15" s="41" t="s">
        <v>32</v>
      </c>
      <c r="C15" s="42">
        <v>1100</v>
      </c>
      <c r="D15" s="43">
        <v>5</v>
      </c>
      <c r="E15" s="44" t="s">
        <v>34</v>
      </c>
      <c r="F15" s="44">
        <v>42</v>
      </c>
      <c r="G15" s="39"/>
      <c r="H15" s="39"/>
      <c r="I15" s="53"/>
      <c r="J15" s="46">
        <f t="shared" si="0"/>
        <v>0</v>
      </c>
    </row>
    <row r="16" spans="1:10" s="36" customFormat="1" x14ac:dyDescent="0.25">
      <c r="A16" s="40" t="s">
        <v>49</v>
      </c>
      <c r="B16" s="41" t="s">
        <v>32</v>
      </c>
      <c r="C16" s="42">
        <v>1100</v>
      </c>
      <c r="D16" s="43">
        <v>5</v>
      </c>
      <c r="E16" s="44" t="s">
        <v>35</v>
      </c>
      <c r="F16" s="44">
        <v>21</v>
      </c>
      <c r="G16" s="39"/>
      <c r="H16" s="39"/>
      <c r="I16" s="53"/>
      <c r="J16" s="46">
        <f t="shared" si="0"/>
        <v>0</v>
      </c>
    </row>
    <row r="17" spans="1:10" s="38" customFormat="1" x14ac:dyDescent="0.25">
      <c r="A17" s="40" t="s">
        <v>49</v>
      </c>
      <c r="B17" s="41" t="s">
        <v>37</v>
      </c>
      <c r="C17" s="42">
        <v>240</v>
      </c>
      <c r="D17" s="43">
        <v>25</v>
      </c>
      <c r="E17" s="44" t="s">
        <v>33</v>
      </c>
      <c r="F17" s="44">
        <v>10</v>
      </c>
      <c r="G17" s="53"/>
      <c r="H17" s="53"/>
      <c r="I17" s="39"/>
      <c r="J17" s="46">
        <f>(D17*F17*H17)+(D17*G17*12)</f>
        <v>0</v>
      </c>
    </row>
    <row r="18" spans="1:10" s="38" customFormat="1" x14ac:dyDescent="0.25">
      <c r="A18" s="40" t="s">
        <v>49</v>
      </c>
      <c r="B18" s="41" t="s">
        <v>37</v>
      </c>
      <c r="C18" s="42">
        <v>240</v>
      </c>
      <c r="D18" s="43">
        <v>5</v>
      </c>
      <c r="E18" s="44" t="s">
        <v>34</v>
      </c>
      <c r="F18" s="44">
        <v>42</v>
      </c>
      <c r="G18" s="39"/>
      <c r="H18" s="39"/>
      <c r="I18" s="53"/>
      <c r="J18" s="46">
        <f t="shared" ref="J18:J19" si="1">I18*D18*F18</f>
        <v>0</v>
      </c>
    </row>
    <row r="19" spans="1:10" s="38" customFormat="1" x14ac:dyDescent="0.25">
      <c r="A19" s="40" t="s">
        <v>49</v>
      </c>
      <c r="B19" s="41" t="s">
        <v>37</v>
      </c>
      <c r="C19" s="42">
        <v>240</v>
      </c>
      <c r="D19" s="43">
        <v>5</v>
      </c>
      <c r="E19" s="44" t="s">
        <v>35</v>
      </c>
      <c r="F19" s="44">
        <v>21</v>
      </c>
      <c r="G19" s="39"/>
      <c r="H19" s="39"/>
      <c r="I19" s="53"/>
      <c r="J19" s="46">
        <f t="shared" si="1"/>
        <v>0</v>
      </c>
    </row>
    <row r="20" spans="1:10" x14ac:dyDescent="0.25">
      <c r="A20" s="40" t="s">
        <v>49</v>
      </c>
      <c r="B20" s="41" t="s">
        <v>37</v>
      </c>
      <c r="C20" s="42">
        <v>660</v>
      </c>
      <c r="D20" s="43">
        <v>5</v>
      </c>
      <c r="E20" s="44" t="s">
        <v>33</v>
      </c>
      <c r="F20" s="44">
        <v>10</v>
      </c>
      <c r="G20" s="53"/>
      <c r="H20" s="53"/>
      <c r="I20" s="39"/>
      <c r="J20" s="46">
        <f>(D20*F20*H20)+(D20*G20*12)</f>
        <v>0</v>
      </c>
    </row>
    <row r="21" spans="1:10" s="38" customFormat="1" x14ac:dyDescent="0.25">
      <c r="A21" s="40" t="s">
        <v>49</v>
      </c>
      <c r="B21" s="41" t="s">
        <v>37</v>
      </c>
      <c r="C21" s="42">
        <v>660</v>
      </c>
      <c r="D21" s="43">
        <v>5</v>
      </c>
      <c r="E21" s="44" t="s">
        <v>34</v>
      </c>
      <c r="F21" s="44">
        <v>42</v>
      </c>
      <c r="G21" s="39"/>
      <c r="H21" s="39"/>
      <c r="I21" s="53"/>
      <c r="J21" s="46">
        <f t="shared" ref="J21:J23" si="2">I21*D21*F21</f>
        <v>0</v>
      </c>
    </row>
    <row r="22" spans="1:10" x14ac:dyDescent="0.25">
      <c r="A22" s="40" t="s">
        <v>49</v>
      </c>
      <c r="B22" s="41" t="s">
        <v>37</v>
      </c>
      <c r="C22" s="42">
        <v>660</v>
      </c>
      <c r="D22" s="43">
        <v>5</v>
      </c>
      <c r="E22" s="44" t="s">
        <v>35</v>
      </c>
      <c r="F22" s="44">
        <v>21</v>
      </c>
      <c r="G22" s="39"/>
      <c r="H22" s="39"/>
      <c r="I22" s="53"/>
      <c r="J22" s="46">
        <f t="shared" si="2"/>
        <v>0</v>
      </c>
    </row>
    <row r="23" spans="1:10" s="38" customFormat="1" x14ac:dyDescent="0.25">
      <c r="A23" s="40" t="s">
        <v>49</v>
      </c>
      <c r="B23" s="41" t="s">
        <v>37</v>
      </c>
      <c r="C23" s="42">
        <v>660</v>
      </c>
      <c r="D23" s="43">
        <v>5</v>
      </c>
      <c r="E23" s="44" t="s">
        <v>38</v>
      </c>
      <c r="F23" s="44">
        <v>10</v>
      </c>
      <c r="G23" s="39"/>
      <c r="H23" s="39"/>
      <c r="I23" s="53"/>
      <c r="J23" s="46">
        <f t="shared" si="2"/>
        <v>0</v>
      </c>
    </row>
    <row r="24" spans="1:10" s="38" customFormat="1" x14ac:dyDescent="0.25">
      <c r="A24" s="40" t="s">
        <v>49</v>
      </c>
      <c r="B24" s="41" t="s">
        <v>37</v>
      </c>
      <c r="C24" s="42">
        <v>1100</v>
      </c>
      <c r="D24" s="43">
        <v>20</v>
      </c>
      <c r="E24" s="44" t="s">
        <v>33</v>
      </c>
      <c r="F24" s="44">
        <v>10</v>
      </c>
      <c r="G24" s="53"/>
      <c r="H24" s="53"/>
      <c r="I24" s="39"/>
      <c r="J24" s="46">
        <f>(D24*F24*H24)+(D24*G24*12)</f>
        <v>0</v>
      </c>
    </row>
    <row r="25" spans="1:10" s="38" customFormat="1" x14ac:dyDescent="0.25">
      <c r="A25" s="40" t="s">
        <v>49</v>
      </c>
      <c r="B25" s="41" t="s">
        <v>37</v>
      </c>
      <c r="C25" s="42">
        <v>1100</v>
      </c>
      <c r="D25" s="43">
        <v>5</v>
      </c>
      <c r="E25" s="44" t="s">
        <v>34</v>
      </c>
      <c r="F25" s="44">
        <v>42</v>
      </c>
      <c r="G25" s="39"/>
      <c r="H25" s="39"/>
      <c r="I25" s="53"/>
      <c r="J25" s="46">
        <f t="shared" ref="J25:J26" si="3">I25*D25*F25</f>
        <v>0</v>
      </c>
    </row>
    <row r="26" spans="1:10" s="38" customFormat="1" x14ac:dyDescent="0.25">
      <c r="A26" s="40" t="s">
        <v>49</v>
      </c>
      <c r="B26" s="41" t="s">
        <v>37</v>
      </c>
      <c r="C26" s="42">
        <v>1100</v>
      </c>
      <c r="D26" s="43">
        <v>5</v>
      </c>
      <c r="E26" s="44" t="s">
        <v>35</v>
      </c>
      <c r="F26" s="44">
        <v>21</v>
      </c>
      <c r="G26" s="39"/>
      <c r="H26" s="39"/>
      <c r="I26" s="53"/>
      <c r="J26" s="46">
        <f t="shared" si="3"/>
        <v>0</v>
      </c>
    </row>
    <row r="27" spans="1:10" s="38" customFormat="1" x14ac:dyDescent="0.25">
      <c r="A27" s="40" t="s">
        <v>49</v>
      </c>
      <c r="B27" s="41" t="s">
        <v>52</v>
      </c>
      <c r="C27" s="42">
        <v>240</v>
      </c>
      <c r="D27" s="43">
        <v>20</v>
      </c>
      <c r="E27" s="44" t="s">
        <v>33</v>
      </c>
      <c r="F27" s="44">
        <v>10</v>
      </c>
      <c r="G27" s="53"/>
      <c r="H27" s="53"/>
      <c r="I27" s="39"/>
      <c r="J27" s="46">
        <f>(D27*F27*H27)+(D27*G27*12)</f>
        <v>0</v>
      </c>
    </row>
    <row r="28" spans="1:10" s="36" customFormat="1" ht="15" customHeight="1" x14ac:dyDescent="0.25">
      <c r="A28" s="40" t="s">
        <v>49</v>
      </c>
      <c r="B28" s="41" t="s">
        <v>52</v>
      </c>
      <c r="C28" s="42">
        <v>240</v>
      </c>
      <c r="D28" s="43">
        <v>5</v>
      </c>
      <c r="E28" s="44" t="s">
        <v>34</v>
      </c>
      <c r="F28" s="44">
        <v>42</v>
      </c>
      <c r="G28" s="39"/>
      <c r="H28" s="39"/>
      <c r="I28" s="53"/>
      <c r="J28" s="46">
        <f t="shared" ref="J28:J30" si="4">I28*D28*F28</f>
        <v>0</v>
      </c>
    </row>
    <row r="29" spans="1:10" s="36" customFormat="1" ht="15" customHeight="1" x14ac:dyDescent="0.25">
      <c r="A29" s="40" t="s">
        <v>49</v>
      </c>
      <c r="B29" s="41" t="s">
        <v>52</v>
      </c>
      <c r="C29" s="42">
        <v>240</v>
      </c>
      <c r="D29" s="43">
        <v>5</v>
      </c>
      <c r="E29" s="44" t="s">
        <v>35</v>
      </c>
      <c r="F29" s="44">
        <v>21</v>
      </c>
      <c r="G29" s="39"/>
      <c r="H29" s="39"/>
      <c r="I29" s="53"/>
      <c r="J29" s="46">
        <f t="shared" si="4"/>
        <v>0</v>
      </c>
    </row>
    <row r="30" spans="1:10" s="36" customFormat="1" ht="15.6" customHeight="1" x14ac:dyDescent="0.25">
      <c r="A30" s="40" t="s">
        <v>49</v>
      </c>
      <c r="B30" s="41" t="s">
        <v>52</v>
      </c>
      <c r="C30" s="42">
        <v>240</v>
      </c>
      <c r="D30" s="43">
        <v>5</v>
      </c>
      <c r="E30" s="44" t="s">
        <v>38</v>
      </c>
      <c r="F30" s="44">
        <v>10</v>
      </c>
      <c r="G30" s="39"/>
      <c r="H30" s="39"/>
      <c r="I30" s="53"/>
      <c r="J30" s="46">
        <f t="shared" si="4"/>
        <v>0</v>
      </c>
    </row>
    <row r="31" spans="1:10" s="38" customFormat="1" x14ac:dyDescent="0.25">
      <c r="A31" s="40" t="s">
        <v>49</v>
      </c>
      <c r="B31" s="41" t="s">
        <v>39</v>
      </c>
      <c r="C31" s="42">
        <v>240</v>
      </c>
      <c r="D31" s="43">
        <v>5</v>
      </c>
      <c r="E31" s="44" t="s">
        <v>33</v>
      </c>
      <c r="F31" s="44">
        <v>10</v>
      </c>
      <c r="G31" s="53"/>
      <c r="H31" s="53"/>
      <c r="I31" s="39"/>
      <c r="J31" s="46">
        <f>(D31*F31*H31)+(D31*G31*12)</f>
        <v>0</v>
      </c>
    </row>
    <row r="32" spans="1:10" s="38" customFormat="1" x14ac:dyDescent="0.25">
      <c r="A32" s="40" t="s">
        <v>49</v>
      </c>
      <c r="B32" s="41" t="s">
        <v>39</v>
      </c>
      <c r="C32" s="42">
        <v>240</v>
      </c>
      <c r="D32" s="43">
        <v>5</v>
      </c>
      <c r="E32" s="44" t="s">
        <v>34</v>
      </c>
      <c r="F32" s="44">
        <v>42</v>
      </c>
      <c r="G32" s="39"/>
      <c r="H32" s="39"/>
      <c r="I32" s="53"/>
      <c r="J32" s="46">
        <f t="shared" ref="J32:J33" si="5">I32*D32*F32</f>
        <v>0</v>
      </c>
    </row>
    <row r="33" spans="1:10" s="3" customFormat="1" x14ac:dyDescent="0.25">
      <c r="A33" s="40" t="s">
        <v>49</v>
      </c>
      <c r="B33" s="41" t="s">
        <v>39</v>
      </c>
      <c r="C33" s="42">
        <v>240</v>
      </c>
      <c r="D33" s="43">
        <v>5</v>
      </c>
      <c r="E33" s="44" t="s">
        <v>35</v>
      </c>
      <c r="F33" s="44">
        <v>21</v>
      </c>
      <c r="G33" s="39"/>
      <c r="H33" s="39"/>
      <c r="I33" s="53"/>
      <c r="J33" s="46">
        <f t="shared" si="5"/>
        <v>0</v>
      </c>
    </row>
    <row r="34" spans="1:10" s="36" customFormat="1" x14ac:dyDescent="0.25">
      <c r="A34" s="40" t="s">
        <v>49</v>
      </c>
      <c r="B34" s="41" t="s">
        <v>39</v>
      </c>
      <c r="C34" s="42">
        <v>660</v>
      </c>
      <c r="D34" s="43">
        <v>5</v>
      </c>
      <c r="E34" s="44" t="s">
        <v>33</v>
      </c>
      <c r="F34" s="44">
        <v>10</v>
      </c>
      <c r="G34" s="53"/>
      <c r="H34" s="53"/>
      <c r="I34" s="39"/>
      <c r="J34" s="46">
        <f>(D34*F34*H34)+(D34*G34*12)</f>
        <v>0</v>
      </c>
    </row>
    <row r="35" spans="1:10" s="36" customFormat="1" x14ac:dyDescent="0.25">
      <c r="A35" s="40" t="s">
        <v>49</v>
      </c>
      <c r="B35" s="41" t="s">
        <v>39</v>
      </c>
      <c r="C35" s="42">
        <v>660</v>
      </c>
      <c r="D35" s="43">
        <v>5</v>
      </c>
      <c r="E35" s="44" t="s">
        <v>34</v>
      </c>
      <c r="F35" s="44">
        <v>42</v>
      </c>
      <c r="G35" s="39"/>
      <c r="H35" s="39"/>
      <c r="I35" s="53"/>
      <c r="J35" s="46">
        <f t="shared" ref="J35:J36" si="6">I35*D35*F35</f>
        <v>0</v>
      </c>
    </row>
    <row r="36" spans="1:10" s="36" customFormat="1" x14ac:dyDescent="0.25">
      <c r="A36" s="40" t="s">
        <v>49</v>
      </c>
      <c r="B36" s="41" t="s">
        <v>39</v>
      </c>
      <c r="C36" s="42">
        <v>660</v>
      </c>
      <c r="D36" s="43">
        <v>5</v>
      </c>
      <c r="E36" s="44" t="s">
        <v>35</v>
      </c>
      <c r="F36" s="44">
        <v>21</v>
      </c>
      <c r="G36" s="39"/>
      <c r="H36" s="39"/>
      <c r="I36" s="53"/>
      <c r="J36" s="46">
        <f t="shared" si="6"/>
        <v>0</v>
      </c>
    </row>
    <row r="37" spans="1:10" s="36" customFormat="1" x14ac:dyDescent="0.25">
      <c r="A37" s="40" t="s">
        <v>49</v>
      </c>
      <c r="B37" s="41" t="s">
        <v>39</v>
      </c>
      <c r="C37" s="42">
        <v>1100</v>
      </c>
      <c r="D37" s="43">
        <v>10</v>
      </c>
      <c r="E37" s="44" t="s">
        <v>33</v>
      </c>
      <c r="F37" s="44">
        <v>10</v>
      </c>
      <c r="G37" s="53"/>
      <c r="H37" s="53"/>
      <c r="I37" s="39"/>
      <c r="J37" s="46">
        <f>(D37*F37*H37)+(D37*G37*12)</f>
        <v>0</v>
      </c>
    </row>
    <row r="38" spans="1:10" s="36" customFormat="1" x14ac:dyDescent="0.25">
      <c r="A38" s="40" t="s">
        <v>49</v>
      </c>
      <c r="B38" s="41" t="s">
        <v>39</v>
      </c>
      <c r="C38" s="42">
        <v>1100</v>
      </c>
      <c r="D38" s="43">
        <v>5</v>
      </c>
      <c r="E38" s="44" t="s">
        <v>34</v>
      </c>
      <c r="F38" s="44">
        <v>42</v>
      </c>
      <c r="G38" s="39"/>
      <c r="H38" s="39"/>
      <c r="I38" s="53"/>
      <c r="J38" s="46">
        <f t="shared" ref="J38:J39" si="7">I38*D38*F38</f>
        <v>0</v>
      </c>
    </row>
    <row r="39" spans="1:10" s="36" customFormat="1" x14ac:dyDescent="0.25">
      <c r="A39" s="40" t="s">
        <v>49</v>
      </c>
      <c r="B39" s="41" t="s">
        <v>39</v>
      </c>
      <c r="C39" s="42">
        <v>1100</v>
      </c>
      <c r="D39" s="43">
        <v>5</v>
      </c>
      <c r="E39" s="44" t="s">
        <v>35</v>
      </c>
      <c r="F39" s="44">
        <v>21</v>
      </c>
      <c r="G39" s="39"/>
      <c r="H39" s="39"/>
      <c r="I39" s="53"/>
      <c r="J39" s="46">
        <f t="shared" si="7"/>
        <v>0</v>
      </c>
    </row>
    <row r="40" spans="1:10" x14ac:dyDescent="0.25">
      <c r="A40" s="40" t="s">
        <v>49</v>
      </c>
      <c r="B40" s="41" t="s">
        <v>40</v>
      </c>
      <c r="C40" s="42">
        <v>240</v>
      </c>
      <c r="D40" s="43">
        <v>5</v>
      </c>
      <c r="E40" s="44" t="s">
        <v>33</v>
      </c>
      <c r="F40" s="44">
        <v>10</v>
      </c>
      <c r="G40" s="53"/>
      <c r="H40" s="53"/>
      <c r="I40" s="39"/>
      <c r="J40" s="46">
        <f t="shared" ref="J40:J42" si="8">(D40*F40*H40)+(D40*G40*12)</f>
        <v>0</v>
      </c>
    </row>
    <row r="41" spans="1:10" x14ac:dyDescent="0.25">
      <c r="A41" s="40" t="s">
        <v>49</v>
      </c>
      <c r="B41" s="41" t="s">
        <v>40</v>
      </c>
      <c r="C41" s="42">
        <v>660</v>
      </c>
      <c r="D41" s="43">
        <v>5</v>
      </c>
      <c r="E41" s="44" t="s">
        <v>33</v>
      </c>
      <c r="F41" s="44">
        <v>10</v>
      </c>
      <c r="G41" s="53"/>
      <c r="H41" s="53"/>
      <c r="I41" s="39"/>
      <c r="J41" s="46">
        <f t="shared" si="8"/>
        <v>0</v>
      </c>
    </row>
    <row r="42" spans="1:10" x14ac:dyDescent="0.25">
      <c r="A42" s="40" t="s">
        <v>49</v>
      </c>
      <c r="B42" s="41" t="s">
        <v>41</v>
      </c>
      <c r="C42" s="42">
        <v>240</v>
      </c>
      <c r="D42" s="43">
        <v>5</v>
      </c>
      <c r="E42" s="44" t="s">
        <v>33</v>
      </c>
      <c r="F42" s="44">
        <v>10</v>
      </c>
      <c r="G42" s="53"/>
      <c r="H42" s="53"/>
      <c r="I42" s="39"/>
      <c r="J42" s="46">
        <f t="shared" si="8"/>
        <v>0</v>
      </c>
    </row>
    <row r="43" spans="1:10" s="36" customFormat="1" x14ac:dyDescent="0.25">
      <c r="A43" s="40" t="s">
        <v>49</v>
      </c>
      <c r="B43" s="41" t="s">
        <v>53</v>
      </c>
      <c r="C43" s="42">
        <v>240</v>
      </c>
      <c r="D43" s="43">
        <v>5</v>
      </c>
      <c r="E43" s="44" t="s">
        <v>34</v>
      </c>
      <c r="F43" s="44">
        <v>42</v>
      </c>
      <c r="G43" s="39"/>
      <c r="H43" s="39"/>
      <c r="I43" s="53"/>
      <c r="J43" s="46">
        <f t="shared" ref="J43:J44" si="9">I43*D43*F43</f>
        <v>0</v>
      </c>
    </row>
    <row r="44" spans="1:10" s="36" customFormat="1" x14ac:dyDescent="0.25">
      <c r="A44" s="40" t="s">
        <v>49</v>
      </c>
      <c r="B44" s="41" t="s">
        <v>53</v>
      </c>
      <c r="C44" s="42">
        <v>240</v>
      </c>
      <c r="D44" s="43">
        <v>5</v>
      </c>
      <c r="E44" s="44" t="s">
        <v>35</v>
      </c>
      <c r="F44" s="44">
        <v>21</v>
      </c>
      <c r="G44" s="39"/>
      <c r="H44" s="39"/>
      <c r="I44" s="53"/>
      <c r="J44" s="46">
        <f t="shared" si="9"/>
        <v>0</v>
      </c>
    </row>
    <row r="45" spans="1:10" s="36" customFormat="1" x14ac:dyDescent="0.25">
      <c r="A45" s="40" t="s">
        <v>49</v>
      </c>
      <c r="B45" s="41" t="s">
        <v>54</v>
      </c>
      <c r="C45" s="42">
        <v>120</v>
      </c>
      <c r="D45" s="43">
        <v>5</v>
      </c>
      <c r="E45" s="44" t="s">
        <v>33</v>
      </c>
      <c r="F45" s="44">
        <v>10</v>
      </c>
      <c r="G45" s="53"/>
      <c r="H45" s="53"/>
      <c r="I45" s="39"/>
      <c r="J45" s="46">
        <f>(D45*F45*H45)+(D45*G45*12)</f>
        <v>0</v>
      </c>
    </row>
    <row r="46" spans="1:10" x14ac:dyDescent="0.25">
      <c r="A46" s="40" t="s">
        <v>49</v>
      </c>
      <c r="B46" s="41" t="s">
        <v>54</v>
      </c>
      <c r="C46" s="42">
        <v>120</v>
      </c>
      <c r="D46" s="43">
        <v>5</v>
      </c>
      <c r="E46" s="44" t="s">
        <v>34</v>
      </c>
      <c r="F46" s="44">
        <v>42</v>
      </c>
      <c r="G46" s="39"/>
      <c r="H46" s="39"/>
      <c r="I46" s="53"/>
      <c r="J46" s="46">
        <f t="shared" ref="J46:J47" si="10">I46*D46*F46</f>
        <v>0</v>
      </c>
    </row>
    <row r="47" spans="1:10" x14ac:dyDescent="0.25">
      <c r="A47" s="40" t="s">
        <v>49</v>
      </c>
      <c r="B47" s="41" t="s">
        <v>54</v>
      </c>
      <c r="C47" s="42">
        <v>120</v>
      </c>
      <c r="D47" s="43">
        <v>5</v>
      </c>
      <c r="E47" s="44" t="s">
        <v>35</v>
      </c>
      <c r="F47" s="44">
        <v>21</v>
      </c>
      <c r="G47" s="39"/>
      <c r="H47" s="39"/>
      <c r="I47" s="53"/>
      <c r="J47" s="46">
        <f t="shared" si="10"/>
        <v>0</v>
      </c>
    </row>
    <row r="48" spans="1:10" x14ac:dyDescent="0.25"/>
    <row r="49" spans="1:10" x14ac:dyDescent="0.25">
      <c r="G49" s="20" t="s">
        <v>55</v>
      </c>
      <c r="H49" s="21"/>
      <c r="I49" s="21"/>
      <c r="J49" s="22">
        <f>SUM(J5:J47)</f>
        <v>0</v>
      </c>
    </row>
    <row r="50" spans="1:10" x14ac:dyDescent="0.25">
      <c r="G50" s="23"/>
      <c r="H50" s="23"/>
      <c r="I50" s="23"/>
      <c r="J50" s="24"/>
    </row>
    <row r="51" spans="1:10" x14ac:dyDescent="0.25">
      <c r="A51" s="14" t="s">
        <v>56</v>
      </c>
    </row>
    <row r="52" spans="1:10" x14ac:dyDescent="0.25">
      <c r="A52" s="14"/>
    </row>
  </sheetData>
  <sheetProtection algorithmName="SHA-512" hashValue="8AUWJ2tZCbqqH5JyPTaA16NFcrgyT66LooMJ2yPToL43u6JjI1QLGR8H5UOktwgxmG7tRB2qwCOEdVWoDrSfUQ==" saltValue="sMMaeJj1tXqzdMmbYtWpdQ==" spinCount="100000" sheet="1" sort="0" autoFilter="0"/>
  <autoFilter ref="A4:J47" xr:uid="{00000000-0001-0000-0200-000000000000}"/>
  <phoneticPr fontId="17" type="noConversion"/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4"/>
  <sheetViews>
    <sheetView zoomScale="98" zoomScaleNormal="115" workbookViewId="0">
      <selection activeCell="J20" sqref="J20"/>
    </sheetView>
  </sheetViews>
  <sheetFormatPr defaultRowHeight="15" customHeight="1" x14ac:dyDescent="0.25"/>
  <cols>
    <col min="1" max="1" width="14.5703125" customWidth="1"/>
    <col min="2" max="2" width="13.42578125" customWidth="1"/>
    <col min="3" max="3" width="16.42578125" customWidth="1"/>
    <col min="5" max="5" width="13.140625" customWidth="1"/>
    <col min="6" max="7" width="20.140625" customWidth="1"/>
    <col min="8" max="8" width="22.28515625" customWidth="1"/>
    <col min="9" max="10" width="19.7109375" customWidth="1"/>
    <col min="11" max="11" width="19.5703125" customWidth="1"/>
    <col min="12" max="12" width="19.140625" customWidth="1"/>
  </cols>
  <sheetData>
    <row r="1" spans="1:12" ht="18.75" x14ac:dyDescent="0.3">
      <c r="A1" s="34" t="s">
        <v>10</v>
      </c>
      <c r="D1" s="1"/>
      <c r="E1" t="s">
        <v>2</v>
      </c>
    </row>
    <row r="3" spans="1:12" x14ac:dyDescent="0.25">
      <c r="A3" s="12"/>
      <c r="B3" s="11"/>
      <c r="C3" s="11"/>
      <c r="D3" s="11"/>
      <c r="E3" s="11"/>
      <c r="F3" s="11"/>
      <c r="G3" s="11"/>
      <c r="H3" s="13" t="s">
        <v>18</v>
      </c>
      <c r="I3" s="13" t="s">
        <v>57</v>
      </c>
      <c r="J3" s="13" t="s">
        <v>58</v>
      </c>
      <c r="K3" s="13" t="s">
        <v>47</v>
      </c>
      <c r="L3" s="13"/>
    </row>
    <row r="4" spans="1:12" ht="25.5" x14ac:dyDescent="0.25">
      <c r="A4" s="15" t="s">
        <v>6</v>
      </c>
      <c r="B4" s="16" t="s">
        <v>21</v>
      </c>
      <c r="C4" s="16" t="s">
        <v>22</v>
      </c>
      <c r="D4" s="16" t="s">
        <v>23</v>
      </c>
      <c r="E4" s="16" t="s">
        <v>24</v>
      </c>
      <c r="F4" s="16" t="s">
        <v>25</v>
      </c>
      <c r="G4" s="16" t="s">
        <v>59</v>
      </c>
      <c r="H4" s="16" t="s">
        <v>27</v>
      </c>
      <c r="I4" s="16" t="s">
        <v>60</v>
      </c>
      <c r="J4" s="16" t="s">
        <v>61</v>
      </c>
      <c r="K4" s="16" t="s">
        <v>29</v>
      </c>
      <c r="L4" s="4" t="s">
        <v>30</v>
      </c>
    </row>
    <row r="5" spans="1:12" x14ac:dyDescent="0.25">
      <c r="A5" s="40" t="s">
        <v>62</v>
      </c>
      <c r="B5" s="41" t="s">
        <v>32</v>
      </c>
      <c r="C5" s="42">
        <v>6000</v>
      </c>
      <c r="D5" s="43">
        <v>2</v>
      </c>
      <c r="E5" s="18" t="s">
        <v>33</v>
      </c>
      <c r="F5" s="18">
        <v>5</v>
      </c>
      <c r="G5" s="18">
        <v>1800</v>
      </c>
      <c r="H5" s="54"/>
      <c r="I5" s="54"/>
      <c r="J5" s="54"/>
      <c r="K5" s="17"/>
      <c r="L5" s="19">
        <f>(D5*F5*I5)+(D5*H5*12)+((G5/1000)*D5*F5*J5)</f>
        <v>0</v>
      </c>
    </row>
    <row r="6" spans="1:12" s="38" customFormat="1" x14ac:dyDescent="0.25">
      <c r="A6" s="40" t="s">
        <v>63</v>
      </c>
      <c r="B6" s="41" t="s">
        <v>32</v>
      </c>
      <c r="C6" s="42">
        <v>6000</v>
      </c>
      <c r="D6" s="43">
        <v>2</v>
      </c>
      <c r="E6" s="18" t="s">
        <v>33</v>
      </c>
      <c r="F6" s="18">
        <v>5</v>
      </c>
      <c r="G6" s="18">
        <v>2100</v>
      </c>
      <c r="H6" s="37"/>
      <c r="I6" s="54"/>
      <c r="J6" s="54"/>
      <c r="K6" s="37"/>
      <c r="L6" s="19">
        <f t="shared" ref="L6:L20" si="0">(D6*F6*I6)+(D6*H6*12)+((G6/1000)*D6*F6*J6)</f>
        <v>0</v>
      </c>
    </row>
    <row r="7" spans="1:12" s="38" customFormat="1" x14ac:dyDescent="0.25">
      <c r="A7" s="40" t="s">
        <v>62</v>
      </c>
      <c r="B7" s="41" t="s">
        <v>32</v>
      </c>
      <c r="C7" s="42">
        <v>10000</v>
      </c>
      <c r="D7" s="43">
        <v>2</v>
      </c>
      <c r="E7" s="18" t="s">
        <v>33</v>
      </c>
      <c r="F7" s="18">
        <v>5</v>
      </c>
      <c r="G7" s="18">
        <v>3000</v>
      </c>
      <c r="H7" s="54"/>
      <c r="I7" s="54"/>
      <c r="J7" s="54"/>
      <c r="K7" s="37"/>
      <c r="L7" s="19">
        <f t="shared" si="0"/>
        <v>0</v>
      </c>
    </row>
    <row r="8" spans="1:12" x14ac:dyDescent="0.25">
      <c r="A8" s="40" t="s">
        <v>64</v>
      </c>
      <c r="B8" s="41" t="s">
        <v>65</v>
      </c>
      <c r="C8" s="42">
        <v>10</v>
      </c>
      <c r="D8" s="43">
        <v>2</v>
      </c>
      <c r="E8" s="18" t="s">
        <v>33</v>
      </c>
      <c r="F8" s="18">
        <v>5</v>
      </c>
      <c r="G8" s="18">
        <v>10</v>
      </c>
      <c r="H8" s="54"/>
      <c r="I8" s="54"/>
      <c r="J8" s="54"/>
      <c r="K8" s="37"/>
      <c r="L8" s="19">
        <f t="shared" si="0"/>
        <v>0</v>
      </c>
    </row>
    <row r="9" spans="1:12" s="38" customFormat="1" x14ac:dyDescent="0.25">
      <c r="A9" s="40" t="s">
        <v>66</v>
      </c>
      <c r="B9" s="41"/>
      <c r="C9" s="42">
        <v>1500</v>
      </c>
      <c r="D9" s="43">
        <v>2</v>
      </c>
      <c r="E9" s="18" t="s">
        <v>33</v>
      </c>
      <c r="F9" s="18">
        <v>5</v>
      </c>
      <c r="G9" s="18">
        <v>125</v>
      </c>
      <c r="H9" s="54"/>
      <c r="I9" s="54"/>
      <c r="J9" s="54"/>
      <c r="K9" s="37"/>
      <c r="L9" s="19">
        <f t="shared" si="0"/>
        <v>0</v>
      </c>
    </row>
    <row r="10" spans="1:12" s="36" customFormat="1" x14ac:dyDescent="0.25">
      <c r="A10" s="40" t="s">
        <v>66</v>
      </c>
      <c r="B10" s="41"/>
      <c r="C10" s="42">
        <v>3000</v>
      </c>
      <c r="D10" s="43">
        <v>2</v>
      </c>
      <c r="E10" s="18" t="s">
        <v>33</v>
      </c>
      <c r="F10" s="18">
        <v>5</v>
      </c>
      <c r="G10" s="18">
        <v>800</v>
      </c>
      <c r="H10" s="54"/>
      <c r="I10" s="54"/>
      <c r="J10" s="54"/>
      <c r="K10" s="35"/>
      <c r="L10" s="19">
        <f t="shared" si="0"/>
        <v>0</v>
      </c>
    </row>
    <row r="11" spans="1:12" s="36" customFormat="1" x14ac:dyDescent="0.25">
      <c r="A11" s="40" t="s">
        <v>66</v>
      </c>
      <c r="B11" s="41"/>
      <c r="C11" s="42">
        <v>6500</v>
      </c>
      <c r="D11" s="43">
        <v>2</v>
      </c>
      <c r="E11" s="18" t="s">
        <v>33</v>
      </c>
      <c r="F11" s="18">
        <v>5</v>
      </c>
      <c r="G11" s="18">
        <v>800</v>
      </c>
      <c r="H11" s="54"/>
      <c r="I11" s="54"/>
      <c r="J11" s="54"/>
      <c r="K11" s="35"/>
      <c r="L11" s="19">
        <f t="shared" si="0"/>
        <v>0</v>
      </c>
    </row>
    <row r="12" spans="1:12" x14ac:dyDescent="0.25">
      <c r="A12" s="40" t="s">
        <v>67</v>
      </c>
      <c r="B12" s="41" t="s">
        <v>68</v>
      </c>
      <c r="C12" s="42">
        <v>3000</v>
      </c>
      <c r="D12" s="43">
        <v>2</v>
      </c>
      <c r="E12" s="18" t="s">
        <v>33</v>
      </c>
      <c r="F12" s="18">
        <v>5</v>
      </c>
      <c r="G12" s="18">
        <v>3000</v>
      </c>
      <c r="H12" s="54"/>
      <c r="I12" s="54"/>
      <c r="J12" s="54"/>
      <c r="K12" s="17"/>
      <c r="L12" s="19">
        <f t="shared" si="0"/>
        <v>0</v>
      </c>
    </row>
    <row r="13" spans="1:12" x14ac:dyDescent="0.25">
      <c r="A13" s="40" t="s">
        <v>67</v>
      </c>
      <c r="B13" s="41" t="s">
        <v>68</v>
      </c>
      <c r="C13" s="42">
        <v>6000</v>
      </c>
      <c r="D13" s="43">
        <v>2</v>
      </c>
      <c r="E13" s="18" t="s">
        <v>33</v>
      </c>
      <c r="F13" s="18">
        <v>5</v>
      </c>
      <c r="G13" s="18">
        <v>5000</v>
      </c>
      <c r="H13" s="54"/>
      <c r="I13" s="54"/>
      <c r="J13" s="54"/>
      <c r="K13" s="17"/>
      <c r="L13" s="19">
        <f t="shared" si="0"/>
        <v>0</v>
      </c>
    </row>
    <row r="14" spans="1:12" x14ac:dyDescent="0.25">
      <c r="A14" s="40" t="s">
        <v>67</v>
      </c>
      <c r="B14" s="41" t="s">
        <v>68</v>
      </c>
      <c r="C14" s="42">
        <v>10000</v>
      </c>
      <c r="D14" s="43">
        <v>2</v>
      </c>
      <c r="E14" s="18" t="s">
        <v>33</v>
      </c>
      <c r="F14" s="18">
        <v>5</v>
      </c>
      <c r="G14" s="18">
        <v>8000</v>
      </c>
      <c r="H14" s="54"/>
      <c r="I14" s="54"/>
      <c r="J14" s="54"/>
      <c r="K14" s="17"/>
      <c r="L14" s="19">
        <f t="shared" si="0"/>
        <v>0</v>
      </c>
    </row>
    <row r="15" spans="1:12" s="38" customFormat="1" x14ac:dyDescent="0.25">
      <c r="A15" s="40" t="s">
        <v>67</v>
      </c>
      <c r="B15" s="41" t="s">
        <v>69</v>
      </c>
      <c r="C15" s="42">
        <v>3000</v>
      </c>
      <c r="D15" s="43">
        <v>2</v>
      </c>
      <c r="E15" s="18" t="s">
        <v>33</v>
      </c>
      <c r="F15" s="18">
        <v>5</v>
      </c>
      <c r="G15" s="18">
        <v>1000</v>
      </c>
      <c r="H15" s="54"/>
      <c r="I15" s="54"/>
      <c r="J15" s="54"/>
      <c r="K15" s="37"/>
      <c r="L15" s="19">
        <f t="shared" si="0"/>
        <v>0</v>
      </c>
    </row>
    <row r="16" spans="1:12" s="3" customFormat="1" x14ac:dyDescent="0.25">
      <c r="A16" s="40" t="s">
        <v>67</v>
      </c>
      <c r="B16" s="41" t="s">
        <v>69</v>
      </c>
      <c r="C16" s="42">
        <v>6000</v>
      </c>
      <c r="D16" s="43">
        <v>2</v>
      </c>
      <c r="E16" s="18" t="s">
        <v>33</v>
      </c>
      <c r="F16" s="18">
        <v>5</v>
      </c>
      <c r="G16" s="18">
        <v>1665</v>
      </c>
      <c r="H16" s="54"/>
      <c r="I16" s="54"/>
      <c r="J16" s="54"/>
      <c r="K16" s="17"/>
      <c r="L16" s="19">
        <f t="shared" si="0"/>
        <v>0</v>
      </c>
    </row>
    <row r="17" spans="1:12" s="3" customFormat="1" x14ac:dyDescent="0.25">
      <c r="A17" s="40" t="s">
        <v>67</v>
      </c>
      <c r="B17" s="41" t="s">
        <v>69</v>
      </c>
      <c r="C17" s="42">
        <v>10000</v>
      </c>
      <c r="D17" s="43">
        <v>2</v>
      </c>
      <c r="E17" s="18" t="s">
        <v>33</v>
      </c>
      <c r="F17" s="18">
        <v>5</v>
      </c>
      <c r="G17" s="18">
        <v>3000</v>
      </c>
      <c r="H17" s="54"/>
      <c r="I17" s="54"/>
      <c r="J17" s="54"/>
      <c r="K17" s="17"/>
      <c r="L17" s="19">
        <f t="shared" si="0"/>
        <v>0</v>
      </c>
    </row>
    <row r="18" spans="1:12" x14ac:dyDescent="0.25">
      <c r="A18" s="40" t="s">
        <v>67</v>
      </c>
      <c r="B18" s="41" t="s">
        <v>70</v>
      </c>
      <c r="C18" s="42">
        <v>3000</v>
      </c>
      <c r="D18" s="43">
        <v>2</v>
      </c>
      <c r="E18" s="18" t="s">
        <v>33</v>
      </c>
      <c r="F18" s="18">
        <v>5</v>
      </c>
      <c r="G18" s="18">
        <v>200</v>
      </c>
      <c r="H18" s="54"/>
      <c r="I18" s="54"/>
      <c r="J18" s="54"/>
      <c r="K18" s="17"/>
      <c r="L18" s="19">
        <f t="shared" si="0"/>
        <v>0</v>
      </c>
    </row>
    <row r="19" spans="1:12" x14ac:dyDescent="0.25">
      <c r="A19" s="40" t="s">
        <v>67</v>
      </c>
      <c r="B19" s="41" t="s">
        <v>70</v>
      </c>
      <c r="C19" s="42">
        <v>6000</v>
      </c>
      <c r="D19" s="43">
        <v>2</v>
      </c>
      <c r="E19" s="18" t="s">
        <v>33</v>
      </c>
      <c r="F19" s="18">
        <v>5</v>
      </c>
      <c r="G19" s="18">
        <v>330</v>
      </c>
      <c r="H19" s="54"/>
      <c r="I19" s="54"/>
      <c r="J19" s="54"/>
      <c r="K19" s="17"/>
      <c r="L19" s="19">
        <f t="shared" si="0"/>
        <v>0</v>
      </c>
    </row>
    <row r="20" spans="1:12" x14ac:dyDescent="0.25">
      <c r="A20" s="40" t="s">
        <v>67</v>
      </c>
      <c r="B20" s="41" t="s">
        <v>70</v>
      </c>
      <c r="C20" s="42">
        <v>10000</v>
      </c>
      <c r="D20" s="43">
        <v>2</v>
      </c>
      <c r="E20" s="18" t="s">
        <v>33</v>
      </c>
      <c r="F20" s="18">
        <v>5</v>
      </c>
      <c r="G20" s="18">
        <v>500</v>
      </c>
      <c r="H20" s="54"/>
      <c r="I20" s="54"/>
      <c r="J20" s="54"/>
      <c r="K20" s="17"/>
      <c r="L20" s="19">
        <f t="shared" si="0"/>
        <v>0</v>
      </c>
    </row>
    <row r="21" spans="1:12" x14ac:dyDescent="0.25"/>
    <row r="22" spans="1:12" x14ac:dyDescent="0.25">
      <c r="H22" s="20" t="s">
        <v>55</v>
      </c>
      <c r="I22" s="21"/>
      <c r="J22" s="21"/>
      <c r="K22" s="21"/>
      <c r="L22" s="22">
        <f>SUM(L5:L20)</f>
        <v>0</v>
      </c>
    </row>
    <row r="23" spans="1:12" x14ac:dyDescent="0.25">
      <c r="H23" s="23"/>
      <c r="I23" s="23"/>
      <c r="J23" s="23"/>
      <c r="K23" s="23"/>
      <c r="L23" s="24"/>
    </row>
    <row r="24" spans="1:12" x14ac:dyDescent="0.25">
      <c r="A24" s="14" t="s">
        <v>56</v>
      </c>
    </row>
  </sheetData>
  <sheetProtection algorithmName="SHA-512" hashValue="ztz6kmxVqW9aMWzREPbilmrKjANDeGQn23bjKhhOlee23c4TrKdYGlGXQOUFSHnJciEH6P0XbnY0yE6+YeJh1Q==" saltValue="MSHiP/pycBpLA3bCDXEPtg==" spinCount="100000" sheet="1" deleteRows="0" sort="0"/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F628-916B-4335-88CB-A1D539FB4B86}">
  <dimension ref="A1:G12"/>
  <sheetViews>
    <sheetView workbookViewId="0">
      <selection activeCell="G25" sqref="G25"/>
    </sheetView>
  </sheetViews>
  <sheetFormatPr defaultRowHeight="15" x14ac:dyDescent="0.25"/>
  <cols>
    <col min="1" max="1" width="23.5703125" bestFit="1" customWidth="1"/>
    <col min="6" max="6" width="16.85546875" customWidth="1"/>
  </cols>
  <sheetData>
    <row r="1" spans="1:7" x14ac:dyDescent="0.25">
      <c r="A1" s="36"/>
    </row>
    <row r="2" spans="1:7" x14ac:dyDescent="0.25">
      <c r="A2" s="49" t="s">
        <v>71</v>
      </c>
      <c r="B2" s="11"/>
      <c r="C2" s="11"/>
      <c r="D2" s="11"/>
      <c r="E2" s="11"/>
      <c r="F2" s="11"/>
      <c r="G2" s="13"/>
    </row>
    <row r="3" spans="1:7" x14ac:dyDescent="0.25">
      <c r="A3" s="15"/>
      <c r="B3" s="16"/>
      <c r="C3" s="16"/>
      <c r="D3" s="16"/>
      <c r="E3" s="16"/>
      <c r="F3" s="16"/>
      <c r="G3" s="16"/>
    </row>
    <row r="4" spans="1:7" x14ac:dyDescent="0.25">
      <c r="A4" s="48" t="s">
        <v>72</v>
      </c>
      <c r="B4" s="48">
        <v>60</v>
      </c>
      <c r="C4" s="48" t="s">
        <v>73</v>
      </c>
      <c r="D4" s="55">
        <v>0</v>
      </c>
      <c r="E4" s="48"/>
      <c r="F4" s="48" t="s">
        <v>74</v>
      </c>
      <c r="G4" s="55">
        <v>0</v>
      </c>
    </row>
    <row r="5" spans="1:7" x14ac:dyDescent="0.25">
      <c r="A5" s="48"/>
      <c r="B5" s="48">
        <v>90</v>
      </c>
      <c r="C5" s="48" t="s">
        <v>75</v>
      </c>
      <c r="D5" s="55">
        <v>0</v>
      </c>
      <c r="E5" s="48"/>
      <c r="F5" s="48" t="s">
        <v>74</v>
      </c>
      <c r="G5" s="55">
        <v>0</v>
      </c>
    </row>
    <row r="6" spans="1:7" x14ac:dyDescent="0.25">
      <c r="A6" s="48"/>
      <c r="B6" s="48">
        <v>160</v>
      </c>
      <c r="C6" s="48" t="s">
        <v>73</v>
      </c>
      <c r="D6" s="55">
        <v>0</v>
      </c>
      <c r="E6" s="48"/>
      <c r="F6" s="48" t="s">
        <v>74</v>
      </c>
      <c r="G6" s="55">
        <v>0</v>
      </c>
    </row>
    <row r="9" spans="1:7" x14ac:dyDescent="0.25">
      <c r="A9" s="59" t="s">
        <v>76</v>
      </c>
      <c r="B9" s="59"/>
      <c r="C9" s="59"/>
      <c r="D9" s="59"/>
      <c r="E9" s="60"/>
      <c r="F9" s="55">
        <v>0</v>
      </c>
    </row>
    <row r="11" spans="1:7" x14ac:dyDescent="0.25">
      <c r="A11" s="50" t="s">
        <v>77</v>
      </c>
    </row>
    <row r="12" spans="1:7" x14ac:dyDescent="0.25">
      <c r="A12" s="51" t="s">
        <v>78</v>
      </c>
    </row>
  </sheetData>
  <sheetProtection algorithmName="SHA-512" hashValue="GC9hgeAKvK7iqedU356/XwPAGjaVPpbpw8JDOIVaCrIl/O1VyXqP+VerbbnsVB70WbU6DQSaP5F1WSBDIXV2SA==" saltValue="nDYXgOVGRLPJoziMZt1jAw==" spinCount="100000" sheet="1" objects="1" scenarios="1"/>
  <mergeCells count="1">
    <mergeCell ref="A9:E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9A15A6-A9D7-46CD-8EF8-648EE8A3C27C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51AD618B-7CF7-422F-9D40-4E15A9C7A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378EB2-39F1-4D3E-ACEC-932012350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Totaaltelling</vt:lpstr>
      <vt:lpstr>Ondergrondse containers</vt:lpstr>
      <vt:lpstr>Rolcontainers</vt:lpstr>
      <vt:lpstr>Overige containers</vt:lpstr>
      <vt:lpstr>Overige dienstverlening</vt:lpstr>
      <vt:lpstr>Totaaltelling!Afdrukbereik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definitief.xlsx</dc:title>
  <dc:subject/>
  <dc:creator>dkeizers</dc:creator>
  <cp:keywords/>
  <dc:description/>
  <cp:lastModifiedBy>Joy Wijnberg | Inkada Inkoop &amp; Advies</cp:lastModifiedBy>
  <cp:revision/>
  <dcterms:created xsi:type="dcterms:W3CDTF">2011-10-24T13:49:36Z</dcterms:created>
  <dcterms:modified xsi:type="dcterms:W3CDTF">2025-03-12T10:33:50Z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