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linqiot.sharepoint.com/sites/Linqiot/Gedeelde  documenten/Klanten/Gemeente Assen/Projecten/Aanbesteding hoofdpost/NvI/"/>
    </mc:Choice>
  </mc:AlternateContent>
  <xr:revisionPtr revIDLastSave="3" documentId="8_{0A484042-7552-465A-B046-F78E6D7CD197}" xr6:coauthVersionLast="47" xr6:coauthVersionMax="47" xr10:uidLastSave="{6F9B19B0-E3C9-4D55-B94B-8DDF1318750F}"/>
  <bookViews>
    <workbookView xWindow="-108" yWindow="-108" windowWidth="30936" windowHeight="16776" activeTab="1" xr2:uid="{9C49EBB7-9E67-4C35-B237-CA1664EE5B62}"/>
  </bookViews>
  <sheets>
    <sheet name="Samenvatting" sheetId="1" r:id="rId1"/>
    <sheet name="Initiële en jaarlijkse kosten" sheetId="2" r:id="rId2"/>
    <sheet name="Verrekenprijzen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3" l="1"/>
  <c r="C54" i="2" l="1"/>
  <c r="H57" i="2"/>
  <c r="I54" i="2"/>
  <c r="H54" i="2"/>
  <c r="H15" i="2"/>
  <c r="H71" i="3" l="1"/>
  <c r="H72" i="3"/>
  <c r="H73" i="3"/>
  <c r="H74" i="3"/>
  <c r="H75" i="3"/>
  <c r="H76" i="3"/>
  <c r="H77" i="3"/>
  <c r="H78" i="3"/>
  <c r="H70" i="3"/>
  <c r="I56" i="3"/>
  <c r="I54" i="3"/>
  <c r="I55" i="3"/>
  <c r="H23" i="2"/>
  <c r="I35" i="2"/>
  <c r="H35" i="2"/>
  <c r="I23" i="2" l="1"/>
  <c r="I24" i="2"/>
  <c r="I25" i="2"/>
  <c r="I26" i="2"/>
  <c r="I27" i="2"/>
  <c r="I28" i="2"/>
  <c r="I29" i="2"/>
  <c r="I30" i="2"/>
  <c r="I31" i="2"/>
  <c r="I32" i="2"/>
  <c r="I33" i="2"/>
  <c r="I34" i="2"/>
  <c r="I36" i="2"/>
  <c r="I37" i="2"/>
  <c r="I38" i="2"/>
  <c r="I39" i="2"/>
  <c r="I40" i="2"/>
  <c r="I41" i="2"/>
  <c r="I42" i="2"/>
  <c r="I43" i="2"/>
  <c r="I44" i="2"/>
  <c r="I45" i="2"/>
  <c r="I46" i="2"/>
  <c r="I47" i="2"/>
  <c r="I48" i="2"/>
  <c r="I49" i="2"/>
  <c r="I50" i="2"/>
  <c r="I51" i="2"/>
  <c r="I52" i="2"/>
  <c r="I37" i="3"/>
  <c r="I38" i="3"/>
  <c r="I39" i="3"/>
  <c r="I40" i="3"/>
  <c r="I41" i="3"/>
  <c r="I42" i="3"/>
  <c r="I43" i="3"/>
  <c r="I44" i="3"/>
  <c r="I45" i="3"/>
  <c r="I46" i="3"/>
  <c r="I47" i="3"/>
  <c r="I36" i="3"/>
  <c r="I63" i="3"/>
  <c r="I17" i="3"/>
  <c r="I12" i="2" l="1"/>
  <c r="H12" i="2"/>
  <c r="H43" i="2" l="1"/>
  <c r="H42" i="2"/>
  <c r="H41" i="2"/>
  <c r="H40" i="2"/>
  <c r="H39" i="2"/>
  <c r="H38" i="2"/>
  <c r="H37" i="2"/>
  <c r="H46" i="2"/>
  <c r="H45" i="2"/>
  <c r="H44" i="2"/>
  <c r="H36" i="2"/>
  <c r="H34" i="2"/>
  <c r="H33" i="2"/>
  <c r="H32" i="2"/>
  <c r="H31" i="2"/>
  <c r="H30" i="2"/>
  <c r="H29" i="2"/>
  <c r="H28" i="2"/>
  <c r="H27" i="2"/>
  <c r="H26" i="2"/>
  <c r="G13" i="1" l="1"/>
  <c r="H63" i="3"/>
  <c r="G12" i="1" s="1"/>
  <c r="H56" i="3"/>
  <c r="H55" i="3"/>
  <c r="H54" i="3"/>
  <c r="H47" i="3"/>
  <c r="F46" i="3"/>
  <c r="H46" i="3" s="1"/>
  <c r="F45" i="3"/>
  <c r="H45" i="3" s="1"/>
  <c r="F44" i="3"/>
  <c r="H44" i="3" s="1"/>
  <c r="H43" i="3"/>
  <c r="H42" i="3"/>
  <c r="H41" i="3"/>
  <c r="H40" i="3"/>
  <c r="H39" i="3"/>
  <c r="H38" i="3"/>
  <c r="H37" i="3"/>
  <c r="H36" i="3"/>
  <c r="H52" i="2"/>
  <c r="H22" i="2"/>
  <c r="H24" i="2"/>
  <c r="H25" i="2"/>
  <c r="H47" i="2"/>
  <c r="H48" i="2"/>
  <c r="H49" i="2"/>
  <c r="H50" i="2"/>
  <c r="H51" i="2"/>
  <c r="I29" i="3"/>
  <c r="H29" i="3"/>
  <c r="I28" i="3"/>
  <c r="H28" i="3"/>
  <c r="I27" i="3"/>
  <c r="F27" i="3"/>
  <c r="H27" i="3" s="1"/>
  <c r="I26" i="3"/>
  <c r="F26" i="3"/>
  <c r="H26" i="3" s="1"/>
  <c r="I25" i="3"/>
  <c r="F25" i="3"/>
  <c r="H25" i="3" s="1"/>
  <c r="I24" i="3"/>
  <c r="H24" i="3"/>
  <c r="I23" i="3"/>
  <c r="H23" i="3"/>
  <c r="I22" i="3"/>
  <c r="H22" i="3"/>
  <c r="I21" i="3"/>
  <c r="H21" i="3"/>
  <c r="I20" i="3"/>
  <c r="F20" i="3"/>
  <c r="H20" i="3" s="1"/>
  <c r="I19" i="3"/>
  <c r="H19" i="3"/>
  <c r="I18" i="3"/>
  <c r="H18" i="3"/>
  <c r="H17" i="3"/>
  <c r="I11" i="2"/>
  <c r="I17" i="2"/>
  <c r="H11" i="2"/>
  <c r="H13" i="2"/>
  <c r="H14" i="2"/>
  <c r="H16" i="2"/>
  <c r="H17" i="2"/>
  <c r="G11" i="1" l="1"/>
  <c r="G9" i="1"/>
  <c r="G10" i="1"/>
  <c r="I18" i="2"/>
  <c r="D10" i="1" s="1"/>
  <c r="D12" i="1"/>
  <c r="C12" i="1"/>
  <c r="H18" i="2"/>
  <c r="C10" i="1" s="1"/>
  <c r="D14" i="1" l="1"/>
  <c r="C14" i="1"/>
  <c r="G14" i="1"/>
  <c r="I57" i="2"/>
  <c r="D15" i="1" l="1"/>
  <c r="I20" i="1" s="1"/>
</calcChain>
</file>

<file path=xl/sharedStrings.xml><?xml version="1.0" encoding="utf-8"?>
<sst xmlns="http://schemas.openxmlformats.org/spreadsheetml/2006/main" count="269" uniqueCount="184">
  <si>
    <t>De inschrijver:</t>
  </si>
  <si>
    <t>Alle gele velden in te vullen door inschrijver</t>
  </si>
  <si>
    <t>Zie ook overige tabbladen!</t>
  </si>
  <si>
    <t>TOTAL COST OF OWNERSHIP</t>
  </si>
  <si>
    <t>Som van de verrekenprijzen</t>
  </si>
  <si>
    <t>Initieel</t>
  </si>
  <si>
    <t>Over 15 jaar</t>
  </si>
  <si>
    <t>Werkzaamheden</t>
  </si>
  <si>
    <t>Bedrag na weging</t>
  </si>
  <si>
    <t>Omschrijving</t>
  </si>
  <si>
    <t>Totaal Bedrag</t>
  </si>
  <si>
    <t>Totaal bedrag</t>
  </si>
  <si>
    <t>Algemeen hoofdpost</t>
  </si>
  <si>
    <t>C.2</t>
  </si>
  <si>
    <t>Uurtarieven</t>
  </si>
  <si>
    <t>Hoofdpost per objectsoort</t>
  </si>
  <si>
    <t>Subtotaal</t>
  </si>
  <si>
    <t>TOTAAL</t>
  </si>
  <si>
    <t>Beste prijs-kwaliteit verhouding</t>
  </si>
  <si>
    <t>TCO met verrekenprijzen en weegfactoren</t>
  </si>
  <si>
    <t>* in te vullen door de opdrachtgever</t>
  </si>
  <si>
    <t>Alle gele velden in te vullen door inschrijver!</t>
  </si>
  <si>
    <t>Algemene kosten hoofdpost</t>
  </si>
  <si>
    <t>Bedrag per jaar</t>
  </si>
  <si>
    <t>Weegfactoren</t>
  </si>
  <si>
    <t>Total Cost of Ownership (incl. weegfactor)</t>
  </si>
  <si>
    <t xml:space="preserve">Meervoudig onderhoud </t>
  </si>
  <si>
    <t>Jaarlijks</t>
  </si>
  <si>
    <t>Totaal initieel</t>
  </si>
  <si>
    <t>Totaal meervoudig</t>
  </si>
  <si>
    <t>Verwerken historische gegevens hoofdpost</t>
  </si>
  <si>
    <t>Training hoofdpost</t>
  </si>
  <si>
    <t>Projectmanagementkosten</t>
  </si>
  <si>
    <t xml:space="preserve">Alle overige algemene werkzaamheden </t>
  </si>
  <si>
    <t>Subtotaal Algemeen</t>
  </si>
  <si>
    <t>Hoofdpost per object soort</t>
  </si>
  <si>
    <t>Weegfactoren (per stuk)</t>
  </si>
  <si>
    <t>Soort</t>
  </si>
  <si>
    <t>Type PLC</t>
  </si>
  <si>
    <t>Aantal</t>
  </si>
  <si>
    <t>Initiele Prijs per stuk</t>
  </si>
  <si>
    <t>Totaal 15 jaar</t>
  </si>
  <si>
    <t>Setupkosten</t>
  </si>
  <si>
    <t xml:space="preserve">Subtotaal </t>
  </si>
  <si>
    <t xml:space="preserve">TOTAAL </t>
  </si>
  <si>
    <t xml:space="preserve">Intiele en onderhoudskosten </t>
  </si>
  <si>
    <t>Verrekenprijzen</t>
  </si>
  <si>
    <t>Inschrijver:</t>
  </si>
  <si>
    <t>C.1 Object rechstreeks aansluiten op de regionale hoofdpost</t>
  </si>
  <si>
    <t>Onderstaande verrekenprijzen zijn gericht op het toevoegen en onderhouden van objecten in de regionale hoofdpost die rechtstreeks communiceren met de PLC/modem of logger</t>
  </si>
  <si>
    <t>Prijs per stuk</t>
  </si>
  <si>
    <t>Fictief inschrijfbedrag MET weegfactor</t>
  </si>
  <si>
    <t>Nr</t>
  </si>
  <si>
    <t>Per jaar per stuk</t>
  </si>
  <si>
    <t>Jaarlijks met gewicht</t>
  </si>
  <si>
    <t>C1.01</t>
  </si>
  <si>
    <t>C1.02</t>
  </si>
  <si>
    <t xml:space="preserve">Gelijk aan C1.01, maar dan voor 5 stuks die gelijktijdig in opdracht worden gegeven </t>
  </si>
  <si>
    <t>C1.03</t>
  </si>
  <si>
    <t xml:space="preserve">Gelijk aan C1.01, maar dan voor 10 stuks die gelijktijdig in opdracht worden gegeven </t>
  </si>
  <si>
    <t>C1.04</t>
  </si>
  <si>
    <t>Toevoegen bergbezinkvoorziening welke is gebaseerd op de standaard besturing met 1 of 2 ledigingspompen en 1 of 2 spoelpompen</t>
  </si>
  <si>
    <t>C1.05</t>
  </si>
  <si>
    <t>Toevoegen meerpompsgemaal en overige ‘speciale’ gemalen</t>
  </si>
  <si>
    <t>C1.06</t>
  </si>
  <si>
    <t>C1.07</t>
  </si>
  <si>
    <t>Gelijk aan C1.06, maar dan voor 5 stuks die gelijktijdig in opdracht worden gegeven</t>
  </si>
  <si>
    <t>C1.08</t>
  </si>
  <si>
    <t>Gelijk aan C1.06, maar dan voor 10 stuks die gelijktijdig in opdracht worden gegeven</t>
  </si>
  <si>
    <t>C1.09</t>
  </si>
  <si>
    <t>C1.10</t>
  </si>
  <si>
    <t>Gelijk aan C1.09, maar dan voor 5 stuks die gelijktijdig in opdracht worden gegeven</t>
  </si>
  <si>
    <t>C1.11</t>
  </si>
  <si>
    <t>Gelijk aan C1.09, maar dan voor 10 stuks die gelijktijdig in opdracht worden gegeven</t>
  </si>
  <si>
    <t>C1.12</t>
  </si>
  <si>
    <t>C1.13</t>
  </si>
  <si>
    <t>Onderstaande verrekenprijzen zijn gericht op uurtarieven die worden gehanteerd</t>
  </si>
  <si>
    <t>C2.01</t>
  </si>
  <si>
    <t>C2.02</t>
  </si>
  <si>
    <t>Initiële Prijs</t>
  </si>
  <si>
    <t>Initiële Prijs per stuk</t>
  </si>
  <si>
    <t>Dit inschrijfformulier maakt onderdeel uit van de offerteaanvraag "hoofdpost en onderhoudsmanagementsysteem"</t>
  </si>
  <si>
    <t xml:space="preserve">Mitsubishi FX2N-16MR/ES + UDSO </t>
  </si>
  <si>
    <t>Mitsubishi FX3U-16M/ES + UDSO</t>
  </si>
  <si>
    <t>Mitsubishi FX3U-16MR/ES</t>
  </si>
  <si>
    <t>Regenmeter</t>
  </si>
  <si>
    <t>UDSO</t>
  </si>
  <si>
    <t xml:space="preserve">Auma </t>
  </si>
  <si>
    <t>Overstort</t>
  </si>
  <si>
    <t>Wateroppervlaktemeting</t>
  </si>
  <si>
    <t>Mitsubishi FX3U-16MR/ES +UDSO-GTR4</t>
  </si>
  <si>
    <t>Drukriolering 1 pomps</t>
  </si>
  <si>
    <t>Drukriolering 2 pomps</t>
  </si>
  <si>
    <t>UDSO + UDSO GTR-4</t>
  </si>
  <si>
    <t>Mitsubishi FX3U-16M + UDSO</t>
  </si>
  <si>
    <t>Mitsubishi FX3U-16MR/ES + UDSO/UDSO GTR4</t>
  </si>
  <si>
    <t>Mitsubishi FX3U-32MR/ES + UDSO</t>
  </si>
  <si>
    <t>Mitsubishi FX3U-48MR/ES + UDSO</t>
  </si>
  <si>
    <t>Tunnelgemaal 2 pomps</t>
  </si>
  <si>
    <t>Tunnelgemaal 4 pomps</t>
  </si>
  <si>
    <t>Tunnelgemaal 8 pomps</t>
  </si>
  <si>
    <t>Mitsubishi + UDSO</t>
  </si>
  <si>
    <t>Mitsubishi FX2N-32MR/ES + UDSO</t>
  </si>
  <si>
    <t>Mitsubishi FX-64-MR/ES+UDSO</t>
  </si>
  <si>
    <t xml:space="preserve">Inrichten van een virtuele neerslagmeter waarbij de data afkomstig is van Hydronet en de neerslagdata ook getoond moet worden in de grafieken bij de betreffende afvalwaterobjecten </t>
  </si>
  <si>
    <t>C.2 Toevoegen protocol, koppelingen en communicatiemethoden</t>
  </si>
  <si>
    <t>C2.03</t>
  </si>
  <si>
    <t>C2.04</t>
  </si>
  <si>
    <t>C2.05</t>
  </si>
  <si>
    <t>C2.06</t>
  </si>
  <si>
    <t>C2.07</t>
  </si>
  <si>
    <t>C2.08</t>
  </si>
  <si>
    <t>C2.09</t>
  </si>
  <si>
    <t>C2.10</t>
  </si>
  <si>
    <t>C2.11</t>
  </si>
  <si>
    <t>C2.12</t>
  </si>
  <si>
    <t>Toevoegen van een protocol om RealSense loggers aan te sluiten (I-Real)</t>
  </si>
  <si>
    <t>Toevoegen van een protocol om DCX loggers aan te sluiten (Keller)</t>
  </si>
  <si>
    <t>Toevoegen van een protocol om ARC loggers aan te sluiten (Keller)</t>
  </si>
  <si>
    <t>Toevoegen van een protocol om Nivus loggers aan te sluiten (Eijkelkamp)</t>
  </si>
  <si>
    <t>Toevoegen van een protocol om Sofrel loggers aan te sluiten (Infra Scada)</t>
  </si>
  <si>
    <t>Toevoegen van een protocol om Campbell-CR6-loggers aan te sluiten (Koenders)</t>
  </si>
  <si>
    <t>Toevoegen van een protocol om Geokon-Model 8800 Geonet aan te sluiten (Koenders)</t>
  </si>
  <si>
    <t>Toevoegen van een protocol om Diver-loggers aan te sluiten op de hoofdpost (Eijkelkamp en Van Essen)</t>
  </si>
  <si>
    <t>Toevoegen FEWS-uitwisseling (XML Timeseries)</t>
  </si>
  <si>
    <t>Toevoegen Sigfox communicatiemethode</t>
  </si>
  <si>
    <t>Toevoegen Narrow Band IoT communicatiemethode</t>
  </si>
  <si>
    <t>Toevoegen API via een beschreven webservice waarbij energiedata wordt verkregen via energie monitoringsystemen en opnemen van energiemeters in de hoofdpost en zichtbaar maken van verbruik in de grafieken van de betreffende afvalwatergemalen</t>
  </si>
  <si>
    <t>C.3 Communicatie</t>
  </si>
  <si>
    <t>C3.01</t>
  </si>
  <si>
    <t>C3.02</t>
  </si>
  <si>
    <t>C3.03</t>
  </si>
  <si>
    <t>C.4 Modules</t>
  </si>
  <si>
    <t>C4.01</t>
  </si>
  <si>
    <t>Gebiedsoverzicht</t>
  </si>
  <si>
    <t>C.5 Tarieven</t>
  </si>
  <si>
    <t>C5.01</t>
  </si>
  <si>
    <t>C5.02</t>
  </si>
  <si>
    <t>C5.03</t>
  </si>
  <si>
    <t>C5.04</t>
  </si>
  <si>
    <t>C5.05</t>
  </si>
  <si>
    <t>Wat is het uurtarief van een Programmeur</t>
  </si>
  <si>
    <t>Wat is het uurtarief van een Projectmanager</t>
  </si>
  <si>
    <t>Wat is het uurtarief van een monteur</t>
  </si>
  <si>
    <t xml:space="preserve">Onderstaande verrekenprijzen zijn gericht op het toevoegen, koppelen en communicatiemethoden </t>
  </si>
  <si>
    <t>Onderstaande verrekenprijzen zijn gericht op het toevoegen van de modules</t>
  </si>
  <si>
    <t xml:space="preserve">Mitsubishi FX3U-16MR/ES+UDSO </t>
  </si>
  <si>
    <t>C.3</t>
  </si>
  <si>
    <t>C.4</t>
  </si>
  <si>
    <t>C.5</t>
  </si>
  <si>
    <t>Toevoegen protocol, koppelingen en communicatiemethoden</t>
  </si>
  <si>
    <t>Communicatie</t>
  </si>
  <si>
    <t>Toevoegen modules</t>
  </si>
  <si>
    <t>Api koppeling locaties Waterschap Hunze en Aa</t>
  </si>
  <si>
    <t>Bestaand object rechtstreeks aansluiten op de hoofdpost</t>
  </si>
  <si>
    <t>C.1</t>
  </si>
  <si>
    <t>Wat zijn de reiskosten werkdagen tussen 07:00 – 19:00 (per km)</t>
  </si>
  <si>
    <t>Wat is het uurtarief van een monteur in weekend</t>
  </si>
  <si>
    <t>Wat is het uurtarief van een monteur op feestdagen</t>
  </si>
  <si>
    <t>Jaarlijkse kosten per stuk</t>
  </si>
  <si>
    <t>Toevoegen van drukrioolgemaal welke reeds is voorzien van een besturing  met een Jazzmin, FGC, APP, UDSO, Eaton, Robuust of SVA besturing  op de hoofdpost  (master met max 10 slaves)</t>
  </si>
  <si>
    <t>Aanvullende SIM-kaart en veilige verbinding leveren (1 stuks of meer gelijktijdig)*</t>
  </si>
  <si>
    <t>Aanvullende SIM-kaart en veilige verbinding leveren (10 stuks of meer gelijktijdig)*</t>
  </si>
  <si>
    <t>Aanvullende SIM-kaart en veilige verbinding leveren (20 stuks of meer gelijktijdig)*</t>
  </si>
  <si>
    <t>*indien geen initiele kosten dan mag €0 ingevuld worden!</t>
  </si>
  <si>
    <t xml:space="preserve"> </t>
  </si>
  <si>
    <t>ja</t>
  </si>
  <si>
    <t>nee</t>
  </si>
  <si>
    <t xml:space="preserve">Stelpost omzetten protocol. Maakt u gebruik van de mogelijkheid om het TMX protocol in de IDSO om te laten zetten door het IEC104 of MQTT-protocol? (binnen deze stelpost zijn alleen de kosten voor het omzetten van het protocol door Vlaar techniek meegenomen, overige kosten dienen elders door inschrijver ingevuld te worden) </t>
  </si>
  <si>
    <t>Rioolmeting (mobiel)</t>
  </si>
  <si>
    <t>Hoofdgemalen BBB</t>
  </si>
  <si>
    <t>Hoofdgemaal met 2 pompen en een noodpomp</t>
  </si>
  <si>
    <t>Hoofdgemaal 2 pomps</t>
  </si>
  <si>
    <t>Hoofdgemaal: 1 pomps</t>
  </si>
  <si>
    <t>Hoofdgemaal 2 pomps met schuif &amp; aandrijving</t>
  </si>
  <si>
    <t>Hoofdgemaal 2 pomps incl 4 niveaumetingen oppervlaktewater + 1 overstortsensor</t>
  </si>
  <si>
    <t>Hoofdgemaal 3 pomps</t>
  </si>
  <si>
    <t>Toevoegen één-/tweepompsgemaal welke is voorzien van een standaard besturing (volgens bijlage P2)</t>
  </si>
  <si>
    <t xml:space="preserve">Toevoegen object dat overstort en of neerslag meet </t>
  </si>
  <si>
    <r>
      <t>dit inschrijfformulier maakt onderdeel uit van de offerteaanvraag "hoofdpost en onderhoudsmanagementsysteem".</t>
    </r>
    <r>
      <rPr>
        <b/>
        <sz val="10"/>
        <color theme="1"/>
        <rFont val="Aptos Narrow"/>
        <family val="2"/>
        <scheme val="minor"/>
      </rPr>
      <t xml:space="preserve"> Detailbeschrijving  verrekenprijzen is in bijlage P3 beschreven.</t>
    </r>
  </si>
  <si>
    <t>Kosten per extra opleiding van een dagdeel (4 uur) aan 1 – 10 gebruikers</t>
  </si>
  <si>
    <t>Gelijk aan C1.12, maar dan voor 10 stuks gelijktijdig of meer</t>
  </si>
  <si>
    <t>Wat zijn de reiskosten op weekend (per km)</t>
  </si>
  <si>
    <t>Wat zijn de reiskosten op feestdagen (per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</si>
</sst>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_ ;\-#,##0.0\ "/>
  </numFmts>
  <fonts count="28"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i/>
      <sz val="10"/>
      <color theme="1"/>
      <name val="Aptos Narrow"/>
      <family val="2"/>
      <scheme val="minor"/>
    </font>
    <font>
      <b/>
      <sz val="16"/>
      <color theme="0"/>
      <name val="Aptos Narrow"/>
      <family val="2"/>
      <scheme val="minor"/>
    </font>
    <font>
      <b/>
      <sz val="14"/>
      <color theme="0"/>
      <name val="Aptos Narrow"/>
      <family val="2"/>
      <scheme val="minor"/>
    </font>
    <font>
      <sz val="8"/>
      <color theme="1"/>
      <name val="Calibri Light"/>
      <family val="2"/>
    </font>
    <font>
      <sz val="9"/>
      <color theme="1"/>
      <name val="Calibri Light"/>
      <family val="2"/>
    </font>
    <font>
      <sz val="14"/>
      <color theme="0"/>
      <name val="Aptos Narrow"/>
      <family val="2"/>
      <scheme val="minor"/>
    </font>
    <font>
      <sz val="14"/>
      <color theme="1"/>
      <name val="Aptos Narrow"/>
      <family val="2"/>
      <scheme val="minor"/>
    </font>
    <font>
      <sz val="11"/>
      <color theme="1"/>
      <name val="Calibri"/>
      <family val="2"/>
    </font>
    <font>
      <b/>
      <sz val="12"/>
      <color theme="1"/>
      <name val="Aptos Narrow"/>
      <family val="2"/>
      <scheme val="minor"/>
    </font>
    <font>
      <sz val="12"/>
      <color theme="1"/>
      <name val="Aptos Narrow"/>
      <family val="2"/>
      <scheme val="minor"/>
    </font>
    <font>
      <i/>
      <sz val="9"/>
      <color theme="1"/>
      <name val="Aptos Narrow"/>
      <family val="2"/>
      <scheme val="minor"/>
    </font>
    <font>
      <b/>
      <sz val="9"/>
      <color rgb="FFFFFFFF"/>
      <name val="Calibri Light"/>
      <family val="2"/>
    </font>
    <font>
      <sz val="10"/>
      <color theme="1"/>
      <name val="Aptos Display"/>
      <family val="2"/>
      <scheme val="major"/>
    </font>
    <font>
      <sz val="10"/>
      <color theme="1"/>
      <name val="Aptos Narrow"/>
      <family val="2"/>
      <scheme val="minor"/>
    </font>
    <font>
      <b/>
      <sz val="9"/>
      <name val="Calibri Light"/>
      <family val="2"/>
    </font>
    <font>
      <b/>
      <sz val="9"/>
      <color theme="1"/>
      <name val="Calibri Light"/>
      <family val="2"/>
    </font>
    <font>
      <b/>
      <sz val="12"/>
      <color rgb="FFFFFFFF"/>
      <name val="Calibri Light"/>
      <family val="2"/>
    </font>
    <font>
      <b/>
      <sz val="12"/>
      <color theme="0"/>
      <name val="Calibri Light"/>
      <family val="2"/>
    </font>
    <font>
      <sz val="12"/>
      <color rgb="FF4E85CE"/>
      <name val="Calibri Light"/>
      <family val="2"/>
    </font>
    <font>
      <sz val="9"/>
      <color rgb="FFFFFFFF"/>
      <name val="Calibri Light"/>
      <family val="2"/>
    </font>
    <font>
      <sz val="8"/>
      <name val="Aptos Narrow"/>
      <family val="2"/>
      <scheme val="minor"/>
    </font>
    <font>
      <sz val="9"/>
      <name val="Calibri Light"/>
      <family val="2"/>
    </font>
    <font>
      <b/>
      <sz val="10"/>
      <color theme="1"/>
      <name val="Aptos Narrow"/>
      <family val="2"/>
      <scheme val="minor"/>
    </font>
  </fonts>
  <fills count="22">
    <fill>
      <patternFill patternType="none"/>
    </fill>
    <fill>
      <patternFill patternType="gray125"/>
    </fill>
    <fill>
      <patternFill patternType="solid">
        <fgColor rgb="FFFFFF00"/>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1" tint="4.9989318521683403E-2"/>
        <bgColor indexed="64"/>
      </patternFill>
    </fill>
    <fill>
      <patternFill patternType="solid">
        <fgColor rgb="FF254D8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E8EEF8"/>
        <bgColor indexed="64"/>
      </patternFill>
    </fill>
    <fill>
      <patternFill patternType="solid">
        <fgColor theme="4" tint="0.59999389629810485"/>
        <bgColor indexed="64"/>
      </patternFill>
    </fill>
    <fill>
      <patternFill patternType="solid">
        <fgColor rgb="FFC6D8F0"/>
        <bgColor indexed="64"/>
      </patternFill>
    </fill>
    <fill>
      <patternFill patternType="solid">
        <fgColor rgb="FF326AB4"/>
        <bgColor indexed="64"/>
      </patternFill>
    </fill>
    <fill>
      <patternFill patternType="solid">
        <fgColor theme="0" tint="-0.249977111117893"/>
        <bgColor indexed="64"/>
      </patternFill>
    </fill>
    <fill>
      <patternFill patternType="solid">
        <fgColor theme="3" tint="0.89999084444715716"/>
        <bgColor indexed="64"/>
      </patternFill>
    </fill>
    <fill>
      <patternFill patternType="solid">
        <fgColor theme="0"/>
        <bgColor indexed="64"/>
      </patternFill>
    </fill>
    <fill>
      <patternFill patternType="solid">
        <fgColor theme="3"/>
        <bgColor indexed="64"/>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s>
  <cellStyleXfs count="1">
    <xf numFmtId="0" fontId="0" fillId="0" borderId="0"/>
  </cellStyleXfs>
  <cellXfs count="279">
    <xf numFmtId="0" fontId="0" fillId="0" borderId="0" xfId="0"/>
    <xf numFmtId="0" fontId="0" fillId="0" borderId="1" xfId="0" applyBorder="1" applyAlignment="1">
      <alignment horizontal="left"/>
    </xf>
    <xf numFmtId="0" fontId="0" fillId="0" borderId="2" xfId="0" applyBorder="1"/>
    <xf numFmtId="0" fontId="5" fillId="2" borderId="0" xfId="0" applyFont="1" applyFill="1"/>
    <xf numFmtId="0" fontId="3" fillId="0" borderId="0" xfId="0" applyFont="1"/>
    <xf numFmtId="0" fontId="7" fillId="4" borderId="8" xfId="0" applyFont="1" applyFill="1" applyBorder="1"/>
    <xf numFmtId="0" fontId="7" fillId="4" borderId="9" xfId="0" applyFont="1" applyFill="1" applyBorder="1"/>
    <xf numFmtId="0" fontId="1" fillId="4" borderId="10" xfId="0" applyFont="1" applyFill="1" applyBorder="1" applyAlignment="1">
      <alignment horizontal="center" vertical="center"/>
    </xf>
    <xf numFmtId="0" fontId="1" fillId="4" borderId="10" xfId="0" applyFont="1" applyFill="1" applyBorder="1" applyAlignment="1">
      <alignment horizontal="center" vertical="center" wrapText="1"/>
    </xf>
    <xf numFmtId="0" fontId="4" fillId="5" borderId="11" xfId="0" applyFont="1" applyFill="1" applyBorder="1" applyAlignment="1">
      <alignment wrapText="1"/>
    </xf>
    <xf numFmtId="44" fontId="4" fillId="4" borderId="19" xfId="0" applyNumberFormat="1" applyFont="1" applyFill="1" applyBorder="1"/>
    <xf numFmtId="0" fontId="10" fillId="3" borderId="20" xfId="0" applyFont="1" applyFill="1" applyBorder="1"/>
    <xf numFmtId="0" fontId="10" fillId="3" borderId="21" xfId="0" applyFont="1" applyFill="1" applyBorder="1"/>
    <xf numFmtId="0" fontId="11" fillId="0" borderId="0" xfId="0" applyFont="1"/>
    <xf numFmtId="0" fontId="10" fillId="0" borderId="0" xfId="0" applyFont="1"/>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2" fillId="0" borderId="0" xfId="0" applyFont="1"/>
    <xf numFmtId="0" fontId="15" fillId="0" borderId="0" xfId="0" applyFont="1"/>
    <xf numFmtId="0" fontId="6" fillId="3" borderId="0" xfId="0" applyFont="1" applyFill="1" applyAlignment="1">
      <alignment horizontal="center"/>
    </xf>
    <xf numFmtId="0" fontId="6" fillId="0" borderId="0" xfId="0" applyFont="1"/>
    <xf numFmtId="0" fontId="0" fillId="0" borderId="0" xfId="0" applyAlignment="1">
      <alignment horizontal="right"/>
    </xf>
    <xf numFmtId="0" fontId="3" fillId="0" borderId="0" xfId="0" applyFont="1" applyAlignment="1">
      <alignment horizontal="center"/>
    </xf>
    <xf numFmtId="0" fontId="16" fillId="11" borderId="25" xfId="0" applyFont="1" applyFill="1" applyBorder="1" applyAlignment="1">
      <alignment vertical="center" wrapText="1"/>
    </xf>
    <xf numFmtId="0" fontId="16" fillId="11" borderId="7" xfId="0" applyFont="1" applyFill="1" applyBorder="1" applyAlignment="1">
      <alignment vertical="center" wrapText="1"/>
    </xf>
    <xf numFmtId="0" fontId="16" fillId="12" borderId="30" xfId="0" applyFont="1" applyFill="1" applyBorder="1" applyAlignment="1">
      <alignment horizontal="center" vertical="center" wrapText="1"/>
    </xf>
    <xf numFmtId="0" fontId="16" fillId="12" borderId="31"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6" fillId="12" borderId="26" xfId="0" applyFont="1" applyFill="1" applyBorder="1" applyAlignment="1">
      <alignment horizontal="center" vertical="center" wrapText="1"/>
    </xf>
    <xf numFmtId="44" fontId="0" fillId="13" borderId="35" xfId="0" applyNumberFormat="1" applyFill="1" applyBorder="1" applyAlignment="1">
      <alignment vertical="center"/>
    </xf>
    <xf numFmtId="44" fontId="0" fillId="13" borderId="11" xfId="0" applyNumberFormat="1" applyFill="1" applyBorder="1" applyAlignment="1">
      <alignment vertical="center"/>
    </xf>
    <xf numFmtId="44" fontId="0" fillId="13" borderId="33" xfId="0" applyNumberFormat="1" applyFill="1" applyBorder="1" applyAlignment="1">
      <alignment vertical="center"/>
    </xf>
    <xf numFmtId="44" fontId="0" fillId="13" borderId="34" xfId="0" applyNumberFormat="1" applyFill="1" applyBorder="1" applyAlignment="1">
      <alignment vertical="center"/>
    </xf>
    <xf numFmtId="44" fontId="19" fillId="6" borderId="40" xfId="0" applyNumberFormat="1" applyFont="1" applyFill="1" applyBorder="1" applyAlignment="1">
      <alignment vertical="center" wrapText="1"/>
    </xf>
    <xf numFmtId="44" fontId="19" fillId="6" borderId="41" xfId="0" applyNumberFormat="1" applyFont="1" applyFill="1" applyBorder="1" applyAlignment="1">
      <alignment vertical="center" wrapText="1"/>
    </xf>
    <xf numFmtId="0" fontId="16" fillId="11" borderId="44" xfId="0" applyFont="1" applyFill="1" applyBorder="1" applyAlignment="1">
      <alignment horizontal="center" vertical="center" wrapText="1"/>
    </xf>
    <xf numFmtId="0" fontId="16" fillId="12" borderId="43" xfId="0" applyFont="1" applyFill="1" applyBorder="1" applyAlignment="1">
      <alignment horizontal="center" vertical="center" wrapText="1"/>
    </xf>
    <xf numFmtId="0" fontId="16" fillId="12" borderId="46" xfId="0" applyFont="1" applyFill="1" applyBorder="1" applyAlignment="1">
      <alignment horizontal="center" vertical="center" wrapText="1"/>
    </xf>
    <xf numFmtId="44" fontId="0" fillId="13" borderId="16" xfId="0" applyNumberFormat="1" applyFill="1" applyBorder="1" applyAlignment="1">
      <alignment vertical="center"/>
    </xf>
    <xf numFmtId="0" fontId="9" fillId="16" borderId="11" xfId="0" applyFont="1" applyFill="1" applyBorder="1" applyAlignment="1">
      <alignment vertical="center" wrapText="1"/>
    </xf>
    <xf numFmtId="0" fontId="9" fillId="14" borderId="11" xfId="0" applyFont="1" applyFill="1" applyBorder="1" applyAlignment="1">
      <alignmen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44" fontId="20" fillId="0" borderId="0" xfId="0" applyNumberFormat="1" applyFont="1" applyAlignment="1">
      <alignmen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vertical="center" wrapText="1"/>
    </xf>
    <xf numFmtId="44" fontId="21" fillId="3" borderId="26" xfId="0" applyNumberFormat="1" applyFont="1" applyFill="1" applyBorder="1" applyAlignment="1">
      <alignment vertical="center" wrapText="1"/>
    </xf>
    <xf numFmtId="0" fontId="14" fillId="0" borderId="0" xfId="0" applyFont="1"/>
    <xf numFmtId="0" fontId="18" fillId="0" borderId="0" xfId="0" applyFont="1" applyAlignment="1">
      <alignment horizontal="center"/>
    </xf>
    <xf numFmtId="0" fontId="18" fillId="0" borderId="0" xfId="0" applyFont="1"/>
    <xf numFmtId="0" fontId="0" fillId="0" borderId="0" xfId="0" applyAlignment="1">
      <alignment horizontal="left"/>
    </xf>
    <xf numFmtId="0" fontId="0" fillId="0" borderId="11" xfId="0" applyBorder="1" applyAlignment="1">
      <alignment horizontal="center"/>
    </xf>
    <xf numFmtId="0" fontId="2" fillId="0" borderId="0" xfId="0" applyFont="1"/>
    <xf numFmtId="0" fontId="23" fillId="0" borderId="0" xfId="0" applyFont="1" applyAlignment="1">
      <alignment vertical="center"/>
    </xf>
    <xf numFmtId="0" fontId="1" fillId="0" borderId="0" xfId="0" applyFont="1"/>
    <xf numFmtId="0" fontId="1" fillId="0" borderId="0" xfId="0" applyFont="1" applyAlignment="1">
      <alignment horizontal="center" vertical="center"/>
    </xf>
    <xf numFmtId="0" fontId="16" fillId="11" borderId="40" xfId="0" applyFont="1" applyFill="1" applyBorder="1" applyAlignment="1">
      <alignment vertical="center" wrapText="1"/>
    </xf>
    <xf numFmtId="0" fontId="16" fillId="11" borderId="47" xfId="0" applyFont="1" applyFill="1" applyBorder="1" applyAlignment="1">
      <alignment vertical="center" wrapText="1"/>
    </xf>
    <xf numFmtId="0" fontId="16" fillId="11" borderId="29" xfId="0" applyFont="1" applyFill="1" applyBorder="1" applyAlignment="1">
      <alignment vertical="center" wrapText="1"/>
    </xf>
    <xf numFmtId="0" fontId="16" fillId="11" borderId="40" xfId="0" applyFont="1" applyFill="1" applyBorder="1" applyAlignment="1">
      <alignment horizontal="center" vertical="center" wrapText="1"/>
    </xf>
    <xf numFmtId="0" fontId="16" fillId="11" borderId="29" xfId="0" applyFont="1" applyFill="1" applyBorder="1" applyAlignment="1">
      <alignment horizontal="center" vertical="center" wrapText="1"/>
    </xf>
    <xf numFmtId="0" fontId="16" fillId="12" borderId="40" xfId="0" applyFont="1" applyFill="1" applyBorder="1" applyAlignment="1">
      <alignment horizontal="center" vertical="center" wrapText="1"/>
    </xf>
    <xf numFmtId="0" fontId="16" fillId="12" borderId="41" xfId="0" applyFont="1" applyFill="1" applyBorder="1" applyAlignment="1">
      <alignment horizontal="center" vertical="center" wrapText="1"/>
    </xf>
    <xf numFmtId="0" fontId="16" fillId="12" borderId="28" xfId="0" applyFont="1" applyFill="1" applyBorder="1" applyAlignment="1">
      <alignment horizontal="center" vertical="center" wrapText="1"/>
    </xf>
    <xf numFmtId="44" fontId="0" fillId="18" borderId="48" xfId="0" applyNumberFormat="1" applyFill="1" applyBorder="1" applyAlignment="1">
      <alignment vertical="center"/>
    </xf>
    <xf numFmtId="44" fontId="0" fillId="18" borderId="37" xfId="0" applyNumberFormat="1" applyFill="1" applyBorder="1" applyAlignment="1">
      <alignment vertical="center"/>
    </xf>
    <xf numFmtId="44" fontId="0" fillId="0" borderId="0" xfId="0" applyNumberFormat="1"/>
    <xf numFmtId="2" fontId="0" fillId="0" borderId="0" xfId="0" applyNumberFormat="1"/>
    <xf numFmtId="0" fontId="24" fillId="17" borderId="35" xfId="0" applyFont="1" applyFill="1" applyBorder="1" applyAlignment="1">
      <alignment horizontal="center" vertical="center" wrapText="1"/>
    </xf>
    <xf numFmtId="0" fontId="9" fillId="14" borderId="22" xfId="0" applyFont="1" applyFill="1" applyBorder="1" applyAlignment="1">
      <alignment horizontal="center" vertical="center" wrapText="1"/>
    </xf>
    <xf numFmtId="165" fontId="18" fillId="8" borderId="35" xfId="0" applyNumberFormat="1" applyFont="1" applyFill="1" applyBorder="1" applyAlignment="1">
      <alignment horizontal="center" vertical="center"/>
    </xf>
    <xf numFmtId="44" fontId="0" fillId="18" borderId="24" xfId="0" applyNumberFormat="1" applyFill="1" applyBorder="1" applyAlignment="1">
      <alignment vertical="center"/>
    </xf>
    <xf numFmtId="44" fontId="0" fillId="18" borderId="49" xfId="0" applyNumberFormat="1" applyFill="1" applyBorder="1" applyAlignment="1">
      <alignment vertical="center"/>
    </xf>
    <xf numFmtId="0" fontId="9" fillId="16" borderId="22" xfId="0" applyFont="1" applyFill="1" applyBorder="1" applyAlignment="1">
      <alignment horizontal="center" vertical="center" wrapText="1"/>
    </xf>
    <xf numFmtId="0" fontId="24" fillId="17" borderId="33" xfId="0" applyFont="1" applyFill="1" applyBorder="1" applyAlignment="1">
      <alignment horizontal="center" vertical="center" wrapText="1"/>
    </xf>
    <xf numFmtId="0" fontId="12" fillId="0" borderId="0" xfId="0" applyFont="1" applyAlignment="1">
      <alignment vertical="center"/>
    </xf>
    <xf numFmtId="0" fontId="0" fillId="0" borderId="0" xfId="0" applyAlignment="1">
      <alignment vertical="center"/>
    </xf>
    <xf numFmtId="0" fontId="13" fillId="15" borderId="22" xfId="0" applyFont="1" applyFill="1" applyBorder="1" applyAlignment="1">
      <alignment horizontal="left"/>
    </xf>
    <xf numFmtId="0" fontId="13" fillId="15" borderId="23" xfId="0" applyFont="1" applyFill="1" applyBorder="1" applyAlignment="1">
      <alignment horizontal="left"/>
    </xf>
    <xf numFmtId="0" fontId="0" fillId="15" borderId="0" xfId="0" applyFill="1"/>
    <xf numFmtId="0" fontId="0" fillId="19" borderId="0" xfId="0" applyFill="1"/>
    <xf numFmtId="0" fontId="0" fillId="20" borderId="0" xfId="0" applyFill="1"/>
    <xf numFmtId="0" fontId="9" fillId="13" borderId="11" xfId="0" applyFont="1" applyFill="1" applyBorder="1" applyAlignment="1">
      <alignment vertical="center" wrapText="1"/>
    </xf>
    <xf numFmtId="0" fontId="9" fillId="13" borderId="11" xfId="0" applyFont="1" applyFill="1" applyBorder="1" applyAlignment="1">
      <alignment horizontal="center" vertical="center" wrapText="1"/>
    </xf>
    <xf numFmtId="0" fontId="9" fillId="15" borderId="33" xfId="0" applyFont="1" applyFill="1" applyBorder="1" applyAlignment="1">
      <alignment horizontal="left" vertical="center" wrapText="1"/>
    </xf>
    <xf numFmtId="0" fontId="9" fillId="13" borderId="34" xfId="0" applyFont="1" applyFill="1" applyBorder="1" applyAlignment="1">
      <alignment vertical="center" wrapText="1"/>
    </xf>
    <xf numFmtId="0" fontId="7" fillId="21" borderId="1" xfId="0" applyFont="1" applyFill="1" applyBorder="1"/>
    <xf numFmtId="0" fontId="7" fillId="21" borderId="3" xfId="0" applyFont="1" applyFill="1" applyBorder="1"/>
    <xf numFmtId="0" fontId="7" fillId="21" borderId="28" xfId="0" applyFont="1" applyFill="1" applyBorder="1"/>
    <xf numFmtId="0" fontId="1" fillId="4" borderId="29" xfId="0" applyFont="1" applyFill="1" applyBorder="1" applyAlignment="1">
      <alignment horizontal="center" vertical="center"/>
    </xf>
    <xf numFmtId="0" fontId="17" fillId="13" borderId="22" xfId="0" applyFont="1" applyFill="1" applyBorder="1" applyAlignment="1">
      <alignment horizontal="left" wrapText="1"/>
    </xf>
    <xf numFmtId="0" fontId="17" fillId="13" borderId="23" xfId="0" applyFont="1" applyFill="1" applyBorder="1" applyAlignment="1">
      <alignment horizontal="left" wrapText="1"/>
    </xf>
    <xf numFmtId="0" fontId="9" fillId="15" borderId="33" xfId="0" applyFont="1" applyFill="1" applyBorder="1" applyAlignment="1">
      <alignment vertical="center" wrapText="1"/>
    </xf>
    <xf numFmtId="44" fontId="0" fillId="13" borderId="55" xfId="0" applyNumberFormat="1" applyFill="1" applyBorder="1" applyAlignment="1">
      <alignment vertical="center"/>
    </xf>
    <xf numFmtId="0" fontId="4" fillId="20" borderId="0" xfId="0" applyFont="1" applyFill="1" applyAlignment="1">
      <alignment horizontal="center"/>
    </xf>
    <xf numFmtId="44" fontId="4" fillId="20" borderId="0" xfId="0" applyNumberFormat="1" applyFont="1" applyFill="1" applyAlignment="1">
      <alignment horizontal="center"/>
    </xf>
    <xf numFmtId="165" fontId="18" fillId="8" borderId="56" xfId="0" applyNumberFormat="1" applyFont="1" applyFill="1" applyBorder="1" applyAlignment="1">
      <alignment vertical="center"/>
    </xf>
    <xf numFmtId="165" fontId="18" fillId="8" borderId="30" xfId="0" applyNumberFormat="1" applyFont="1" applyFill="1" applyBorder="1" applyAlignment="1">
      <alignment vertical="center"/>
    </xf>
    <xf numFmtId="0" fontId="16" fillId="12" borderId="59" xfId="0" applyFont="1" applyFill="1" applyBorder="1" applyAlignment="1">
      <alignment horizontal="center" vertical="center" wrapText="1"/>
    </xf>
    <xf numFmtId="0" fontId="16" fillId="12" borderId="42" xfId="0" applyFont="1" applyFill="1" applyBorder="1" applyAlignment="1">
      <alignment horizontal="center" vertical="center" wrapText="1"/>
    </xf>
    <xf numFmtId="44" fontId="0" fillId="13" borderId="10" xfId="0" applyNumberFormat="1" applyFill="1" applyBorder="1" applyAlignment="1">
      <alignment vertical="center"/>
    </xf>
    <xf numFmtId="44" fontId="0" fillId="13" borderId="52" xfId="0" applyNumberFormat="1" applyFill="1" applyBorder="1" applyAlignment="1">
      <alignment vertical="center"/>
    </xf>
    <xf numFmtId="44" fontId="0" fillId="13" borderId="54" xfId="0" applyNumberFormat="1" applyFill="1" applyBorder="1" applyAlignment="1">
      <alignment vertical="center"/>
    </xf>
    <xf numFmtId="0" fontId="9" fillId="20" borderId="0" xfId="0" applyFont="1" applyFill="1" applyAlignment="1">
      <alignment horizontal="left" vertical="center" wrapText="1"/>
    </xf>
    <xf numFmtId="0" fontId="9" fillId="20" borderId="0" xfId="0" applyFont="1" applyFill="1" applyAlignment="1">
      <alignment vertical="center" wrapText="1"/>
    </xf>
    <xf numFmtId="0" fontId="9" fillId="20" borderId="0" xfId="0" applyFont="1" applyFill="1" applyAlignment="1">
      <alignment horizontal="center" vertical="center" wrapText="1"/>
    </xf>
    <xf numFmtId="44" fontId="0" fillId="20" borderId="0" xfId="0" applyNumberFormat="1" applyFill="1" applyAlignment="1" applyProtection="1">
      <alignment vertical="center"/>
      <protection locked="0"/>
    </xf>
    <xf numFmtId="164" fontId="18" fillId="20" borderId="0" xfId="0" applyNumberFormat="1" applyFont="1" applyFill="1" applyAlignment="1">
      <alignment vertical="center"/>
    </xf>
    <xf numFmtId="44" fontId="0" fillId="20" borderId="0" xfId="0" applyNumberFormat="1" applyFill="1" applyAlignment="1">
      <alignment vertical="center"/>
    </xf>
    <xf numFmtId="0" fontId="16" fillId="11" borderId="56" xfId="0" applyFont="1" applyFill="1" applyBorder="1" applyAlignment="1">
      <alignment vertical="center" wrapText="1"/>
    </xf>
    <xf numFmtId="0" fontId="16" fillId="11" borderId="44" xfId="0" applyFont="1" applyFill="1" applyBorder="1" applyAlignment="1">
      <alignment vertical="center" wrapText="1"/>
    </xf>
    <xf numFmtId="0" fontId="16" fillId="11" borderId="60" xfId="0" applyFont="1" applyFill="1" applyBorder="1" applyAlignment="1">
      <alignment horizontal="center" vertical="center" wrapText="1"/>
    </xf>
    <xf numFmtId="0" fontId="9" fillId="14" borderId="8" xfId="0" applyFont="1" applyFill="1" applyBorder="1" applyAlignment="1">
      <alignment vertical="center" wrapText="1"/>
    </xf>
    <xf numFmtId="0" fontId="9" fillId="14" borderId="57" xfId="0" applyFont="1" applyFill="1" applyBorder="1" applyAlignment="1">
      <alignment vertical="center" wrapText="1"/>
    </xf>
    <xf numFmtId="44" fontId="0" fillId="2" borderId="46" xfId="0" applyNumberFormat="1" applyFill="1" applyBorder="1" applyAlignment="1" applyProtection="1">
      <alignment vertical="center"/>
      <protection locked="0"/>
    </xf>
    <xf numFmtId="0" fontId="9" fillId="15" borderId="35" xfId="0" applyFont="1" applyFill="1" applyBorder="1" applyAlignment="1">
      <alignment horizontal="left" vertical="center" wrapText="1"/>
    </xf>
    <xf numFmtId="0" fontId="9" fillId="15" borderId="52" xfId="0" applyFont="1" applyFill="1" applyBorder="1" applyAlignment="1">
      <alignment horizontal="left" vertical="center" wrapText="1"/>
    </xf>
    <xf numFmtId="0" fontId="9" fillId="13" borderId="50" xfId="0" applyFont="1" applyFill="1" applyBorder="1" applyAlignment="1">
      <alignment vertical="center" wrapText="1"/>
    </xf>
    <xf numFmtId="44" fontId="0" fillId="2" borderId="41" xfId="0" applyNumberFormat="1" applyFill="1" applyBorder="1" applyAlignment="1" applyProtection="1">
      <alignment vertical="center"/>
      <protection locked="0"/>
    </xf>
    <xf numFmtId="0" fontId="20" fillId="7" borderId="47" xfId="0" applyFont="1" applyFill="1" applyBorder="1" applyAlignment="1">
      <alignment horizontal="center" vertical="center" wrapText="1"/>
    </xf>
    <xf numFmtId="44" fontId="20" fillId="7" borderId="58" xfId="0" applyNumberFormat="1" applyFont="1" applyFill="1" applyBorder="1" applyAlignment="1">
      <alignment vertical="center" wrapText="1"/>
    </xf>
    <xf numFmtId="44" fontId="20" fillId="7" borderId="2" xfId="0" applyNumberFormat="1" applyFont="1" applyFill="1" applyBorder="1" applyAlignment="1">
      <alignment vertical="center" wrapText="1"/>
    </xf>
    <xf numFmtId="44" fontId="0" fillId="2" borderId="40" xfId="0" applyNumberFormat="1" applyFill="1" applyBorder="1" applyProtection="1">
      <protection locked="0"/>
    </xf>
    <xf numFmtId="44" fontId="0" fillId="2" borderId="2" xfId="0" applyNumberFormat="1" applyFill="1" applyBorder="1" applyProtection="1">
      <protection locked="0"/>
    </xf>
    <xf numFmtId="0" fontId="9" fillId="13" borderId="22" xfId="0" applyFont="1" applyFill="1" applyBorder="1" applyAlignment="1">
      <alignment horizontal="center" vertical="center" wrapText="1"/>
    </xf>
    <xf numFmtId="0" fontId="9" fillId="13" borderId="38" xfId="0" applyFont="1" applyFill="1" applyBorder="1" applyAlignment="1">
      <alignment horizontal="center" vertical="center" wrapText="1"/>
    </xf>
    <xf numFmtId="0" fontId="9" fillId="13" borderId="51" xfId="0" applyFont="1" applyFill="1" applyBorder="1" applyAlignment="1">
      <alignment horizontal="center" vertical="center" wrapText="1"/>
    </xf>
    <xf numFmtId="44" fontId="0" fillId="2" borderId="43" xfId="0" applyNumberFormat="1" applyFill="1" applyBorder="1" applyAlignment="1" applyProtection="1">
      <alignment vertical="center"/>
      <protection locked="0"/>
    </xf>
    <xf numFmtId="44" fontId="0" fillId="2" borderId="40" xfId="0" applyNumberFormat="1" applyFill="1" applyBorder="1" applyAlignment="1" applyProtection="1">
      <alignment vertical="center"/>
      <protection locked="0"/>
    </xf>
    <xf numFmtId="0" fontId="9" fillId="14" borderId="45" xfId="0" applyFont="1" applyFill="1" applyBorder="1" applyAlignment="1">
      <alignment horizontal="center" vertical="center" wrapText="1"/>
    </xf>
    <xf numFmtId="44" fontId="0" fillId="8" borderId="61" xfId="0" applyNumberFormat="1" applyFill="1" applyBorder="1" applyAlignment="1">
      <alignment vertical="center"/>
    </xf>
    <xf numFmtId="44" fontId="0" fillId="2" borderId="58" xfId="0" applyNumberFormat="1" applyFill="1" applyBorder="1" applyAlignment="1" applyProtection="1">
      <alignment vertical="center"/>
      <protection locked="0"/>
    </xf>
    <xf numFmtId="44" fontId="18" fillId="8" borderId="62" xfId="0" applyNumberFormat="1" applyFont="1" applyFill="1" applyBorder="1" applyAlignment="1">
      <alignment vertical="center"/>
    </xf>
    <xf numFmtId="0" fontId="16" fillId="11" borderId="31" xfId="0" applyFont="1" applyFill="1" applyBorder="1" applyAlignment="1">
      <alignment horizontal="center" vertical="center" wrapText="1"/>
    </xf>
    <xf numFmtId="44" fontId="18" fillId="2" borderId="10" xfId="0" applyNumberFormat="1" applyFont="1" applyFill="1" applyBorder="1" applyAlignment="1" applyProtection="1">
      <alignment vertical="center"/>
      <protection locked="0"/>
    </xf>
    <xf numFmtId="44" fontId="18" fillId="2" borderId="16" xfId="0" applyNumberFormat="1" applyFont="1" applyFill="1" applyBorder="1" applyAlignment="1" applyProtection="1">
      <alignment vertical="center"/>
      <protection locked="0"/>
    </xf>
    <xf numFmtId="44" fontId="18" fillId="2" borderId="54" xfId="0" applyNumberFormat="1" applyFont="1" applyFill="1" applyBorder="1" applyAlignment="1" applyProtection="1">
      <alignment vertical="center"/>
      <protection locked="0"/>
    </xf>
    <xf numFmtId="44" fontId="18" fillId="2" borderId="58" xfId="0" applyNumberFormat="1" applyFont="1" applyFill="1" applyBorder="1" applyAlignment="1" applyProtection="1">
      <alignment vertical="center"/>
      <protection locked="0"/>
    </xf>
    <xf numFmtId="0" fontId="0" fillId="19" borderId="22" xfId="0" applyFill="1" applyBorder="1"/>
    <xf numFmtId="0" fontId="4" fillId="4" borderId="22" xfId="0" applyFont="1" applyFill="1" applyBorder="1" applyAlignment="1">
      <alignment horizontal="center"/>
    </xf>
    <xf numFmtId="0" fontId="8" fillId="19" borderId="24" xfId="0" applyFont="1" applyFill="1" applyBorder="1" applyAlignment="1">
      <alignment horizontal="left" vertical="top" wrapText="1"/>
    </xf>
    <xf numFmtId="0" fontId="8" fillId="19" borderId="24" xfId="0" applyFont="1" applyFill="1" applyBorder="1"/>
    <xf numFmtId="44" fontId="4" fillId="4" borderId="24" xfId="0" applyNumberFormat="1" applyFont="1" applyFill="1" applyBorder="1" applyAlignment="1">
      <alignment horizontal="center"/>
    </xf>
    <xf numFmtId="0" fontId="4" fillId="5" borderId="34" xfId="0" applyFont="1" applyFill="1" applyBorder="1" applyAlignment="1">
      <alignment wrapText="1"/>
    </xf>
    <xf numFmtId="44" fontId="0" fillId="19" borderId="10" xfId="0" applyNumberFormat="1" applyFill="1" applyBorder="1"/>
    <xf numFmtId="44" fontId="0" fillId="19" borderId="16" xfId="0" applyNumberFormat="1" applyFill="1" applyBorder="1"/>
    <xf numFmtId="44" fontId="4" fillId="4" borderId="54" xfId="0" applyNumberFormat="1" applyFont="1" applyFill="1" applyBorder="1" applyAlignment="1">
      <alignment horizontal="center"/>
    </xf>
    <xf numFmtId="0" fontId="4" fillId="5" borderId="63" xfId="0" applyFont="1" applyFill="1" applyBorder="1"/>
    <xf numFmtId="0" fontId="10" fillId="3" borderId="1" xfId="0" applyFont="1" applyFill="1" applyBorder="1"/>
    <xf numFmtId="44" fontId="10" fillId="3" borderId="2" xfId="0" applyNumberFormat="1" applyFont="1" applyFill="1" applyBorder="1"/>
    <xf numFmtId="0" fontId="6" fillId="3" borderId="5" xfId="0" applyFont="1" applyFill="1" applyBorder="1" applyAlignment="1">
      <alignment horizontal="center" vertical="center"/>
    </xf>
    <xf numFmtId="44" fontId="14" fillId="15" borderId="58" xfId="0" applyNumberFormat="1" applyFont="1" applyFill="1" applyBorder="1"/>
    <xf numFmtId="44" fontId="0" fillId="13" borderId="35" xfId="0" applyNumberFormat="1" applyFill="1" applyBorder="1" applyAlignment="1">
      <alignment vertical="center" wrapText="1"/>
    </xf>
    <xf numFmtId="0" fontId="9" fillId="15" borderId="30" xfId="0" applyFont="1" applyFill="1" applyBorder="1" applyAlignment="1">
      <alignment vertical="center" wrapText="1"/>
    </xf>
    <xf numFmtId="0" fontId="16" fillId="11" borderId="60" xfId="0" applyFont="1" applyFill="1" applyBorder="1" applyAlignment="1">
      <alignment vertical="center" wrapText="1"/>
    </xf>
    <xf numFmtId="0" fontId="16" fillId="11" borderId="56" xfId="0" applyFont="1" applyFill="1" applyBorder="1" applyAlignment="1">
      <alignment horizontal="center" vertical="center" wrapText="1"/>
    </xf>
    <xf numFmtId="0" fontId="16" fillId="12" borderId="56" xfId="0" applyFont="1" applyFill="1" applyBorder="1" applyAlignment="1">
      <alignment horizontal="center" vertical="center" wrapText="1"/>
    </xf>
    <xf numFmtId="0" fontId="16" fillId="12" borderId="53" xfId="0" applyFont="1" applyFill="1" applyBorder="1" applyAlignment="1">
      <alignment horizontal="center" vertical="center" wrapText="1"/>
    </xf>
    <xf numFmtId="0" fontId="16" fillId="12" borderId="65" xfId="0" applyFont="1" applyFill="1" applyBorder="1" applyAlignment="1">
      <alignment horizontal="center" vertical="center" wrapText="1"/>
    </xf>
    <xf numFmtId="0" fontId="9" fillId="16" borderId="11" xfId="0" applyFont="1" applyFill="1" applyBorder="1" applyAlignment="1">
      <alignment horizontal="center" vertical="center" wrapText="1"/>
    </xf>
    <xf numFmtId="44" fontId="0" fillId="2" borderId="11" xfId="0" applyNumberFormat="1" applyFill="1" applyBorder="1" applyProtection="1">
      <protection locked="0"/>
    </xf>
    <xf numFmtId="0" fontId="9" fillId="14" borderId="11" xfId="0" applyFont="1" applyFill="1" applyBorder="1" applyAlignment="1">
      <alignment horizontal="center" vertical="center" wrapText="1"/>
    </xf>
    <xf numFmtId="0" fontId="24" fillId="17" borderId="43" xfId="0" applyFont="1" applyFill="1" applyBorder="1" applyAlignment="1">
      <alignment horizontal="center" vertical="center" wrapText="1"/>
    </xf>
    <xf numFmtId="0" fontId="9" fillId="16" borderId="66" xfId="0" applyFont="1" applyFill="1" applyBorder="1" applyAlignment="1">
      <alignment vertical="center" wrapText="1"/>
    </xf>
    <xf numFmtId="0" fontId="9" fillId="16" borderId="66" xfId="0" applyFont="1" applyFill="1" applyBorder="1" applyAlignment="1">
      <alignment horizontal="center" vertical="center" wrapText="1"/>
    </xf>
    <xf numFmtId="44" fontId="0" fillId="2" borderId="66" xfId="0" applyNumberFormat="1" applyFill="1" applyBorder="1" applyProtection="1">
      <protection locked="0"/>
    </xf>
    <xf numFmtId="44" fontId="0" fillId="18" borderId="46" xfId="0" applyNumberFormat="1" applyFill="1" applyBorder="1" applyAlignment="1">
      <alignment vertical="center"/>
    </xf>
    <xf numFmtId="0" fontId="24" fillId="17" borderId="52" xfId="0" applyFont="1" applyFill="1" applyBorder="1" applyAlignment="1">
      <alignment horizontal="center" vertical="center" wrapText="1"/>
    </xf>
    <xf numFmtId="0" fontId="9" fillId="14" borderId="50" xfId="0" applyFont="1" applyFill="1" applyBorder="1" applyAlignment="1">
      <alignment vertical="center" wrapText="1"/>
    </xf>
    <xf numFmtId="0" fontId="9" fillId="14" borderId="50" xfId="0" applyFont="1" applyFill="1" applyBorder="1" applyAlignment="1">
      <alignment horizontal="center" vertical="center" wrapText="1"/>
    </xf>
    <xf numFmtId="44" fontId="0" fillId="2" borderId="50" xfId="0" applyNumberFormat="1" applyFill="1" applyBorder="1" applyProtection="1">
      <protection locked="0"/>
    </xf>
    <xf numFmtId="44" fontId="0" fillId="18" borderId="67" xfId="0" applyNumberFormat="1" applyFill="1" applyBorder="1" applyAlignment="1">
      <alignment vertical="center"/>
    </xf>
    <xf numFmtId="0" fontId="9" fillId="16" borderId="45" xfId="0" applyFont="1" applyFill="1" applyBorder="1" applyAlignment="1">
      <alignment horizontal="center" vertical="center" wrapText="1"/>
    </xf>
    <xf numFmtId="165" fontId="18" fillId="8" borderId="43" xfId="0" applyNumberFormat="1" applyFont="1" applyFill="1" applyBorder="1" applyAlignment="1">
      <alignment horizontal="center" vertical="center"/>
    </xf>
    <xf numFmtId="44" fontId="0" fillId="18" borderId="57" xfId="0" applyNumberFormat="1" applyFill="1" applyBorder="1" applyAlignment="1">
      <alignment vertical="center"/>
    </xf>
    <xf numFmtId="0" fontId="9" fillId="16" borderId="50" xfId="0" applyFont="1" applyFill="1" applyBorder="1" applyAlignment="1">
      <alignment vertical="center" wrapText="1"/>
    </xf>
    <xf numFmtId="0" fontId="9" fillId="16" borderId="51" xfId="0" applyFont="1" applyFill="1" applyBorder="1" applyAlignment="1">
      <alignment horizontal="center" vertical="center" wrapText="1"/>
    </xf>
    <xf numFmtId="165" fontId="18" fillId="8" borderId="52" xfId="0" applyNumberFormat="1" applyFont="1" applyFill="1" applyBorder="1" applyAlignment="1">
      <alignment horizontal="center" vertical="center"/>
    </xf>
    <xf numFmtId="44" fontId="0" fillId="18" borderId="69" xfId="0" applyNumberFormat="1" applyFill="1" applyBorder="1" applyAlignment="1">
      <alignment vertical="center"/>
    </xf>
    <xf numFmtId="44" fontId="0" fillId="18" borderId="68" xfId="0" applyNumberFormat="1" applyFill="1" applyBorder="1" applyAlignment="1">
      <alignment vertical="center"/>
    </xf>
    <xf numFmtId="0" fontId="24" fillId="17" borderId="40" xfId="0" applyFont="1" applyFill="1" applyBorder="1" applyAlignment="1">
      <alignment horizontal="center" vertical="center" wrapText="1"/>
    </xf>
    <xf numFmtId="0" fontId="9" fillId="16" borderId="47" xfId="0" applyFont="1" applyFill="1" applyBorder="1" applyAlignment="1">
      <alignment vertical="center" wrapText="1"/>
    </xf>
    <xf numFmtId="0" fontId="9" fillId="16" borderId="29" xfId="0" applyFont="1" applyFill="1" applyBorder="1" applyAlignment="1">
      <alignment horizontal="center" vertical="center" wrapText="1"/>
    </xf>
    <xf numFmtId="165" fontId="18" fillId="8" borderId="40" xfId="0" applyNumberFormat="1" applyFont="1" applyFill="1" applyBorder="1" applyAlignment="1">
      <alignment horizontal="center" vertical="center"/>
    </xf>
    <xf numFmtId="164" fontId="18" fillId="8" borderId="41" xfId="0" applyNumberFormat="1" applyFont="1" applyFill="1" applyBorder="1" applyAlignment="1">
      <alignment horizontal="center" vertical="center"/>
    </xf>
    <xf numFmtId="44" fontId="0" fillId="18" borderId="28" xfId="0" applyNumberFormat="1" applyFill="1" applyBorder="1" applyAlignment="1">
      <alignment vertical="center"/>
    </xf>
    <xf numFmtId="44" fontId="0" fillId="18" borderId="41" xfId="0" applyNumberFormat="1" applyFill="1" applyBorder="1" applyAlignment="1">
      <alignment vertical="center"/>
    </xf>
    <xf numFmtId="165" fontId="18" fillId="8" borderId="71" xfId="0" applyNumberFormat="1" applyFont="1" applyFill="1" applyBorder="1" applyAlignment="1">
      <alignment vertical="center"/>
    </xf>
    <xf numFmtId="44" fontId="0" fillId="18" borderId="72" xfId="0" applyNumberFormat="1" applyFill="1" applyBorder="1" applyAlignment="1">
      <alignment vertical="center"/>
    </xf>
    <xf numFmtId="44" fontId="0" fillId="2" borderId="45" xfId="0" applyNumberFormat="1" applyFill="1" applyBorder="1" applyProtection="1">
      <protection locked="0"/>
    </xf>
    <xf numFmtId="44" fontId="0" fillId="2" borderId="22" xfId="0" applyNumberFormat="1" applyFill="1" applyBorder="1" applyProtection="1">
      <protection locked="0"/>
    </xf>
    <xf numFmtId="44" fontId="0" fillId="2" borderId="51" xfId="0" applyNumberFormat="1" applyFill="1" applyBorder="1" applyProtection="1">
      <protection locked="0"/>
    </xf>
    <xf numFmtId="0" fontId="4" fillId="4" borderId="17" xfId="0" applyFont="1" applyFill="1" applyBorder="1" applyAlignment="1">
      <alignment horizontal="left"/>
    </xf>
    <xf numFmtId="0" fontId="4" fillId="4" borderId="18" xfId="0" applyFont="1" applyFill="1" applyBorder="1" applyAlignment="1">
      <alignment horizontal="left"/>
    </xf>
    <xf numFmtId="0" fontId="3" fillId="2" borderId="1"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5" borderId="6" xfId="0" applyFont="1" applyFill="1" applyBorder="1" applyAlignment="1">
      <alignment horizontal="center"/>
    </xf>
    <xf numFmtId="0" fontId="4" fillId="5" borderId="12" xfId="0" applyFont="1" applyFill="1" applyBorder="1" applyAlignment="1">
      <alignment horizontal="center"/>
    </xf>
    <xf numFmtId="0" fontId="0" fillId="19" borderId="14" xfId="0" applyFill="1" applyBorder="1" applyAlignment="1">
      <alignment horizontal="left" vertical="center"/>
    </xf>
    <xf numFmtId="0" fontId="0" fillId="19" borderId="15" xfId="0" applyFill="1" applyBorder="1" applyAlignment="1">
      <alignment horizontal="left" vertical="center"/>
    </xf>
    <xf numFmtId="0" fontId="0" fillId="19" borderId="6" xfId="0" applyFill="1" applyBorder="1" applyAlignment="1">
      <alignment horizontal="left" vertical="center"/>
    </xf>
    <xf numFmtId="0" fontId="0" fillId="19" borderId="12" xfId="0" applyFill="1" applyBorder="1" applyAlignment="1">
      <alignment horizontal="left" vertical="center"/>
    </xf>
    <xf numFmtId="44" fontId="0" fillId="19" borderId="59" xfId="0" applyNumberFormat="1" applyFill="1" applyBorder="1" applyAlignment="1">
      <alignment horizontal="center" vertical="center"/>
    </xf>
    <xf numFmtId="44" fontId="0" fillId="19" borderId="13" xfId="0" applyNumberFormat="1" applyFill="1" applyBorder="1" applyAlignment="1">
      <alignment horizontal="center" vertical="center"/>
    </xf>
    <xf numFmtId="44" fontId="0" fillId="19" borderId="55" xfId="0" applyNumberFormat="1" applyFill="1" applyBorder="1" applyAlignment="1">
      <alignment horizontal="center" vertical="center"/>
    </xf>
    <xf numFmtId="0" fontId="6" fillId="3" borderId="3" xfId="0" applyFont="1" applyFill="1" applyBorder="1" applyAlignment="1">
      <alignment horizontal="center" vertical="center"/>
    </xf>
    <xf numFmtId="0" fontId="6" fillId="21" borderId="27" xfId="0" applyFont="1" applyFill="1" applyBorder="1" applyAlignment="1">
      <alignment horizontal="center"/>
    </xf>
    <xf numFmtId="0" fontId="6" fillId="21" borderId="0" xfId="0" applyFont="1" applyFill="1" applyAlignment="1">
      <alignment horizontal="center"/>
    </xf>
    <xf numFmtId="0" fontId="0" fillId="0" borderId="0" xfId="0" applyAlignment="1">
      <alignment horizontal="center"/>
    </xf>
    <xf numFmtId="0" fontId="3" fillId="0" borderId="11" xfId="0" applyFont="1" applyBorder="1" applyAlignment="1">
      <alignment horizontal="center"/>
    </xf>
    <xf numFmtId="0" fontId="5" fillId="2" borderId="0" xfId="0" applyFont="1" applyFill="1" applyAlignment="1">
      <alignment horizontal="center"/>
    </xf>
    <xf numFmtId="0" fontId="1" fillId="9" borderId="1" xfId="0" applyFont="1" applyFill="1" applyBorder="1" applyAlignment="1">
      <alignment horizontal="center" vertical="center"/>
    </xf>
    <xf numFmtId="0" fontId="1" fillId="9" borderId="3" xfId="0" applyFont="1" applyFill="1" applyBorder="1" applyAlignment="1">
      <alignment horizontal="center" vertical="center"/>
    </xf>
    <xf numFmtId="0" fontId="1" fillId="10" borderId="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7" fillId="13" borderId="22" xfId="0" applyFont="1" applyFill="1" applyBorder="1" applyAlignment="1">
      <alignment horizontal="left" wrapText="1"/>
    </xf>
    <xf numFmtId="0" fontId="17" fillId="13" borderId="23" xfId="0" applyFont="1" applyFill="1" applyBorder="1" applyAlignment="1">
      <alignment horizontal="left" wrapText="1"/>
    </xf>
    <xf numFmtId="165" fontId="18" fillId="8" borderId="33" xfId="0" applyNumberFormat="1" applyFont="1" applyFill="1" applyBorder="1" applyAlignment="1">
      <alignment horizontal="center" vertical="center"/>
    </xf>
    <xf numFmtId="165" fontId="18" fillId="8" borderId="30" xfId="0" applyNumberFormat="1" applyFont="1" applyFill="1" applyBorder="1" applyAlignment="1">
      <alignment horizontal="center" vertical="center"/>
    </xf>
    <xf numFmtId="165" fontId="18" fillId="8" borderId="34" xfId="0" applyNumberFormat="1" applyFont="1" applyFill="1" applyBorder="1" applyAlignment="1">
      <alignment horizontal="center" vertical="center"/>
    </xf>
    <xf numFmtId="165" fontId="18" fillId="8" borderId="31" xfId="0" applyNumberFormat="1" applyFont="1" applyFill="1" applyBorder="1" applyAlignment="1">
      <alignment horizontal="center" vertical="center"/>
    </xf>
    <xf numFmtId="0" fontId="1" fillId="10" borderId="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7" fillId="3" borderId="4" xfId="0" applyFont="1" applyFill="1" applyBorder="1" applyAlignment="1">
      <alignment horizontal="left"/>
    </xf>
    <xf numFmtId="0" fontId="7" fillId="3" borderId="5" xfId="0" applyFont="1" applyFill="1" applyBorder="1" applyAlignment="1">
      <alignment horizontal="left"/>
    </xf>
    <xf numFmtId="0" fontId="7" fillId="3" borderId="42" xfId="0" applyFont="1" applyFill="1" applyBorder="1" applyAlignment="1">
      <alignment horizontal="left"/>
    </xf>
    <xf numFmtId="0" fontId="1" fillId="10" borderId="4" xfId="0" applyFont="1" applyFill="1" applyBorder="1" applyAlignment="1">
      <alignment horizontal="center" vertical="center"/>
    </xf>
    <xf numFmtId="0" fontId="1" fillId="10" borderId="42" xfId="0" applyFont="1" applyFill="1" applyBorder="1" applyAlignment="1">
      <alignment horizontal="center" vertical="center"/>
    </xf>
    <xf numFmtId="44" fontId="0" fillId="13" borderId="34" xfId="0" applyNumberFormat="1" applyFill="1" applyBorder="1" applyAlignment="1">
      <alignment horizontal="center" vertical="center"/>
    </xf>
    <xf numFmtId="44" fontId="0" fillId="13" borderId="31" xfId="0" applyNumberFormat="1" applyFill="1" applyBorder="1" applyAlignment="1">
      <alignment horizontal="center" vertical="center"/>
    </xf>
    <xf numFmtId="44" fontId="0" fillId="13" borderId="26" xfId="0" applyNumberFormat="1" applyFill="1" applyBorder="1" applyAlignment="1">
      <alignment horizontal="center" vertical="center"/>
    </xf>
    <xf numFmtId="0" fontId="17" fillId="13" borderId="24" xfId="0" applyFont="1" applyFill="1" applyBorder="1" applyAlignment="1">
      <alignment horizontal="left" wrapText="1"/>
    </xf>
    <xf numFmtId="0" fontId="17" fillId="13" borderId="38" xfId="0" applyFont="1" applyFill="1" applyBorder="1" applyAlignment="1">
      <alignment horizontal="left" wrapText="1"/>
    </xf>
    <xf numFmtId="0" fontId="17" fillId="13" borderId="39" xfId="0" applyFont="1" applyFill="1" applyBorder="1" applyAlignment="1">
      <alignment horizontal="left" wrapText="1"/>
    </xf>
    <xf numFmtId="0" fontId="19" fillId="6" borderId="1"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17" fillId="13" borderId="64" xfId="0" applyFont="1" applyFill="1" applyBorder="1" applyAlignment="1">
      <alignment horizontal="left" wrapText="1"/>
    </xf>
    <xf numFmtId="0" fontId="9" fillId="15" borderId="33" xfId="0" applyFont="1" applyFill="1" applyBorder="1" applyAlignment="1">
      <alignment horizontal="left" vertical="center" wrapText="1"/>
    </xf>
    <xf numFmtId="0" fontId="9" fillId="15" borderId="30" xfId="0" applyFont="1" applyFill="1" applyBorder="1" applyAlignment="1">
      <alignment horizontal="left" vertical="center" wrapText="1"/>
    </xf>
    <xf numFmtId="0" fontId="9" fillId="15" borderId="32" xfId="0" applyFont="1" applyFill="1" applyBorder="1" applyAlignment="1">
      <alignment horizontal="left" vertical="center" wrapText="1"/>
    </xf>
    <xf numFmtId="164" fontId="18" fillId="8" borderId="33" xfId="0" applyNumberFormat="1" applyFont="1" applyFill="1" applyBorder="1" applyAlignment="1">
      <alignment horizontal="center" vertical="center"/>
    </xf>
    <xf numFmtId="164" fontId="18" fillId="8" borderId="30" xfId="0" applyNumberFormat="1" applyFont="1" applyFill="1" applyBorder="1" applyAlignment="1">
      <alignment horizontal="center" vertical="center"/>
    </xf>
    <xf numFmtId="164" fontId="18" fillId="8" borderId="32" xfId="0" applyNumberFormat="1" applyFont="1" applyFill="1" applyBorder="1" applyAlignment="1">
      <alignment horizontal="center" vertical="center"/>
    </xf>
    <xf numFmtId="164" fontId="18" fillId="8" borderId="38" xfId="0" applyNumberFormat="1" applyFont="1" applyFill="1" applyBorder="1" applyAlignment="1">
      <alignment horizontal="center" vertical="center"/>
    </xf>
    <xf numFmtId="164" fontId="18" fillId="8" borderId="27" xfId="0" applyNumberFormat="1" applyFont="1" applyFill="1" applyBorder="1" applyAlignment="1">
      <alignment horizontal="center" vertical="center"/>
    </xf>
    <xf numFmtId="164" fontId="18" fillId="8" borderId="25" xfId="0" applyNumberFormat="1" applyFont="1" applyFill="1" applyBorder="1" applyAlignment="1">
      <alignment horizontal="center" vertical="center"/>
    </xf>
    <xf numFmtId="0" fontId="21" fillId="3" borderId="25"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48" xfId="0" applyFont="1" applyFill="1" applyBorder="1" applyAlignment="1">
      <alignment horizontal="left" vertical="center" wrapText="1"/>
    </xf>
    <xf numFmtId="0" fontId="9" fillId="15" borderId="35"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0" fillId="7" borderId="28" xfId="0" applyFont="1" applyFill="1" applyBorder="1" applyAlignment="1">
      <alignment horizontal="left" vertical="center" wrapText="1"/>
    </xf>
    <xf numFmtId="0" fontId="20" fillId="7" borderId="29"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42" xfId="0" applyFont="1" applyFill="1" applyBorder="1" applyAlignment="1">
      <alignment horizontal="center" vertical="center" wrapText="1"/>
    </xf>
    <xf numFmtId="164" fontId="18" fillId="8" borderId="46" xfId="0" applyNumberFormat="1" applyFont="1" applyFill="1" applyBorder="1" applyAlignment="1">
      <alignment horizontal="center" vertical="center"/>
    </xf>
    <xf numFmtId="164" fontId="18" fillId="8" borderId="49" xfId="0" applyNumberFormat="1" applyFont="1" applyFill="1" applyBorder="1" applyAlignment="1">
      <alignment horizontal="center" vertical="center"/>
    </xf>
    <xf numFmtId="164" fontId="18" fillId="8" borderId="67" xfId="0" applyNumberFormat="1" applyFont="1" applyFill="1" applyBorder="1" applyAlignment="1">
      <alignment horizontal="center" vertical="center"/>
    </xf>
    <xf numFmtId="0" fontId="6" fillId="3" borderId="0" xfId="0" applyFont="1" applyFill="1" applyAlignment="1">
      <alignment horizontal="center"/>
    </xf>
    <xf numFmtId="0" fontId="18" fillId="0" borderId="0" xfId="0" applyFont="1" applyAlignment="1">
      <alignment horizontal="center"/>
    </xf>
    <xf numFmtId="0" fontId="22" fillId="4" borderId="0" xfId="0" applyFont="1" applyFill="1" applyAlignment="1">
      <alignment horizontal="center" vertical="center"/>
    </xf>
    <xf numFmtId="0" fontId="9" fillId="0" borderId="0" xfId="0" applyFont="1" applyAlignment="1">
      <alignment horizontal="center" vertical="center"/>
    </xf>
    <xf numFmtId="164" fontId="18" fillId="8" borderId="53" xfId="0" applyNumberFormat="1" applyFont="1" applyFill="1" applyBorder="1" applyAlignment="1">
      <alignment horizontal="center" vertical="center"/>
    </xf>
    <xf numFmtId="164" fontId="18" fillId="8" borderId="36" xfId="0" applyNumberFormat="1" applyFont="1" applyFill="1" applyBorder="1" applyAlignment="1">
      <alignment horizontal="center" vertical="center"/>
    </xf>
    <xf numFmtId="164" fontId="18" fillId="8" borderId="68" xfId="0" applyNumberFormat="1" applyFont="1" applyFill="1" applyBorder="1" applyAlignment="1">
      <alignment horizontal="center" vertical="center"/>
    </xf>
    <xf numFmtId="0" fontId="26" fillId="0" borderId="0" xfId="0" applyFont="1" applyAlignment="1">
      <alignment horizontal="left" vertical="center" wrapText="1"/>
    </xf>
    <xf numFmtId="44" fontId="0" fillId="8" borderId="42" xfId="0" applyNumberFormat="1" applyFill="1" applyBorder="1" applyAlignment="1">
      <alignment horizontal="center"/>
    </xf>
    <xf numFmtId="44" fontId="0" fillId="8" borderId="62" xfId="0" applyNumberFormat="1" applyFill="1" applyBorder="1" applyAlignment="1">
      <alignment horizontal="center"/>
    </xf>
    <xf numFmtId="44" fontId="0" fillId="8" borderId="70" xfId="0" applyNumberFormat="1" applyFill="1" applyBorder="1" applyAlignment="1">
      <alignment horizontal="center"/>
    </xf>
    <xf numFmtId="44" fontId="0" fillId="18" borderId="53" xfId="0" applyNumberFormat="1" applyFill="1" applyBorder="1" applyAlignment="1">
      <alignment horizontal="center" vertical="center"/>
    </xf>
    <xf numFmtId="44" fontId="0" fillId="18" borderId="36" xfId="0" applyNumberFormat="1" applyFill="1" applyBorder="1" applyAlignment="1">
      <alignment horizontal="center" vertical="center"/>
    </xf>
    <xf numFmtId="44" fontId="0" fillId="18" borderId="68" xfId="0" applyNumberFormat="1" applyFill="1" applyBorder="1" applyAlignment="1">
      <alignment horizontal="center" vertical="center"/>
    </xf>
  </cellXfs>
  <cellStyles count="1">
    <cellStyle name="Standaard" xfId="0" builtinId="0"/>
  </cellStyles>
  <dxfs count="1">
    <dxf>
      <fill>
        <patternFill>
          <bgColor rgb="FFFF8989"/>
        </patternFill>
      </fill>
    </dxf>
  </dxfs>
  <tableStyles count="0" defaultTableStyle="TableStyleMedium2" defaultPivotStyle="PivotStyleLight16"/>
  <colors>
    <mruColors>
      <color rgb="FFFF8989"/>
      <color rgb="FFC6D8F0"/>
      <color rgb="FFE8EEF8"/>
      <color rgb="FFDAE9F8"/>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817773</xdr:colOff>
      <xdr:row>0</xdr:row>
      <xdr:rowOff>112397</xdr:rowOff>
    </xdr:from>
    <xdr:to>
      <xdr:col>9</xdr:col>
      <xdr:colOff>82298</xdr:colOff>
      <xdr:row>2</xdr:row>
      <xdr:rowOff>58217</xdr:rowOff>
    </xdr:to>
    <xdr:sp macro="" textlink="">
      <xdr:nvSpPr>
        <xdr:cNvPr id="4" name="Rechthoek: afgeronde hoeken 3">
          <a:extLst>
            <a:ext uri="{FF2B5EF4-FFF2-40B4-BE49-F238E27FC236}">
              <a16:creationId xmlns:a16="http://schemas.microsoft.com/office/drawing/2014/main" id="{F0CAD47B-ABC5-4B54-AD85-68B9AAFFDA4A}"/>
            </a:ext>
          </a:extLst>
        </xdr:cNvPr>
        <xdr:cNvSpPr/>
      </xdr:nvSpPr>
      <xdr:spPr>
        <a:xfrm rot="21268122">
          <a:off x="9009273" y="112397"/>
          <a:ext cx="998075" cy="612570"/>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oneCellAnchor>
    <xdr:from>
      <xdr:col>0</xdr:col>
      <xdr:colOff>209550</xdr:colOff>
      <xdr:row>0</xdr:row>
      <xdr:rowOff>400050</xdr:rowOff>
    </xdr:from>
    <xdr:ext cx="184731" cy="264560"/>
    <xdr:sp macro="" textlink="">
      <xdr:nvSpPr>
        <xdr:cNvPr id="20" name="Tekstvak 19">
          <a:extLst>
            <a:ext uri="{FF2B5EF4-FFF2-40B4-BE49-F238E27FC236}">
              <a16:creationId xmlns:a16="http://schemas.microsoft.com/office/drawing/2014/main" id="{187864AD-AD79-1D73-393A-3D5C5F77C15A}"/>
            </a:ext>
          </a:extLst>
        </xdr:cNvPr>
        <xdr:cNvSpPr txBox="1"/>
      </xdr:nvSpPr>
      <xdr:spPr>
        <a:xfrm>
          <a:off x="209550"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5</xdr:col>
      <xdr:colOff>220980</xdr:colOff>
      <xdr:row>0</xdr:row>
      <xdr:rowOff>1</xdr:rowOff>
    </xdr:from>
    <xdr:to>
      <xdr:col>9</xdr:col>
      <xdr:colOff>9525</xdr:colOff>
      <xdr:row>2</xdr:row>
      <xdr:rowOff>119057</xdr:rowOff>
    </xdr:to>
    <xdr:pic>
      <xdr:nvPicPr>
        <xdr:cNvPr id="9" name="Afbeelding 7" descr="Afbeelding met schermopname, tekst, grafische vormgeving, Graphics&#10;&#10;Automatisch gegenereerde beschrijving">
          <a:extLst>
            <a:ext uri="{FF2B5EF4-FFF2-40B4-BE49-F238E27FC236}">
              <a16:creationId xmlns:a16="http://schemas.microsoft.com/office/drawing/2014/main" id="{AB4B616B-0B96-44D7-8F3C-61A1E14E0E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7678"/>
        <a:stretch/>
      </xdr:blipFill>
      <xdr:spPr bwMode="auto">
        <a:xfrm>
          <a:off x="8050530" y="1"/>
          <a:ext cx="4617720" cy="785806"/>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381000</xdr:colOff>
      <xdr:row>0</xdr:row>
      <xdr:rowOff>0</xdr:rowOff>
    </xdr:from>
    <xdr:to>
      <xdr:col>5</xdr:col>
      <xdr:colOff>424815</xdr:colOff>
      <xdr:row>2</xdr:row>
      <xdr:rowOff>129540</xdr:rowOff>
    </xdr:to>
    <xdr:grpSp>
      <xdr:nvGrpSpPr>
        <xdr:cNvPr id="28" name="Groep 1">
          <a:extLst>
            <a:ext uri="{FF2B5EF4-FFF2-40B4-BE49-F238E27FC236}">
              <a16:creationId xmlns:a16="http://schemas.microsoft.com/office/drawing/2014/main" id="{F91906AF-0CA3-444B-ABC0-42B6952B88B4}"/>
            </a:ext>
          </a:extLst>
        </xdr:cNvPr>
        <xdr:cNvGrpSpPr/>
      </xdr:nvGrpSpPr>
      <xdr:grpSpPr>
        <a:xfrm>
          <a:off x="3154680" y="0"/>
          <a:ext cx="5332095" cy="784860"/>
          <a:chOff x="0" y="0"/>
          <a:chExt cx="5734050" cy="894715"/>
        </a:xfrm>
      </xdr:grpSpPr>
      <xdr:pic>
        <xdr:nvPicPr>
          <xdr:cNvPr id="29" name="Afbeelding 2" descr="Afbeelding met schermopname, tekst, grafische vormgeving, Graphics&#10;&#10;Automatisch gegenereerde beschrijving">
            <a:extLst>
              <a:ext uri="{FF2B5EF4-FFF2-40B4-BE49-F238E27FC236}">
                <a16:creationId xmlns:a16="http://schemas.microsoft.com/office/drawing/2014/main" id="{24224FC6-23DB-AFEA-9C2B-FDFAF8F144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30" name="Afbeelding 4" descr="Afbeelding met schermopname, tekst, grafische vormgeving, Graphics&#10;&#10;Automatisch gegenereerde beschrijving">
            <a:extLst>
              <a:ext uri="{FF2B5EF4-FFF2-40B4-BE49-F238E27FC236}">
                <a16:creationId xmlns:a16="http://schemas.microsoft.com/office/drawing/2014/main" id="{CBBA7015-95CF-51C1-72A3-5E46357B97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31" name="Afbeelding 5" descr="Afbeelding met schermopname, tekst, grafische vormgeving, Graphics&#10;&#10;Automatisch gegenereerde beschrijving">
            <a:extLst>
              <a:ext uri="{FF2B5EF4-FFF2-40B4-BE49-F238E27FC236}">
                <a16:creationId xmlns:a16="http://schemas.microsoft.com/office/drawing/2014/main" id="{231039C1-36F7-2415-09E0-0BD900DD093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2667000" y="0"/>
            <a:ext cx="1609725" cy="894715"/>
          </a:xfrm>
          <a:prstGeom prst="rect">
            <a:avLst/>
          </a:prstGeom>
          <a:ln>
            <a:noFill/>
          </a:ln>
          <a:extLst>
            <a:ext uri="{53640926-AAD7-44D8-BBD7-CCE9431645EC}">
              <a14:shadowObscured xmlns:a14="http://schemas.microsoft.com/office/drawing/2010/main"/>
            </a:ext>
          </a:extLst>
        </xdr:spPr>
      </xdr:pic>
      <xdr:pic>
        <xdr:nvPicPr>
          <xdr:cNvPr id="32" name="Afbeelding 6" descr="Afbeelding met schermopname, tekst, grafische vormgeving, Graphics&#10;&#10;Automatisch gegenereerde beschrijving">
            <a:extLst>
              <a:ext uri="{FF2B5EF4-FFF2-40B4-BE49-F238E27FC236}">
                <a16:creationId xmlns:a16="http://schemas.microsoft.com/office/drawing/2014/main" id="{A9185307-646F-B4E7-2252-E1BC8793FE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4124325" y="0"/>
            <a:ext cx="1609725" cy="894715"/>
          </a:xfrm>
          <a:prstGeom prst="rect">
            <a:avLst/>
          </a:prstGeom>
          <a:ln>
            <a:noFill/>
          </a:ln>
          <a:extLst>
            <a:ext uri="{53640926-AAD7-44D8-BBD7-CCE9431645EC}">
              <a14:shadowObscured xmlns:a14="http://schemas.microsoft.com/office/drawing/2010/main"/>
            </a:ext>
          </a:extLst>
        </xdr:spPr>
      </xdr:pic>
    </xdr:grpSp>
    <xdr:clientData/>
  </xdr:twoCellAnchor>
  <xdr:twoCellAnchor>
    <xdr:from>
      <xdr:col>0</xdr:col>
      <xdr:colOff>0</xdr:colOff>
      <xdr:row>0</xdr:row>
      <xdr:rowOff>0</xdr:rowOff>
    </xdr:from>
    <xdr:to>
      <xdr:col>1</xdr:col>
      <xdr:colOff>1028700</xdr:colOff>
      <xdr:row>2</xdr:row>
      <xdr:rowOff>129540</xdr:rowOff>
    </xdr:to>
    <xdr:grpSp>
      <xdr:nvGrpSpPr>
        <xdr:cNvPr id="42" name="Groep 8">
          <a:extLst>
            <a:ext uri="{FF2B5EF4-FFF2-40B4-BE49-F238E27FC236}">
              <a16:creationId xmlns:a16="http://schemas.microsoft.com/office/drawing/2014/main" id="{9CF08F3E-CCC5-46FC-B17F-15E43031AF21}"/>
            </a:ext>
          </a:extLst>
        </xdr:cNvPr>
        <xdr:cNvGrpSpPr/>
      </xdr:nvGrpSpPr>
      <xdr:grpSpPr>
        <a:xfrm>
          <a:off x="0" y="0"/>
          <a:ext cx="3802380" cy="784860"/>
          <a:chOff x="0" y="0"/>
          <a:chExt cx="4089019" cy="894715"/>
        </a:xfrm>
      </xdr:grpSpPr>
      <xdr:pic>
        <xdr:nvPicPr>
          <xdr:cNvPr id="43" name="Afbeelding 9" descr="Afbeelding met schermopname, tekst, grafische vormgeving, Graphics&#10;&#10;Automatisch gegenereerde beschrijving">
            <a:extLst>
              <a:ext uri="{FF2B5EF4-FFF2-40B4-BE49-F238E27FC236}">
                <a16:creationId xmlns:a16="http://schemas.microsoft.com/office/drawing/2014/main" id="{F73A3072-5F19-DC64-566D-494C5A736F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44" name="Afbeelding 10" descr="Afbeelding met schermopname, tekst, grafische vormgeving, Graphics&#10;&#10;Automatisch gegenereerde beschrijving">
            <a:extLst>
              <a:ext uri="{FF2B5EF4-FFF2-40B4-BE49-F238E27FC236}">
                <a16:creationId xmlns:a16="http://schemas.microsoft.com/office/drawing/2014/main" id="{975160FB-D3D0-9DCA-2937-FCA6E7AC4D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45" name="Afbeelding 11" descr="Afbeelding met schermopname, tekst, grafische vormgeving, Graphics&#10;&#10;Automatisch gegenereerde beschrijving">
            <a:extLst>
              <a:ext uri="{FF2B5EF4-FFF2-40B4-BE49-F238E27FC236}">
                <a16:creationId xmlns:a16="http://schemas.microsoft.com/office/drawing/2014/main" id="{40C0DE90-758B-1907-672D-4B21D0B498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71605" b="87678"/>
          <a:stretch/>
        </xdr:blipFill>
        <xdr:spPr bwMode="auto">
          <a:xfrm>
            <a:off x="2667000" y="0"/>
            <a:ext cx="1422019" cy="894715"/>
          </a:xfrm>
          <a:prstGeom prst="rect">
            <a:avLst/>
          </a:prstGeom>
          <a:ln>
            <a:noFill/>
          </a:ln>
          <a:extLst>
            <a:ext uri="{53640926-AAD7-44D8-BBD7-CCE9431645EC}">
              <a14:shadowObscured xmlns:a14="http://schemas.microsoft.com/office/drawing/2010/main"/>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388619</xdr:colOff>
      <xdr:row>0</xdr:row>
      <xdr:rowOff>1</xdr:rowOff>
    </xdr:from>
    <xdr:to>
      <xdr:col>9</xdr:col>
      <xdr:colOff>28574</xdr:colOff>
      <xdr:row>0</xdr:row>
      <xdr:rowOff>785807</xdr:rowOff>
    </xdr:to>
    <xdr:pic>
      <xdr:nvPicPr>
        <xdr:cNvPr id="28" name="Afbeelding 7" descr="Afbeelding met schermopname, tekst, grafische vormgeving, Graphics&#10;&#10;Automatisch gegenereerde beschrijving">
          <a:extLst>
            <a:ext uri="{FF2B5EF4-FFF2-40B4-BE49-F238E27FC236}">
              <a16:creationId xmlns:a16="http://schemas.microsoft.com/office/drawing/2014/main" id="{35BAB88E-8F7B-4C12-9E98-C58C6191704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7678"/>
        <a:stretch/>
      </xdr:blipFill>
      <xdr:spPr bwMode="auto">
        <a:xfrm>
          <a:off x="5570219" y="1"/>
          <a:ext cx="5088255" cy="78580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0</xdr:row>
      <xdr:rowOff>0</xdr:rowOff>
    </xdr:from>
    <xdr:to>
      <xdr:col>4</xdr:col>
      <xdr:colOff>592455</xdr:colOff>
      <xdr:row>0</xdr:row>
      <xdr:rowOff>784860</xdr:rowOff>
    </xdr:to>
    <xdr:grpSp>
      <xdr:nvGrpSpPr>
        <xdr:cNvPr id="29" name="Groep 8">
          <a:extLst>
            <a:ext uri="{FF2B5EF4-FFF2-40B4-BE49-F238E27FC236}">
              <a16:creationId xmlns:a16="http://schemas.microsoft.com/office/drawing/2014/main" id="{86C69DDD-F5E5-4009-A49A-68D8FA83140A}"/>
            </a:ext>
          </a:extLst>
        </xdr:cNvPr>
        <xdr:cNvGrpSpPr/>
      </xdr:nvGrpSpPr>
      <xdr:grpSpPr>
        <a:xfrm>
          <a:off x="0" y="0"/>
          <a:ext cx="5926455" cy="784860"/>
          <a:chOff x="0" y="0"/>
          <a:chExt cx="5734050" cy="894715"/>
        </a:xfrm>
      </xdr:grpSpPr>
      <xdr:pic>
        <xdr:nvPicPr>
          <xdr:cNvPr id="30" name="Afbeelding 11" descr="Afbeelding met schermopname, tekst, grafische vormgeving, Graphics&#10;&#10;Automatisch gegenereerde beschrijving">
            <a:extLst>
              <a:ext uri="{FF2B5EF4-FFF2-40B4-BE49-F238E27FC236}">
                <a16:creationId xmlns:a16="http://schemas.microsoft.com/office/drawing/2014/main" id="{9FA63880-AE4F-F399-59DA-4A3B5028FF9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31" name="Afbeelding 12" descr="Afbeelding met schermopname, tekst, grafische vormgeving, Graphics&#10;&#10;Automatisch gegenereerde beschrijving">
            <a:extLst>
              <a:ext uri="{FF2B5EF4-FFF2-40B4-BE49-F238E27FC236}">
                <a16:creationId xmlns:a16="http://schemas.microsoft.com/office/drawing/2014/main" id="{7425EB6D-75C8-52C0-7871-F6BAA19520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32" name="Afbeelding 13" descr="Afbeelding met schermopname, tekst, grafische vormgeving, Graphics&#10;&#10;Automatisch gegenereerde beschrijving">
            <a:extLst>
              <a:ext uri="{FF2B5EF4-FFF2-40B4-BE49-F238E27FC236}">
                <a16:creationId xmlns:a16="http://schemas.microsoft.com/office/drawing/2014/main" id="{E4360672-DFF2-852D-2210-8E065F9F8CE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2667000" y="0"/>
            <a:ext cx="1609725" cy="894715"/>
          </a:xfrm>
          <a:prstGeom prst="rect">
            <a:avLst/>
          </a:prstGeom>
          <a:ln>
            <a:noFill/>
          </a:ln>
          <a:extLst>
            <a:ext uri="{53640926-AAD7-44D8-BBD7-CCE9431645EC}">
              <a14:shadowObscured xmlns:a14="http://schemas.microsoft.com/office/drawing/2010/main"/>
            </a:ext>
          </a:extLst>
        </xdr:spPr>
      </xdr:pic>
      <xdr:pic>
        <xdr:nvPicPr>
          <xdr:cNvPr id="33" name="Afbeelding 14" descr="Afbeelding met schermopname, tekst, grafische vormgeving, Graphics&#10;&#10;Automatisch gegenereerde beschrijving">
            <a:extLst>
              <a:ext uri="{FF2B5EF4-FFF2-40B4-BE49-F238E27FC236}">
                <a16:creationId xmlns:a16="http://schemas.microsoft.com/office/drawing/2014/main" id="{E2563DAB-C368-D9EC-B7CB-CB64CE5B75B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4124325" y="0"/>
            <a:ext cx="1609725" cy="894715"/>
          </a:xfrm>
          <a:prstGeom prst="rect">
            <a:avLst/>
          </a:prstGeom>
          <a:ln>
            <a:noFill/>
          </a:ln>
          <a:extLst>
            <a:ext uri="{53640926-AAD7-44D8-BBD7-CCE9431645EC}">
              <a14:shadowObscured xmlns:a14="http://schemas.microsoft.com/office/drawing/2010/main"/>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638175</xdr:colOff>
      <xdr:row>2</xdr:row>
      <xdr:rowOff>142875</xdr:rowOff>
    </xdr:from>
    <xdr:to>
      <xdr:col>1</xdr:col>
      <xdr:colOff>2667000</xdr:colOff>
      <xdr:row>4</xdr:row>
      <xdr:rowOff>175583</xdr:rowOff>
    </xdr:to>
    <xdr:sp macro="" textlink="">
      <xdr:nvSpPr>
        <xdr:cNvPr id="2" name="Tekstvak 1">
          <a:extLst>
            <a:ext uri="{FF2B5EF4-FFF2-40B4-BE49-F238E27FC236}">
              <a16:creationId xmlns:a16="http://schemas.microsoft.com/office/drawing/2014/main" id="{C82DC0F2-CB9C-4C36-87D1-5D2F10EB5B37}"/>
            </a:ext>
          </a:extLst>
        </xdr:cNvPr>
        <xdr:cNvSpPr txBox="1"/>
      </xdr:nvSpPr>
      <xdr:spPr>
        <a:xfrm>
          <a:off x="638175" y="523875"/>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3</xdr:col>
      <xdr:colOff>281940</xdr:colOff>
      <xdr:row>0</xdr:row>
      <xdr:rowOff>0</xdr:rowOff>
    </xdr:from>
    <xdr:to>
      <xdr:col>9</xdr:col>
      <xdr:colOff>131445</xdr:colOff>
      <xdr:row>3</xdr:row>
      <xdr:rowOff>52381</xdr:rowOff>
    </xdr:to>
    <xdr:pic>
      <xdr:nvPicPr>
        <xdr:cNvPr id="11" name="Afbeelding 2" descr="Afbeelding met schermopname, tekst, grafische vormgeving, Graphics&#10;&#10;Automatisch gegenereerde beschrijving">
          <a:extLst>
            <a:ext uri="{FF2B5EF4-FFF2-40B4-BE49-F238E27FC236}">
              <a16:creationId xmlns:a16="http://schemas.microsoft.com/office/drawing/2014/main" id="{7C9CB8E3-98FC-49FA-B128-3F5D7BFE9D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7678"/>
        <a:stretch/>
      </xdr:blipFill>
      <xdr:spPr bwMode="auto">
        <a:xfrm>
          <a:off x="7117080" y="0"/>
          <a:ext cx="4659630" cy="78580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0</xdr:row>
      <xdr:rowOff>0</xdr:rowOff>
    </xdr:from>
    <xdr:to>
      <xdr:col>1</xdr:col>
      <xdr:colOff>4585335</xdr:colOff>
      <xdr:row>3</xdr:row>
      <xdr:rowOff>60960</xdr:rowOff>
    </xdr:to>
    <xdr:grpSp>
      <xdr:nvGrpSpPr>
        <xdr:cNvPr id="18" name="Groep 3">
          <a:extLst>
            <a:ext uri="{FF2B5EF4-FFF2-40B4-BE49-F238E27FC236}">
              <a16:creationId xmlns:a16="http://schemas.microsoft.com/office/drawing/2014/main" id="{A6534794-AE8A-401C-AA08-819BE1D78C83}"/>
            </a:ext>
          </a:extLst>
        </xdr:cNvPr>
        <xdr:cNvGrpSpPr/>
      </xdr:nvGrpSpPr>
      <xdr:grpSpPr>
        <a:xfrm>
          <a:off x="0" y="0"/>
          <a:ext cx="5332095" cy="784860"/>
          <a:chOff x="0" y="0"/>
          <a:chExt cx="5734050" cy="894715"/>
        </a:xfrm>
      </xdr:grpSpPr>
      <xdr:pic>
        <xdr:nvPicPr>
          <xdr:cNvPr id="19" name="Afbeelding 6" descr="Afbeelding met schermopname, tekst, grafische vormgeving, Graphics&#10;&#10;Automatisch gegenereerde beschrijving">
            <a:extLst>
              <a:ext uri="{FF2B5EF4-FFF2-40B4-BE49-F238E27FC236}">
                <a16:creationId xmlns:a16="http://schemas.microsoft.com/office/drawing/2014/main" id="{57157B79-BC18-65F1-229F-0E0528C756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20" name="Afbeelding 7" descr="Afbeelding met schermopname, tekst, grafische vormgeving, Graphics&#10;&#10;Automatisch gegenereerde beschrijving">
            <a:extLst>
              <a:ext uri="{FF2B5EF4-FFF2-40B4-BE49-F238E27FC236}">
                <a16:creationId xmlns:a16="http://schemas.microsoft.com/office/drawing/2014/main" id="{50854072-5026-C8C6-B851-4EF4E148AD4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21" name="Afbeelding 8" descr="Afbeelding met schermopname, tekst, grafische vormgeving, Graphics&#10;&#10;Automatisch gegenereerde beschrijving">
            <a:extLst>
              <a:ext uri="{FF2B5EF4-FFF2-40B4-BE49-F238E27FC236}">
                <a16:creationId xmlns:a16="http://schemas.microsoft.com/office/drawing/2014/main" id="{39C7D967-416C-86F2-AE82-93A3ADF99A2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2667000" y="0"/>
            <a:ext cx="1609725" cy="894715"/>
          </a:xfrm>
          <a:prstGeom prst="rect">
            <a:avLst/>
          </a:prstGeom>
          <a:ln>
            <a:noFill/>
          </a:ln>
          <a:extLst>
            <a:ext uri="{53640926-AAD7-44D8-BBD7-CCE9431645EC}">
              <a14:shadowObscured xmlns:a14="http://schemas.microsoft.com/office/drawing/2010/main"/>
            </a:ext>
          </a:extLst>
        </xdr:spPr>
      </xdr:pic>
      <xdr:pic>
        <xdr:nvPicPr>
          <xdr:cNvPr id="22" name="Afbeelding 9" descr="Afbeelding met schermopname, tekst, grafische vormgeving, Graphics&#10;&#10;Automatisch gegenereerde beschrijving">
            <a:extLst>
              <a:ext uri="{FF2B5EF4-FFF2-40B4-BE49-F238E27FC236}">
                <a16:creationId xmlns:a16="http://schemas.microsoft.com/office/drawing/2014/main" id="{A1AEA470-22E0-DD8C-3C25-60F6C9F2667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4124325" y="0"/>
            <a:ext cx="1609725" cy="894715"/>
          </a:xfrm>
          <a:prstGeom prst="rect">
            <a:avLst/>
          </a:prstGeom>
          <a:ln>
            <a:noFill/>
          </a:ln>
          <a:extLst>
            <a:ext uri="{53640926-AAD7-44D8-BBD7-CCE9431645EC}">
              <a14:shadowObscured xmlns:a14="http://schemas.microsoft.com/office/drawing/2010/main"/>
            </a:ext>
          </a:extLst>
        </xdr:spPr>
      </xdr:pic>
    </xdr:grpSp>
    <xdr:clientData/>
  </xdr:twoCellAnchor>
  <xdr:twoCellAnchor>
    <xdr:from>
      <xdr:col>1</xdr:col>
      <xdr:colOff>4442460</xdr:colOff>
      <xdr:row>0</xdr:row>
      <xdr:rowOff>0</xdr:rowOff>
    </xdr:from>
    <xdr:to>
      <xdr:col>2</xdr:col>
      <xdr:colOff>460564</xdr:colOff>
      <xdr:row>3</xdr:row>
      <xdr:rowOff>60960</xdr:rowOff>
    </xdr:to>
    <xdr:pic>
      <xdr:nvPicPr>
        <xdr:cNvPr id="25" name="Afbeelding 10" descr="Afbeelding met schermopname, tekst, grafische vormgeving, Graphics&#10;&#10;Automatisch gegenereerde beschrijving">
          <a:extLst>
            <a:ext uri="{FF2B5EF4-FFF2-40B4-BE49-F238E27FC236}">
              <a16:creationId xmlns:a16="http://schemas.microsoft.com/office/drawing/2014/main" id="{E67753C6-7395-4CF4-B377-9E8EAF4FC6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5189220" y="0"/>
          <a:ext cx="1496884" cy="78486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5372100</xdr:colOff>
      <xdr:row>0</xdr:row>
      <xdr:rowOff>0</xdr:rowOff>
    </xdr:from>
    <xdr:to>
      <xdr:col>3</xdr:col>
      <xdr:colOff>780604</xdr:colOff>
      <xdr:row>3</xdr:row>
      <xdr:rowOff>60960</xdr:rowOff>
    </xdr:to>
    <xdr:pic>
      <xdr:nvPicPr>
        <xdr:cNvPr id="26" name="Afbeelding 11" descr="Afbeelding met schermopname, tekst, grafische vormgeving, Graphics&#10;&#10;Automatisch gegenereerde beschrijving">
          <a:extLst>
            <a:ext uri="{FF2B5EF4-FFF2-40B4-BE49-F238E27FC236}">
              <a16:creationId xmlns:a16="http://schemas.microsoft.com/office/drawing/2014/main" id="{E0A01A09-754B-4F33-BEEB-D343F2288D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6118860" y="0"/>
          <a:ext cx="1496884" cy="78486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D7EF-868F-4201-8648-F97BEBDB1EAA}">
  <dimension ref="A1:IU25"/>
  <sheetViews>
    <sheetView workbookViewId="0">
      <selection activeCell="D24" sqref="D24"/>
    </sheetView>
  </sheetViews>
  <sheetFormatPr defaultRowHeight="14.4" x14ac:dyDescent="0.3"/>
  <cols>
    <col min="1" max="1" width="40.44140625" customWidth="1"/>
    <col min="2" max="2" width="23.109375" customWidth="1"/>
    <col min="3" max="3" width="16.33203125" customWidth="1"/>
    <col min="4" max="4" width="20.33203125" customWidth="1"/>
    <col min="5" max="5" width="17.33203125" customWidth="1"/>
    <col min="6" max="6" width="16.109375" customWidth="1"/>
    <col min="7" max="7" width="13.109375" customWidth="1"/>
    <col min="8" max="8" width="16.5546875" customWidth="1"/>
    <col min="9" max="9" width="26.5546875" customWidth="1"/>
    <col min="10" max="10" width="17" customWidth="1"/>
    <col min="16" max="16" width="8.6640625" customWidth="1"/>
    <col min="17" max="17" width="10" customWidth="1"/>
  </cols>
  <sheetData>
    <row r="1" spans="1:255" ht="37.5" customHeight="1" x14ac:dyDescent="0.3">
      <c r="A1" s="76"/>
    </row>
    <row r="2" spans="1:255" x14ac:dyDescent="0.3">
      <c r="A2" s="77"/>
    </row>
    <row r="3" spans="1:255" ht="15" thickBot="1" x14ac:dyDescent="0.35">
      <c r="A3" s="77"/>
    </row>
    <row r="4" spans="1:255" ht="15" thickBot="1" x14ac:dyDescent="0.35">
      <c r="A4" s="1" t="s">
        <v>0</v>
      </c>
      <c r="B4" s="2"/>
      <c r="C4" s="195"/>
      <c r="D4" s="196"/>
      <c r="E4" s="197"/>
      <c r="H4" s="3" t="s">
        <v>1</v>
      </c>
      <c r="I4" s="3"/>
    </row>
    <row r="5" spans="1:255" x14ac:dyDescent="0.3">
      <c r="A5" s="77"/>
      <c r="H5" s="3" t="s">
        <v>2</v>
      </c>
      <c r="I5" s="3"/>
    </row>
    <row r="6" spans="1:255" ht="15" thickBot="1" x14ac:dyDescent="0.35">
      <c r="A6" s="77"/>
      <c r="H6" s="4"/>
    </row>
    <row r="7" spans="1:255" ht="42.75" customHeight="1" thickBot="1" x14ac:dyDescent="0.35">
      <c r="A7" s="209" t="s">
        <v>3</v>
      </c>
      <c r="B7" s="209"/>
      <c r="C7" s="209"/>
      <c r="D7" s="209"/>
      <c r="F7" s="198" t="s">
        <v>4</v>
      </c>
      <c r="G7" s="199"/>
      <c r="H7" s="199"/>
    </row>
    <row r="8" spans="1:255" ht="30" thickBot="1" x14ac:dyDescent="0.4">
      <c r="A8" s="5"/>
      <c r="B8" s="6"/>
      <c r="C8" s="7" t="s">
        <v>5</v>
      </c>
      <c r="D8" s="8" t="s">
        <v>6</v>
      </c>
      <c r="F8" s="9" t="s">
        <v>7</v>
      </c>
      <c r="G8" s="144" t="s">
        <v>8</v>
      </c>
      <c r="H8" s="9" t="s">
        <v>9</v>
      </c>
    </row>
    <row r="9" spans="1:255" ht="33.75" customHeight="1" thickBot="1" x14ac:dyDescent="0.35">
      <c r="A9" s="200"/>
      <c r="B9" s="201"/>
      <c r="C9" s="148" t="s">
        <v>10</v>
      </c>
      <c r="D9" s="148" t="s">
        <v>11</v>
      </c>
      <c r="F9" s="139" t="s">
        <v>155</v>
      </c>
      <c r="G9" s="145">
        <f>SUM('Verrekenprijzen '!H17:H29,'Verrekenprijzen '!I17:I29)</f>
        <v>0</v>
      </c>
      <c r="H9" s="141" t="s">
        <v>154</v>
      </c>
    </row>
    <row r="10" spans="1:255" s="81" customFormat="1" ht="36.75" customHeight="1" x14ac:dyDescent="0.3">
      <c r="A10" s="202" t="s">
        <v>12</v>
      </c>
      <c r="B10" s="203"/>
      <c r="C10" s="206">
        <f>'Initiële en jaarlijkse kosten'!H18</f>
        <v>0</v>
      </c>
      <c r="D10" s="206">
        <f>'Initiële en jaarlijkse kosten'!I18</f>
        <v>0</v>
      </c>
      <c r="E10"/>
      <c r="F10" s="139" t="s">
        <v>13</v>
      </c>
      <c r="G10" s="146">
        <f>SUM('Verrekenprijzen '!H36:H47,'Verrekenprijzen '!I36:I47)</f>
        <v>0</v>
      </c>
      <c r="H10" s="141" t="s">
        <v>150</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row>
    <row r="11" spans="1:255" s="81" customFormat="1" ht="25.5" customHeight="1" x14ac:dyDescent="0.3">
      <c r="A11" s="204"/>
      <c r="B11" s="205"/>
      <c r="C11" s="207"/>
      <c r="D11" s="207"/>
      <c r="E11"/>
      <c r="F11" s="139" t="s">
        <v>147</v>
      </c>
      <c r="G11" s="146">
        <f>SUM('Verrekenprijzen '!H54:H56,'Verrekenprijzen '!I54:I56)</f>
        <v>0</v>
      </c>
      <c r="H11" s="142" t="s">
        <v>151</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row>
    <row r="12" spans="1:255" s="81" customFormat="1" ht="25.5" customHeight="1" x14ac:dyDescent="0.3">
      <c r="A12" s="202" t="s">
        <v>15</v>
      </c>
      <c r="B12" s="203"/>
      <c r="C12" s="208">
        <f>'Initiële en jaarlijkse kosten'!H54</f>
        <v>0</v>
      </c>
      <c r="D12" s="208">
        <f>'Initiële en jaarlijkse kosten'!I54</f>
        <v>0</v>
      </c>
      <c r="E12"/>
      <c r="F12" s="139" t="s">
        <v>148</v>
      </c>
      <c r="G12" s="146">
        <f>SUM('Verrekenprijzen '!H63,'Verrekenprijzen '!I63)</f>
        <v>0</v>
      </c>
      <c r="H12" s="142" t="s">
        <v>152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row>
    <row r="13" spans="1:255" s="81" customFormat="1" ht="26.25" customHeight="1" x14ac:dyDescent="0.3">
      <c r="A13" s="204"/>
      <c r="B13" s="205"/>
      <c r="C13" s="207"/>
      <c r="D13" s="207"/>
      <c r="E13"/>
      <c r="F13" s="139" t="s">
        <v>149</v>
      </c>
      <c r="G13" s="146">
        <f>SUM('Verrekenprijzen '!H70:H78,'Verrekenprijzen '!I70:I78)</f>
        <v>0</v>
      </c>
      <c r="H13" s="142" t="s">
        <v>14</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82"/>
      <c r="DA13" s="82"/>
      <c r="DB13" s="82"/>
      <c r="DC13" s="82"/>
      <c r="DD13" s="82"/>
      <c r="DE13" s="82"/>
      <c r="DF13" s="82"/>
      <c r="DG13" s="82"/>
      <c r="DH13" s="82"/>
      <c r="DI13" s="82"/>
      <c r="DJ13" s="82"/>
      <c r="DK13" s="82"/>
      <c r="DL13" s="82"/>
      <c r="DM13" s="82"/>
      <c r="DN13" s="82"/>
      <c r="DO13" s="82"/>
      <c r="DP13" s="82"/>
      <c r="DQ13" s="82"/>
      <c r="DR13" s="82"/>
      <c r="DS13" s="82"/>
      <c r="DT13" s="82"/>
      <c r="DU13" s="82"/>
      <c r="DV13" s="82"/>
      <c r="DW13" s="82"/>
      <c r="DX13" s="82"/>
      <c r="DY13" s="82"/>
      <c r="DZ13" s="82"/>
      <c r="EA13" s="82"/>
      <c r="EB13" s="82"/>
      <c r="EC13" s="82"/>
      <c r="ED13" s="82"/>
      <c r="EE13" s="82"/>
      <c r="EF13" s="82"/>
      <c r="EG13" s="82"/>
      <c r="EH13" s="82"/>
      <c r="EI13" s="82"/>
      <c r="EJ13" s="82"/>
      <c r="EK13" s="82"/>
      <c r="EL13" s="82"/>
      <c r="EM13" s="82"/>
      <c r="EN13" s="82"/>
      <c r="EO13" s="82"/>
      <c r="EP13" s="82"/>
      <c r="EQ13" s="82"/>
      <c r="ER13" s="82"/>
      <c r="ES13" s="82"/>
      <c r="ET13" s="82"/>
      <c r="EU13" s="82"/>
      <c r="EV13" s="82"/>
      <c r="EW13" s="82"/>
      <c r="EX13" s="82"/>
      <c r="EY13" s="82"/>
      <c r="EZ13" s="82"/>
      <c r="FA13" s="82"/>
      <c r="FB13" s="82"/>
      <c r="FC13" s="82"/>
      <c r="FD13" s="82"/>
      <c r="FE13" s="82"/>
      <c r="FF13" s="82"/>
      <c r="FG13" s="82"/>
      <c r="FH13" s="82"/>
      <c r="FI13" s="82"/>
      <c r="FJ13" s="82"/>
      <c r="FK13" s="82"/>
      <c r="FL13" s="82"/>
      <c r="FM13" s="82"/>
      <c r="FN13" s="82"/>
      <c r="FO13" s="82"/>
      <c r="FP13" s="82"/>
      <c r="FQ13" s="82"/>
      <c r="FR13" s="82"/>
      <c r="FS13" s="82"/>
      <c r="FT13" s="82"/>
      <c r="FU13" s="82"/>
      <c r="FV13" s="82"/>
      <c r="FW13" s="82"/>
      <c r="FX13" s="82"/>
      <c r="FY13" s="82"/>
      <c r="FZ13" s="82"/>
      <c r="GA13" s="82"/>
      <c r="GB13" s="82"/>
      <c r="GC13" s="82"/>
      <c r="GD13" s="82"/>
      <c r="GE13" s="82"/>
      <c r="GF13" s="82"/>
      <c r="GG13" s="82"/>
      <c r="GH13" s="82"/>
      <c r="GI13" s="82"/>
      <c r="GJ13" s="82"/>
      <c r="GK13" s="82"/>
      <c r="GL13" s="82"/>
      <c r="GM13" s="82"/>
      <c r="GN13" s="82"/>
      <c r="GO13" s="82"/>
      <c r="GP13" s="82"/>
      <c r="GQ13" s="82"/>
      <c r="GR13" s="82"/>
      <c r="GS13" s="82"/>
      <c r="GT13" s="82"/>
      <c r="GU13" s="82"/>
      <c r="GV13" s="82"/>
      <c r="GW13" s="82"/>
      <c r="GX13" s="82"/>
      <c r="GY13" s="82"/>
      <c r="GZ13" s="82"/>
      <c r="HA13" s="82"/>
      <c r="HB13" s="82"/>
      <c r="HC13" s="82"/>
      <c r="HD13" s="82"/>
      <c r="HE13" s="82"/>
      <c r="HF13" s="82"/>
      <c r="HG13" s="82"/>
      <c r="HH13" s="82"/>
      <c r="HI13" s="82"/>
      <c r="HJ13" s="82"/>
      <c r="HK13" s="82"/>
      <c r="HL13" s="82"/>
      <c r="HM13" s="82"/>
      <c r="HN13" s="82"/>
      <c r="HO13" s="82"/>
      <c r="HP13" s="82"/>
      <c r="HQ13" s="82"/>
      <c r="HR13" s="8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row>
    <row r="14" spans="1:255" ht="15" thickBot="1" x14ac:dyDescent="0.35">
      <c r="A14" s="193" t="s">
        <v>16</v>
      </c>
      <c r="B14" s="194"/>
      <c r="C14" s="10">
        <f>SUM(C10:C12)</f>
        <v>0</v>
      </c>
      <c r="D14" s="10">
        <f>SUM(D10:D12)</f>
        <v>0</v>
      </c>
      <c r="F14" s="140" t="s">
        <v>17</v>
      </c>
      <c r="G14" s="147">
        <f>SUM(G9:G13)</f>
        <v>0</v>
      </c>
      <c r="H14" s="143"/>
    </row>
    <row r="15" spans="1:255" ht="18.600000000000001" thickBot="1" x14ac:dyDescent="0.4">
      <c r="A15" s="11" t="s">
        <v>3</v>
      </c>
      <c r="B15" s="12"/>
      <c r="C15" s="149"/>
      <c r="D15" s="150">
        <f>SUM(C14:D14)</f>
        <v>0</v>
      </c>
    </row>
    <row r="16" spans="1:255" ht="18" x14ac:dyDescent="0.35">
      <c r="A16" s="13"/>
      <c r="B16" s="14"/>
      <c r="C16" s="14"/>
      <c r="D16" s="14"/>
      <c r="F16" s="95"/>
      <c r="G16" s="96"/>
      <c r="H16" s="96"/>
    </row>
    <row r="17" spans="1:250" ht="18" x14ac:dyDescent="0.35">
      <c r="E17" s="14"/>
    </row>
    <row r="18" spans="1:250" ht="15" thickBot="1" x14ac:dyDescent="0.35"/>
    <row r="19" spans="1:250" ht="21.6" thickBot="1" x14ac:dyDescent="0.35">
      <c r="A19" s="15" t="s">
        <v>18</v>
      </c>
      <c r="B19" s="16"/>
      <c r="C19" s="16"/>
      <c r="D19" s="16"/>
      <c r="E19" s="16"/>
      <c r="F19" s="16"/>
      <c r="G19" s="16"/>
      <c r="H19" s="16"/>
      <c r="I19" s="151"/>
      <c r="P19" s="17"/>
    </row>
    <row r="20" spans="1:250" s="80" customFormat="1" ht="16.2" thickBot="1" x14ac:dyDescent="0.35">
      <c r="A20" s="78" t="s">
        <v>19</v>
      </c>
      <c r="B20" s="79"/>
      <c r="C20" s="79"/>
      <c r="D20" s="79"/>
      <c r="E20" s="79"/>
      <c r="F20" s="79"/>
      <c r="G20" s="79"/>
      <c r="H20" s="79"/>
      <c r="I20" s="152">
        <f>G14+D15</f>
        <v>0</v>
      </c>
      <c r="J20"/>
      <c r="K20"/>
      <c r="L20"/>
      <c r="M20"/>
      <c r="N20"/>
      <c r="O20"/>
      <c r="P20" s="17"/>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s="82"/>
      <c r="ER20" s="82"/>
      <c r="ES20" s="82"/>
      <c r="ET20" s="82"/>
      <c r="EU20" s="82"/>
      <c r="EV20" s="82"/>
      <c r="EW20" s="82"/>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2"/>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row>
    <row r="21" spans="1:250" x14ac:dyDescent="0.3">
      <c r="A21" s="18" t="s">
        <v>20</v>
      </c>
      <c r="P21" s="17"/>
    </row>
    <row r="25" spans="1:250" x14ac:dyDescent="0.3">
      <c r="K25" s="17"/>
    </row>
  </sheetData>
  <sheetProtection algorithmName="SHA-512" hashValue="85pITO6gzB+ojVVx0y2PjcRamm1RkdyHY24HQ3DZYahtekEGjgik160GHmaUBEumi5JcLt4Kkz8Jc0CvtRVAsQ==" saltValue="+m2IABWWr5HB66GQzmBv4g==" spinCount="100000" sheet="1" objects="1" scenarios="1"/>
  <mergeCells count="11">
    <mergeCell ref="A14:B14"/>
    <mergeCell ref="C4:E4"/>
    <mergeCell ref="F7:H7"/>
    <mergeCell ref="A9:B9"/>
    <mergeCell ref="A10:B11"/>
    <mergeCell ref="A12:B13"/>
    <mergeCell ref="C10:C11"/>
    <mergeCell ref="D10:D11"/>
    <mergeCell ref="C12:C13"/>
    <mergeCell ref="D12:D13"/>
    <mergeCell ref="A7:D7"/>
  </mergeCells>
  <phoneticPr fontId="25"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3A4C-7286-4CC0-9E48-516275DC58E7}">
  <dimension ref="A1:M57"/>
  <sheetViews>
    <sheetView tabSelected="1" workbookViewId="0">
      <selection activeCell="L12" sqref="L12"/>
    </sheetView>
  </sheetViews>
  <sheetFormatPr defaultRowHeight="14.4" x14ac:dyDescent="0.3"/>
  <cols>
    <col min="1" max="1" width="39.33203125" customWidth="1"/>
    <col min="2" max="2" width="14.44140625" customWidth="1"/>
    <col min="3" max="3" width="10.88671875" customWidth="1"/>
    <col min="4" max="4" width="13.109375" customWidth="1"/>
    <col min="5" max="5" width="17.88671875" customWidth="1"/>
    <col min="6" max="7" width="11.88671875" customWidth="1"/>
    <col min="8" max="8" width="19" customWidth="1"/>
    <col min="9" max="9" width="21.109375" customWidth="1"/>
    <col min="10" max="10" width="9.33203125" customWidth="1"/>
    <col min="11" max="11" width="10.6640625" customWidth="1"/>
    <col min="12" max="12" width="16.109375" customWidth="1"/>
    <col min="13" max="13" width="16.5546875" hidden="1" customWidth="1"/>
  </cols>
  <sheetData>
    <row r="1" spans="1:13" ht="73.2" customHeight="1" x14ac:dyDescent="0.3"/>
    <row r="2" spans="1:13" ht="21" x14ac:dyDescent="0.4">
      <c r="A2" s="210" t="s">
        <v>45</v>
      </c>
      <c r="B2" s="211"/>
      <c r="C2" s="211"/>
      <c r="D2" s="211"/>
      <c r="E2" s="211"/>
      <c r="F2" s="211"/>
      <c r="G2" s="211"/>
      <c r="H2" s="211"/>
      <c r="I2" s="211"/>
      <c r="J2" s="20"/>
      <c r="K2" s="20"/>
      <c r="L2" s="20"/>
      <c r="M2" s="20"/>
    </row>
    <row r="3" spans="1:13" x14ac:dyDescent="0.3">
      <c r="A3" s="212" t="s">
        <v>81</v>
      </c>
      <c r="B3" s="212"/>
      <c r="C3" s="212"/>
      <c r="D3" s="212"/>
      <c r="E3" s="212"/>
      <c r="F3" s="212"/>
      <c r="G3" s="212"/>
      <c r="H3" s="212"/>
      <c r="I3" s="212"/>
    </row>
    <row r="5" spans="1:13" x14ac:dyDescent="0.3">
      <c r="A5" s="21" t="s">
        <v>0</v>
      </c>
      <c r="B5" s="213" t="s">
        <v>165</v>
      </c>
      <c r="C5" s="213"/>
      <c r="D5" s="213"/>
      <c r="E5" s="213"/>
      <c r="F5" s="213"/>
      <c r="G5" s="22"/>
    </row>
    <row r="7" spans="1:13" x14ac:dyDescent="0.3">
      <c r="C7" s="214" t="s">
        <v>21</v>
      </c>
      <c r="D7" s="214"/>
      <c r="E7" s="214"/>
      <c r="F7" s="214"/>
    </row>
    <row r="8" spans="1:13" ht="9" customHeight="1" thickBot="1" x14ac:dyDescent="0.35"/>
    <row r="9" spans="1:13" ht="36" customHeight="1" thickBot="1" x14ac:dyDescent="0.4">
      <c r="A9" s="87" t="s">
        <v>22</v>
      </c>
      <c r="B9" s="88"/>
      <c r="C9" s="88"/>
      <c r="D9" s="89"/>
      <c r="E9" s="90" t="s">
        <v>23</v>
      </c>
      <c r="F9" s="215" t="s">
        <v>24</v>
      </c>
      <c r="G9" s="216"/>
      <c r="H9" s="217" t="s">
        <v>25</v>
      </c>
      <c r="I9" s="218"/>
    </row>
    <row r="10" spans="1:13" ht="24.6" thickBot="1" x14ac:dyDescent="0.35">
      <c r="A10" s="23" t="s">
        <v>9</v>
      </c>
      <c r="B10" s="24"/>
      <c r="C10" s="24"/>
      <c r="D10" s="134" t="s">
        <v>79</v>
      </c>
      <c r="E10" s="134" t="s">
        <v>26</v>
      </c>
      <c r="F10" s="25" t="s">
        <v>5</v>
      </c>
      <c r="G10" s="26" t="s">
        <v>27</v>
      </c>
      <c r="H10" s="27" t="s">
        <v>28</v>
      </c>
      <c r="I10" s="28" t="s">
        <v>29</v>
      </c>
    </row>
    <row r="11" spans="1:13" ht="15" customHeight="1" x14ac:dyDescent="0.3">
      <c r="A11" s="219" t="s">
        <v>22</v>
      </c>
      <c r="B11" s="220"/>
      <c r="C11" s="220"/>
      <c r="D11" s="135">
        <v>0</v>
      </c>
      <c r="E11" s="135">
        <v>0</v>
      </c>
      <c r="F11" s="221">
        <v>1</v>
      </c>
      <c r="G11" s="223">
        <v>15</v>
      </c>
      <c r="H11" s="29">
        <f>D11*$F$11</f>
        <v>0</v>
      </c>
      <c r="I11" s="30">
        <f>$G$11*E11</f>
        <v>0</v>
      </c>
    </row>
    <row r="12" spans="1:13" ht="15" customHeight="1" thickBot="1" x14ac:dyDescent="0.35">
      <c r="A12" s="91" t="s">
        <v>153</v>
      </c>
      <c r="B12" s="92"/>
      <c r="C12" s="92"/>
      <c r="D12" s="136">
        <v>0</v>
      </c>
      <c r="E12" s="137">
        <v>0</v>
      </c>
      <c r="F12" s="222"/>
      <c r="G12" s="224"/>
      <c r="H12" s="29">
        <f>D12*$F$11</f>
        <v>0</v>
      </c>
      <c r="I12" s="30">
        <f>$G$11*E12</f>
        <v>0</v>
      </c>
    </row>
    <row r="13" spans="1:13" ht="15" customHeight="1" x14ac:dyDescent="0.3">
      <c r="A13" s="219" t="s">
        <v>30</v>
      </c>
      <c r="B13" s="220"/>
      <c r="C13" s="220"/>
      <c r="D13" s="136">
        <v>0</v>
      </c>
      <c r="E13" s="133"/>
      <c r="F13" s="222"/>
      <c r="G13" s="224"/>
      <c r="H13" s="29">
        <f>D13*$F$11</f>
        <v>0</v>
      </c>
      <c r="I13" s="232"/>
      <c r="M13" t="s">
        <v>166</v>
      </c>
    </row>
    <row r="14" spans="1:13" ht="15" customHeight="1" x14ac:dyDescent="0.3">
      <c r="A14" s="219" t="s">
        <v>31</v>
      </c>
      <c r="B14" s="220"/>
      <c r="C14" s="220"/>
      <c r="D14" s="136">
        <v>0</v>
      </c>
      <c r="E14" s="133"/>
      <c r="F14" s="222"/>
      <c r="G14" s="224"/>
      <c r="H14" s="29">
        <f t="shared" ref="H14:H16" si="0">D14*$F$11</f>
        <v>0</v>
      </c>
      <c r="I14" s="233"/>
      <c r="M14" t="s">
        <v>167</v>
      </c>
    </row>
    <row r="15" spans="1:13" ht="28.2" customHeight="1" x14ac:dyDescent="0.3">
      <c r="A15" s="219" t="s">
        <v>168</v>
      </c>
      <c r="B15" s="220"/>
      <c r="C15" s="241"/>
      <c r="D15" s="136"/>
      <c r="E15" s="133"/>
      <c r="F15" s="222"/>
      <c r="G15" s="224"/>
      <c r="H15" s="153" t="str">
        <f>IF(D15="ja",10500,IF(D15="nee",0,"Vul het antwoord op de vraag in!"))</f>
        <v>Vul het antwoord op de vraag in!</v>
      </c>
      <c r="I15" s="233"/>
    </row>
    <row r="16" spans="1:13" ht="15" customHeight="1" thickBot="1" x14ac:dyDescent="0.35">
      <c r="A16" s="219" t="s">
        <v>32</v>
      </c>
      <c r="B16" s="220"/>
      <c r="C16" s="235"/>
      <c r="D16" s="136">
        <v>0</v>
      </c>
      <c r="E16" s="133"/>
      <c r="F16" s="222"/>
      <c r="G16" s="224"/>
      <c r="H16" s="29">
        <f t="shared" si="0"/>
        <v>0</v>
      </c>
      <c r="I16" s="234"/>
    </row>
    <row r="17" spans="1:9" ht="15" thickBot="1" x14ac:dyDescent="0.35">
      <c r="A17" s="236" t="s">
        <v>33</v>
      </c>
      <c r="B17" s="237"/>
      <c r="C17" s="237"/>
      <c r="D17" s="137">
        <v>0</v>
      </c>
      <c r="E17" s="138">
        <v>0</v>
      </c>
      <c r="F17" s="222"/>
      <c r="G17" s="224"/>
      <c r="H17" s="31">
        <f>D17*$F$11</f>
        <v>0</v>
      </c>
      <c r="I17" s="32">
        <f>$G$11*E17</f>
        <v>0</v>
      </c>
    </row>
    <row r="18" spans="1:9" ht="15" thickBot="1" x14ac:dyDescent="0.35">
      <c r="A18" s="238" t="s">
        <v>34</v>
      </c>
      <c r="B18" s="239"/>
      <c r="C18" s="239"/>
      <c r="D18" s="239"/>
      <c r="E18" s="239"/>
      <c r="F18" s="239"/>
      <c r="G18" s="240"/>
      <c r="H18" s="33">
        <f>SUM(H11:H17)</f>
        <v>0</v>
      </c>
      <c r="I18" s="34">
        <f>SUM(I11:I17)</f>
        <v>0</v>
      </c>
    </row>
    <row r="19" spans="1:9" ht="15" thickBot="1" x14ac:dyDescent="0.35"/>
    <row r="20" spans="1:9" ht="38.25" customHeight="1" thickBot="1" x14ac:dyDescent="0.4">
      <c r="A20" s="227" t="s">
        <v>35</v>
      </c>
      <c r="B20" s="228"/>
      <c r="C20" s="228"/>
      <c r="D20" s="228"/>
      <c r="E20" s="229"/>
      <c r="F20" s="230" t="s">
        <v>36</v>
      </c>
      <c r="G20" s="231"/>
      <c r="H20" s="225" t="s">
        <v>25</v>
      </c>
      <c r="I20" s="226"/>
    </row>
    <row r="21" spans="1:9" ht="24.6" thickBot="1" x14ac:dyDescent="0.35">
      <c r="A21" s="110" t="s">
        <v>37</v>
      </c>
      <c r="B21" s="111" t="s">
        <v>38</v>
      </c>
      <c r="C21" s="35" t="s">
        <v>39</v>
      </c>
      <c r="D21" s="35" t="s">
        <v>80</v>
      </c>
      <c r="E21" s="112" t="s">
        <v>159</v>
      </c>
      <c r="F21" s="36" t="s">
        <v>5</v>
      </c>
      <c r="G21" s="37" t="s">
        <v>27</v>
      </c>
      <c r="H21" s="99" t="s">
        <v>28</v>
      </c>
      <c r="I21" s="100" t="s">
        <v>41</v>
      </c>
    </row>
    <row r="22" spans="1:9" ht="15" thickBot="1" x14ac:dyDescent="0.35">
      <c r="A22" s="113" t="s">
        <v>42</v>
      </c>
      <c r="B22" s="114"/>
      <c r="C22" s="130">
        <v>1</v>
      </c>
      <c r="D22" s="132">
        <v>0</v>
      </c>
      <c r="E22" s="131"/>
      <c r="F22" s="245">
        <v>1</v>
      </c>
      <c r="G22" s="248">
        <v>15</v>
      </c>
      <c r="H22" s="101">
        <f t="shared" ref="H22:H52" si="1">C22*D22*$F$22</f>
        <v>0</v>
      </c>
      <c r="I22" s="101"/>
    </row>
    <row r="23" spans="1:9" ht="36.75" customHeight="1" thickBot="1" x14ac:dyDescent="0.35">
      <c r="A23" s="242" t="s">
        <v>173</v>
      </c>
      <c r="B23" s="83" t="s">
        <v>95</v>
      </c>
      <c r="C23" s="125">
        <v>1</v>
      </c>
      <c r="D23" s="128">
        <v>0</v>
      </c>
      <c r="E23" s="115">
        <v>0</v>
      </c>
      <c r="F23" s="246"/>
      <c r="G23" s="249"/>
      <c r="H23" s="38">
        <f t="shared" si="1"/>
        <v>0</v>
      </c>
      <c r="I23" s="38">
        <f t="shared" ref="I23:I52" si="2">C23*E23*$G$22</f>
        <v>0</v>
      </c>
    </row>
    <row r="24" spans="1:9" ht="36" customHeight="1" thickBot="1" x14ac:dyDescent="0.35">
      <c r="A24" s="243"/>
      <c r="B24" s="83" t="s">
        <v>146</v>
      </c>
      <c r="C24" s="125">
        <v>1</v>
      </c>
      <c r="D24" s="128">
        <v>0</v>
      </c>
      <c r="E24" s="115">
        <v>0</v>
      </c>
      <c r="F24" s="246"/>
      <c r="G24" s="249"/>
      <c r="H24" s="38">
        <f t="shared" si="1"/>
        <v>0</v>
      </c>
      <c r="I24" s="38">
        <f t="shared" si="2"/>
        <v>0</v>
      </c>
    </row>
    <row r="25" spans="1:9" ht="28.5" customHeight="1" thickBot="1" x14ac:dyDescent="0.35">
      <c r="A25" s="242" t="s">
        <v>172</v>
      </c>
      <c r="B25" s="83" t="s">
        <v>82</v>
      </c>
      <c r="C25" s="125">
        <v>3</v>
      </c>
      <c r="D25" s="128">
        <v>0</v>
      </c>
      <c r="E25" s="115">
        <v>0</v>
      </c>
      <c r="F25" s="246"/>
      <c r="G25" s="249"/>
      <c r="H25" s="38">
        <f t="shared" si="1"/>
        <v>0</v>
      </c>
      <c r="I25" s="38">
        <f t="shared" si="2"/>
        <v>0</v>
      </c>
    </row>
    <row r="26" spans="1:9" ht="28.5" customHeight="1" thickBot="1" x14ac:dyDescent="0.35">
      <c r="A26" s="243"/>
      <c r="B26" s="83" t="s">
        <v>94</v>
      </c>
      <c r="C26" s="125">
        <v>10</v>
      </c>
      <c r="D26" s="128">
        <v>0</v>
      </c>
      <c r="E26" s="115">
        <v>0</v>
      </c>
      <c r="F26" s="246"/>
      <c r="G26" s="249"/>
      <c r="H26" s="38">
        <f t="shared" si="1"/>
        <v>0</v>
      </c>
      <c r="I26" s="38">
        <f t="shared" si="2"/>
        <v>0</v>
      </c>
    </row>
    <row r="27" spans="1:9" ht="30" customHeight="1" thickBot="1" x14ac:dyDescent="0.35">
      <c r="A27" s="243"/>
      <c r="B27" s="83" t="s">
        <v>83</v>
      </c>
      <c r="C27" s="125">
        <v>1</v>
      </c>
      <c r="D27" s="128">
        <v>0</v>
      </c>
      <c r="E27" s="115">
        <v>0</v>
      </c>
      <c r="F27" s="246"/>
      <c r="G27" s="249"/>
      <c r="H27" s="38">
        <f t="shared" si="1"/>
        <v>0</v>
      </c>
      <c r="I27" s="38">
        <f t="shared" si="2"/>
        <v>0</v>
      </c>
    </row>
    <row r="28" spans="1:9" ht="42" customHeight="1" thickBot="1" x14ac:dyDescent="0.35">
      <c r="A28" s="243"/>
      <c r="B28" s="83" t="s">
        <v>95</v>
      </c>
      <c r="C28" s="125">
        <v>2</v>
      </c>
      <c r="D28" s="128">
        <v>0</v>
      </c>
      <c r="E28" s="115">
        <v>0</v>
      </c>
      <c r="F28" s="246"/>
      <c r="G28" s="249"/>
      <c r="H28" s="38">
        <f t="shared" si="1"/>
        <v>0</v>
      </c>
      <c r="I28" s="38">
        <f t="shared" si="2"/>
        <v>0</v>
      </c>
    </row>
    <row r="29" spans="1:9" ht="27" customHeight="1" thickBot="1" x14ac:dyDescent="0.35">
      <c r="A29" s="243"/>
      <c r="B29" s="83" t="s">
        <v>96</v>
      </c>
      <c r="C29" s="125">
        <v>6</v>
      </c>
      <c r="D29" s="128">
        <v>0</v>
      </c>
      <c r="E29" s="115">
        <v>0</v>
      </c>
      <c r="F29" s="246"/>
      <c r="G29" s="249"/>
      <c r="H29" s="38">
        <f t="shared" si="1"/>
        <v>0</v>
      </c>
      <c r="I29" s="38">
        <f t="shared" si="2"/>
        <v>0</v>
      </c>
    </row>
    <row r="30" spans="1:9" ht="27.75" customHeight="1" thickBot="1" x14ac:dyDescent="0.35">
      <c r="A30" s="244"/>
      <c r="B30" s="83" t="s">
        <v>86</v>
      </c>
      <c r="C30" s="125">
        <v>2</v>
      </c>
      <c r="D30" s="128">
        <v>0</v>
      </c>
      <c r="E30" s="115">
        <v>0</v>
      </c>
      <c r="F30" s="246"/>
      <c r="G30" s="249"/>
      <c r="H30" s="38">
        <f t="shared" si="1"/>
        <v>0</v>
      </c>
      <c r="I30" s="38">
        <f t="shared" si="2"/>
        <v>0</v>
      </c>
    </row>
    <row r="31" spans="1:9" ht="36" customHeight="1" thickBot="1" x14ac:dyDescent="0.35">
      <c r="A31" s="242" t="s">
        <v>174</v>
      </c>
      <c r="B31" s="83" t="s">
        <v>94</v>
      </c>
      <c r="C31" s="125">
        <v>1</v>
      </c>
      <c r="D31" s="128">
        <v>0</v>
      </c>
      <c r="E31" s="115">
        <v>0</v>
      </c>
      <c r="F31" s="246"/>
      <c r="G31" s="249"/>
      <c r="H31" s="38">
        <f t="shared" si="1"/>
        <v>0</v>
      </c>
      <c r="I31" s="38">
        <f t="shared" si="2"/>
        <v>0</v>
      </c>
    </row>
    <row r="32" spans="1:9" ht="36" customHeight="1" thickBot="1" x14ac:dyDescent="0.35">
      <c r="A32" s="244"/>
      <c r="B32" s="86" t="s">
        <v>97</v>
      </c>
      <c r="C32" s="126">
        <v>1</v>
      </c>
      <c r="D32" s="128">
        <v>0</v>
      </c>
      <c r="E32" s="115">
        <v>0</v>
      </c>
      <c r="F32" s="246"/>
      <c r="G32" s="249"/>
      <c r="H32" s="38">
        <f t="shared" si="1"/>
        <v>0</v>
      </c>
      <c r="I32" s="38">
        <f t="shared" si="2"/>
        <v>0</v>
      </c>
    </row>
    <row r="33" spans="1:9" ht="36" customHeight="1" thickBot="1" x14ac:dyDescent="0.35">
      <c r="A33" s="93" t="s">
        <v>175</v>
      </c>
      <c r="B33" s="86" t="s">
        <v>94</v>
      </c>
      <c r="C33" s="126">
        <v>1</v>
      </c>
      <c r="D33" s="128">
        <v>0</v>
      </c>
      <c r="E33" s="115">
        <v>0</v>
      </c>
      <c r="F33" s="246"/>
      <c r="G33" s="249"/>
      <c r="H33" s="94">
        <f t="shared" si="1"/>
        <v>0</v>
      </c>
      <c r="I33" s="38">
        <f t="shared" si="2"/>
        <v>0</v>
      </c>
    </row>
    <row r="34" spans="1:9" ht="36" customHeight="1" thickBot="1" x14ac:dyDescent="0.35">
      <c r="A34" s="93" t="s">
        <v>176</v>
      </c>
      <c r="B34" s="84" t="s">
        <v>102</v>
      </c>
      <c r="C34" s="125">
        <v>1</v>
      </c>
      <c r="D34" s="128">
        <v>0</v>
      </c>
      <c r="E34" s="115">
        <v>0</v>
      </c>
      <c r="F34" s="246"/>
      <c r="G34" s="249"/>
      <c r="H34" s="38">
        <f t="shared" si="1"/>
        <v>0</v>
      </c>
      <c r="I34" s="38">
        <f t="shared" si="2"/>
        <v>0</v>
      </c>
    </row>
    <row r="35" spans="1:9" ht="36" customHeight="1" thickBot="1" x14ac:dyDescent="0.35">
      <c r="A35" s="154" t="s">
        <v>171</v>
      </c>
      <c r="B35" s="84" t="s">
        <v>102</v>
      </c>
      <c r="C35" s="125">
        <v>1</v>
      </c>
      <c r="D35" s="128">
        <v>0</v>
      </c>
      <c r="E35" s="115">
        <v>0</v>
      </c>
      <c r="F35" s="246"/>
      <c r="G35" s="249"/>
      <c r="H35" s="38">
        <f t="shared" si="1"/>
        <v>0</v>
      </c>
      <c r="I35" s="38">
        <f t="shared" si="2"/>
        <v>0</v>
      </c>
    </row>
    <row r="36" spans="1:9" ht="36" customHeight="1" thickBot="1" x14ac:dyDescent="0.35">
      <c r="A36" s="242" t="s">
        <v>98</v>
      </c>
      <c r="B36" s="83" t="s">
        <v>101</v>
      </c>
      <c r="C36" s="125">
        <v>2</v>
      </c>
      <c r="D36" s="128">
        <v>0</v>
      </c>
      <c r="E36" s="115">
        <v>0</v>
      </c>
      <c r="F36" s="246"/>
      <c r="G36" s="249"/>
      <c r="H36" s="38">
        <f t="shared" si="1"/>
        <v>0</v>
      </c>
      <c r="I36" s="38">
        <f t="shared" si="2"/>
        <v>0</v>
      </c>
    </row>
    <row r="37" spans="1:9" ht="36" customHeight="1" thickBot="1" x14ac:dyDescent="0.35">
      <c r="A37" s="243"/>
      <c r="B37" s="83" t="s">
        <v>82</v>
      </c>
      <c r="C37" s="125">
        <v>1</v>
      </c>
      <c r="D37" s="128">
        <v>0</v>
      </c>
      <c r="E37" s="115">
        <v>0</v>
      </c>
      <c r="F37" s="246"/>
      <c r="G37" s="249"/>
      <c r="H37" s="38">
        <f t="shared" si="1"/>
        <v>0</v>
      </c>
      <c r="I37" s="38">
        <f t="shared" si="2"/>
        <v>0</v>
      </c>
    </row>
    <row r="38" spans="1:9" ht="36" customHeight="1" thickBot="1" x14ac:dyDescent="0.35">
      <c r="A38" s="243"/>
      <c r="B38" s="83" t="s">
        <v>102</v>
      </c>
      <c r="C38" s="125">
        <v>5</v>
      </c>
      <c r="D38" s="128">
        <v>0</v>
      </c>
      <c r="E38" s="115">
        <v>0</v>
      </c>
      <c r="F38" s="246"/>
      <c r="G38" s="249"/>
      <c r="H38" s="38">
        <f t="shared" si="1"/>
        <v>0</v>
      </c>
      <c r="I38" s="38">
        <f t="shared" si="2"/>
        <v>0</v>
      </c>
    </row>
    <row r="39" spans="1:9" ht="36" customHeight="1" thickBot="1" x14ac:dyDescent="0.35">
      <c r="A39" s="243"/>
      <c r="B39" s="83" t="s">
        <v>94</v>
      </c>
      <c r="C39" s="125">
        <v>4</v>
      </c>
      <c r="D39" s="128">
        <v>0</v>
      </c>
      <c r="E39" s="115">
        <v>0</v>
      </c>
      <c r="F39" s="246"/>
      <c r="G39" s="249"/>
      <c r="H39" s="38">
        <f t="shared" si="1"/>
        <v>0</v>
      </c>
      <c r="I39" s="38">
        <f t="shared" si="2"/>
        <v>0</v>
      </c>
    </row>
    <row r="40" spans="1:9" ht="36" customHeight="1" thickBot="1" x14ac:dyDescent="0.35">
      <c r="A40" s="244"/>
      <c r="B40" s="83" t="s">
        <v>96</v>
      </c>
      <c r="C40" s="125">
        <v>1</v>
      </c>
      <c r="D40" s="128">
        <v>0</v>
      </c>
      <c r="E40" s="115">
        <v>0</v>
      </c>
      <c r="F40" s="246"/>
      <c r="G40" s="249"/>
      <c r="H40" s="38">
        <f t="shared" si="1"/>
        <v>0</v>
      </c>
      <c r="I40" s="38">
        <f t="shared" si="2"/>
        <v>0</v>
      </c>
    </row>
    <row r="41" spans="1:9" ht="36" customHeight="1" thickBot="1" x14ac:dyDescent="0.35">
      <c r="A41" s="85" t="s">
        <v>99</v>
      </c>
      <c r="B41" s="83" t="s">
        <v>101</v>
      </c>
      <c r="C41" s="125">
        <v>1</v>
      </c>
      <c r="D41" s="128">
        <v>0</v>
      </c>
      <c r="E41" s="115">
        <v>0</v>
      </c>
      <c r="F41" s="246"/>
      <c r="G41" s="249"/>
      <c r="H41" s="38">
        <f t="shared" si="1"/>
        <v>0</v>
      </c>
      <c r="I41" s="38">
        <f t="shared" si="2"/>
        <v>0</v>
      </c>
    </row>
    <row r="42" spans="1:9" ht="36" customHeight="1" thickBot="1" x14ac:dyDescent="0.35">
      <c r="A42" s="85" t="s">
        <v>100</v>
      </c>
      <c r="B42" s="83" t="s">
        <v>103</v>
      </c>
      <c r="C42" s="125">
        <v>1</v>
      </c>
      <c r="D42" s="128">
        <v>0</v>
      </c>
      <c r="E42" s="115">
        <v>0</v>
      </c>
      <c r="F42" s="246"/>
      <c r="G42" s="249"/>
      <c r="H42" s="38">
        <f t="shared" si="1"/>
        <v>0</v>
      </c>
      <c r="I42" s="38">
        <f t="shared" si="2"/>
        <v>0</v>
      </c>
    </row>
    <row r="43" spans="1:9" ht="36" customHeight="1" thickBot="1" x14ac:dyDescent="0.35">
      <c r="A43" s="242" t="s">
        <v>87</v>
      </c>
      <c r="B43" s="83" t="s">
        <v>82</v>
      </c>
      <c r="C43" s="125">
        <v>4</v>
      </c>
      <c r="D43" s="128">
        <v>0</v>
      </c>
      <c r="E43" s="115">
        <v>0</v>
      </c>
      <c r="F43" s="246"/>
      <c r="G43" s="249"/>
      <c r="H43" s="38">
        <f t="shared" si="1"/>
        <v>0</v>
      </c>
      <c r="I43" s="38">
        <f t="shared" si="2"/>
        <v>0</v>
      </c>
    </row>
    <row r="44" spans="1:9" ht="36" customHeight="1" thickBot="1" x14ac:dyDescent="0.35">
      <c r="A44" s="244"/>
      <c r="B44" s="83" t="s">
        <v>90</v>
      </c>
      <c r="C44" s="125">
        <v>1</v>
      </c>
      <c r="D44" s="128">
        <v>0</v>
      </c>
      <c r="E44" s="115">
        <v>0</v>
      </c>
      <c r="F44" s="246"/>
      <c r="G44" s="249"/>
      <c r="H44" s="38">
        <f t="shared" si="1"/>
        <v>0</v>
      </c>
      <c r="I44" s="38">
        <f t="shared" si="2"/>
        <v>0</v>
      </c>
    </row>
    <row r="45" spans="1:9" ht="36" customHeight="1" thickBot="1" x14ac:dyDescent="0.35">
      <c r="A45" s="85" t="s">
        <v>91</v>
      </c>
      <c r="B45" s="83" t="s">
        <v>93</v>
      </c>
      <c r="C45" s="125">
        <v>119</v>
      </c>
      <c r="D45" s="128">
        <v>0</v>
      </c>
      <c r="E45" s="115">
        <v>0</v>
      </c>
      <c r="F45" s="246"/>
      <c r="G45" s="249"/>
      <c r="H45" s="38">
        <f t="shared" si="1"/>
        <v>0</v>
      </c>
      <c r="I45" s="38">
        <f t="shared" si="2"/>
        <v>0</v>
      </c>
    </row>
    <row r="46" spans="1:9" ht="36" customHeight="1" thickBot="1" x14ac:dyDescent="0.35">
      <c r="A46" s="85" t="s">
        <v>92</v>
      </c>
      <c r="B46" s="83" t="s">
        <v>84</v>
      </c>
      <c r="C46" s="125">
        <v>1</v>
      </c>
      <c r="D46" s="128">
        <v>0</v>
      </c>
      <c r="E46" s="115">
        <v>0</v>
      </c>
      <c r="F46" s="246"/>
      <c r="G46" s="249"/>
      <c r="H46" s="38">
        <f t="shared" si="1"/>
        <v>0</v>
      </c>
      <c r="I46" s="38">
        <f t="shared" si="2"/>
        <v>0</v>
      </c>
    </row>
    <row r="47" spans="1:9" ht="30.75" customHeight="1" thickBot="1" x14ac:dyDescent="0.35">
      <c r="A47" s="254" t="s">
        <v>170</v>
      </c>
      <c r="B47" s="83" t="s">
        <v>102</v>
      </c>
      <c r="C47" s="125">
        <v>1</v>
      </c>
      <c r="D47" s="128">
        <v>0</v>
      </c>
      <c r="E47" s="115">
        <v>0</v>
      </c>
      <c r="F47" s="246"/>
      <c r="G47" s="249"/>
      <c r="H47" s="38">
        <f t="shared" si="1"/>
        <v>0</v>
      </c>
      <c r="I47" s="38">
        <f t="shared" si="2"/>
        <v>0</v>
      </c>
    </row>
    <row r="48" spans="1:9" ht="27" customHeight="1" thickBot="1" x14ac:dyDescent="0.35">
      <c r="A48" s="254"/>
      <c r="B48" s="83" t="s">
        <v>97</v>
      </c>
      <c r="C48" s="125">
        <v>1</v>
      </c>
      <c r="D48" s="128">
        <v>0</v>
      </c>
      <c r="E48" s="115">
        <v>0</v>
      </c>
      <c r="F48" s="246"/>
      <c r="G48" s="249"/>
      <c r="H48" s="38">
        <f t="shared" si="1"/>
        <v>0</v>
      </c>
      <c r="I48" s="38">
        <f t="shared" si="2"/>
        <v>0</v>
      </c>
    </row>
    <row r="49" spans="1:11" ht="27" customHeight="1" thickBot="1" x14ac:dyDescent="0.35">
      <c r="A49" s="116" t="s">
        <v>169</v>
      </c>
      <c r="B49" s="83" t="s">
        <v>86</v>
      </c>
      <c r="C49" s="125">
        <v>4</v>
      </c>
      <c r="D49" s="128">
        <v>0</v>
      </c>
      <c r="E49" s="115">
        <v>0</v>
      </c>
      <c r="F49" s="246"/>
      <c r="G49" s="249"/>
      <c r="H49" s="29">
        <f t="shared" si="1"/>
        <v>0</v>
      </c>
      <c r="I49" s="38">
        <f t="shared" si="2"/>
        <v>0</v>
      </c>
    </row>
    <row r="50" spans="1:11" ht="27" customHeight="1" thickBot="1" x14ac:dyDescent="0.35">
      <c r="A50" s="116" t="s">
        <v>88</v>
      </c>
      <c r="B50" s="83" t="s">
        <v>82</v>
      </c>
      <c r="C50" s="125">
        <v>1</v>
      </c>
      <c r="D50" s="128">
        <v>0</v>
      </c>
      <c r="E50" s="115">
        <v>0</v>
      </c>
      <c r="F50" s="246"/>
      <c r="G50" s="249"/>
      <c r="H50" s="29">
        <f t="shared" si="1"/>
        <v>0</v>
      </c>
      <c r="I50" s="38">
        <f t="shared" si="2"/>
        <v>0</v>
      </c>
    </row>
    <row r="51" spans="1:11" ht="27" customHeight="1" thickBot="1" x14ac:dyDescent="0.35">
      <c r="A51" s="116" t="s">
        <v>85</v>
      </c>
      <c r="B51" s="83" t="s">
        <v>86</v>
      </c>
      <c r="C51" s="125">
        <v>1</v>
      </c>
      <c r="D51" s="128">
        <v>0</v>
      </c>
      <c r="E51" s="115">
        <v>0</v>
      </c>
      <c r="F51" s="246"/>
      <c r="G51" s="249"/>
      <c r="H51" s="29">
        <f t="shared" si="1"/>
        <v>0</v>
      </c>
      <c r="I51" s="38">
        <f t="shared" si="2"/>
        <v>0</v>
      </c>
    </row>
    <row r="52" spans="1:11" ht="27" customHeight="1" thickBot="1" x14ac:dyDescent="0.35">
      <c r="A52" s="117" t="s">
        <v>89</v>
      </c>
      <c r="B52" s="118" t="s">
        <v>86</v>
      </c>
      <c r="C52" s="127">
        <v>3</v>
      </c>
      <c r="D52" s="129">
        <v>0</v>
      </c>
      <c r="E52" s="119">
        <v>0</v>
      </c>
      <c r="F52" s="247"/>
      <c r="G52" s="250"/>
      <c r="H52" s="102">
        <f t="shared" si="1"/>
        <v>0</v>
      </c>
      <c r="I52" s="103">
        <f t="shared" si="2"/>
        <v>0</v>
      </c>
    </row>
    <row r="53" spans="1:11" s="82" customFormat="1" ht="27" customHeight="1" thickBot="1" x14ac:dyDescent="0.35">
      <c r="A53" s="104"/>
      <c r="B53" s="105"/>
      <c r="C53" s="106"/>
      <c r="D53" s="107"/>
      <c r="E53" s="107"/>
      <c r="F53" s="108"/>
      <c r="G53" s="108"/>
      <c r="H53" s="109"/>
      <c r="I53" s="109"/>
    </row>
    <row r="54" spans="1:11" ht="15" thickBot="1" x14ac:dyDescent="0.35">
      <c r="A54" s="255" t="s">
        <v>43</v>
      </c>
      <c r="B54" s="256"/>
      <c r="C54" s="120">
        <f>SUM(C23:C52)</f>
        <v>182</v>
      </c>
      <c r="D54" s="257"/>
      <c r="E54" s="258"/>
      <c r="F54" s="258"/>
      <c r="G54" s="259"/>
      <c r="H54" s="121">
        <f>SUM(H22:H52)</f>
        <v>0</v>
      </c>
      <c r="I54" s="122">
        <f>SUM(I22:I52)</f>
        <v>0</v>
      </c>
    </row>
    <row r="55" spans="1:11" x14ac:dyDescent="0.3">
      <c r="A55" s="41"/>
      <c r="B55" s="41"/>
      <c r="C55" s="42"/>
      <c r="D55" s="42"/>
      <c r="E55" s="43"/>
      <c r="F55" s="43"/>
      <c r="G55" s="43"/>
      <c r="H55" s="43"/>
      <c r="I55" s="43"/>
      <c r="J55" s="43"/>
      <c r="K55" s="43"/>
    </row>
    <row r="56" spans="1:11" x14ac:dyDescent="0.3">
      <c r="A56" s="44"/>
      <c r="B56" s="44"/>
      <c r="C56" s="44"/>
      <c r="D56" s="44"/>
      <c r="E56" s="44"/>
      <c r="F56" s="45"/>
      <c r="G56" s="45"/>
      <c r="H56" s="46"/>
      <c r="I56" s="46"/>
    </row>
    <row r="57" spans="1:11" s="48" customFormat="1" ht="15.6" x14ac:dyDescent="0.3">
      <c r="A57" s="251" t="s">
        <v>44</v>
      </c>
      <c r="B57" s="252"/>
      <c r="C57" s="252"/>
      <c r="D57" s="252"/>
      <c r="E57" s="252"/>
      <c r="F57" s="252"/>
      <c r="G57" s="253"/>
      <c r="H57" s="47">
        <f>H54+H18</f>
        <v>0</v>
      </c>
      <c r="I57" s="47">
        <f>I54+I18</f>
        <v>0</v>
      </c>
    </row>
  </sheetData>
  <sheetProtection algorithmName="SHA-512" hashValue="fblL/FdlDSkJZIEyyIBrNis/zJnV4EL1XvfBHkwGnpLNmcnknPvFIha18cCpTjbKbdtl11PvX9yXFdWicU+/LA==" saltValue="x7dwlangJwjNJRHHe8AlEw==" spinCount="100000" sheet="1" objects="1" scenarios="1"/>
  <mergeCells count="30">
    <mergeCell ref="A57:G57"/>
    <mergeCell ref="A43:A44"/>
    <mergeCell ref="A47:A48"/>
    <mergeCell ref="A36:A40"/>
    <mergeCell ref="A54:B54"/>
    <mergeCell ref="D54:G54"/>
    <mergeCell ref="A25:A30"/>
    <mergeCell ref="A31:A32"/>
    <mergeCell ref="A23:A24"/>
    <mergeCell ref="F22:F52"/>
    <mergeCell ref="G22:G52"/>
    <mergeCell ref="A11:C11"/>
    <mergeCell ref="F11:F17"/>
    <mergeCell ref="G11:G17"/>
    <mergeCell ref="A13:C13"/>
    <mergeCell ref="H20:I20"/>
    <mergeCell ref="A20:E20"/>
    <mergeCell ref="F20:G20"/>
    <mergeCell ref="I13:I16"/>
    <mergeCell ref="A14:C14"/>
    <mergeCell ref="A16:C16"/>
    <mergeCell ref="A17:C17"/>
    <mergeCell ref="A18:G18"/>
    <mergeCell ref="A15:C15"/>
    <mergeCell ref="A2:I2"/>
    <mergeCell ref="A3:I3"/>
    <mergeCell ref="B5:F5"/>
    <mergeCell ref="C7:F7"/>
    <mergeCell ref="F9:G9"/>
    <mergeCell ref="H9:I9"/>
  </mergeCells>
  <conditionalFormatting sqref="H15">
    <cfRule type="cellIs" dxfId="0" priority="1" operator="equal">
      <formula>"Vul het antwoord op de vraag in!"</formula>
    </cfRule>
  </conditionalFormatting>
  <dataValidations count="1">
    <dataValidation type="list" allowBlank="1" showInputMessage="1" showErrorMessage="1" sqref="D15" xr:uid="{B6E8FB66-3DEF-49CA-B7DC-513644BA4E01}">
      <formula1>$M$12:$M$14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F28B-DEF4-44A8-85AE-DB99A2D006D6}">
  <dimension ref="A1:AC78"/>
  <sheetViews>
    <sheetView workbookViewId="0">
      <selection activeCell="N20" sqref="N20"/>
    </sheetView>
  </sheetViews>
  <sheetFormatPr defaultRowHeight="14.4" x14ac:dyDescent="0.3"/>
  <cols>
    <col min="1" max="1" width="10.88671875" customWidth="1"/>
    <col min="2" max="2" width="79.88671875" customWidth="1"/>
    <col min="4" max="4" width="14.5546875" customWidth="1"/>
    <col min="5" max="5" width="12.109375" customWidth="1"/>
    <col min="6" max="6" width="7.88671875" customWidth="1"/>
    <col min="7" max="7" width="10.44140625" customWidth="1"/>
    <col min="8" max="9" width="13.5546875" customWidth="1"/>
    <col min="11" max="11" width="12.44140625" customWidth="1"/>
    <col min="12" max="12" width="7.44140625" customWidth="1"/>
    <col min="21" max="21" width="10.5546875" bestFit="1" customWidth="1"/>
  </cols>
  <sheetData>
    <row r="1" spans="1:12" ht="28.2" customHeight="1" x14ac:dyDescent="0.3"/>
    <row r="6" spans="1:12" ht="21" x14ac:dyDescent="0.4">
      <c r="A6" s="265" t="s">
        <v>46</v>
      </c>
      <c r="B6" s="265"/>
      <c r="C6" s="265"/>
      <c r="D6" s="265"/>
      <c r="E6" s="265"/>
      <c r="F6" s="265"/>
      <c r="G6" s="265"/>
      <c r="H6" s="19"/>
      <c r="I6" s="19"/>
    </row>
    <row r="7" spans="1:12" x14ac:dyDescent="0.3">
      <c r="A7" s="266" t="s">
        <v>179</v>
      </c>
      <c r="B7" s="266"/>
      <c r="C7" s="266"/>
      <c r="D7" s="266"/>
      <c r="E7" s="266"/>
      <c r="F7" s="266"/>
      <c r="G7" s="266"/>
      <c r="H7" s="49"/>
      <c r="I7" s="49"/>
      <c r="J7" s="50"/>
      <c r="K7" s="50"/>
      <c r="L7" s="50"/>
    </row>
    <row r="9" spans="1:12" x14ac:dyDescent="0.3">
      <c r="A9" s="51" t="s">
        <v>47</v>
      </c>
      <c r="B9" s="52" t="s">
        <v>165</v>
      </c>
    </row>
    <row r="10" spans="1:12" x14ac:dyDescent="0.3">
      <c r="C10" s="21"/>
    </row>
    <row r="11" spans="1:12" ht="15" customHeight="1" x14ac:dyDescent="0.3">
      <c r="D11" s="214" t="s">
        <v>21</v>
      </c>
      <c r="E11" s="214"/>
      <c r="F11" s="214"/>
    </row>
    <row r="13" spans="1:12" ht="15.6" x14ac:dyDescent="0.3">
      <c r="A13" s="267" t="s">
        <v>48</v>
      </c>
      <c r="B13" s="267"/>
      <c r="C13" s="267"/>
      <c r="D13" s="267"/>
      <c r="E13" s="267"/>
      <c r="F13" s="267"/>
      <c r="G13" s="267"/>
      <c r="H13" s="267"/>
      <c r="I13" s="267"/>
    </row>
    <row r="14" spans="1:12" s="53" customFormat="1" ht="15" thickBot="1" x14ac:dyDescent="0.35">
      <c r="A14" s="268" t="s">
        <v>49</v>
      </c>
      <c r="B14" s="268"/>
      <c r="C14" s="268"/>
      <c r="D14" s="268"/>
      <c r="E14" s="268"/>
      <c r="F14" s="268"/>
      <c r="G14" s="268"/>
      <c r="H14" s="268"/>
      <c r="I14" s="268"/>
    </row>
    <row r="15" spans="1:12" ht="41.25" customHeight="1" thickBot="1" x14ac:dyDescent="0.35">
      <c r="A15" s="54"/>
      <c r="D15" s="55" t="s">
        <v>50</v>
      </c>
      <c r="E15" s="56"/>
      <c r="F15" s="260" t="s">
        <v>36</v>
      </c>
      <c r="G15" s="261"/>
      <c r="H15" s="225" t="s">
        <v>51</v>
      </c>
      <c r="I15" s="226"/>
    </row>
    <row r="16" spans="1:12" ht="24.6" thickBot="1" x14ac:dyDescent="0.35">
      <c r="A16" s="110" t="s">
        <v>52</v>
      </c>
      <c r="B16" s="111" t="s">
        <v>9</v>
      </c>
      <c r="C16" s="155" t="s">
        <v>39</v>
      </c>
      <c r="D16" s="156" t="s">
        <v>40</v>
      </c>
      <c r="E16" s="112" t="s">
        <v>53</v>
      </c>
      <c r="F16" s="157" t="s">
        <v>5</v>
      </c>
      <c r="G16" s="158" t="s">
        <v>27</v>
      </c>
      <c r="H16" s="159" t="s">
        <v>28</v>
      </c>
      <c r="I16" s="158" t="s">
        <v>54</v>
      </c>
    </row>
    <row r="17" spans="1:29" x14ac:dyDescent="0.3">
      <c r="A17" s="163" t="s">
        <v>55</v>
      </c>
      <c r="B17" s="164" t="s">
        <v>177</v>
      </c>
      <c r="C17" s="165">
        <v>1</v>
      </c>
      <c r="D17" s="166">
        <v>0</v>
      </c>
      <c r="E17" s="190">
        <v>0</v>
      </c>
      <c r="F17" s="174">
        <v>2</v>
      </c>
      <c r="G17" s="262">
        <v>7</v>
      </c>
      <c r="H17" s="175">
        <f t="shared" ref="H17:H29" si="0">D17*C17*F17</f>
        <v>0</v>
      </c>
      <c r="I17" s="167">
        <f>E17*C17*$G$17</f>
        <v>0</v>
      </c>
      <c r="K17" s="67"/>
      <c r="AC17" s="68"/>
    </row>
    <row r="18" spans="1:29" x14ac:dyDescent="0.3">
      <c r="A18" s="69" t="s">
        <v>56</v>
      </c>
      <c r="B18" s="40" t="s">
        <v>57</v>
      </c>
      <c r="C18" s="162">
        <v>5</v>
      </c>
      <c r="D18" s="161">
        <v>0</v>
      </c>
      <c r="E18" s="191">
        <v>0</v>
      </c>
      <c r="F18" s="71">
        <v>1.5</v>
      </c>
      <c r="G18" s="263"/>
      <c r="H18" s="72">
        <f t="shared" si="0"/>
        <v>0</v>
      </c>
      <c r="I18" s="73">
        <f t="shared" ref="I18:I29" si="1">E18*C18*$G$17</f>
        <v>0</v>
      </c>
      <c r="K18" s="67"/>
    </row>
    <row r="19" spans="1:29" x14ac:dyDescent="0.3">
      <c r="A19" s="69" t="s">
        <v>58</v>
      </c>
      <c r="B19" s="39" t="s">
        <v>59</v>
      </c>
      <c r="C19" s="160">
        <v>10</v>
      </c>
      <c r="D19" s="161">
        <v>0</v>
      </c>
      <c r="E19" s="191">
        <v>0</v>
      </c>
      <c r="F19" s="71">
        <v>1.2</v>
      </c>
      <c r="G19" s="263"/>
      <c r="H19" s="72">
        <f t="shared" si="0"/>
        <v>0</v>
      </c>
      <c r="I19" s="73">
        <f t="shared" si="1"/>
        <v>0</v>
      </c>
      <c r="K19" s="67"/>
    </row>
    <row r="20" spans="1:29" ht="24" x14ac:dyDescent="0.3">
      <c r="A20" s="69" t="s">
        <v>60</v>
      </c>
      <c r="B20" s="40" t="s">
        <v>61</v>
      </c>
      <c r="C20" s="162">
        <v>1</v>
      </c>
      <c r="D20" s="161">
        <v>0</v>
      </c>
      <c r="E20" s="191">
        <v>0</v>
      </c>
      <c r="F20" s="71">
        <f>(0.3*10*5)/10</f>
        <v>1.5</v>
      </c>
      <c r="G20" s="263"/>
      <c r="H20" s="72">
        <f t="shared" si="0"/>
        <v>0</v>
      </c>
      <c r="I20" s="73">
        <f t="shared" si="1"/>
        <v>0</v>
      </c>
      <c r="K20" s="67"/>
    </row>
    <row r="21" spans="1:29" x14ac:dyDescent="0.3">
      <c r="A21" s="69" t="s">
        <v>62</v>
      </c>
      <c r="B21" s="39" t="s">
        <v>63</v>
      </c>
      <c r="C21" s="160">
        <v>1</v>
      </c>
      <c r="D21" s="161">
        <v>0</v>
      </c>
      <c r="E21" s="191">
        <v>0</v>
      </c>
      <c r="F21" s="71">
        <v>1.5</v>
      </c>
      <c r="G21" s="263"/>
      <c r="H21" s="72">
        <f t="shared" si="0"/>
        <v>0</v>
      </c>
      <c r="I21" s="73">
        <f t="shared" si="1"/>
        <v>0</v>
      </c>
      <c r="K21" s="67"/>
    </row>
    <row r="22" spans="1:29" x14ac:dyDescent="0.3">
      <c r="A22" s="69" t="s">
        <v>64</v>
      </c>
      <c r="B22" s="40" t="s">
        <v>178</v>
      </c>
      <c r="C22" s="162">
        <v>1</v>
      </c>
      <c r="D22" s="161">
        <v>0</v>
      </c>
      <c r="E22" s="191">
        <v>0</v>
      </c>
      <c r="F22" s="71">
        <v>2</v>
      </c>
      <c r="G22" s="263"/>
      <c r="H22" s="72">
        <f t="shared" si="0"/>
        <v>0</v>
      </c>
      <c r="I22" s="73">
        <f t="shared" si="1"/>
        <v>0</v>
      </c>
      <c r="K22" s="67"/>
    </row>
    <row r="23" spans="1:29" x14ac:dyDescent="0.3">
      <c r="A23" s="69" t="s">
        <v>65</v>
      </c>
      <c r="B23" s="39" t="s">
        <v>66</v>
      </c>
      <c r="C23" s="160">
        <v>5</v>
      </c>
      <c r="D23" s="161">
        <v>0</v>
      </c>
      <c r="E23" s="191">
        <v>0</v>
      </c>
      <c r="F23" s="71">
        <v>1.5</v>
      </c>
      <c r="G23" s="263"/>
      <c r="H23" s="72">
        <f t="shared" si="0"/>
        <v>0</v>
      </c>
      <c r="I23" s="73">
        <f t="shared" si="1"/>
        <v>0</v>
      </c>
      <c r="K23" s="67"/>
    </row>
    <row r="24" spans="1:29" x14ac:dyDescent="0.3">
      <c r="A24" s="69" t="s">
        <v>67</v>
      </c>
      <c r="B24" s="40" t="s">
        <v>68</v>
      </c>
      <c r="C24" s="162">
        <v>10</v>
      </c>
      <c r="D24" s="161">
        <v>0</v>
      </c>
      <c r="E24" s="191">
        <v>0</v>
      </c>
      <c r="F24" s="71">
        <v>1.2</v>
      </c>
      <c r="G24" s="263"/>
      <c r="H24" s="72">
        <f t="shared" si="0"/>
        <v>0</v>
      </c>
      <c r="I24" s="73">
        <f t="shared" si="1"/>
        <v>0</v>
      </c>
      <c r="K24" s="67"/>
    </row>
    <row r="25" spans="1:29" ht="24" x14ac:dyDescent="0.3">
      <c r="A25" s="69" t="s">
        <v>69</v>
      </c>
      <c r="B25" s="39" t="s">
        <v>160</v>
      </c>
      <c r="C25" s="160">
        <v>1</v>
      </c>
      <c r="D25" s="161">
        <v>0</v>
      </c>
      <c r="E25" s="191">
        <v>0</v>
      </c>
      <c r="F25" s="71">
        <f>35/10</f>
        <v>3.5</v>
      </c>
      <c r="G25" s="263"/>
      <c r="H25" s="72">
        <f t="shared" si="0"/>
        <v>0</v>
      </c>
      <c r="I25" s="73">
        <f t="shared" si="1"/>
        <v>0</v>
      </c>
      <c r="K25" s="67"/>
    </row>
    <row r="26" spans="1:29" x14ac:dyDescent="0.3">
      <c r="A26" s="69" t="s">
        <v>70</v>
      </c>
      <c r="B26" s="40" t="s">
        <v>71</v>
      </c>
      <c r="C26" s="162">
        <v>5</v>
      </c>
      <c r="D26" s="161">
        <v>0</v>
      </c>
      <c r="E26" s="191">
        <v>0</v>
      </c>
      <c r="F26" s="71">
        <f>25/10</f>
        <v>2.5</v>
      </c>
      <c r="G26" s="263"/>
      <c r="H26" s="72">
        <f t="shared" si="0"/>
        <v>0</v>
      </c>
      <c r="I26" s="73">
        <f t="shared" si="1"/>
        <v>0</v>
      </c>
      <c r="K26" s="67"/>
    </row>
    <row r="27" spans="1:29" x14ac:dyDescent="0.3">
      <c r="A27" s="69" t="s">
        <v>72</v>
      </c>
      <c r="B27" s="39" t="s">
        <v>73</v>
      </c>
      <c r="C27" s="160">
        <v>10</v>
      </c>
      <c r="D27" s="161">
        <v>0</v>
      </c>
      <c r="E27" s="191">
        <v>0</v>
      </c>
      <c r="F27" s="71">
        <f>10/10</f>
        <v>1</v>
      </c>
      <c r="G27" s="263"/>
      <c r="H27" s="72">
        <f t="shared" si="0"/>
        <v>0</v>
      </c>
      <c r="I27" s="73">
        <f t="shared" si="1"/>
        <v>0</v>
      </c>
      <c r="K27" s="67"/>
    </row>
    <row r="28" spans="1:29" ht="24" x14ac:dyDescent="0.3">
      <c r="A28" s="75" t="s">
        <v>74</v>
      </c>
      <c r="B28" s="39" t="s">
        <v>104</v>
      </c>
      <c r="C28" s="160">
        <v>1</v>
      </c>
      <c r="D28" s="161">
        <v>0</v>
      </c>
      <c r="E28" s="191">
        <v>0</v>
      </c>
      <c r="F28" s="71">
        <v>1</v>
      </c>
      <c r="G28" s="263"/>
      <c r="H28" s="72">
        <f t="shared" si="0"/>
        <v>0</v>
      </c>
      <c r="I28" s="73">
        <f t="shared" si="1"/>
        <v>0</v>
      </c>
      <c r="K28" s="67"/>
    </row>
    <row r="29" spans="1:29" ht="15" thickBot="1" x14ac:dyDescent="0.35">
      <c r="A29" s="168" t="s">
        <v>75</v>
      </c>
      <c r="B29" s="169" t="s">
        <v>181</v>
      </c>
      <c r="C29" s="170">
        <v>10</v>
      </c>
      <c r="D29" s="171">
        <v>0</v>
      </c>
      <c r="E29" s="192">
        <v>0</v>
      </c>
      <c r="F29" s="178">
        <v>1.2</v>
      </c>
      <c r="G29" s="264"/>
      <c r="H29" s="179">
        <f t="shared" si="0"/>
        <v>0</v>
      </c>
      <c r="I29" s="172">
        <f t="shared" si="1"/>
        <v>0</v>
      </c>
      <c r="K29" s="67"/>
    </row>
    <row r="30" spans="1:29" x14ac:dyDescent="0.3">
      <c r="K30" s="67"/>
    </row>
    <row r="31" spans="1:29" x14ac:dyDescent="0.3">
      <c r="K31" s="67"/>
    </row>
    <row r="32" spans="1:29" ht="15.6" x14ac:dyDescent="0.3">
      <c r="A32" s="267" t="s">
        <v>105</v>
      </c>
      <c r="B32" s="267"/>
      <c r="C32" s="267"/>
      <c r="D32" s="267"/>
      <c r="E32" s="267"/>
      <c r="F32" s="267"/>
      <c r="G32" s="267"/>
      <c r="H32" s="267"/>
      <c r="I32" s="267"/>
    </row>
    <row r="33" spans="1:29" s="53" customFormat="1" ht="15" thickBot="1" x14ac:dyDescent="0.35">
      <c r="A33" s="268" t="s">
        <v>144</v>
      </c>
      <c r="B33" s="268"/>
      <c r="C33" s="268"/>
      <c r="D33" s="268"/>
      <c r="E33" s="268"/>
      <c r="F33" s="268"/>
      <c r="G33" s="268"/>
      <c r="H33" s="268"/>
      <c r="I33" s="268"/>
    </row>
    <row r="34" spans="1:29" ht="41.25" customHeight="1" thickBot="1" x14ac:dyDescent="0.35">
      <c r="A34" s="54"/>
      <c r="D34" s="55" t="s">
        <v>50</v>
      </c>
      <c r="E34" s="56"/>
      <c r="F34" s="260" t="s">
        <v>36</v>
      </c>
      <c r="G34" s="261"/>
      <c r="H34" s="225" t="s">
        <v>51</v>
      </c>
      <c r="I34" s="226"/>
    </row>
    <row r="35" spans="1:29" ht="24.6" thickBot="1" x14ac:dyDescent="0.35">
      <c r="A35" s="110" t="s">
        <v>52</v>
      </c>
      <c r="B35" s="111" t="s">
        <v>9</v>
      </c>
      <c r="C35" s="155" t="s">
        <v>39</v>
      </c>
      <c r="D35" s="156" t="s">
        <v>40</v>
      </c>
      <c r="E35" s="112" t="s">
        <v>53</v>
      </c>
      <c r="F35" s="157" t="s">
        <v>5</v>
      </c>
      <c r="G35" s="158" t="s">
        <v>27</v>
      </c>
      <c r="H35" s="159" t="s">
        <v>28</v>
      </c>
      <c r="I35" s="158" t="s">
        <v>54</v>
      </c>
    </row>
    <row r="36" spans="1:29" x14ac:dyDescent="0.3">
      <c r="A36" s="163" t="s">
        <v>77</v>
      </c>
      <c r="B36" s="164" t="s">
        <v>116</v>
      </c>
      <c r="C36" s="173">
        <v>1</v>
      </c>
      <c r="D36" s="166">
        <v>0</v>
      </c>
      <c r="E36" s="190">
        <v>0</v>
      </c>
      <c r="F36" s="174">
        <v>2</v>
      </c>
      <c r="G36" s="269">
        <v>5</v>
      </c>
      <c r="H36" s="175">
        <f t="shared" ref="H36:H47" si="2">D36*C36*F36</f>
        <v>0</v>
      </c>
      <c r="I36" s="167">
        <f>E36*C36*$G$36</f>
        <v>0</v>
      </c>
      <c r="K36" s="67"/>
      <c r="AC36" s="68"/>
    </row>
    <row r="37" spans="1:29" x14ac:dyDescent="0.3">
      <c r="A37" s="69" t="s">
        <v>78</v>
      </c>
      <c r="B37" s="40" t="s">
        <v>117</v>
      </c>
      <c r="C37" s="70">
        <v>1</v>
      </c>
      <c r="D37" s="161">
        <v>0</v>
      </c>
      <c r="E37" s="191">
        <v>0</v>
      </c>
      <c r="F37" s="71">
        <v>1.5</v>
      </c>
      <c r="G37" s="270"/>
      <c r="H37" s="72">
        <f t="shared" si="2"/>
        <v>0</v>
      </c>
      <c r="I37" s="66">
        <f t="shared" ref="I37:I47" si="3">E37*C37*$G$36</f>
        <v>0</v>
      </c>
      <c r="K37" s="67"/>
    </row>
    <row r="38" spans="1:29" x14ac:dyDescent="0.3">
      <c r="A38" s="69" t="s">
        <v>106</v>
      </c>
      <c r="B38" s="39" t="s">
        <v>118</v>
      </c>
      <c r="C38" s="74">
        <v>1</v>
      </c>
      <c r="D38" s="161">
        <v>0</v>
      </c>
      <c r="E38" s="191">
        <v>0</v>
      </c>
      <c r="F38" s="71">
        <v>1.2</v>
      </c>
      <c r="G38" s="270"/>
      <c r="H38" s="72">
        <f t="shared" si="2"/>
        <v>0</v>
      </c>
      <c r="I38" s="66">
        <f t="shared" si="3"/>
        <v>0</v>
      </c>
      <c r="K38" s="67"/>
    </row>
    <row r="39" spans="1:29" x14ac:dyDescent="0.3">
      <c r="A39" s="69" t="s">
        <v>107</v>
      </c>
      <c r="B39" s="40" t="s">
        <v>120</v>
      </c>
      <c r="C39" s="70">
        <v>1</v>
      </c>
      <c r="D39" s="161">
        <v>0</v>
      </c>
      <c r="E39" s="191">
        <v>0</v>
      </c>
      <c r="F39" s="71">
        <f>(0.3*10*5)/10</f>
        <v>1.5</v>
      </c>
      <c r="G39" s="270"/>
      <c r="H39" s="72">
        <f t="shared" si="2"/>
        <v>0</v>
      </c>
      <c r="I39" s="66">
        <f t="shared" si="3"/>
        <v>0</v>
      </c>
      <c r="K39" s="67"/>
    </row>
    <row r="40" spans="1:29" x14ac:dyDescent="0.3">
      <c r="A40" s="69" t="s">
        <v>108</v>
      </c>
      <c r="B40" s="39" t="s">
        <v>119</v>
      </c>
      <c r="C40" s="74">
        <v>1</v>
      </c>
      <c r="D40" s="161">
        <v>0</v>
      </c>
      <c r="E40" s="191">
        <v>0</v>
      </c>
      <c r="F40" s="71">
        <v>1.5</v>
      </c>
      <c r="G40" s="270"/>
      <c r="H40" s="72">
        <f t="shared" si="2"/>
        <v>0</v>
      </c>
      <c r="I40" s="66">
        <f t="shared" si="3"/>
        <v>0</v>
      </c>
      <c r="K40" s="67"/>
    </row>
    <row r="41" spans="1:29" x14ac:dyDescent="0.3">
      <c r="A41" s="69" t="s">
        <v>109</v>
      </c>
      <c r="B41" s="40" t="s">
        <v>121</v>
      </c>
      <c r="C41" s="70">
        <v>1</v>
      </c>
      <c r="D41" s="161">
        <v>0</v>
      </c>
      <c r="E41" s="191">
        <v>0</v>
      </c>
      <c r="F41" s="71">
        <v>2</v>
      </c>
      <c r="G41" s="270"/>
      <c r="H41" s="72">
        <f t="shared" si="2"/>
        <v>0</v>
      </c>
      <c r="I41" s="66">
        <f t="shared" si="3"/>
        <v>0</v>
      </c>
      <c r="K41" s="67"/>
    </row>
    <row r="42" spans="1:29" x14ac:dyDescent="0.3">
      <c r="A42" s="69" t="s">
        <v>110</v>
      </c>
      <c r="B42" s="39" t="s">
        <v>122</v>
      </c>
      <c r="C42" s="74">
        <v>1</v>
      </c>
      <c r="D42" s="161">
        <v>0</v>
      </c>
      <c r="E42" s="191">
        <v>0</v>
      </c>
      <c r="F42" s="71">
        <v>1.5</v>
      </c>
      <c r="G42" s="270"/>
      <c r="H42" s="72">
        <f t="shared" si="2"/>
        <v>0</v>
      </c>
      <c r="I42" s="66">
        <f t="shared" si="3"/>
        <v>0</v>
      </c>
      <c r="K42" s="67"/>
    </row>
    <row r="43" spans="1:29" x14ac:dyDescent="0.3">
      <c r="A43" s="69" t="s">
        <v>111</v>
      </c>
      <c r="B43" s="40" t="s">
        <v>123</v>
      </c>
      <c r="C43" s="70">
        <v>1</v>
      </c>
      <c r="D43" s="161">
        <v>0</v>
      </c>
      <c r="E43" s="191">
        <v>0</v>
      </c>
      <c r="F43" s="71">
        <v>1.2</v>
      </c>
      <c r="G43" s="270"/>
      <c r="H43" s="72">
        <f t="shared" si="2"/>
        <v>0</v>
      </c>
      <c r="I43" s="66">
        <f t="shared" si="3"/>
        <v>0</v>
      </c>
      <c r="K43" s="67"/>
    </row>
    <row r="44" spans="1:29" x14ac:dyDescent="0.3">
      <c r="A44" s="69" t="s">
        <v>112</v>
      </c>
      <c r="B44" s="40" t="s">
        <v>124</v>
      </c>
      <c r="C44" s="70">
        <v>1</v>
      </c>
      <c r="D44" s="161">
        <v>0</v>
      </c>
      <c r="E44" s="191">
        <v>0</v>
      </c>
      <c r="F44" s="71">
        <f>25/10</f>
        <v>2.5</v>
      </c>
      <c r="G44" s="270"/>
      <c r="H44" s="72">
        <f t="shared" si="2"/>
        <v>0</v>
      </c>
      <c r="I44" s="66">
        <f t="shared" si="3"/>
        <v>0</v>
      </c>
      <c r="K44" s="67"/>
    </row>
    <row r="45" spans="1:29" x14ac:dyDescent="0.3">
      <c r="A45" s="69" t="s">
        <v>113</v>
      </c>
      <c r="B45" s="39" t="s">
        <v>125</v>
      </c>
      <c r="C45" s="74">
        <v>1</v>
      </c>
      <c r="D45" s="161">
        <v>0</v>
      </c>
      <c r="E45" s="191">
        <v>0</v>
      </c>
      <c r="F45" s="71">
        <f>10/10</f>
        <v>1</v>
      </c>
      <c r="G45" s="270"/>
      <c r="H45" s="72">
        <f t="shared" si="2"/>
        <v>0</v>
      </c>
      <c r="I45" s="66">
        <f t="shared" si="3"/>
        <v>0</v>
      </c>
      <c r="K45" s="67"/>
    </row>
    <row r="46" spans="1:29" x14ac:dyDescent="0.3">
      <c r="A46" s="69" t="s">
        <v>114</v>
      </c>
      <c r="B46" s="40" t="s">
        <v>126</v>
      </c>
      <c r="C46" s="70">
        <v>1</v>
      </c>
      <c r="D46" s="161">
        <v>0</v>
      </c>
      <c r="E46" s="191">
        <v>0</v>
      </c>
      <c r="F46" s="71">
        <f>2/10</f>
        <v>0.2</v>
      </c>
      <c r="G46" s="270"/>
      <c r="H46" s="72">
        <f t="shared" si="2"/>
        <v>0</v>
      </c>
      <c r="I46" s="66">
        <f t="shared" si="3"/>
        <v>0</v>
      </c>
      <c r="K46" s="67"/>
    </row>
    <row r="47" spans="1:29" ht="36.6" thickBot="1" x14ac:dyDescent="0.35">
      <c r="A47" s="168" t="s">
        <v>115</v>
      </c>
      <c r="B47" s="176" t="s">
        <v>127</v>
      </c>
      <c r="C47" s="177">
        <v>1</v>
      </c>
      <c r="D47" s="171">
        <v>0</v>
      </c>
      <c r="E47" s="192">
        <v>0</v>
      </c>
      <c r="F47" s="178">
        <v>3.5</v>
      </c>
      <c r="G47" s="271"/>
      <c r="H47" s="179">
        <f t="shared" si="2"/>
        <v>0</v>
      </c>
      <c r="I47" s="180">
        <f t="shared" si="3"/>
        <v>0</v>
      </c>
      <c r="K47" s="67"/>
    </row>
    <row r="50" spans="1:29" ht="15.6" x14ac:dyDescent="0.3">
      <c r="A50" s="267" t="s">
        <v>128</v>
      </c>
      <c r="B50" s="267"/>
      <c r="C50" s="267"/>
      <c r="D50" s="267"/>
      <c r="E50" s="267"/>
      <c r="F50" s="267"/>
      <c r="G50" s="267"/>
      <c r="H50" s="267"/>
      <c r="I50" s="267"/>
    </row>
    <row r="51" spans="1:29" ht="15" thickBot="1" x14ac:dyDescent="0.35"/>
    <row r="52" spans="1:29" ht="41.25" customHeight="1" thickBot="1" x14ac:dyDescent="0.35">
      <c r="A52" s="54"/>
      <c r="D52" s="55" t="s">
        <v>50</v>
      </c>
      <c r="E52" s="56"/>
      <c r="F52" s="260" t="s">
        <v>36</v>
      </c>
      <c r="G52" s="261"/>
      <c r="H52" s="225" t="s">
        <v>51</v>
      </c>
      <c r="I52" s="226"/>
    </row>
    <row r="53" spans="1:29" ht="24.6" thickBot="1" x14ac:dyDescent="0.35">
      <c r="A53" s="110" t="s">
        <v>52</v>
      </c>
      <c r="B53" s="111" t="s">
        <v>9</v>
      </c>
      <c r="C53" s="155" t="s">
        <v>39</v>
      </c>
      <c r="D53" s="156" t="s">
        <v>40</v>
      </c>
      <c r="E53" s="112" t="s">
        <v>53</v>
      </c>
      <c r="F53" s="157" t="s">
        <v>5</v>
      </c>
      <c r="G53" s="158" t="s">
        <v>27</v>
      </c>
      <c r="H53" s="159" t="s">
        <v>28</v>
      </c>
      <c r="I53" s="158" t="s">
        <v>54</v>
      </c>
    </row>
    <row r="54" spans="1:29" x14ac:dyDescent="0.3">
      <c r="A54" s="163" t="s">
        <v>129</v>
      </c>
      <c r="B54" s="164" t="s">
        <v>161</v>
      </c>
      <c r="C54" s="173">
        <v>1</v>
      </c>
      <c r="D54" s="166">
        <v>0</v>
      </c>
      <c r="E54" s="190">
        <v>0</v>
      </c>
      <c r="F54" s="174">
        <v>100</v>
      </c>
      <c r="G54" s="269">
        <v>3.5</v>
      </c>
      <c r="H54" s="175">
        <f t="shared" ref="H54:H56" si="4">D54*C54*F54</f>
        <v>0</v>
      </c>
      <c r="I54" s="167">
        <f>E54*C54*$G$54</f>
        <v>0</v>
      </c>
      <c r="K54" s="67"/>
      <c r="AC54" s="68"/>
    </row>
    <row r="55" spans="1:29" x14ac:dyDescent="0.3">
      <c r="A55" s="69" t="s">
        <v>130</v>
      </c>
      <c r="B55" s="40" t="s">
        <v>162</v>
      </c>
      <c r="C55" s="70">
        <v>10</v>
      </c>
      <c r="D55" s="161">
        <v>0</v>
      </c>
      <c r="E55" s="191">
        <v>0</v>
      </c>
      <c r="F55" s="71">
        <v>50</v>
      </c>
      <c r="G55" s="270"/>
      <c r="H55" s="72">
        <f t="shared" si="4"/>
        <v>0</v>
      </c>
      <c r="I55" s="73">
        <f>E55*C55*$G$54</f>
        <v>0</v>
      </c>
      <c r="K55" s="67"/>
    </row>
    <row r="56" spans="1:29" ht="15" thickBot="1" x14ac:dyDescent="0.35">
      <c r="A56" s="168" t="s">
        <v>131</v>
      </c>
      <c r="B56" s="176" t="s">
        <v>163</v>
      </c>
      <c r="C56" s="177">
        <v>20</v>
      </c>
      <c r="D56" s="171">
        <v>0</v>
      </c>
      <c r="E56" s="192">
        <v>0</v>
      </c>
      <c r="F56" s="178">
        <v>50</v>
      </c>
      <c r="G56" s="271"/>
      <c r="H56" s="179">
        <f t="shared" si="4"/>
        <v>0</v>
      </c>
      <c r="I56" s="172">
        <f>E56*C56*$G$54</f>
        <v>0</v>
      </c>
      <c r="K56" s="67"/>
    </row>
    <row r="57" spans="1:29" ht="16.95" customHeight="1" x14ac:dyDescent="0.3">
      <c r="A57" s="272" t="s">
        <v>164</v>
      </c>
      <c r="B57" s="272"/>
    </row>
    <row r="59" spans="1:29" ht="15.6" x14ac:dyDescent="0.3">
      <c r="A59" s="267" t="s">
        <v>132</v>
      </c>
      <c r="B59" s="267"/>
      <c r="C59" s="267"/>
      <c r="D59" s="267"/>
      <c r="E59" s="267"/>
      <c r="F59" s="267"/>
      <c r="G59" s="267"/>
      <c r="H59" s="267"/>
      <c r="I59" s="267"/>
    </row>
    <row r="60" spans="1:29" s="53" customFormat="1" ht="15" thickBot="1" x14ac:dyDescent="0.35">
      <c r="A60" s="268" t="s">
        <v>145</v>
      </c>
      <c r="B60" s="268"/>
      <c r="C60" s="268"/>
      <c r="D60" s="268"/>
      <c r="E60" s="268"/>
      <c r="F60" s="268"/>
      <c r="G60" s="268"/>
      <c r="H60" s="268"/>
      <c r="I60" s="268"/>
    </row>
    <row r="61" spans="1:29" ht="41.25" customHeight="1" thickBot="1" x14ac:dyDescent="0.35">
      <c r="A61" s="54"/>
      <c r="D61" s="55" t="s">
        <v>50</v>
      </c>
      <c r="E61" s="56"/>
      <c r="F61" s="260" t="s">
        <v>36</v>
      </c>
      <c r="G61" s="261"/>
      <c r="H61" s="225" t="s">
        <v>51</v>
      </c>
      <c r="I61" s="226"/>
    </row>
    <row r="62" spans="1:29" ht="24.6" thickBot="1" x14ac:dyDescent="0.35">
      <c r="A62" s="57" t="s">
        <v>52</v>
      </c>
      <c r="B62" s="58" t="s">
        <v>9</v>
      </c>
      <c r="C62" s="59" t="s">
        <v>39</v>
      </c>
      <c r="D62" s="60" t="s">
        <v>40</v>
      </c>
      <c r="E62" s="61" t="s">
        <v>53</v>
      </c>
      <c r="F62" s="62" t="s">
        <v>5</v>
      </c>
      <c r="G62" s="63" t="s">
        <v>27</v>
      </c>
      <c r="H62" s="64" t="s">
        <v>28</v>
      </c>
      <c r="I62" s="63" t="s">
        <v>54</v>
      </c>
    </row>
    <row r="63" spans="1:29" ht="15" thickBot="1" x14ac:dyDescent="0.35">
      <c r="A63" s="181" t="s">
        <v>133</v>
      </c>
      <c r="B63" s="182" t="s">
        <v>134</v>
      </c>
      <c r="C63" s="183">
        <v>1</v>
      </c>
      <c r="D63" s="123">
        <v>0</v>
      </c>
      <c r="E63" s="124">
        <v>0</v>
      </c>
      <c r="F63" s="184">
        <v>1</v>
      </c>
      <c r="G63" s="185">
        <v>10</v>
      </c>
      <c r="H63" s="186">
        <f t="shared" ref="H63" si="5">D63*C63*F63</f>
        <v>0</v>
      </c>
      <c r="I63" s="187">
        <f>E63*C63*$G$63</f>
        <v>0</v>
      </c>
      <c r="K63" s="67"/>
      <c r="AC63" s="68"/>
    </row>
    <row r="66" spans="1:29" ht="15.6" x14ac:dyDescent="0.3">
      <c r="A66" s="267" t="s">
        <v>135</v>
      </c>
      <c r="B66" s="267"/>
      <c r="C66" s="267"/>
      <c r="D66" s="267"/>
      <c r="E66" s="267"/>
      <c r="F66" s="267"/>
      <c r="G66" s="267"/>
      <c r="H66" s="267"/>
      <c r="I66" s="267"/>
    </row>
    <row r="67" spans="1:29" ht="15" thickBot="1" x14ac:dyDescent="0.35">
      <c r="A67" s="268" t="s">
        <v>76</v>
      </c>
      <c r="B67" s="268"/>
      <c r="C67" s="268"/>
      <c r="D67" s="268"/>
      <c r="E67" s="268"/>
      <c r="F67" s="268"/>
      <c r="G67" s="268"/>
      <c r="H67" s="268"/>
      <c r="I67" s="268"/>
    </row>
    <row r="68" spans="1:29" ht="41.25" customHeight="1" thickBot="1" x14ac:dyDescent="0.35">
      <c r="A68" s="54"/>
      <c r="D68" s="55" t="s">
        <v>50</v>
      </c>
      <c r="E68" s="56"/>
      <c r="F68" s="260" t="s">
        <v>36</v>
      </c>
      <c r="G68" s="261"/>
      <c r="H68" s="225" t="s">
        <v>51</v>
      </c>
      <c r="I68" s="226"/>
    </row>
    <row r="69" spans="1:29" ht="24.6" thickBot="1" x14ac:dyDescent="0.35">
      <c r="A69" s="110" t="s">
        <v>52</v>
      </c>
      <c r="B69" s="111" t="s">
        <v>9</v>
      </c>
      <c r="C69" s="155" t="s">
        <v>39</v>
      </c>
      <c r="D69" s="156" t="s">
        <v>40</v>
      </c>
      <c r="E69" s="112" t="s">
        <v>53</v>
      </c>
      <c r="F69" s="62" t="s">
        <v>5</v>
      </c>
      <c r="G69" s="63" t="s">
        <v>27</v>
      </c>
      <c r="H69" s="64" t="s">
        <v>28</v>
      </c>
      <c r="I69" s="63" t="s">
        <v>54</v>
      </c>
    </row>
    <row r="70" spans="1:29" x14ac:dyDescent="0.3">
      <c r="A70" s="163" t="s">
        <v>136</v>
      </c>
      <c r="B70" s="164" t="s">
        <v>141</v>
      </c>
      <c r="C70" s="173">
        <v>1</v>
      </c>
      <c r="D70" s="166">
        <v>0</v>
      </c>
      <c r="E70" s="273"/>
      <c r="F70" s="97">
        <v>100</v>
      </c>
      <c r="G70" s="269"/>
      <c r="H70" s="175">
        <f>D70*C70*F70</f>
        <v>0</v>
      </c>
      <c r="I70" s="276"/>
      <c r="K70" s="67"/>
      <c r="AC70" s="68"/>
    </row>
    <row r="71" spans="1:29" x14ac:dyDescent="0.3">
      <c r="A71" s="69" t="s">
        <v>137</v>
      </c>
      <c r="B71" s="40" t="s">
        <v>142</v>
      </c>
      <c r="C71" s="70">
        <v>1</v>
      </c>
      <c r="D71" s="161">
        <v>0</v>
      </c>
      <c r="E71" s="274"/>
      <c r="F71" s="98">
        <v>100</v>
      </c>
      <c r="G71" s="270"/>
      <c r="H71" s="65">
        <f t="shared" ref="H71:H78" si="6">D71*C71*F71</f>
        <v>0</v>
      </c>
      <c r="I71" s="277"/>
      <c r="K71" s="67"/>
    </row>
    <row r="72" spans="1:29" x14ac:dyDescent="0.3">
      <c r="A72" s="69" t="s">
        <v>138</v>
      </c>
      <c r="B72" s="39" t="s">
        <v>143</v>
      </c>
      <c r="C72" s="74">
        <v>1</v>
      </c>
      <c r="D72" s="161">
        <v>0</v>
      </c>
      <c r="E72" s="274"/>
      <c r="F72" s="98">
        <v>100</v>
      </c>
      <c r="G72" s="270"/>
      <c r="H72" s="65">
        <f t="shared" si="6"/>
        <v>0</v>
      </c>
      <c r="I72" s="277"/>
      <c r="K72" s="67"/>
    </row>
    <row r="73" spans="1:29" ht="17.25" customHeight="1" x14ac:dyDescent="0.3">
      <c r="A73" s="69" t="s">
        <v>139</v>
      </c>
      <c r="B73" s="40" t="s">
        <v>157</v>
      </c>
      <c r="C73" s="70">
        <v>1</v>
      </c>
      <c r="D73" s="161">
        <v>0</v>
      </c>
      <c r="E73" s="274"/>
      <c r="F73" s="98">
        <v>25</v>
      </c>
      <c r="G73" s="270"/>
      <c r="H73" s="65">
        <f t="shared" si="6"/>
        <v>0</v>
      </c>
      <c r="I73" s="277"/>
      <c r="K73" s="67"/>
    </row>
    <row r="74" spans="1:29" ht="17.25" customHeight="1" x14ac:dyDescent="0.3">
      <c r="A74" s="69" t="s">
        <v>139</v>
      </c>
      <c r="B74" s="39" t="s">
        <v>158</v>
      </c>
      <c r="C74" s="74">
        <v>1</v>
      </c>
      <c r="D74" s="161">
        <v>0</v>
      </c>
      <c r="E74" s="274"/>
      <c r="F74" s="98">
        <v>25</v>
      </c>
      <c r="G74" s="270"/>
      <c r="H74" s="65">
        <f t="shared" si="6"/>
        <v>0</v>
      </c>
      <c r="I74" s="277"/>
      <c r="K74" s="67"/>
    </row>
    <row r="75" spans="1:29" x14ac:dyDescent="0.3">
      <c r="A75" s="69" t="s">
        <v>139</v>
      </c>
      <c r="B75" s="40" t="s">
        <v>156</v>
      </c>
      <c r="C75" s="70">
        <v>1</v>
      </c>
      <c r="D75" s="161">
        <v>0</v>
      </c>
      <c r="E75" s="274"/>
      <c r="F75" s="98">
        <v>100</v>
      </c>
      <c r="G75" s="270"/>
      <c r="H75" s="65">
        <f t="shared" si="6"/>
        <v>0</v>
      </c>
      <c r="I75" s="277"/>
      <c r="K75" s="67"/>
    </row>
    <row r="76" spans="1:29" x14ac:dyDescent="0.3">
      <c r="A76" s="69" t="s">
        <v>139</v>
      </c>
      <c r="B76" s="39" t="s">
        <v>182</v>
      </c>
      <c r="C76" s="74">
        <v>1</v>
      </c>
      <c r="D76" s="161">
        <v>0</v>
      </c>
      <c r="E76" s="274"/>
      <c r="F76" s="98">
        <v>100</v>
      </c>
      <c r="G76" s="270"/>
      <c r="H76" s="65">
        <f t="shared" si="6"/>
        <v>0</v>
      </c>
      <c r="I76" s="277"/>
      <c r="K76" s="67"/>
    </row>
    <row r="77" spans="1:29" x14ac:dyDescent="0.3">
      <c r="A77" s="69" t="s">
        <v>139</v>
      </c>
      <c r="B77" s="40" t="s">
        <v>183</v>
      </c>
      <c r="C77" s="70">
        <v>1</v>
      </c>
      <c r="D77" s="161">
        <v>0</v>
      </c>
      <c r="E77" s="274"/>
      <c r="F77" s="98">
        <v>100</v>
      </c>
      <c r="G77" s="270"/>
      <c r="H77" s="65">
        <f t="shared" si="6"/>
        <v>0</v>
      </c>
      <c r="I77" s="277"/>
      <c r="K77" s="67"/>
    </row>
    <row r="78" spans="1:29" ht="15" thickBot="1" x14ac:dyDescent="0.35">
      <c r="A78" s="168" t="s">
        <v>140</v>
      </c>
      <c r="B78" s="176" t="s">
        <v>180</v>
      </c>
      <c r="C78" s="177">
        <v>1</v>
      </c>
      <c r="D78" s="171">
        <v>0</v>
      </c>
      <c r="E78" s="275"/>
      <c r="F78" s="188">
        <v>7</v>
      </c>
      <c r="G78" s="271"/>
      <c r="H78" s="189">
        <f t="shared" si="6"/>
        <v>0</v>
      </c>
      <c r="I78" s="278"/>
      <c r="K78" s="67"/>
    </row>
  </sheetData>
  <sheetProtection algorithmName="SHA-512" hashValue="z0i90JMaCzC6RHPR2k7yfWPeUo3EfW7urfXsoZ5KbI089qAV7PXiXH0ZvTR3NRR1tEwo5OhH9BClS6iOpvDDBw==" saltValue="bWzIYnBGpFziSgUsY+H9WA==" spinCount="100000" sheet="1" objects="1" scenarios="1"/>
  <mergeCells count="29">
    <mergeCell ref="A66:I66"/>
    <mergeCell ref="A67:I67"/>
    <mergeCell ref="F68:G68"/>
    <mergeCell ref="H68:I68"/>
    <mergeCell ref="G70:G78"/>
    <mergeCell ref="E70:E78"/>
    <mergeCell ref="I70:I78"/>
    <mergeCell ref="A32:I32"/>
    <mergeCell ref="F34:G34"/>
    <mergeCell ref="H34:I34"/>
    <mergeCell ref="G36:G47"/>
    <mergeCell ref="A50:I50"/>
    <mergeCell ref="A33:I33"/>
    <mergeCell ref="F52:G52"/>
    <mergeCell ref="H52:I52"/>
    <mergeCell ref="G54:G56"/>
    <mergeCell ref="A59:I59"/>
    <mergeCell ref="F61:G61"/>
    <mergeCell ref="H61:I61"/>
    <mergeCell ref="A60:I60"/>
    <mergeCell ref="A57:B57"/>
    <mergeCell ref="F15:G15"/>
    <mergeCell ref="H15:I15"/>
    <mergeCell ref="G17:G29"/>
    <mergeCell ref="A6:G6"/>
    <mergeCell ref="A7:G7"/>
    <mergeCell ref="D11:F11"/>
    <mergeCell ref="A13:I13"/>
    <mergeCell ref="A14:I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2528b934578410585f735604a74f15a2">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03cdd2ba168d532146975c373b1098cb"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Props1.xml><?xml version="1.0" encoding="utf-8"?>
<ds:datastoreItem xmlns:ds="http://schemas.openxmlformats.org/officeDocument/2006/customXml" ds:itemID="{7384F0AD-81D1-4911-B566-35F0DD3A1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E645FA-6204-43D3-AFB4-D1AA7E50E7B6}">
  <ds:schemaRefs>
    <ds:schemaRef ds:uri="http://schemas.microsoft.com/sharepoint/v3/contenttype/forms"/>
  </ds:schemaRefs>
</ds:datastoreItem>
</file>

<file path=customXml/itemProps3.xml><?xml version="1.0" encoding="utf-8"?>
<ds:datastoreItem xmlns:ds="http://schemas.openxmlformats.org/officeDocument/2006/customXml" ds:itemID="{2EF72BB7-E58A-4C90-A09D-8ABB45D28D5B}">
  <ds:schemaRefs>
    <ds:schemaRef ds:uri="http://purl.org/dc/terms/"/>
    <ds:schemaRef ds:uri="http://purl.org/dc/elements/1.1/"/>
    <ds:schemaRef ds:uri="08fbbfaa-d9f9-4905-aa6b-6864badca0c1"/>
    <ds:schemaRef ds:uri="http://purl.org/dc/dcmitype/"/>
    <ds:schemaRef ds:uri="http://schemas.microsoft.com/office/2006/metadata/properties"/>
    <ds:schemaRef ds:uri="13c3d94a-980d-4fba-a812-9ba96888e6e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Samenvatting</vt:lpstr>
      <vt:lpstr>Initiële en jaarlijkse kosten</vt:lpstr>
      <vt:lpstr>Verrekenprijzen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Visser</dc:creator>
  <cp:lastModifiedBy>Arjan Leneman</cp:lastModifiedBy>
  <dcterms:created xsi:type="dcterms:W3CDTF">2024-03-05T09:58:50Z</dcterms:created>
  <dcterms:modified xsi:type="dcterms:W3CDTF">2024-10-21T06:39:00Z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