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https://linqiot.sharepoint.com/sites/Linqiot/Gedeelde  documenten/Klanten/Gemeente Assen/Projecten/Aanbesteding hoofdpost/Documenten PvE-Leidraad/"/>
    </mc:Choice>
  </mc:AlternateContent>
  <xr:revisionPtr revIDLastSave="163" documentId="8_{697E5F89-812B-44D1-AB36-5D6A138E38C9}" xr6:coauthVersionLast="47" xr6:coauthVersionMax="47" xr10:uidLastSave="{FE5A55F2-64A0-486A-9BA0-36905E7CE7D6}"/>
  <bookViews>
    <workbookView xWindow="57480" yWindow="-120" windowWidth="29040" windowHeight="15720" xr2:uid="{9C49EBB7-9E67-4C35-B237-CA1664EE5B62}"/>
  </bookViews>
  <sheets>
    <sheet name="Samenvatting" sheetId="1" r:id="rId1"/>
    <sheet name="Initiële en jaarlijkse kosten" sheetId="2" r:id="rId2"/>
    <sheet name="Verrekenprijzen "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 l="1"/>
  <c r="H15" i="2"/>
  <c r="H71" i="3" l="1"/>
  <c r="H72" i="3"/>
  <c r="H73" i="3"/>
  <c r="H74" i="3"/>
  <c r="H75" i="3"/>
  <c r="H76" i="3"/>
  <c r="H77" i="3"/>
  <c r="H78" i="3"/>
  <c r="H70" i="3"/>
  <c r="I56" i="3"/>
  <c r="I54" i="3"/>
  <c r="I55" i="3"/>
  <c r="H23" i="2"/>
  <c r="I35" i="2"/>
  <c r="H35" i="2"/>
  <c r="I23" i="2" l="1"/>
  <c r="I24" i="2"/>
  <c r="I25" i="2"/>
  <c r="I26" i="2"/>
  <c r="I27" i="2"/>
  <c r="I28" i="2"/>
  <c r="I29" i="2"/>
  <c r="I30" i="2"/>
  <c r="I31" i="2"/>
  <c r="I32" i="2"/>
  <c r="I33" i="2"/>
  <c r="I34" i="2"/>
  <c r="I36" i="2"/>
  <c r="I37" i="2"/>
  <c r="I38" i="2"/>
  <c r="I39" i="2"/>
  <c r="I40" i="2"/>
  <c r="I41" i="2"/>
  <c r="I42" i="2"/>
  <c r="I43" i="2"/>
  <c r="I44" i="2"/>
  <c r="I45" i="2"/>
  <c r="I46" i="2"/>
  <c r="I47" i="2"/>
  <c r="I48" i="2"/>
  <c r="I49" i="2"/>
  <c r="I50" i="2"/>
  <c r="I51" i="2"/>
  <c r="I52" i="2"/>
  <c r="I37" i="3"/>
  <c r="I38" i="3"/>
  <c r="I39" i="3"/>
  <c r="I40" i="3"/>
  <c r="I41" i="3"/>
  <c r="I42" i="3"/>
  <c r="I43" i="3"/>
  <c r="I44" i="3"/>
  <c r="I45" i="3"/>
  <c r="I46" i="3"/>
  <c r="I47" i="3"/>
  <c r="I36" i="3"/>
  <c r="I63" i="3"/>
  <c r="I17" i="3"/>
  <c r="I54" i="2" l="1"/>
  <c r="I12" i="2"/>
  <c r="H12" i="2"/>
  <c r="H43" i="2" l="1"/>
  <c r="H42" i="2"/>
  <c r="H41" i="2"/>
  <c r="H40" i="2"/>
  <c r="H39" i="2"/>
  <c r="H38" i="2"/>
  <c r="H37" i="2"/>
  <c r="H46" i="2"/>
  <c r="H45" i="2"/>
  <c r="H44" i="2"/>
  <c r="H36" i="2"/>
  <c r="H34" i="2"/>
  <c r="H33" i="2"/>
  <c r="H32" i="2"/>
  <c r="H31" i="2"/>
  <c r="H30" i="2"/>
  <c r="H29" i="2"/>
  <c r="H28" i="2"/>
  <c r="H27" i="2"/>
  <c r="H26" i="2"/>
  <c r="G13" i="1" l="1"/>
  <c r="H63" i="3"/>
  <c r="G12" i="1" s="1"/>
  <c r="H56" i="3"/>
  <c r="H55" i="3"/>
  <c r="H54" i="3"/>
  <c r="H47" i="3"/>
  <c r="F46" i="3"/>
  <c r="H46" i="3" s="1"/>
  <c r="F45" i="3"/>
  <c r="H45" i="3" s="1"/>
  <c r="F44" i="3"/>
  <c r="H44" i="3" s="1"/>
  <c r="H43" i="3"/>
  <c r="H42" i="3"/>
  <c r="H41" i="3"/>
  <c r="H40" i="3"/>
  <c r="F39" i="3"/>
  <c r="H39" i="3" s="1"/>
  <c r="H38" i="3"/>
  <c r="H37" i="3"/>
  <c r="H36" i="3"/>
  <c r="H52" i="2"/>
  <c r="H22" i="2"/>
  <c r="H24" i="2"/>
  <c r="H25" i="2"/>
  <c r="H47" i="2"/>
  <c r="H48" i="2"/>
  <c r="H49" i="2"/>
  <c r="H50" i="2"/>
  <c r="H51" i="2"/>
  <c r="I29" i="3"/>
  <c r="H29" i="3"/>
  <c r="I28" i="3"/>
  <c r="H28" i="3"/>
  <c r="I27" i="3"/>
  <c r="F27" i="3"/>
  <c r="H27" i="3" s="1"/>
  <c r="I26" i="3"/>
  <c r="F26" i="3"/>
  <c r="H26" i="3" s="1"/>
  <c r="I25" i="3"/>
  <c r="F25" i="3"/>
  <c r="H25" i="3" s="1"/>
  <c r="I24" i="3"/>
  <c r="H24" i="3"/>
  <c r="I23" i="3"/>
  <c r="H23" i="3"/>
  <c r="I22" i="3"/>
  <c r="H22" i="3"/>
  <c r="I21" i="3"/>
  <c r="H21" i="3"/>
  <c r="I20" i="3"/>
  <c r="F20" i="3"/>
  <c r="H20" i="3" s="1"/>
  <c r="I19" i="3"/>
  <c r="H19" i="3"/>
  <c r="I18" i="3"/>
  <c r="H18" i="3"/>
  <c r="H17" i="3"/>
  <c r="I11" i="2"/>
  <c r="I17" i="2"/>
  <c r="H11" i="2"/>
  <c r="H13" i="2"/>
  <c r="H14" i="2"/>
  <c r="H16" i="2"/>
  <c r="H17" i="2"/>
  <c r="H54" i="2" l="1"/>
  <c r="C12" i="1" s="1"/>
  <c r="G11" i="1"/>
  <c r="G9" i="1"/>
  <c r="G10" i="1"/>
  <c r="I18" i="2"/>
  <c r="D10" i="1" s="1"/>
  <c r="D12" i="1"/>
  <c r="H18" i="2"/>
  <c r="C10" i="1" l="1"/>
  <c r="C14" i="1" s="1"/>
  <c r="H57" i="2"/>
  <c r="D14" i="1"/>
  <c r="G14" i="1"/>
  <c r="I57" i="2"/>
  <c r="D15" i="1" l="1"/>
  <c r="I20" i="1" s="1"/>
</calcChain>
</file>

<file path=xl/sharedStrings.xml><?xml version="1.0" encoding="utf-8"?>
<sst xmlns="http://schemas.openxmlformats.org/spreadsheetml/2006/main" count="269" uniqueCount="184">
  <si>
    <t>De inschrijver:</t>
  </si>
  <si>
    <t>Alle gele velden in te vullen door inschrijver</t>
  </si>
  <si>
    <t>Zie ook overige tabbladen!</t>
  </si>
  <si>
    <t>TOTAL COST OF OWNERSHIP</t>
  </si>
  <si>
    <t>Som van de verrekenprijzen</t>
  </si>
  <si>
    <t>Initieel</t>
  </si>
  <si>
    <t>Over 15 jaar</t>
  </si>
  <si>
    <t>Werkzaamheden</t>
  </si>
  <si>
    <t>Bedrag na weging</t>
  </si>
  <si>
    <t>Omschrijving</t>
  </si>
  <si>
    <t>Totaal Bedrag</t>
  </si>
  <si>
    <t>Totaal bedrag</t>
  </si>
  <si>
    <t>Algemeen hoofdpost</t>
  </si>
  <si>
    <t>C.2</t>
  </si>
  <si>
    <t>Uurtarieven</t>
  </si>
  <si>
    <t>Hoofdpost per objectsoort</t>
  </si>
  <si>
    <t>Subtotaal</t>
  </si>
  <si>
    <t>TOTAAL</t>
  </si>
  <si>
    <t>Beste prijs-kwaliteit verhouding</t>
  </si>
  <si>
    <t>TCO met verrekenprijzen en weegfactoren</t>
  </si>
  <si>
    <t>* in te vullen door de opdrachtgever</t>
  </si>
  <si>
    <t>Alle gele velden in te vullen door inschrijver!</t>
  </si>
  <si>
    <t>Algemene kosten hoofdpost</t>
  </si>
  <si>
    <t>Bedrag per jaar</t>
  </si>
  <si>
    <t>Weegfactoren</t>
  </si>
  <si>
    <t>Total Cost of Ownership (incl. weegfactor)</t>
  </si>
  <si>
    <t xml:space="preserve">Meervoudig onderhoud </t>
  </si>
  <si>
    <t>Jaarlijks</t>
  </si>
  <si>
    <t>Totaal initieel</t>
  </si>
  <si>
    <t>Totaal meervoudig</t>
  </si>
  <si>
    <t>Verwerken historische gegevens hoofdpost</t>
  </si>
  <si>
    <t>Training hoofdpost</t>
  </si>
  <si>
    <t>Projectmanagementkosten</t>
  </si>
  <si>
    <t xml:space="preserve">Alle overige algemene werkzaamheden </t>
  </si>
  <si>
    <t>Subtotaal Algemeen</t>
  </si>
  <si>
    <t>Hoofdpost per object soort</t>
  </si>
  <si>
    <t>Weegfactoren (per stuk)</t>
  </si>
  <si>
    <t>Soort</t>
  </si>
  <si>
    <t>Type PLC</t>
  </si>
  <si>
    <t>Aantal</t>
  </si>
  <si>
    <t>Initiele Prijs per stuk</t>
  </si>
  <si>
    <t>Totaal 15 jaar</t>
  </si>
  <si>
    <t>Setupkosten</t>
  </si>
  <si>
    <t xml:space="preserve">Subtotaal </t>
  </si>
  <si>
    <t xml:space="preserve">TOTAAL </t>
  </si>
  <si>
    <t xml:space="preserve">Intiele en onderhoudskosten </t>
  </si>
  <si>
    <t>Verrekenprijzen</t>
  </si>
  <si>
    <t>Inschrijver:</t>
  </si>
  <si>
    <t>C.1 Object rechstreeks aansluiten op de regionale hoofdpost</t>
  </si>
  <si>
    <t>Onderstaande verrekenprijzen zijn gericht op het toevoegen en onderhouden van objecten in de regionale hoofdpost die rechtstreeks communiceren met de PLC/modem of logger</t>
  </si>
  <si>
    <t>Prijs per stuk</t>
  </si>
  <si>
    <t>Fictief inschrijfbedrag MET weegfactor</t>
  </si>
  <si>
    <t>Nr</t>
  </si>
  <si>
    <t>Per jaar per stuk</t>
  </si>
  <si>
    <t>Jaarlijks met gewicht</t>
  </si>
  <si>
    <t>C1.01</t>
  </si>
  <si>
    <t>C1.02</t>
  </si>
  <si>
    <t xml:space="preserve">Gelijk aan C1.01, maar dan voor 5 stuks die gelijktijdig in opdracht worden gegeven </t>
  </si>
  <si>
    <t>C1.03</t>
  </si>
  <si>
    <t xml:space="preserve">Gelijk aan C1.01, maar dan voor 10 stuks die gelijktijdig in opdracht worden gegeven </t>
  </si>
  <si>
    <t>C1.04</t>
  </si>
  <si>
    <t>Toevoegen bergbezinkvoorziening welke is gebaseerd op de standaard besturing met 1 of 2 ledigingspompen en 1 of 2 spoelpompen</t>
  </si>
  <si>
    <t>C1.05</t>
  </si>
  <si>
    <t>Toevoegen meerpompsgemaal en overige ‘speciale’ gemalen</t>
  </si>
  <si>
    <t>C1.06</t>
  </si>
  <si>
    <t>C1.07</t>
  </si>
  <si>
    <t>Gelijk aan C1.06, maar dan voor 5 stuks die gelijktijdig in opdracht worden gegeven</t>
  </si>
  <si>
    <t>C1.08</t>
  </si>
  <si>
    <t>Gelijk aan C1.06, maar dan voor 10 stuks die gelijktijdig in opdracht worden gegeven</t>
  </si>
  <si>
    <t>C1.09</t>
  </si>
  <si>
    <t>C1.10</t>
  </si>
  <si>
    <t>Gelijk aan C1.09, maar dan voor 5 stuks die gelijktijdig in opdracht worden gegeven</t>
  </si>
  <si>
    <t>C1.11</t>
  </si>
  <si>
    <t>Gelijk aan C1.09, maar dan voor 10 stuks die gelijktijdig in opdracht worden gegeven</t>
  </si>
  <si>
    <t>C1.12</t>
  </si>
  <si>
    <t>C1.13</t>
  </si>
  <si>
    <t>Onderstaande verrekenprijzen zijn gericht op uurtarieven die worden gehanteerd</t>
  </si>
  <si>
    <t>C2.01</t>
  </si>
  <si>
    <t>C2.02</t>
  </si>
  <si>
    <t>Initiële Prijs</t>
  </si>
  <si>
    <t>Initiële Prijs per stuk</t>
  </si>
  <si>
    <t>Dit inschrijfformulier maakt onderdeel uit van de offerteaanvraag "hoofdpost en onderhoudsmanagementsysteem"</t>
  </si>
  <si>
    <t xml:space="preserve">Mitsubishi FX2N-16MR/ES + UDSO </t>
  </si>
  <si>
    <t>Mitsubishi FX3U-16M/ES + UDSO</t>
  </si>
  <si>
    <t>Mitsubishi FX3U-16MR/ES</t>
  </si>
  <si>
    <t>Regenmeter</t>
  </si>
  <si>
    <t>UDSO</t>
  </si>
  <si>
    <t xml:space="preserve">Auma </t>
  </si>
  <si>
    <t>Overstort</t>
  </si>
  <si>
    <t>Wateroppervlaktemeting</t>
  </si>
  <si>
    <t>Mitsubishi FX3U-16MR/ES +UDSO-GTR4</t>
  </si>
  <si>
    <t>Drukriolering 1 pomps</t>
  </si>
  <si>
    <t>Drukriolering 2 pomps</t>
  </si>
  <si>
    <t>UDSO + UDSO GTR-4</t>
  </si>
  <si>
    <t>Mitsubishi FX3U-16M + UDSO</t>
  </si>
  <si>
    <t>Mitsubishi FX3U-16MR/ES + UDSO/UDSO GTR4</t>
  </si>
  <si>
    <t>Mitsubishi FX3U-32MR/ES + UDSO</t>
  </si>
  <si>
    <t>Mitsubishi FX3U-48MR/ES + UDSO</t>
  </si>
  <si>
    <t>Tunnelgemaal 2 pomps</t>
  </si>
  <si>
    <t>Tunnelgemaal 4 pomps</t>
  </si>
  <si>
    <t>Tunnelgemaal 8 pomps</t>
  </si>
  <si>
    <t>Mitsubishi + UDSO</t>
  </si>
  <si>
    <t>Mitsubishi FX2N-32MR/ES + UDSO</t>
  </si>
  <si>
    <t>Mitsubishi FX-64-MR/ES+UDSO</t>
  </si>
  <si>
    <t xml:space="preserve">Inrichten van een virtuele neerslagmeter waarbij de data afkomstig is van Hydronet en de neerslagdata ook getoond moet worden in de grafieken bij de betreffende afvalwaterobjecten </t>
  </si>
  <si>
    <t>C.2 Toevoegen protocol, koppelingen en communicatiemethoden</t>
  </si>
  <si>
    <t>C2.03</t>
  </si>
  <si>
    <t>C2.04</t>
  </si>
  <si>
    <t>C2.05</t>
  </si>
  <si>
    <t>C2.06</t>
  </si>
  <si>
    <t>C2.07</t>
  </si>
  <si>
    <t>C2.08</t>
  </si>
  <si>
    <t>C2.09</t>
  </si>
  <si>
    <t>C2.10</t>
  </si>
  <si>
    <t>C2.11</t>
  </si>
  <si>
    <t>C2.12</t>
  </si>
  <si>
    <t>Toevoegen van een protocol om RealSense loggers aan te sluiten (I-Real)</t>
  </si>
  <si>
    <t>Toevoegen van een protocol om DCX loggers aan te sluiten (Keller)</t>
  </si>
  <si>
    <t>Toevoegen van een protocol om ARC loggers aan te sluiten (Keller)</t>
  </si>
  <si>
    <t>Toevoegen van een protocol om Nivus loggers aan te sluiten (Eijkelkamp)</t>
  </si>
  <si>
    <t>Toevoegen van een protocol om Sofrel loggers aan te sluiten (Infra Scada)</t>
  </si>
  <si>
    <t>Toevoegen van een protocol om Campbell-CR6-loggers aan te sluiten (Koenders)</t>
  </si>
  <si>
    <t>Toevoegen van een protocol om Geokon-Model 8800 Geonet aan te sluiten (Koenders)</t>
  </si>
  <si>
    <t>Toevoegen van een protocol om Diver-loggers aan te sluiten op de hoofdpost (Eijkelkamp en Van Essen)</t>
  </si>
  <si>
    <t>Toevoegen FEWS-uitwisseling (XML Timeseries)</t>
  </si>
  <si>
    <t>Toevoegen Sigfox communicatiemethode</t>
  </si>
  <si>
    <t>Toevoegen Narrow Band IoT communicatiemethode</t>
  </si>
  <si>
    <t>Toevoegen API via een beschreven webservice waarbij energiedata wordt verkregen via energie monitoringsystemen en opnemen van energiemeters in de hoofdpost en zichtbaar maken van verbruik in de grafieken van de betreffende afvalwatergemalen</t>
  </si>
  <si>
    <t>C.3 Communicatie</t>
  </si>
  <si>
    <t>C3.01</t>
  </si>
  <si>
    <t>C3.02</t>
  </si>
  <si>
    <t>C3.03</t>
  </si>
  <si>
    <t>C.4 Modules</t>
  </si>
  <si>
    <t>C4.01</t>
  </si>
  <si>
    <t>Gebiedsoverzicht</t>
  </si>
  <si>
    <t>C.5 Tarieven</t>
  </si>
  <si>
    <t>C5.01</t>
  </si>
  <si>
    <t>C5.02</t>
  </si>
  <si>
    <t>C5.03</t>
  </si>
  <si>
    <t>C5.04</t>
  </si>
  <si>
    <t>C5.05</t>
  </si>
  <si>
    <t>Wat is het uurtarief van een Programmeur</t>
  </si>
  <si>
    <t>Wat is het uurtarief van een Projectmanager</t>
  </si>
  <si>
    <t>Wat is het uurtarief van een monteur</t>
  </si>
  <si>
    <t>Kosten per extra opleiding van een dagdeel aan 1 – 10 gebruikers</t>
  </si>
  <si>
    <t xml:space="preserve">Onderstaande verrekenprijzen zijn gericht op het toevoegen, koppelen en communicatiemethoden </t>
  </si>
  <si>
    <t>Onderstaande verrekenprijzen zijn gericht op het toevoegen van de modules</t>
  </si>
  <si>
    <t xml:space="preserve">Mitsubishi FX3U-16MR/ES+UDSO </t>
  </si>
  <si>
    <t>Wat zijn de reiskosten op feestdagen</t>
  </si>
  <si>
    <t>C.3</t>
  </si>
  <si>
    <t>C.4</t>
  </si>
  <si>
    <t>C.5</t>
  </si>
  <si>
    <t>Toevoegen protocol, koppelingen en communicatiemethoden</t>
  </si>
  <si>
    <t>Communicatie</t>
  </si>
  <si>
    <t>Toevoegen modules</t>
  </si>
  <si>
    <t>Api koppeling locaties Waterschap Hunze en Aa</t>
  </si>
  <si>
    <t>Bestaand object rechtstreeks aansluiten op de hoofdpost</t>
  </si>
  <si>
    <t>C.1</t>
  </si>
  <si>
    <t>Wat zijn de reiskosten op weekend</t>
  </si>
  <si>
    <t>Wat zijn de reiskosten werkdagen tussen 07:00 – 19:00 (per km)</t>
  </si>
  <si>
    <t>Wat is het uurtarief van een monteur in weekend</t>
  </si>
  <si>
    <t>Wat is het uurtarief van een monteur op feestdagen</t>
  </si>
  <si>
    <t>Jaarlijkse kosten per stuk</t>
  </si>
  <si>
    <t>Toevoegen van drukrioolgemaal welke reeds is voorzien van een besturing  met een Jazzmin, FGC, APP, UDSO, Eaton, Robuust of SVA besturing  op de hoofdpost  (master met max 10 slaves)</t>
  </si>
  <si>
    <t>Aanvullende SIM-kaart en veilige verbinding leveren (1 stuks of meer gelijktijdig)*</t>
  </si>
  <si>
    <t>Aanvullende SIM-kaart en veilige verbinding leveren (10 stuks of meer gelijktijdig)*</t>
  </si>
  <si>
    <t>Aanvullende SIM-kaart en veilige verbinding leveren (20 stuks of meer gelijktijdig)*</t>
  </si>
  <si>
    <t>*indien geen initiele kosten dan mag €0 ingevuld worden!</t>
  </si>
  <si>
    <t xml:space="preserve"> </t>
  </si>
  <si>
    <t>ja</t>
  </si>
  <si>
    <t>nee</t>
  </si>
  <si>
    <t xml:space="preserve">Stelpost omzetten protocol. Maakt u gebruik van de mogelijkheid om het TMX protocol in de IDSO om te laten zetten door het IEC104 of MQTT-protocol? (binnen deze stelpost zijn alleen de kosten voor het omzetten van het protocol door Vlaar techniek meegenomen, overige kosten dienen elders door inschrijver ingevuld te worden) </t>
  </si>
  <si>
    <t>Rioolmeting (mobiel)</t>
  </si>
  <si>
    <t>Hoofdgemalen BBB</t>
  </si>
  <si>
    <t>Hoofdgemaal met 2 pompen en een noodpomp</t>
  </si>
  <si>
    <t>Hoofdgemaal 2 pomps</t>
  </si>
  <si>
    <t>Hoofdgemaal: 1 pomps</t>
  </si>
  <si>
    <t>Hoofdgemaal 2 pomps met schuif &amp; aandrijving</t>
  </si>
  <si>
    <t>Hoofdgemaal 2 pomps incl 4 niveaumetingen oppervlaktewater + 1 overstortsensor</t>
  </si>
  <si>
    <t>Hoofdgemaal 3 pomps</t>
  </si>
  <si>
    <t>Toevoegen één-/tweepompsgemaal welke is voorzien van een standaard besturing (volgens bijlage P2)</t>
  </si>
  <si>
    <t xml:space="preserve">Toevoegen object dat overstort en of neerslag meet </t>
  </si>
  <si>
    <r>
      <t>dit inschrijfformulier maakt onderdeel uit van de offerteaanvraag "hoofdpost en onderhoudsmanagementsysteem".</t>
    </r>
    <r>
      <rPr>
        <b/>
        <sz val="10"/>
        <color theme="1"/>
        <rFont val="Aptos Narrow"/>
        <family val="2"/>
        <scheme val="minor"/>
      </rPr>
      <t xml:space="preserve"> Detailbeschrijving  verrekenprijzen is in bijlage P3 beschreven.</t>
    </r>
  </si>
  <si>
    <t>Gelijk aan C1.13, maar dan voor 10 stuks gelijktijdig of meer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</si>
</sst>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0"/>
    <numFmt numFmtId="165" formatCode="#,##0.0_ ;\-#,##0.0\ "/>
  </numFmts>
  <fonts count="28" x14ac:knownFonts="1">
    <font>
      <sz val="11"/>
      <color theme="1"/>
      <name val="Aptos Narrow"/>
      <family val="2"/>
      <scheme val="minor"/>
    </font>
    <font>
      <b/>
      <sz val="11"/>
      <color theme="0"/>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i/>
      <sz val="10"/>
      <color theme="1"/>
      <name val="Aptos Narrow"/>
      <family val="2"/>
      <scheme val="minor"/>
    </font>
    <font>
      <b/>
      <sz val="16"/>
      <color theme="0"/>
      <name val="Aptos Narrow"/>
      <family val="2"/>
      <scheme val="minor"/>
    </font>
    <font>
      <b/>
      <sz val="14"/>
      <color theme="0"/>
      <name val="Aptos Narrow"/>
      <family val="2"/>
      <scheme val="minor"/>
    </font>
    <font>
      <sz val="8"/>
      <color theme="1"/>
      <name val="Calibri Light"/>
      <family val="2"/>
    </font>
    <font>
      <sz val="9"/>
      <color theme="1"/>
      <name val="Calibri Light"/>
      <family val="2"/>
    </font>
    <font>
      <sz val="14"/>
      <color theme="0"/>
      <name val="Aptos Narrow"/>
      <family val="2"/>
      <scheme val="minor"/>
    </font>
    <font>
      <sz val="14"/>
      <color theme="1"/>
      <name val="Aptos Narrow"/>
      <family val="2"/>
      <scheme val="minor"/>
    </font>
    <font>
      <sz val="11"/>
      <color theme="1"/>
      <name val="Calibri"/>
      <family val="2"/>
    </font>
    <font>
      <b/>
      <sz val="12"/>
      <color theme="1"/>
      <name val="Aptos Narrow"/>
      <family val="2"/>
      <scheme val="minor"/>
    </font>
    <font>
      <sz val="12"/>
      <color theme="1"/>
      <name val="Aptos Narrow"/>
      <family val="2"/>
      <scheme val="minor"/>
    </font>
    <font>
      <i/>
      <sz val="9"/>
      <color theme="1"/>
      <name val="Aptos Narrow"/>
      <family val="2"/>
      <scheme val="minor"/>
    </font>
    <font>
      <b/>
      <sz val="9"/>
      <color rgb="FFFFFFFF"/>
      <name val="Calibri Light"/>
      <family val="2"/>
    </font>
    <font>
      <sz val="10"/>
      <color theme="1"/>
      <name val="Aptos Display"/>
      <family val="2"/>
      <scheme val="major"/>
    </font>
    <font>
      <sz val="10"/>
      <color theme="1"/>
      <name val="Aptos Narrow"/>
      <family val="2"/>
      <scheme val="minor"/>
    </font>
    <font>
      <b/>
      <sz val="9"/>
      <name val="Calibri Light"/>
      <family val="2"/>
    </font>
    <font>
      <b/>
      <sz val="9"/>
      <color theme="1"/>
      <name val="Calibri Light"/>
      <family val="2"/>
    </font>
    <font>
      <b/>
      <sz val="12"/>
      <color rgb="FFFFFFFF"/>
      <name val="Calibri Light"/>
      <family val="2"/>
    </font>
    <font>
      <b/>
      <sz val="12"/>
      <color theme="0"/>
      <name val="Calibri Light"/>
      <family val="2"/>
    </font>
    <font>
      <sz val="12"/>
      <color rgb="FF4E85CE"/>
      <name val="Calibri Light"/>
      <family val="2"/>
    </font>
    <font>
      <sz val="9"/>
      <color rgb="FFFFFFFF"/>
      <name val="Calibri Light"/>
      <family val="2"/>
    </font>
    <font>
      <sz val="8"/>
      <name val="Aptos Narrow"/>
      <family val="2"/>
      <scheme val="minor"/>
    </font>
    <font>
      <sz val="9"/>
      <name val="Calibri Light"/>
      <family val="2"/>
    </font>
    <font>
      <b/>
      <sz val="10"/>
      <color theme="1"/>
      <name val="Aptos Narrow"/>
      <family val="2"/>
      <scheme val="minor"/>
    </font>
  </fonts>
  <fills count="22">
    <fill>
      <patternFill patternType="none"/>
    </fill>
    <fill>
      <patternFill patternType="gray125"/>
    </fill>
    <fill>
      <patternFill patternType="solid">
        <fgColor rgb="FFFFFF00"/>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1" tint="4.9989318521683403E-2"/>
        <bgColor indexed="64"/>
      </patternFill>
    </fill>
    <fill>
      <patternFill patternType="solid">
        <fgColor rgb="FF254D83"/>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rgb="FFE8EEF8"/>
        <bgColor indexed="64"/>
      </patternFill>
    </fill>
    <fill>
      <patternFill patternType="solid">
        <fgColor theme="4" tint="0.59999389629810485"/>
        <bgColor indexed="64"/>
      </patternFill>
    </fill>
    <fill>
      <patternFill patternType="solid">
        <fgColor rgb="FFC6D8F0"/>
        <bgColor indexed="64"/>
      </patternFill>
    </fill>
    <fill>
      <patternFill patternType="solid">
        <fgColor rgb="FF326AB4"/>
        <bgColor indexed="64"/>
      </patternFill>
    </fill>
    <fill>
      <patternFill patternType="solid">
        <fgColor theme="0" tint="-0.249977111117893"/>
        <bgColor indexed="64"/>
      </patternFill>
    </fill>
    <fill>
      <patternFill patternType="solid">
        <fgColor theme="3" tint="0.89999084444715716"/>
        <bgColor indexed="64"/>
      </patternFill>
    </fill>
    <fill>
      <patternFill patternType="solid">
        <fgColor theme="0"/>
        <bgColor indexed="64"/>
      </patternFill>
    </fill>
    <fill>
      <patternFill patternType="solid">
        <fgColor theme="3"/>
        <bgColor indexed="64"/>
      </patternFill>
    </fill>
  </fills>
  <borders count="67">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right style="medium">
        <color indexed="64"/>
      </right>
      <top/>
      <bottom/>
      <diagonal/>
    </border>
    <border>
      <left style="medium">
        <color indexed="64"/>
      </left>
      <right style="medium">
        <color indexed="64"/>
      </right>
      <top/>
      <bottom/>
      <diagonal/>
    </border>
    <border>
      <left/>
      <right style="medium">
        <color indexed="64"/>
      </right>
      <top style="thin">
        <color indexed="64"/>
      </top>
      <bottom style="thin">
        <color indexed="64"/>
      </bottom>
      <diagonal/>
    </border>
  </borders>
  <cellStyleXfs count="1">
    <xf numFmtId="0" fontId="0" fillId="0" borderId="0"/>
  </cellStyleXfs>
  <cellXfs count="251">
    <xf numFmtId="0" fontId="0" fillId="0" borderId="0" xfId="0"/>
    <xf numFmtId="0" fontId="0" fillId="0" borderId="1" xfId="0" applyBorder="1" applyAlignment="1">
      <alignment horizontal="left"/>
    </xf>
    <xf numFmtId="0" fontId="0" fillId="0" borderId="2" xfId="0" applyBorder="1"/>
    <xf numFmtId="0" fontId="5" fillId="2" borderId="0" xfId="0" applyFont="1" applyFill="1"/>
    <xf numFmtId="0" fontId="3" fillId="0" borderId="0" xfId="0" applyFont="1"/>
    <xf numFmtId="0" fontId="7" fillId="4" borderId="8" xfId="0" applyFont="1" applyFill="1" applyBorder="1"/>
    <xf numFmtId="0" fontId="7" fillId="4" borderId="9" xfId="0" applyFont="1" applyFill="1" applyBorder="1"/>
    <xf numFmtId="0" fontId="1" fillId="4" borderId="10" xfId="0" applyFont="1" applyFill="1" applyBorder="1" applyAlignment="1">
      <alignment horizontal="center" vertical="center"/>
    </xf>
    <xf numFmtId="0" fontId="1" fillId="4" borderId="10" xfId="0" applyFont="1" applyFill="1" applyBorder="1" applyAlignment="1">
      <alignment horizontal="center" vertical="center" wrapText="1"/>
    </xf>
    <xf numFmtId="0" fontId="4" fillId="5" borderId="11" xfId="0" applyFont="1" applyFill="1" applyBorder="1" applyAlignment="1">
      <alignment wrapText="1"/>
    </xf>
    <xf numFmtId="44" fontId="4" fillId="4" borderId="19" xfId="0" applyNumberFormat="1" applyFont="1" applyFill="1" applyBorder="1"/>
    <xf numFmtId="0" fontId="10" fillId="3" borderId="20" xfId="0" applyFont="1" applyFill="1" applyBorder="1"/>
    <xf numFmtId="0" fontId="10" fillId="3" borderId="21" xfId="0" applyFont="1" applyFill="1" applyBorder="1"/>
    <xf numFmtId="0" fontId="11" fillId="0" borderId="0" xfId="0" applyFont="1"/>
    <xf numFmtId="0" fontId="10" fillId="0" borderId="0" xfId="0" applyFont="1"/>
    <xf numFmtId="0" fontId="6" fillId="3" borderId="8" xfId="0" applyFont="1" applyFill="1" applyBorder="1" applyAlignment="1">
      <alignment horizontal="center" vertical="center"/>
    </xf>
    <xf numFmtId="0" fontId="6" fillId="3" borderId="9" xfId="0" applyFont="1" applyFill="1" applyBorder="1" applyAlignment="1">
      <alignment horizontal="center" vertical="center"/>
    </xf>
    <xf numFmtId="0" fontId="12" fillId="0" borderId="0" xfId="0" applyFont="1"/>
    <xf numFmtId="0" fontId="15" fillId="0" borderId="0" xfId="0" applyFont="1"/>
    <xf numFmtId="0" fontId="6" fillId="3" borderId="0" xfId="0" applyFont="1" applyFill="1" applyAlignment="1">
      <alignment horizontal="center"/>
    </xf>
    <xf numFmtId="0" fontId="6" fillId="0" borderId="0" xfId="0" applyFont="1"/>
    <xf numFmtId="0" fontId="0" fillId="0" borderId="0" xfId="0" applyAlignment="1">
      <alignment horizontal="right"/>
    </xf>
    <xf numFmtId="0" fontId="3" fillId="0" borderId="0" xfId="0" applyFont="1" applyAlignment="1">
      <alignment horizontal="center"/>
    </xf>
    <xf numFmtId="0" fontId="16" fillId="11" borderId="25" xfId="0" applyFont="1" applyFill="1" applyBorder="1" applyAlignment="1">
      <alignment vertical="center" wrapText="1"/>
    </xf>
    <xf numFmtId="0" fontId="16" fillId="11" borderId="7" xfId="0" applyFont="1" applyFill="1" applyBorder="1" applyAlignment="1">
      <alignment vertical="center" wrapText="1"/>
    </xf>
    <xf numFmtId="0" fontId="16" fillId="12" borderId="30" xfId="0" applyFont="1" applyFill="1" applyBorder="1" applyAlignment="1">
      <alignment horizontal="center" vertical="center" wrapText="1"/>
    </xf>
    <xf numFmtId="0" fontId="16" fillId="12" borderId="31" xfId="0" applyFont="1" applyFill="1" applyBorder="1" applyAlignment="1">
      <alignment horizontal="center" vertical="center" wrapText="1"/>
    </xf>
    <xf numFmtId="0" fontId="16" fillId="12" borderId="32" xfId="0" applyFont="1" applyFill="1" applyBorder="1" applyAlignment="1">
      <alignment horizontal="center" vertical="center" wrapText="1"/>
    </xf>
    <xf numFmtId="0" fontId="16" fillId="12" borderId="26" xfId="0" applyFont="1" applyFill="1" applyBorder="1" applyAlignment="1">
      <alignment horizontal="center" vertical="center" wrapText="1"/>
    </xf>
    <xf numFmtId="165" fontId="18" fillId="8" borderId="33" xfId="0" applyNumberFormat="1" applyFont="1" applyFill="1" applyBorder="1" applyAlignment="1">
      <alignment horizontal="center" vertical="center"/>
    </xf>
    <xf numFmtId="44" fontId="0" fillId="13" borderId="35" xfId="0" applyNumberFormat="1" applyFill="1" applyBorder="1" applyAlignment="1">
      <alignment vertical="center"/>
    </xf>
    <xf numFmtId="44" fontId="0" fillId="13" borderId="11" xfId="0" applyNumberFormat="1" applyFill="1" applyBorder="1" applyAlignment="1">
      <alignment vertical="center"/>
    </xf>
    <xf numFmtId="44" fontId="0" fillId="13" borderId="33" xfId="0" applyNumberFormat="1" applyFill="1" applyBorder="1" applyAlignment="1">
      <alignment vertical="center"/>
    </xf>
    <xf numFmtId="44" fontId="0" fillId="13" borderId="34" xfId="0" applyNumberFormat="1" applyFill="1" applyBorder="1" applyAlignment="1">
      <alignment vertical="center"/>
    </xf>
    <xf numFmtId="44" fontId="19" fillId="6" borderId="42" xfId="0" applyNumberFormat="1" applyFont="1" applyFill="1" applyBorder="1" applyAlignment="1">
      <alignment vertical="center" wrapText="1"/>
    </xf>
    <xf numFmtId="44" fontId="19" fillId="6" borderId="43" xfId="0" applyNumberFormat="1" applyFont="1" applyFill="1" applyBorder="1" applyAlignment="1">
      <alignment vertical="center" wrapText="1"/>
    </xf>
    <xf numFmtId="0" fontId="16" fillId="11" borderId="46" xfId="0" applyFont="1" applyFill="1" applyBorder="1" applyAlignment="1">
      <alignment horizontal="center" vertical="center" wrapText="1"/>
    </xf>
    <xf numFmtId="0" fontId="16" fillId="12" borderId="45" xfId="0" applyFont="1" applyFill="1" applyBorder="1" applyAlignment="1">
      <alignment horizontal="center" vertical="center" wrapText="1"/>
    </xf>
    <xf numFmtId="0" fontId="16" fillId="12" borderId="48" xfId="0" applyFont="1" applyFill="1" applyBorder="1" applyAlignment="1">
      <alignment horizontal="center" vertical="center" wrapText="1"/>
    </xf>
    <xf numFmtId="44" fontId="0" fillId="13" borderId="16" xfId="0" applyNumberFormat="1" applyFill="1" applyBorder="1" applyAlignment="1">
      <alignment vertical="center"/>
    </xf>
    <xf numFmtId="0" fontId="9" fillId="16" borderId="11" xfId="0" applyFont="1" applyFill="1" applyBorder="1" applyAlignment="1">
      <alignment vertical="center" wrapText="1"/>
    </xf>
    <xf numFmtId="0" fontId="9" fillId="16" borderId="26" xfId="0" applyFont="1" applyFill="1" applyBorder="1" applyAlignment="1">
      <alignment vertical="center" wrapText="1"/>
    </xf>
    <xf numFmtId="0" fontId="9" fillId="14" borderId="11" xfId="0" applyFont="1" applyFill="1" applyBorder="1" applyAlignment="1">
      <alignment vertical="center" wrapText="1"/>
    </xf>
    <xf numFmtId="0" fontId="20" fillId="0" borderId="0" xfId="0" applyFont="1" applyAlignment="1">
      <alignment vertical="center" wrapText="1"/>
    </xf>
    <xf numFmtId="0" fontId="20" fillId="0" borderId="0" xfId="0" applyFont="1" applyAlignment="1">
      <alignment horizontal="center" vertical="center" wrapText="1"/>
    </xf>
    <xf numFmtId="44" fontId="20" fillId="0" borderId="0" xfId="0" applyNumberFormat="1" applyFont="1" applyAlignment="1">
      <alignment vertical="center" wrapText="1"/>
    </xf>
    <xf numFmtId="0" fontId="16" fillId="0" borderId="0" xfId="0" applyFont="1" applyAlignment="1">
      <alignment horizontal="left" vertical="center" wrapText="1"/>
    </xf>
    <xf numFmtId="0" fontId="16" fillId="0" borderId="0" xfId="0" applyFont="1" applyAlignment="1">
      <alignment horizontal="center" vertical="center" wrapText="1"/>
    </xf>
    <xf numFmtId="44" fontId="16" fillId="0" borderId="0" xfId="0" applyNumberFormat="1" applyFont="1" applyAlignment="1">
      <alignment vertical="center" wrapText="1"/>
    </xf>
    <xf numFmtId="44" fontId="21" fillId="3" borderId="26" xfId="0" applyNumberFormat="1" applyFont="1" applyFill="1" applyBorder="1" applyAlignment="1">
      <alignment vertical="center" wrapText="1"/>
    </xf>
    <xf numFmtId="0" fontId="14" fillId="0" borderId="0" xfId="0" applyFont="1"/>
    <xf numFmtId="0" fontId="18" fillId="0" borderId="0" xfId="0" applyFont="1" applyAlignment="1">
      <alignment horizontal="center"/>
    </xf>
    <xf numFmtId="0" fontId="18" fillId="0" borderId="0" xfId="0" applyFont="1"/>
    <xf numFmtId="0" fontId="0" fillId="0" borderId="0" xfId="0" applyAlignment="1">
      <alignment horizontal="left"/>
    </xf>
    <xf numFmtId="0" fontId="0" fillId="0" borderId="11" xfId="0" applyBorder="1" applyAlignment="1">
      <alignment horizontal="center"/>
    </xf>
    <xf numFmtId="0" fontId="2" fillId="0" borderId="0" xfId="0" applyFont="1"/>
    <xf numFmtId="0" fontId="23" fillId="0" borderId="0" xfId="0" applyFont="1" applyAlignment="1">
      <alignment vertical="center"/>
    </xf>
    <xf numFmtId="0" fontId="1" fillId="0" borderId="0" xfId="0" applyFont="1"/>
    <xf numFmtId="0" fontId="1" fillId="0" borderId="0" xfId="0" applyFont="1" applyAlignment="1">
      <alignment horizontal="center" vertical="center"/>
    </xf>
    <xf numFmtId="0" fontId="16" fillId="11" borderId="42" xfId="0" applyFont="1" applyFill="1" applyBorder="1" applyAlignment="1">
      <alignment vertical="center" wrapText="1"/>
    </xf>
    <xf numFmtId="0" fontId="16" fillId="11" borderId="49" xfId="0" applyFont="1" applyFill="1" applyBorder="1" applyAlignment="1">
      <alignment vertical="center" wrapText="1"/>
    </xf>
    <xf numFmtId="0" fontId="16" fillId="11" borderId="29" xfId="0" applyFont="1" applyFill="1" applyBorder="1" applyAlignment="1">
      <alignment vertical="center" wrapText="1"/>
    </xf>
    <xf numFmtId="0" fontId="16" fillId="11" borderId="42" xfId="0" applyFont="1" applyFill="1" applyBorder="1" applyAlignment="1">
      <alignment horizontal="center" vertical="center" wrapText="1"/>
    </xf>
    <xf numFmtId="0" fontId="16" fillId="11" borderId="29" xfId="0" applyFont="1" applyFill="1" applyBorder="1" applyAlignment="1">
      <alignment horizontal="center" vertical="center" wrapText="1"/>
    </xf>
    <xf numFmtId="0" fontId="16" fillId="12" borderId="42" xfId="0" applyFont="1" applyFill="1" applyBorder="1" applyAlignment="1">
      <alignment horizontal="center" vertical="center" wrapText="1"/>
    </xf>
    <xf numFmtId="0" fontId="16" fillId="12" borderId="43" xfId="0" applyFont="1" applyFill="1" applyBorder="1" applyAlignment="1">
      <alignment horizontal="center" vertical="center" wrapText="1"/>
    </xf>
    <xf numFmtId="0" fontId="16" fillId="12" borderId="28" xfId="0" applyFont="1" applyFill="1" applyBorder="1" applyAlignment="1">
      <alignment horizontal="center" vertical="center" wrapText="1"/>
    </xf>
    <xf numFmtId="0" fontId="24" fillId="17" borderId="32" xfId="0" applyFont="1" applyFill="1" applyBorder="1" applyAlignment="1">
      <alignment horizontal="center" vertical="center" wrapText="1"/>
    </xf>
    <xf numFmtId="0" fontId="9" fillId="16" borderId="25" xfId="0" applyFont="1" applyFill="1" applyBorder="1" applyAlignment="1">
      <alignment horizontal="center" vertical="center" wrapText="1"/>
    </xf>
    <xf numFmtId="165" fontId="18" fillId="8" borderId="32" xfId="0" applyNumberFormat="1" applyFont="1" applyFill="1" applyBorder="1" applyAlignment="1">
      <alignment horizontal="center" vertical="center"/>
    </xf>
    <xf numFmtId="44" fontId="0" fillId="18" borderId="50" xfId="0" applyNumberFormat="1" applyFill="1" applyBorder="1" applyAlignment="1">
      <alignment vertical="center"/>
    </xf>
    <xf numFmtId="44" fontId="0" fillId="18" borderId="38" xfId="0" applyNumberFormat="1" applyFill="1" applyBorder="1" applyAlignment="1">
      <alignment vertical="center"/>
    </xf>
    <xf numFmtId="44" fontId="0" fillId="0" borderId="0" xfId="0" applyNumberFormat="1"/>
    <xf numFmtId="2" fontId="0" fillId="0" borderId="0" xfId="0" applyNumberFormat="1"/>
    <xf numFmtId="0" fontId="24" fillId="17" borderId="35" xfId="0" applyFont="1" applyFill="1" applyBorder="1" applyAlignment="1">
      <alignment horizontal="center" vertical="center" wrapText="1"/>
    </xf>
    <xf numFmtId="0" fontId="9" fillId="14" borderId="22" xfId="0" applyFont="1" applyFill="1" applyBorder="1" applyAlignment="1">
      <alignment horizontal="center" vertical="center" wrapText="1"/>
    </xf>
    <xf numFmtId="165" fontId="18" fillId="8" borderId="35" xfId="0" applyNumberFormat="1" applyFont="1" applyFill="1" applyBorder="1" applyAlignment="1">
      <alignment horizontal="center" vertical="center"/>
    </xf>
    <xf numFmtId="44" fontId="0" fillId="18" borderId="24" xfId="0" applyNumberFormat="1" applyFill="1" applyBorder="1" applyAlignment="1">
      <alignment vertical="center"/>
    </xf>
    <xf numFmtId="44" fontId="0" fillId="18" borderId="51" xfId="0" applyNumberFormat="1" applyFill="1" applyBorder="1" applyAlignment="1">
      <alignment vertical="center"/>
    </xf>
    <xf numFmtId="0" fontId="9" fillId="16" borderId="22" xfId="0" applyFont="1" applyFill="1" applyBorder="1" applyAlignment="1">
      <alignment horizontal="center" vertical="center" wrapText="1"/>
    </xf>
    <xf numFmtId="0" fontId="24" fillId="17" borderId="33" xfId="0" applyFont="1" applyFill="1" applyBorder="1" applyAlignment="1">
      <alignment horizontal="center" vertical="center" wrapText="1"/>
    </xf>
    <xf numFmtId="44" fontId="0" fillId="18" borderId="41" xfId="0" applyNumberFormat="1" applyFill="1" applyBorder="1" applyAlignment="1">
      <alignment vertical="center"/>
    </xf>
    <xf numFmtId="44" fontId="0" fillId="18" borderId="36" xfId="0" applyNumberFormat="1" applyFill="1" applyBorder="1" applyAlignment="1">
      <alignment vertical="center"/>
    </xf>
    <xf numFmtId="0" fontId="12" fillId="0" borderId="0" xfId="0" applyFont="1" applyAlignment="1">
      <alignment vertical="center"/>
    </xf>
    <xf numFmtId="0" fontId="0" fillId="0" borderId="0" xfId="0" applyAlignment="1">
      <alignment vertical="center"/>
    </xf>
    <xf numFmtId="0" fontId="13" fillId="15" borderId="22" xfId="0" applyFont="1" applyFill="1" applyBorder="1" applyAlignment="1">
      <alignment horizontal="left"/>
    </xf>
    <xf numFmtId="0" fontId="13" fillId="15" borderId="23" xfId="0" applyFont="1" applyFill="1" applyBorder="1" applyAlignment="1">
      <alignment horizontal="left"/>
    </xf>
    <xf numFmtId="0" fontId="0" fillId="15" borderId="0" xfId="0" applyFill="1"/>
    <xf numFmtId="0" fontId="0" fillId="19" borderId="0" xfId="0" applyFill="1"/>
    <xf numFmtId="0" fontId="0" fillId="20" borderId="0" xfId="0" applyFill="1"/>
    <xf numFmtId="0" fontId="9" fillId="13" borderId="11" xfId="0" applyFont="1" applyFill="1" applyBorder="1" applyAlignment="1">
      <alignment vertical="center" wrapText="1"/>
    </xf>
    <xf numFmtId="0" fontId="9" fillId="13" borderId="11" xfId="0" applyFont="1" applyFill="1" applyBorder="1" applyAlignment="1">
      <alignment horizontal="center" vertical="center" wrapText="1"/>
    </xf>
    <xf numFmtId="0" fontId="9" fillId="15" borderId="33" xfId="0" applyFont="1" applyFill="1" applyBorder="1" applyAlignment="1">
      <alignment horizontal="left" vertical="center" wrapText="1"/>
    </xf>
    <xf numFmtId="0" fontId="9" fillId="13" borderId="34" xfId="0" applyFont="1" applyFill="1" applyBorder="1" applyAlignment="1">
      <alignment vertical="center" wrapText="1"/>
    </xf>
    <xf numFmtId="164" fontId="18" fillId="8" borderId="48" xfId="0" applyNumberFormat="1" applyFont="1" applyFill="1" applyBorder="1" applyAlignment="1">
      <alignment horizontal="center" vertical="center"/>
    </xf>
    <xf numFmtId="0" fontId="7" fillId="21" borderId="1" xfId="0" applyFont="1" applyFill="1" applyBorder="1"/>
    <xf numFmtId="0" fontId="7" fillId="21" borderId="3" xfId="0" applyFont="1" applyFill="1" applyBorder="1"/>
    <xf numFmtId="0" fontId="7" fillId="21" borderId="28" xfId="0" applyFont="1" applyFill="1" applyBorder="1"/>
    <xf numFmtId="0" fontId="1" fillId="4" borderId="29" xfId="0" applyFont="1" applyFill="1" applyBorder="1" applyAlignment="1">
      <alignment horizontal="center" vertical="center"/>
    </xf>
    <xf numFmtId="0" fontId="17" fillId="13" borderId="22" xfId="0" applyFont="1" applyFill="1" applyBorder="1" applyAlignment="1">
      <alignment horizontal="left" wrapText="1"/>
    </xf>
    <xf numFmtId="0" fontId="17" fillId="13" borderId="23" xfId="0" applyFont="1" applyFill="1" applyBorder="1" applyAlignment="1">
      <alignment horizontal="left" wrapText="1"/>
    </xf>
    <xf numFmtId="0" fontId="9" fillId="15" borderId="33" xfId="0" applyFont="1" applyFill="1" applyBorder="1" applyAlignment="1">
      <alignment vertical="center" wrapText="1"/>
    </xf>
    <xf numFmtId="44" fontId="0" fillId="13" borderId="57" xfId="0" applyNumberFormat="1" applyFill="1" applyBorder="1" applyAlignment="1">
      <alignment vertical="center"/>
    </xf>
    <xf numFmtId="0" fontId="4" fillId="20" borderId="0" xfId="0" applyFont="1" applyFill="1" applyAlignment="1">
      <alignment horizontal="center"/>
    </xf>
    <xf numFmtId="44" fontId="4" fillId="20" borderId="0" xfId="0" applyNumberFormat="1" applyFont="1" applyFill="1" applyAlignment="1">
      <alignment horizontal="center"/>
    </xf>
    <xf numFmtId="165" fontId="18" fillId="8" borderId="58" xfId="0" applyNumberFormat="1" applyFont="1" applyFill="1" applyBorder="1" applyAlignment="1">
      <alignment vertical="center"/>
    </xf>
    <xf numFmtId="165" fontId="18" fillId="8" borderId="30" xfId="0" applyNumberFormat="1" applyFont="1" applyFill="1" applyBorder="1" applyAlignment="1">
      <alignment vertical="center"/>
    </xf>
    <xf numFmtId="165" fontId="18" fillId="8" borderId="32" xfId="0" applyNumberFormat="1" applyFont="1" applyFill="1" applyBorder="1" applyAlignment="1">
      <alignment vertical="center"/>
    </xf>
    <xf numFmtId="0" fontId="16" fillId="12" borderId="61" xfId="0" applyFont="1" applyFill="1" applyBorder="1" applyAlignment="1">
      <alignment horizontal="center" vertical="center" wrapText="1"/>
    </xf>
    <xf numFmtId="0" fontId="16" fillId="12" borderId="44" xfId="0" applyFont="1" applyFill="1" applyBorder="1" applyAlignment="1">
      <alignment horizontal="center" vertical="center" wrapText="1"/>
    </xf>
    <xf numFmtId="44" fontId="0" fillId="13" borderId="10" xfId="0" applyNumberFormat="1" applyFill="1" applyBorder="1" applyAlignment="1">
      <alignment vertical="center"/>
    </xf>
    <xf numFmtId="44" fontId="0" fillId="13" borderId="54" xfId="0" applyNumberFormat="1" applyFill="1" applyBorder="1" applyAlignment="1">
      <alignment vertical="center"/>
    </xf>
    <xf numFmtId="44" fontId="0" fillId="13" borderId="56" xfId="0" applyNumberFormat="1" applyFill="1" applyBorder="1" applyAlignment="1">
      <alignment vertical="center"/>
    </xf>
    <xf numFmtId="0" fontId="9" fillId="20" borderId="0" xfId="0" applyFont="1" applyFill="1" applyAlignment="1">
      <alignment horizontal="left" vertical="center" wrapText="1"/>
    </xf>
    <xf numFmtId="0" fontId="9" fillId="20" borderId="0" xfId="0" applyFont="1" applyFill="1" applyAlignment="1">
      <alignment vertical="center" wrapText="1"/>
    </xf>
    <xf numFmtId="0" fontId="9" fillId="20" borderId="0" xfId="0" applyFont="1" applyFill="1" applyAlignment="1">
      <alignment horizontal="center" vertical="center" wrapText="1"/>
    </xf>
    <xf numFmtId="44" fontId="0" fillId="20" borderId="0" xfId="0" applyNumberFormat="1" applyFill="1" applyAlignment="1" applyProtection="1">
      <alignment vertical="center"/>
      <protection locked="0"/>
    </xf>
    <xf numFmtId="164" fontId="18" fillId="20" borderId="0" xfId="0" applyNumberFormat="1" applyFont="1" applyFill="1" applyAlignment="1">
      <alignment vertical="center"/>
    </xf>
    <xf numFmtId="44" fontId="0" fillId="20" borderId="0" xfId="0" applyNumberFormat="1" applyFill="1" applyAlignment="1">
      <alignment vertical="center"/>
    </xf>
    <xf numFmtId="0" fontId="16" fillId="11" borderId="58" xfId="0" applyFont="1" applyFill="1" applyBorder="1" applyAlignment="1">
      <alignment vertical="center" wrapText="1"/>
    </xf>
    <xf numFmtId="0" fontId="16" fillId="11" borderId="46" xfId="0" applyFont="1" applyFill="1" applyBorder="1" applyAlignment="1">
      <alignment vertical="center" wrapText="1"/>
    </xf>
    <xf numFmtId="0" fontId="16" fillId="11" borderId="62" xfId="0" applyFont="1" applyFill="1" applyBorder="1" applyAlignment="1">
      <alignment horizontal="center" vertical="center" wrapText="1"/>
    </xf>
    <xf numFmtId="0" fontId="9" fillId="14" borderId="8" xfId="0" applyFont="1" applyFill="1" applyBorder="1" applyAlignment="1">
      <alignment vertical="center" wrapText="1"/>
    </xf>
    <xf numFmtId="0" fontId="9" fillId="14" borderId="59" xfId="0" applyFont="1" applyFill="1" applyBorder="1" applyAlignment="1">
      <alignment vertical="center" wrapText="1"/>
    </xf>
    <xf numFmtId="44" fontId="0" fillId="2" borderId="48" xfId="0" applyNumberFormat="1" applyFill="1" applyBorder="1" applyAlignment="1" applyProtection="1">
      <alignment vertical="center"/>
      <protection locked="0"/>
    </xf>
    <xf numFmtId="0" fontId="9" fillId="15" borderId="35" xfId="0" applyFont="1" applyFill="1" applyBorder="1" applyAlignment="1">
      <alignment horizontal="left" vertical="center" wrapText="1"/>
    </xf>
    <xf numFmtId="0" fontId="9" fillId="15" borderId="54" xfId="0" applyFont="1" applyFill="1" applyBorder="1" applyAlignment="1">
      <alignment horizontal="left" vertical="center" wrapText="1"/>
    </xf>
    <xf numFmtId="0" fontId="9" fillId="13" borderId="52" xfId="0" applyFont="1" applyFill="1" applyBorder="1" applyAlignment="1">
      <alignment vertical="center" wrapText="1"/>
    </xf>
    <xf numFmtId="44" fontId="0" fillId="2" borderId="43" xfId="0" applyNumberFormat="1" applyFill="1" applyBorder="1" applyAlignment="1" applyProtection="1">
      <alignment vertical="center"/>
      <protection locked="0"/>
    </xf>
    <xf numFmtId="0" fontId="20" fillId="7" borderId="49" xfId="0" applyFont="1" applyFill="1" applyBorder="1" applyAlignment="1">
      <alignment horizontal="center" vertical="center" wrapText="1"/>
    </xf>
    <xf numFmtId="44" fontId="20" fillId="7" borderId="60" xfId="0" applyNumberFormat="1" applyFont="1" applyFill="1" applyBorder="1" applyAlignment="1">
      <alignment vertical="center" wrapText="1"/>
    </xf>
    <xf numFmtId="44" fontId="20" fillId="7" borderId="2" xfId="0" applyNumberFormat="1" applyFont="1" applyFill="1" applyBorder="1" applyAlignment="1">
      <alignment vertical="center" wrapText="1"/>
    </xf>
    <xf numFmtId="44" fontId="0" fillId="2" borderId="42" xfId="0" applyNumberFormat="1" applyFill="1" applyBorder="1" applyProtection="1">
      <protection locked="0"/>
    </xf>
    <xf numFmtId="44" fontId="0" fillId="2" borderId="2" xfId="0" applyNumberFormat="1" applyFill="1" applyBorder="1" applyProtection="1">
      <protection locked="0"/>
    </xf>
    <xf numFmtId="44" fontId="0" fillId="2" borderId="10" xfId="0" applyNumberFormat="1" applyFill="1" applyBorder="1" applyProtection="1">
      <protection locked="0"/>
    </xf>
    <xf numFmtId="44" fontId="0" fillId="2" borderId="60" xfId="0" applyNumberFormat="1" applyFill="1" applyBorder="1" applyProtection="1">
      <protection locked="0"/>
    </xf>
    <xf numFmtId="44" fontId="0" fillId="2" borderId="45" xfId="0" applyNumberFormat="1" applyFill="1" applyBorder="1" applyProtection="1">
      <protection locked="0"/>
    </xf>
    <xf numFmtId="44" fontId="0" fillId="2" borderId="63" xfId="0" applyNumberFormat="1" applyFill="1" applyBorder="1" applyProtection="1">
      <protection locked="0"/>
    </xf>
    <xf numFmtId="0" fontId="9" fillId="13" borderId="22" xfId="0" applyFont="1" applyFill="1" applyBorder="1" applyAlignment="1">
      <alignment horizontal="center" vertical="center" wrapText="1"/>
    </xf>
    <xf numFmtId="0" fontId="9" fillId="13" borderId="39" xfId="0" applyFont="1" applyFill="1" applyBorder="1" applyAlignment="1">
      <alignment horizontal="center" vertical="center" wrapText="1"/>
    </xf>
    <xf numFmtId="0" fontId="9" fillId="13" borderId="53" xfId="0" applyFont="1" applyFill="1" applyBorder="1" applyAlignment="1">
      <alignment horizontal="center" vertical="center" wrapText="1"/>
    </xf>
    <xf numFmtId="44" fontId="0" fillId="2" borderId="45" xfId="0" applyNumberFormat="1" applyFill="1" applyBorder="1" applyAlignment="1" applyProtection="1">
      <alignment vertical="center"/>
      <protection locked="0"/>
    </xf>
    <xf numFmtId="44" fontId="0" fillId="2" borderId="42" xfId="0" applyNumberFormat="1" applyFill="1" applyBorder="1" applyAlignment="1" applyProtection="1">
      <alignment vertical="center"/>
      <protection locked="0"/>
    </xf>
    <xf numFmtId="0" fontId="9" fillId="14" borderId="47" xfId="0" applyFont="1" applyFill="1" applyBorder="1" applyAlignment="1">
      <alignment horizontal="center" vertical="center" wrapText="1"/>
    </xf>
    <xf numFmtId="44" fontId="0" fillId="8" borderId="63" xfId="0" applyNumberFormat="1" applyFill="1" applyBorder="1" applyAlignment="1">
      <alignment vertical="center"/>
    </xf>
    <xf numFmtId="44" fontId="0" fillId="2" borderId="60" xfId="0" applyNumberFormat="1" applyFill="1" applyBorder="1" applyAlignment="1" applyProtection="1">
      <alignment vertical="center"/>
      <protection locked="0"/>
    </xf>
    <xf numFmtId="44" fontId="18" fillId="8" borderId="64" xfId="0" applyNumberFormat="1" applyFont="1" applyFill="1" applyBorder="1" applyAlignment="1">
      <alignment vertical="center"/>
    </xf>
    <xf numFmtId="0" fontId="16" fillId="11" borderId="31" xfId="0" applyFont="1" applyFill="1" applyBorder="1" applyAlignment="1">
      <alignment horizontal="center" vertical="center" wrapText="1"/>
    </xf>
    <xf numFmtId="44" fontId="18" fillId="2" borderId="10" xfId="0" applyNumberFormat="1" applyFont="1" applyFill="1" applyBorder="1" applyAlignment="1" applyProtection="1">
      <alignment vertical="center"/>
      <protection locked="0"/>
    </xf>
    <xf numFmtId="44" fontId="18" fillId="2" borderId="16" xfId="0" applyNumberFormat="1" applyFont="1" applyFill="1" applyBorder="1" applyAlignment="1" applyProtection="1">
      <alignment vertical="center"/>
      <protection locked="0"/>
    </xf>
    <xf numFmtId="44" fontId="18" fillId="2" borderId="56" xfId="0" applyNumberFormat="1" applyFont="1" applyFill="1" applyBorder="1" applyAlignment="1" applyProtection="1">
      <alignment vertical="center"/>
      <protection locked="0"/>
    </xf>
    <xf numFmtId="44" fontId="18" fillId="2" borderId="60" xfId="0" applyNumberFormat="1" applyFont="1" applyFill="1" applyBorder="1" applyAlignment="1" applyProtection="1">
      <alignment vertical="center"/>
      <protection locked="0"/>
    </xf>
    <xf numFmtId="0" fontId="0" fillId="19" borderId="22" xfId="0" applyFill="1" applyBorder="1"/>
    <xf numFmtId="0" fontId="4" fillId="4" borderId="22" xfId="0" applyFont="1" applyFill="1" applyBorder="1" applyAlignment="1">
      <alignment horizontal="center"/>
    </xf>
    <xf numFmtId="0" fontId="8" fillId="19" borderId="24" xfId="0" applyFont="1" applyFill="1" applyBorder="1" applyAlignment="1">
      <alignment horizontal="left" vertical="top" wrapText="1"/>
    </xf>
    <xf numFmtId="0" fontId="8" fillId="19" borderId="24" xfId="0" applyFont="1" applyFill="1" applyBorder="1"/>
    <xf numFmtId="44" fontId="4" fillId="4" borderId="24" xfId="0" applyNumberFormat="1" applyFont="1" applyFill="1" applyBorder="1" applyAlignment="1">
      <alignment horizontal="center"/>
    </xf>
    <xf numFmtId="0" fontId="4" fillId="5" borderId="34" xfId="0" applyFont="1" applyFill="1" applyBorder="1" applyAlignment="1">
      <alignment wrapText="1"/>
    </xf>
    <xf numFmtId="44" fontId="0" fillId="19" borderId="10" xfId="0" applyNumberFormat="1" applyFill="1" applyBorder="1"/>
    <xf numFmtId="44" fontId="0" fillId="19" borderId="16" xfId="0" applyNumberFormat="1" applyFill="1" applyBorder="1"/>
    <xf numFmtId="44" fontId="4" fillId="4" borderId="56" xfId="0" applyNumberFormat="1" applyFont="1" applyFill="1" applyBorder="1" applyAlignment="1">
      <alignment horizontal="center"/>
    </xf>
    <xf numFmtId="0" fontId="4" fillId="5" borderId="65" xfId="0" applyFont="1" applyFill="1" applyBorder="1"/>
    <xf numFmtId="0" fontId="10" fillId="3" borderId="1" xfId="0" applyFont="1" applyFill="1" applyBorder="1"/>
    <xf numFmtId="44" fontId="10" fillId="3" borderId="2" xfId="0" applyNumberFormat="1" applyFont="1" applyFill="1" applyBorder="1"/>
    <xf numFmtId="0" fontId="6" fillId="3" borderId="5" xfId="0" applyFont="1" applyFill="1" applyBorder="1" applyAlignment="1">
      <alignment horizontal="center" vertical="center"/>
    </xf>
    <xf numFmtId="44" fontId="14" fillId="15" borderId="60" xfId="0" applyNumberFormat="1" applyFont="1" applyFill="1" applyBorder="1"/>
    <xf numFmtId="44" fontId="0" fillId="13" borderId="35" xfId="0" applyNumberFormat="1" applyFill="1" applyBorder="1" applyAlignment="1">
      <alignment vertical="center" wrapText="1"/>
    </xf>
    <xf numFmtId="0" fontId="9" fillId="15" borderId="30" xfId="0" applyFont="1" applyFill="1" applyBorder="1" applyAlignment="1">
      <alignment vertical="center" wrapText="1"/>
    </xf>
    <xf numFmtId="0" fontId="4" fillId="4" borderId="17" xfId="0" applyFont="1" applyFill="1" applyBorder="1" applyAlignment="1">
      <alignment horizontal="left"/>
    </xf>
    <xf numFmtId="0" fontId="4" fillId="4" borderId="18" xfId="0" applyFont="1" applyFill="1" applyBorder="1" applyAlignment="1">
      <alignment horizontal="left"/>
    </xf>
    <xf numFmtId="0" fontId="3" fillId="2" borderId="1" xfId="0" applyFont="1" applyFill="1" applyBorder="1" applyAlignment="1" applyProtection="1">
      <alignment horizontal="center"/>
      <protection locked="0"/>
    </xf>
    <xf numFmtId="0" fontId="3" fillId="2" borderId="3" xfId="0" applyFont="1" applyFill="1" applyBorder="1" applyAlignment="1" applyProtection="1">
      <alignment horizontal="center"/>
      <protection locked="0"/>
    </xf>
    <xf numFmtId="0" fontId="3" fillId="2" borderId="2" xfId="0" applyFont="1" applyFill="1" applyBorder="1" applyAlignment="1" applyProtection="1">
      <alignment horizontal="center"/>
      <protection locked="0"/>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4" fillId="5" borderId="6" xfId="0" applyFont="1" applyFill="1" applyBorder="1" applyAlignment="1">
      <alignment horizontal="center"/>
    </xf>
    <xf numFmtId="0" fontId="4" fillId="5" borderId="12" xfId="0" applyFont="1" applyFill="1" applyBorder="1" applyAlignment="1">
      <alignment horizontal="center"/>
    </xf>
    <xf numFmtId="0" fontId="0" fillId="19" borderId="14" xfId="0" applyFill="1" applyBorder="1" applyAlignment="1">
      <alignment horizontal="left" vertical="center"/>
    </xf>
    <xf numFmtId="0" fontId="0" fillId="19" borderId="15" xfId="0" applyFill="1" applyBorder="1" applyAlignment="1">
      <alignment horizontal="left" vertical="center"/>
    </xf>
    <xf numFmtId="0" fontId="0" fillId="19" borderId="6" xfId="0" applyFill="1" applyBorder="1" applyAlignment="1">
      <alignment horizontal="left" vertical="center"/>
    </xf>
    <xf numFmtId="0" fontId="0" fillId="19" borderId="12" xfId="0" applyFill="1" applyBorder="1" applyAlignment="1">
      <alignment horizontal="left" vertical="center"/>
    </xf>
    <xf numFmtId="44" fontId="0" fillId="19" borderId="61" xfId="0" applyNumberFormat="1" applyFill="1" applyBorder="1" applyAlignment="1">
      <alignment horizontal="center" vertical="center"/>
    </xf>
    <xf numFmtId="44" fontId="0" fillId="19" borderId="13" xfId="0" applyNumberFormat="1" applyFill="1" applyBorder="1" applyAlignment="1">
      <alignment horizontal="center" vertical="center"/>
    </xf>
    <xf numFmtId="44" fontId="0" fillId="19" borderId="57" xfId="0" applyNumberFormat="1" applyFill="1" applyBorder="1" applyAlignment="1">
      <alignment horizontal="center" vertical="center"/>
    </xf>
    <xf numFmtId="0" fontId="6" fillId="3" borderId="3" xfId="0" applyFont="1" applyFill="1" applyBorder="1" applyAlignment="1">
      <alignment horizontal="center" vertical="center"/>
    </xf>
    <xf numFmtId="0" fontId="6" fillId="21" borderId="27" xfId="0" applyFont="1" applyFill="1" applyBorder="1" applyAlignment="1">
      <alignment horizontal="center"/>
    </xf>
    <xf numFmtId="0" fontId="6" fillId="21" borderId="0" xfId="0" applyFont="1" applyFill="1" applyAlignment="1">
      <alignment horizontal="center"/>
    </xf>
    <xf numFmtId="0" fontId="0" fillId="0" borderId="0" xfId="0" applyAlignment="1">
      <alignment horizontal="center"/>
    </xf>
    <xf numFmtId="0" fontId="3" fillId="0" borderId="11" xfId="0" applyFont="1" applyBorder="1" applyAlignment="1">
      <alignment horizontal="center"/>
    </xf>
    <xf numFmtId="0" fontId="5" fillId="2" borderId="0" xfId="0" applyFont="1" applyFill="1" applyAlignment="1">
      <alignment horizontal="center"/>
    </xf>
    <xf numFmtId="0" fontId="1" fillId="9" borderId="1" xfId="0" applyFont="1" applyFill="1" applyBorder="1" applyAlignment="1">
      <alignment horizontal="center" vertical="center"/>
    </xf>
    <xf numFmtId="0" fontId="1" fillId="9" borderId="3" xfId="0" applyFont="1" applyFill="1" applyBorder="1" applyAlignment="1">
      <alignment horizontal="center" vertical="center"/>
    </xf>
    <xf numFmtId="0" fontId="1" fillId="10" borderId="1" xfId="0" applyFont="1" applyFill="1" applyBorder="1" applyAlignment="1">
      <alignment horizontal="center" vertical="center" wrapText="1"/>
    </xf>
    <xf numFmtId="0" fontId="1" fillId="10" borderId="2" xfId="0" applyFont="1" applyFill="1" applyBorder="1" applyAlignment="1">
      <alignment horizontal="center" vertical="center" wrapText="1"/>
    </xf>
    <xf numFmtId="0" fontId="17" fillId="13" borderId="22" xfId="0" applyFont="1" applyFill="1" applyBorder="1" applyAlignment="1">
      <alignment horizontal="left" wrapText="1"/>
    </xf>
    <xf numFmtId="0" fontId="17" fillId="13" borderId="23" xfId="0" applyFont="1" applyFill="1" applyBorder="1" applyAlignment="1">
      <alignment horizontal="left" wrapText="1"/>
    </xf>
    <xf numFmtId="165" fontId="18" fillId="8" borderId="33" xfId="0" applyNumberFormat="1" applyFont="1" applyFill="1" applyBorder="1" applyAlignment="1">
      <alignment horizontal="center" vertical="center"/>
    </xf>
    <xf numFmtId="165" fontId="18" fillId="8" borderId="30" xfId="0" applyNumberFormat="1" applyFont="1" applyFill="1" applyBorder="1" applyAlignment="1">
      <alignment horizontal="center" vertical="center"/>
    </xf>
    <xf numFmtId="165" fontId="18" fillId="8" borderId="34" xfId="0" applyNumberFormat="1" applyFont="1" applyFill="1" applyBorder="1" applyAlignment="1">
      <alignment horizontal="center" vertical="center"/>
    </xf>
    <xf numFmtId="165" fontId="18" fillId="8" borderId="31" xfId="0" applyNumberFormat="1" applyFont="1" applyFill="1" applyBorder="1" applyAlignment="1">
      <alignment horizontal="center" vertical="center"/>
    </xf>
    <xf numFmtId="0" fontId="1" fillId="10" borderId="4" xfId="0" applyFont="1" applyFill="1" applyBorder="1" applyAlignment="1">
      <alignment horizontal="center" vertical="center" wrapText="1"/>
    </xf>
    <xf numFmtId="0" fontId="1" fillId="10" borderId="5" xfId="0" applyFont="1" applyFill="1" applyBorder="1" applyAlignment="1">
      <alignment horizontal="center" vertical="center" wrapText="1"/>
    </xf>
    <xf numFmtId="0" fontId="7" fillId="3" borderId="4" xfId="0" applyFont="1" applyFill="1" applyBorder="1" applyAlignment="1">
      <alignment horizontal="left"/>
    </xf>
    <xf numFmtId="0" fontId="7" fillId="3" borderId="5" xfId="0" applyFont="1" applyFill="1" applyBorder="1" applyAlignment="1">
      <alignment horizontal="left"/>
    </xf>
    <xf numFmtId="0" fontId="7" fillId="3" borderId="44" xfId="0" applyFont="1" applyFill="1" applyBorder="1" applyAlignment="1">
      <alignment horizontal="left"/>
    </xf>
    <xf numFmtId="0" fontId="1" fillId="10" borderId="4" xfId="0" applyFont="1" applyFill="1" applyBorder="1" applyAlignment="1">
      <alignment horizontal="center" vertical="center"/>
    </xf>
    <xf numFmtId="0" fontId="1" fillId="10" borderId="44" xfId="0" applyFont="1" applyFill="1" applyBorder="1" applyAlignment="1">
      <alignment horizontal="center" vertical="center"/>
    </xf>
    <xf numFmtId="44" fontId="0" fillId="13" borderId="34" xfId="0" applyNumberFormat="1" applyFill="1" applyBorder="1" applyAlignment="1">
      <alignment horizontal="center" vertical="center"/>
    </xf>
    <xf numFmtId="44" fontId="0" fillId="13" borderId="31" xfId="0" applyNumberFormat="1" applyFill="1" applyBorder="1" applyAlignment="1">
      <alignment horizontal="center" vertical="center"/>
    </xf>
    <xf numFmtId="44" fontId="0" fillId="13" borderId="26" xfId="0" applyNumberFormat="1" applyFill="1" applyBorder="1" applyAlignment="1">
      <alignment horizontal="center" vertical="center"/>
    </xf>
    <xf numFmtId="0" fontId="17" fillId="13" borderId="24" xfId="0" applyFont="1" applyFill="1" applyBorder="1" applyAlignment="1">
      <alignment horizontal="left" wrapText="1"/>
    </xf>
    <xf numFmtId="0" fontId="17" fillId="13" borderId="39" xfId="0" applyFont="1" applyFill="1" applyBorder="1" applyAlignment="1">
      <alignment horizontal="left" wrapText="1"/>
    </xf>
    <xf numFmtId="0" fontId="17" fillId="13" borderId="40" xfId="0" applyFont="1" applyFill="1" applyBorder="1" applyAlignment="1">
      <alignment horizontal="left" wrapText="1"/>
    </xf>
    <xf numFmtId="0" fontId="19" fillId="6" borderId="1" xfId="0" applyFont="1" applyFill="1" applyBorder="1" applyAlignment="1">
      <alignment horizontal="left" vertical="center" wrapText="1"/>
    </xf>
    <xf numFmtId="0" fontId="19" fillId="6" borderId="3" xfId="0" applyFont="1" applyFill="1" applyBorder="1" applyAlignment="1">
      <alignment horizontal="left" vertical="center" wrapText="1"/>
    </xf>
    <xf numFmtId="0" fontId="19" fillId="6" borderId="2" xfId="0" applyFont="1" applyFill="1" applyBorder="1" applyAlignment="1">
      <alignment horizontal="left" vertical="center" wrapText="1"/>
    </xf>
    <xf numFmtId="0" fontId="17" fillId="13" borderId="66" xfId="0" applyFont="1" applyFill="1" applyBorder="1" applyAlignment="1">
      <alignment horizontal="left" wrapText="1"/>
    </xf>
    <xf numFmtId="0" fontId="9" fillId="15" borderId="33" xfId="0" applyFont="1" applyFill="1" applyBorder="1" applyAlignment="1">
      <alignment horizontal="left" vertical="center" wrapText="1"/>
    </xf>
    <xf numFmtId="0" fontId="9" fillId="15" borderId="30" xfId="0" applyFont="1" applyFill="1" applyBorder="1" applyAlignment="1">
      <alignment horizontal="left" vertical="center" wrapText="1"/>
    </xf>
    <xf numFmtId="0" fontId="9" fillId="15" borderId="32" xfId="0" applyFont="1" applyFill="1" applyBorder="1" applyAlignment="1">
      <alignment horizontal="left" vertical="center" wrapText="1"/>
    </xf>
    <xf numFmtId="164" fontId="18" fillId="8" borderId="33" xfId="0" applyNumberFormat="1" applyFont="1" applyFill="1" applyBorder="1" applyAlignment="1">
      <alignment horizontal="center" vertical="center"/>
    </xf>
    <xf numFmtId="164" fontId="18" fillId="8" borderId="30" xfId="0" applyNumberFormat="1" applyFont="1" applyFill="1" applyBorder="1" applyAlignment="1">
      <alignment horizontal="center" vertical="center"/>
    </xf>
    <xf numFmtId="164" fontId="18" fillId="8" borderId="32" xfId="0" applyNumberFormat="1" applyFont="1" applyFill="1" applyBorder="1" applyAlignment="1">
      <alignment horizontal="center" vertical="center"/>
    </xf>
    <xf numFmtId="164" fontId="18" fillId="8" borderId="39" xfId="0" applyNumberFormat="1" applyFont="1" applyFill="1" applyBorder="1" applyAlignment="1">
      <alignment horizontal="center" vertical="center"/>
    </xf>
    <xf numFmtId="164" fontId="18" fillId="8" borderId="27" xfId="0" applyNumberFormat="1" applyFont="1" applyFill="1" applyBorder="1" applyAlignment="1">
      <alignment horizontal="center" vertical="center"/>
    </xf>
    <xf numFmtId="164" fontId="18" fillId="8" borderId="25" xfId="0" applyNumberFormat="1" applyFont="1" applyFill="1" applyBorder="1" applyAlignment="1">
      <alignment horizontal="center" vertical="center"/>
    </xf>
    <xf numFmtId="0" fontId="21" fillId="3" borderId="25" xfId="0" applyFont="1" applyFill="1" applyBorder="1" applyAlignment="1">
      <alignment horizontal="left" vertical="center" wrapText="1"/>
    </xf>
    <xf numFmtId="0" fontId="21" fillId="3" borderId="7" xfId="0" applyFont="1" applyFill="1" applyBorder="1" applyAlignment="1">
      <alignment horizontal="left" vertical="center" wrapText="1"/>
    </xf>
    <xf numFmtId="0" fontId="21" fillId="3" borderId="50" xfId="0" applyFont="1" applyFill="1" applyBorder="1" applyAlignment="1">
      <alignment horizontal="left" vertical="center" wrapText="1"/>
    </xf>
    <xf numFmtId="0" fontId="9" fillId="15" borderId="35" xfId="0" applyFont="1" applyFill="1" applyBorder="1" applyAlignment="1">
      <alignment horizontal="left" vertical="center" wrapText="1"/>
    </xf>
    <xf numFmtId="0" fontId="20" fillId="7" borderId="1" xfId="0" applyFont="1" applyFill="1" applyBorder="1" applyAlignment="1">
      <alignment horizontal="left" vertical="center" wrapText="1"/>
    </xf>
    <xf numFmtId="0" fontId="20" fillId="7" borderId="28" xfId="0" applyFont="1" applyFill="1" applyBorder="1" applyAlignment="1">
      <alignment horizontal="left" vertical="center" wrapText="1"/>
    </xf>
    <xf numFmtId="0" fontId="20" fillId="7" borderId="29" xfId="0" applyFont="1" applyFill="1" applyBorder="1" applyAlignment="1">
      <alignment horizontal="center" vertical="center" wrapText="1"/>
    </xf>
    <xf numFmtId="0" fontId="20" fillId="7" borderId="3" xfId="0" applyFont="1" applyFill="1" applyBorder="1" applyAlignment="1">
      <alignment horizontal="center" vertical="center" wrapText="1"/>
    </xf>
    <xf numFmtId="0" fontId="20" fillId="7" borderId="2" xfId="0"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44" xfId="0" applyFont="1" applyFill="1" applyBorder="1" applyAlignment="1">
      <alignment horizontal="center" vertical="center" wrapText="1"/>
    </xf>
    <xf numFmtId="164" fontId="18" fillId="8" borderId="37" xfId="0" applyNumberFormat="1" applyFont="1" applyFill="1" applyBorder="1" applyAlignment="1">
      <alignment horizontal="center" vertical="center"/>
    </xf>
    <xf numFmtId="0" fontId="6" fillId="3" borderId="0" xfId="0" applyFont="1" applyFill="1" applyAlignment="1">
      <alignment horizontal="center"/>
    </xf>
    <xf numFmtId="0" fontId="18" fillId="0" borderId="0" xfId="0" applyFont="1" applyAlignment="1">
      <alignment horizontal="center"/>
    </xf>
    <xf numFmtId="0" fontId="22" fillId="4" borderId="0" xfId="0" applyFont="1" applyFill="1" applyAlignment="1">
      <alignment horizontal="center" vertical="center"/>
    </xf>
    <xf numFmtId="0" fontId="9" fillId="0" borderId="0" xfId="0" applyFont="1" applyAlignment="1">
      <alignment horizontal="center" vertical="center"/>
    </xf>
    <xf numFmtId="164" fontId="18" fillId="8" borderId="55" xfId="0" applyNumberFormat="1" applyFont="1" applyFill="1" applyBorder="1" applyAlignment="1">
      <alignment horizontal="center" vertical="center"/>
    </xf>
    <xf numFmtId="164" fontId="18" fillId="8" borderId="38" xfId="0" applyNumberFormat="1" applyFont="1" applyFill="1" applyBorder="1" applyAlignment="1">
      <alignment horizontal="center" vertical="center"/>
    </xf>
    <xf numFmtId="0" fontId="26" fillId="0" borderId="40" xfId="0" applyFont="1" applyBorder="1" applyAlignment="1">
      <alignment horizontal="left" vertical="center" wrapText="1"/>
    </xf>
    <xf numFmtId="44" fontId="0" fillId="8" borderId="44" xfId="0" applyNumberFormat="1" applyFill="1" applyBorder="1" applyAlignment="1">
      <alignment horizontal="center"/>
    </xf>
    <xf numFmtId="44" fontId="0" fillId="8" borderId="64" xfId="0" applyNumberFormat="1" applyFill="1" applyBorder="1" applyAlignment="1">
      <alignment horizontal="center"/>
    </xf>
    <xf numFmtId="44" fontId="0" fillId="8" borderId="12" xfId="0" applyNumberFormat="1" applyFill="1" applyBorder="1" applyAlignment="1">
      <alignment horizontal="center"/>
    </xf>
    <xf numFmtId="44" fontId="0" fillId="18" borderId="55" xfId="0" applyNumberFormat="1" applyFill="1" applyBorder="1" applyAlignment="1">
      <alignment horizontal="center" vertical="center"/>
    </xf>
    <xf numFmtId="44" fontId="0" fillId="18" borderId="37" xfId="0" applyNumberFormat="1" applyFill="1" applyBorder="1" applyAlignment="1">
      <alignment horizontal="center" vertical="center"/>
    </xf>
    <xf numFmtId="44" fontId="0" fillId="18" borderId="38" xfId="0" applyNumberFormat="1" applyFill="1" applyBorder="1" applyAlignment="1">
      <alignment horizontal="center" vertical="center"/>
    </xf>
  </cellXfs>
  <cellStyles count="1">
    <cellStyle name="Standaard" xfId="0" builtinId="0"/>
  </cellStyles>
  <dxfs count="1">
    <dxf>
      <fill>
        <patternFill>
          <bgColor rgb="FFFF8989"/>
        </patternFill>
      </fill>
    </dxf>
  </dxfs>
  <tableStyles count="0" defaultTableStyle="TableStyleMedium2" defaultPivotStyle="PivotStyleLight16"/>
  <colors>
    <mruColors>
      <color rgb="FFFF8989"/>
      <color rgb="FFC6D8F0"/>
      <color rgb="FFE8EEF8"/>
      <color rgb="FFDAE9F8"/>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817773</xdr:colOff>
      <xdr:row>0</xdr:row>
      <xdr:rowOff>112397</xdr:rowOff>
    </xdr:from>
    <xdr:to>
      <xdr:col>9</xdr:col>
      <xdr:colOff>82298</xdr:colOff>
      <xdr:row>2</xdr:row>
      <xdr:rowOff>58217</xdr:rowOff>
    </xdr:to>
    <xdr:sp macro="" textlink="">
      <xdr:nvSpPr>
        <xdr:cNvPr id="4" name="Rechthoek: afgeronde hoeken 3">
          <a:extLst>
            <a:ext uri="{FF2B5EF4-FFF2-40B4-BE49-F238E27FC236}">
              <a16:creationId xmlns:a16="http://schemas.microsoft.com/office/drawing/2014/main" id="{F0CAD47B-ABC5-4B54-AD85-68B9AAFFDA4A}"/>
            </a:ext>
          </a:extLst>
        </xdr:cNvPr>
        <xdr:cNvSpPr/>
      </xdr:nvSpPr>
      <xdr:spPr>
        <a:xfrm rot="21268122">
          <a:off x="9009273" y="112397"/>
          <a:ext cx="998075" cy="612570"/>
        </a:xfrm>
        <a:prstGeom prst="roundRect">
          <a:avLst/>
        </a:prstGeom>
        <a:solidFill>
          <a:schemeClr val="bg1"/>
        </a:solid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clientData/>
  </xdr:twoCellAnchor>
  <xdr:oneCellAnchor>
    <xdr:from>
      <xdr:col>0</xdr:col>
      <xdr:colOff>209550</xdr:colOff>
      <xdr:row>0</xdr:row>
      <xdr:rowOff>400050</xdr:rowOff>
    </xdr:from>
    <xdr:ext cx="184731" cy="264560"/>
    <xdr:sp macro="" textlink="">
      <xdr:nvSpPr>
        <xdr:cNvPr id="20" name="Tekstvak 19">
          <a:extLst>
            <a:ext uri="{FF2B5EF4-FFF2-40B4-BE49-F238E27FC236}">
              <a16:creationId xmlns:a16="http://schemas.microsoft.com/office/drawing/2014/main" id="{187864AD-AD79-1D73-393A-3D5C5F77C15A}"/>
            </a:ext>
          </a:extLst>
        </xdr:cNvPr>
        <xdr:cNvSpPr txBox="1"/>
      </xdr:nvSpPr>
      <xdr:spPr>
        <a:xfrm>
          <a:off x="209550" y="400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nl-NL" sz="1100"/>
        </a:p>
      </xdr:txBody>
    </xdr:sp>
    <xdr:clientData/>
  </xdr:oneCellAnchor>
  <xdr:twoCellAnchor editAs="oneCell">
    <xdr:from>
      <xdr:col>5</xdr:col>
      <xdr:colOff>220980</xdr:colOff>
      <xdr:row>0</xdr:row>
      <xdr:rowOff>1</xdr:rowOff>
    </xdr:from>
    <xdr:to>
      <xdr:col>9</xdr:col>
      <xdr:colOff>9525</xdr:colOff>
      <xdr:row>2</xdr:row>
      <xdr:rowOff>119057</xdr:rowOff>
    </xdr:to>
    <xdr:pic>
      <xdr:nvPicPr>
        <xdr:cNvPr id="9" name="Afbeelding 7" descr="Afbeelding met schermopname, tekst, grafische vormgeving, Graphics&#10;&#10;Automatisch gegenereerde beschrijving">
          <a:extLst>
            <a:ext uri="{FF2B5EF4-FFF2-40B4-BE49-F238E27FC236}">
              <a16:creationId xmlns:a16="http://schemas.microsoft.com/office/drawing/2014/main" id="{AB4B616B-0B96-44D7-8F3C-61A1E14E0EA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8050530" y="1"/>
          <a:ext cx="4617720" cy="785806"/>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381000</xdr:colOff>
      <xdr:row>0</xdr:row>
      <xdr:rowOff>0</xdr:rowOff>
    </xdr:from>
    <xdr:to>
      <xdr:col>5</xdr:col>
      <xdr:colOff>424815</xdr:colOff>
      <xdr:row>2</xdr:row>
      <xdr:rowOff>129540</xdr:rowOff>
    </xdr:to>
    <xdr:grpSp>
      <xdr:nvGrpSpPr>
        <xdr:cNvPr id="28" name="Groep 1">
          <a:extLst>
            <a:ext uri="{FF2B5EF4-FFF2-40B4-BE49-F238E27FC236}">
              <a16:creationId xmlns:a16="http://schemas.microsoft.com/office/drawing/2014/main" id="{F91906AF-0CA3-444B-ABC0-42B6952B88B4}"/>
            </a:ext>
          </a:extLst>
        </xdr:cNvPr>
        <xdr:cNvGrpSpPr/>
      </xdr:nvGrpSpPr>
      <xdr:grpSpPr>
        <a:xfrm>
          <a:off x="3076575" y="0"/>
          <a:ext cx="5177790" cy="796290"/>
          <a:chOff x="0" y="0"/>
          <a:chExt cx="5734050" cy="894715"/>
        </a:xfrm>
      </xdr:grpSpPr>
      <xdr:pic>
        <xdr:nvPicPr>
          <xdr:cNvPr id="29" name="Afbeelding 2" descr="Afbeelding met schermopname, tekst, grafische vormgeving, Graphics&#10;&#10;Automatisch gegenereerde beschrijving">
            <a:extLst>
              <a:ext uri="{FF2B5EF4-FFF2-40B4-BE49-F238E27FC236}">
                <a16:creationId xmlns:a16="http://schemas.microsoft.com/office/drawing/2014/main" id="{24224FC6-23DB-AFEA-9C2B-FDFAF8F1443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30" name="Afbeelding 4" descr="Afbeelding met schermopname, tekst, grafische vormgeving, Graphics&#10;&#10;Automatisch gegenereerde beschrijving">
            <a:extLst>
              <a:ext uri="{FF2B5EF4-FFF2-40B4-BE49-F238E27FC236}">
                <a16:creationId xmlns:a16="http://schemas.microsoft.com/office/drawing/2014/main" id="{CBBA7015-95CF-51C1-72A3-5E46357B97D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31" name="Afbeelding 5" descr="Afbeelding met schermopname, tekst, grafische vormgeving, Graphics&#10;&#10;Automatisch gegenereerde beschrijving">
            <a:extLst>
              <a:ext uri="{FF2B5EF4-FFF2-40B4-BE49-F238E27FC236}">
                <a16:creationId xmlns:a16="http://schemas.microsoft.com/office/drawing/2014/main" id="{231039C1-36F7-2415-09E0-0BD900DD093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32" name="Afbeelding 6" descr="Afbeelding met schermopname, tekst, grafische vormgeving, Graphics&#10;&#10;Automatisch gegenereerde beschrijving">
            <a:extLst>
              <a:ext uri="{FF2B5EF4-FFF2-40B4-BE49-F238E27FC236}">
                <a16:creationId xmlns:a16="http://schemas.microsoft.com/office/drawing/2014/main" id="{A9185307-646F-B4E7-2252-E1BC8793FE1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twoCellAnchor>
    <xdr:from>
      <xdr:col>0</xdr:col>
      <xdr:colOff>0</xdr:colOff>
      <xdr:row>0</xdr:row>
      <xdr:rowOff>0</xdr:rowOff>
    </xdr:from>
    <xdr:to>
      <xdr:col>1</xdr:col>
      <xdr:colOff>1028700</xdr:colOff>
      <xdr:row>2</xdr:row>
      <xdr:rowOff>129540</xdr:rowOff>
    </xdr:to>
    <xdr:grpSp>
      <xdr:nvGrpSpPr>
        <xdr:cNvPr id="42" name="Groep 8">
          <a:extLst>
            <a:ext uri="{FF2B5EF4-FFF2-40B4-BE49-F238E27FC236}">
              <a16:creationId xmlns:a16="http://schemas.microsoft.com/office/drawing/2014/main" id="{9CF08F3E-CCC5-46FC-B17F-15E43031AF21}"/>
            </a:ext>
          </a:extLst>
        </xdr:cNvPr>
        <xdr:cNvGrpSpPr/>
      </xdr:nvGrpSpPr>
      <xdr:grpSpPr>
        <a:xfrm>
          <a:off x="0" y="0"/>
          <a:ext cx="3724275" cy="796290"/>
          <a:chOff x="0" y="0"/>
          <a:chExt cx="4089019" cy="894715"/>
        </a:xfrm>
      </xdr:grpSpPr>
      <xdr:pic>
        <xdr:nvPicPr>
          <xdr:cNvPr id="43" name="Afbeelding 9" descr="Afbeelding met schermopname, tekst, grafische vormgeving, Graphics&#10;&#10;Automatisch gegenereerde beschrijving">
            <a:extLst>
              <a:ext uri="{FF2B5EF4-FFF2-40B4-BE49-F238E27FC236}">
                <a16:creationId xmlns:a16="http://schemas.microsoft.com/office/drawing/2014/main" id="{F73A3072-5F19-DC64-566D-494C5A736F8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44" name="Afbeelding 10" descr="Afbeelding met schermopname, tekst, grafische vormgeving, Graphics&#10;&#10;Automatisch gegenereerde beschrijving">
            <a:extLst>
              <a:ext uri="{FF2B5EF4-FFF2-40B4-BE49-F238E27FC236}">
                <a16:creationId xmlns:a16="http://schemas.microsoft.com/office/drawing/2014/main" id="{975160FB-D3D0-9DCA-2937-FCA6E7AC4DD6}"/>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45" name="Afbeelding 11" descr="Afbeelding met schermopname, tekst, grafische vormgeving, Graphics&#10;&#10;Automatisch gegenereerde beschrijving">
            <a:extLst>
              <a:ext uri="{FF2B5EF4-FFF2-40B4-BE49-F238E27FC236}">
                <a16:creationId xmlns:a16="http://schemas.microsoft.com/office/drawing/2014/main" id="{40C0DE90-758B-1907-672D-4B21D0B4983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71605" b="87678"/>
          <a:stretch/>
        </xdr:blipFill>
        <xdr:spPr bwMode="auto">
          <a:xfrm>
            <a:off x="2667000" y="0"/>
            <a:ext cx="1422019" cy="89471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388619</xdr:colOff>
      <xdr:row>0</xdr:row>
      <xdr:rowOff>1</xdr:rowOff>
    </xdr:from>
    <xdr:to>
      <xdr:col>9</xdr:col>
      <xdr:colOff>28574</xdr:colOff>
      <xdr:row>0</xdr:row>
      <xdr:rowOff>785807</xdr:rowOff>
    </xdr:to>
    <xdr:pic>
      <xdr:nvPicPr>
        <xdr:cNvPr id="28" name="Afbeelding 7" descr="Afbeelding met schermopname, tekst, grafische vormgeving, Graphics&#10;&#10;Automatisch gegenereerde beschrijving">
          <a:extLst>
            <a:ext uri="{FF2B5EF4-FFF2-40B4-BE49-F238E27FC236}">
              <a16:creationId xmlns:a16="http://schemas.microsoft.com/office/drawing/2014/main" id="{35BAB88E-8F7B-4C12-9E98-C58C6191704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5570219" y="1"/>
          <a:ext cx="5088255" cy="78580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0</xdr:row>
      <xdr:rowOff>0</xdr:rowOff>
    </xdr:from>
    <xdr:to>
      <xdr:col>4</xdr:col>
      <xdr:colOff>592455</xdr:colOff>
      <xdr:row>0</xdr:row>
      <xdr:rowOff>784860</xdr:rowOff>
    </xdr:to>
    <xdr:grpSp>
      <xdr:nvGrpSpPr>
        <xdr:cNvPr id="29" name="Groep 8">
          <a:extLst>
            <a:ext uri="{FF2B5EF4-FFF2-40B4-BE49-F238E27FC236}">
              <a16:creationId xmlns:a16="http://schemas.microsoft.com/office/drawing/2014/main" id="{86C69DDD-F5E5-4009-A49A-68D8FA83140A}"/>
            </a:ext>
          </a:extLst>
        </xdr:cNvPr>
        <xdr:cNvGrpSpPr/>
      </xdr:nvGrpSpPr>
      <xdr:grpSpPr>
        <a:xfrm>
          <a:off x="0" y="0"/>
          <a:ext cx="5774055" cy="784860"/>
          <a:chOff x="0" y="0"/>
          <a:chExt cx="5734050" cy="894715"/>
        </a:xfrm>
      </xdr:grpSpPr>
      <xdr:pic>
        <xdr:nvPicPr>
          <xdr:cNvPr id="30" name="Afbeelding 11" descr="Afbeelding met schermopname, tekst, grafische vormgeving, Graphics&#10;&#10;Automatisch gegenereerde beschrijving">
            <a:extLst>
              <a:ext uri="{FF2B5EF4-FFF2-40B4-BE49-F238E27FC236}">
                <a16:creationId xmlns:a16="http://schemas.microsoft.com/office/drawing/2014/main" id="{9FA63880-AE4F-F399-59DA-4A3B5028FF9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31" name="Afbeelding 12" descr="Afbeelding met schermopname, tekst, grafische vormgeving, Graphics&#10;&#10;Automatisch gegenereerde beschrijving">
            <a:extLst>
              <a:ext uri="{FF2B5EF4-FFF2-40B4-BE49-F238E27FC236}">
                <a16:creationId xmlns:a16="http://schemas.microsoft.com/office/drawing/2014/main" id="{7425EB6D-75C8-52C0-7871-F6BAA195206B}"/>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32" name="Afbeelding 13" descr="Afbeelding met schermopname, tekst, grafische vormgeving, Graphics&#10;&#10;Automatisch gegenereerde beschrijving">
            <a:extLst>
              <a:ext uri="{FF2B5EF4-FFF2-40B4-BE49-F238E27FC236}">
                <a16:creationId xmlns:a16="http://schemas.microsoft.com/office/drawing/2014/main" id="{E4360672-DFF2-852D-2210-8E065F9F8CE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33" name="Afbeelding 14" descr="Afbeelding met schermopname, tekst, grafische vormgeving, Graphics&#10;&#10;Automatisch gegenereerde beschrijving">
            <a:extLst>
              <a:ext uri="{FF2B5EF4-FFF2-40B4-BE49-F238E27FC236}">
                <a16:creationId xmlns:a16="http://schemas.microsoft.com/office/drawing/2014/main" id="{E2563DAB-C368-D9EC-B7CB-CB64CE5B75B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638175</xdr:colOff>
      <xdr:row>2</xdr:row>
      <xdr:rowOff>142875</xdr:rowOff>
    </xdr:from>
    <xdr:to>
      <xdr:col>1</xdr:col>
      <xdr:colOff>2667000</xdr:colOff>
      <xdr:row>4</xdr:row>
      <xdr:rowOff>175583</xdr:rowOff>
    </xdr:to>
    <xdr:sp macro="" textlink="">
      <xdr:nvSpPr>
        <xdr:cNvPr id="2" name="Tekstvak 1">
          <a:extLst>
            <a:ext uri="{FF2B5EF4-FFF2-40B4-BE49-F238E27FC236}">
              <a16:creationId xmlns:a16="http://schemas.microsoft.com/office/drawing/2014/main" id="{C82DC0F2-CB9C-4C36-87D1-5D2F10EB5B37}"/>
            </a:ext>
          </a:extLst>
        </xdr:cNvPr>
        <xdr:cNvSpPr txBox="1"/>
      </xdr:nvSpPr>
      <xdr:spPr>
        <a:xfrm>
          <a:off x="638175" y="523875"/>
          <a:ext cx="2752725" cy="41370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2000" b="0">
              <a:ln>
                <a:noFill/>
              </a:ln>
              <a:solidFill>
                <a:sysClr val="windowText" lastClr="000000"/>
              </a:solidFill>
              <a:effectLst>
                <a:outerShdw blurRad="50800" dist="38100" dir="2700000" algn="tl" rotWithShape="0">
                  <a:prstClr val="black">
                    <a:alpha val="40000"/>
                  </a:prstClr>
                </a:outerShdw>
              </a:effectLst>
            </a:rPr>
            <a:t>Inschrijfformulier</a:t>
          </a:r>
        </a:p>
      </xdr:txBody>
    </xdr:sp>
    <xdr:clientData/>
  </xdr:twoCellAnchor>
  <xdr:twoCellAnchor editAs="oneCell">
    <xdr:from>
      <xdr:col>3</xdr:col>
      <xdr:colOff>281940</xdr:colOff>
      <xdr:row>0</xdr:row>
      <xdr:rowOff>0</xdr:rowOff>
    </xdr:from>
    <xdr:to>
      <xdr:col>9</xdr:col>
      <xdr:colOff>131445</xdr:colOff>
      <xdr:row>3</xdr:row>
      <xdr:rowOff>52381</xdr:rowOff>
    </xdr:to>
    <xdr:pic>
      <xdr:nvPicPr>
        <xdr:cNvPr id="11" name="Afbeelding 2" descr="Afbeelding met schermopname, tekst, grafische vormgeving, Graphics&#10;&#10;Automatisch gegenereerde beschrijving">
          <a:extLst>
            <a:ext uri="{FF2B5EF4-FFF2-40B4-BE49-F238E27FC236}">
              <a16:creationId xmlns:a16="http://schemas.microsoft.com/office/drawing/2014/main" id="{7C9CB8E3-98FC-49FA-B128-3F5D7BFE9D6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87678"/>
        <a:stretch/>
      </xdr:blipFill>
      <xdr:spPr bwMode="auto">
        <a:xfrm>
          <a:off x="7117080" y="0"/>
          <a:ext cx="4659630" cy="785806"/>
        </a:xfrm>
        <a:prstGeom prst="rect">
          <a:avLst/>
        </a:prstGeom>
        <a:ln>
          <a:noFill/>
        </a:ln>
        <a:extLst>
          <a:ext uri="{53640926-AAD7-44D8-BBD7-CCE9431645EC}">
            <a14:shadowObscured xmlns:a14="http://schemas.microsoft.com/office/drawing/2010/main"/>
          </a:ext>
        </a:extLst>
      </xdr:spPr>
    </xdr:pic>
    <xdr:clientData/>
  </xdr:twoCellAnchor>
  <xdr:twoCellAnchor>
    <xdr:from>
      <xdr:col>0</xdr:col>
      <xdr:colOff>0</xdr:colOff>
      <xdr:row>0</xdr:row>
      <xdr:rowOff>0</xdr:rowOff>
    </xdr:from>
    <xdr:to>
      <xdr:col>1</xdr:col>
      <xdr:colOff>4585335</xdr:colOff>
      <xdr:row>3</xdr:row>
      <xdr:rowOff>60960</xdr:rowOff>
    </xdr:to>
    <xdr:grpSp>
      <xdr:nvGrpSpPr>
        <xdr:cNvPr id="18" name="Groep 3">
          <a:extLst>
            <a:ext uri="{FF2B5EF4-FFF2-40B4-BE49-F238E27FC236}">
              <a16:creationId xmlns:a16="http://schemas.microsoft.com/office/drawing/2014/main" id="{A6534794-AE8A-401C-AA08-819BE1D78C83}"/>
            </a:ext>
          </a:extLst>
        </xdr:cNvPr>
        <xdr:cNvGrpSpPr/>
      </xdr:nvGrpSpPr>
      <xdr:grpSpPr>
        <a:xfrm>
          <a:off x="0" y="0"/>
          <a:ext cx="5309235" cy="794385"/>
          <a:chOff x="0" y="0"/>
          <a:chExt cx="5734050" cy="894715"/>
        </a:xfrm>
      </xdr:grpSpPr>
      <xdr:pic>
        <xdr:nvPicPr>
          <xdr:cNvPr id="19" name="Afbeelding 6" descr="Afbeelding met schermopname, tekst, grafische vormgeving, Graphics&#10;&#10;Automatisch gegenereerde beschrijving">
            <a:extLst>
              <a:ext uri="{FF2B5EF4-FFF2-40B4-BE49-F238E27FC236}">
                <a16:creationId xmlns:a16="http://schemas.microsoft.com/office/drawing/2014/main" id="{57157B79-BC18-65F1-229F-0E0528C7568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68314" b="87678"/>
          <a:stretch/>
        </xdr:blipFill>
        <xdr:spPr bwMode="auto">
          <a:xfrm>
            <a:off x="0" y="0"/>
            <a:ext cx="1571625" cy="894715"/>
          </a:xfrm>
          <a:prstGeom prst="rect">
            <a:avLst/>
          </a:prstGeom>
          <a:ln>
            <a:noFill/>
          </a:ln>
          <a:extLst>
            <a:ext uri="{53640926-AAD7-44D8-BBD7-CCE9431645EC}">
              <a14:shadowObscured xmlns:a14="http://schemas.microsoft.com/office/drawing/2010/main"/>
            </a:ext>
          </a:extLst>
        </xdr:spPr>
      </xdr:pic>
      <xdr:pic>
        <xdr:nvPicPr>
          <xdr:cNvPr id="20" name="Afbeelding 7" descr="Afbeelding met schermopname, tekst, grafische vormgeving, Graphics&#10;&#10;Automatisch gegenereerde beschrijving">
            <a:extLst>
              <a:ext uri="{FF2B5EF4-FFF2-40B4-BE49-F238E27FC236}">
                <a16:creationId xmlns:a16="http://schemas.microsoft.com/office/drawing/2014/main" id="{50854072-5026-C8C6-B851-4EF4E148AD4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1123950" y="0"/>
            <a:ext cx="1609725" cy="894715"/>
          </a:xfrm>
          <a:prstGeom prst="rect">
            <a:avLst/>
          </a:prstGeom>
          <a:ln>
            <a:noFill/>
          </a:ln>
          <a:extLst>
            <a:ext uri="{53640926-AAD7-44D8-BBD7-CCE9431645EC}">
              <a14:shadowObscured xmlns:a14="http://schemas.microsoft.com/office/drawing/2010/main"/>
            </a:ext>
          </a:extLst>
        </xdr:spPr>
      </xdr:pic>
      <xdr:pic>
        <xdr:nvPicPr>
          <xdr:cNvPr id="21" name="Afbeelding 8" descr="Afbeelding met schermopname, tekst, grafische vormgeving, Graphics&#10;&#10;Automatisch gegenereerde beschrijving">
            <a:extLst>
              <a:ext uri="{FF2B5EF4-FFF2-40B4-BE49-F238E27FC236}">
                <a16:creationId xmlns:a16="http://schemas.microsoft.com/office/drawing/2014/main" id="{39C7D967-416C-86F2-AE82-93A3ADF99A29}"/>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2667000" y="0"/>
            <a:ext cx="1609725" cy="894715"/>
          </a:xfrm>
          <a:prstGeom prst="rect">
            <a:avLst/>
          </a:prstGeom>
          <a:ln>
            <a:noFill/>
          </a:ln>
          <a:extLst>
            <a:ext uri="{53640926-AAD7-44D8-BBD7-CCE9431645EC}">
              <a14:shadowObscured xmlns:a14="http://schemas.microsoft.com/office/drawing/2010/main"/>
            </a:ext>
          </a:extLst>
        </xdr:spPr>
      </xdr:pic>
      <xdr:pic>
        <xdr:nvPicPr>
          <xdr:cNvPr id="22" name="Afbeelding 9" descr="Afbeelding met schermopname, tekst, grafische vormgeving, Graphics&#10;&#10;Automatisch gegenereerde beschrijving">
            <a:extLst>
              <a:ext uri="{FF2B5EF4-FFF2-40B4-BE49-F238E27FC236}">
                <a16:creationId xmlns:a16="http://schemas.microsoft.com/office/drawing/2014/main" id="{A1AEA470-22E0-DD8C-3C25-60F6C9F2667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460" r="68314" b="87678"/>
          <a:stretch/>
        </xdr:blipFill>
        <xdr:spPr bwMode="auto">
          <a:xfrm>
            <a:off x="4124325" y="0"/>
            <a:ext cx="1609725" cy="894715"/>
          </a:xfrm>
          <a:prstGeom prst="rect">
            <a:avLst/>
          </a:prstGeom>
          <a:ln>
            <a:noFill/>
          </a:ln>
          <a:extLst>
            <a:ext uri="{53640926-AAD7-44D8-BBD7-CCE9431645EC}">
              <a14:shadowObscured xmlns:a14="http://schemas.microsoft.com/office/drawing/2010/main"/>
            </a:ext>
          </a:extLst>
        </xdr:spPr>
      </xdr:pic>
    </xdr:grpSp>
    <xdr:clientData/>
  </xdr:twoCellAnchor>
  <xdr:twoCellAnchor>
    <xdr:from>
      <xdr:col>1</xdr:col>
      <xdr:colOff>4442460</xdr:colOff>
      <xdr:row>0</xdr:row>
      <xdr:rowOff>0</xdr:rowOff>
    </xdr:from>
    <xdr:to>
      <xdr:col>2</xdr:col>
      <xdr:colOff>460564</xdr:colOff>
      <xdr:row>3</xdr:row>
      <xdr:rowOff>60960</xdr:rowOff>
    </xdr:to>
    <xdr:pic>
      <xdr:nvPicPr>
        <xdr:cNvPr id="25" name="Afbeelding 10" descr="Afbeelding met schermopname, tekst, grafische vormgeving, Graphics&#10;&#10;Automatisch gegenereerde beschrijving">
          <a:extLst>
            <a:ext uri="{FF2B5EF4-FFF2-40B4-BE49-F238E27FC236}">
              <a16:creationId xmlns:a16="http://schemas.microsoft.com/office/drawing/2014/main" id="{E67753C6-7395-4CF4-B377-9E8EAF4FC66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5189220" y="0"/>
          <a:ext cx="1496884" cy="784860"/>
        </a:xfrm>
        <a:prstGeom prst="rect">
          <a:avLst/>
        </a:prstGeom>
        <a:ln>
          <a:noFill/>
        </a:ln>
        <a:extLst>
          <a:ext uri="{53640926-AAD7-44D8-BBD7-CCE9431645EC}">
            <a14:shadowObscured xmlns:a14="http://schemas.microsoft.com/office/drawing/2010/main"/>
          </a:ext>
        </a:extLst>
      </xdr:spPr>
    </xdr:pic>
    <xdr:clientData/>
  </xdr:twoCellAnchor>
  <xdr:twoCellAnchor>
    <xdr:from>
      <xdr:col>1</xdr:col>
      <xdr:colOff>5372100</xdr:colOff>
      <xdr:row>0</xdr:row>
      <xdr:rowOff>0</xdr:rowOff>
    </xdr:from>
    <xdr:to>
      <xdr:col>3</xdr:col>
      <xdr:colOff>780604</xdr:colOff>
      <xdr:row>3</xdr:row>
      <xdr:rowOff>60960</xdr:rowOff>
    </xdr:to>
    <xdr:pic>
      <xdr:nvPicPr>
        <xdr:cNvPr id="26" name="Afbeelding 11" descr="Afbeelding met schermopname, tekst, grafische vormgeving, Graphics&#10;&#10;Automatisch gegenereerde beschrijving">
          <a:extLst>
            <a:ext uri="{FF2B5EF4-FFF2-40B4-BE49-F238E27FC236}">
              <a16:creationId xmlns:a16="http://schemas.microsoft.com/office/drawing/2014/main" id="{E0A01A09-754B-4F33-BEEB-D343F2288DC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460" r="68314" b="87678"/>
        <a:stretch/>
      </xdr:blipFill>
      <xdr:spPr bwMode="auto">
        <a:xfrm>
          <a:off x="6118860" y="0"/>
          <a:ext cx="1496884" cy="78486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BD7EF-868F-4201-8648-F97BEBDB1EAA}">
  <dimension ref="A1:IU25"/>
  <sheetViews>
    <sheetView tabSelected="1" workbookViewId="0">
      <selection activeCell="D10" sqref="D10:D11"/>
    </sheetView>
  </sheetViews>
  <sheetFormatPr defaultRowHeight="15" x14ac:dyDescent="0.25"/>
  <cols>
    <col min="1" max="1" width="40.42578125" customWidth="1"/>
    <col min="2" max="2" width="23.140625" customWidth="1"/>
    <col min="3" max="3" width="16.28515625" customWidth="1"/>
    <col min="4" max="4" width="20.28515625" customWidth="1"/>
    <col min="5" max="5" width="17.28515625" customWidth="1"/>
    <col min="6" max="6" width="16.140625" customWidth="1"/>
    <col min="7" max="7" width="13.140625" customWidth="1"/>
    <col min="8" max="8" width="16.5703125" customWidth="1"/>
    <col min="9" max="9" width="26.5703125" customWidth="1"/>
    <col min="10" max="10" width="17" customWidth="1"/>
    <col min="16" max="16" width="8.7109375" customWidth="1"/>
    <col min="17" max="17" width="10" customWidth="1"/>
  </cols>
  <sheetData>
    <row r="1" spans="1:255" ht="37.5" customHeight="1" x14ac:dyDescent="0.25">
      <c r="A1" s="83"/>
    </row>
    <row r="2" spans="1:255" x14ac:dyDescent="0.25">
      <c r="A2" s="84"/>
    </row>
    <row r="3" spans="1:255" ht="15.75" thickBot="1" x14ac:dyDescent="0.3">
      <c r="A3" s="84"/>
    </row>
    <row r="4" spans="1:255" ht="15.75" thickBot="1" x14ac:dyDescent="0.3">
      <c r="A4" s="1" t="s">
        <v>0</v>
      </c>
      <c r="B4" s="2"/>
      <c r="C4" s="170"/>
      <c r="D4" s="171"/>
      <c r="E4" s="172"/>
      <c r="H4" s="3" t="s">
        <v>1</v>
      </c>
      <c r="I4" s="3"/>
    </row>
    <row r="5" spans="1:255" x14ac:dyDescent="0.25">
      <c r="A5" s="84"/>
      <c r="H5" s="3" t="s">
        <v>2</v>
      </c>
      <c r="I5" s="3"/>
    </row>
    <row r="6" spans="1:255" ht="15.75" thickBot="1" x14ac:dyDescent="0.3">
      <c r="A6" s="84"/>
      <c r="H6" s="4"/>
    </row>
    <row r="7" spans="1:255" ht="42.75" customHeight="1" thickBot="1" x14ac:dyDescent="0.3">
      <c r="A7" s="184" t="s">
        <v>3</v>
      </c>
      <c r="B7" s="184"/>
      <c r="C7" s="184"/>
      <c r="D7" s="184"/>
      <c r="F7" s="173" t="s">
        <v>4</v>
      </c>
      <c r="G7" s="174"/>
      <c r="H7" s="174"/>
    </row>
    <row r="8" spans="1:255" ht="31.5" thickBot="1" x14ac:dyDescent="0.35">
      <c r="A8" s="5"/>
      <c r="B8" s="6"/>
      <c r="C8" s="7" t="s">
        <v>5</v>
      </c>
      <c r="D8" s="8" t="s">
        <v>6</v>
      </c>
      <c r="F8" s="9" t="s">
        <v>7</v>
      </c>
      <c r="G8" s="157" t="s">
        <v>8</v>
      </c>
      <c r="H8" s="9" t="s">
        <v>9</v>
      </c>
    </row>
    <row r="9" spans="1:255" ht="33.75" customHeight="1" thickBot="1" x14ac:dyDescent="0.3">
      <c r="A9" s="175"/>
      <c r="B9" s="176"/>
      <c r="C9" s="161" t="s">
        <v>10</v>
      </c>
      <c r="D9" s="161" t="s">
        <v>11</v>
      </c>
      <c r="F9" s="152" t="s">
        <v>157</v>
      </c>
      <c r="G9" s="158">
        <f>SUM('Verrekenprijzen '!H17:H29,'Verrekenprijzen '!I17:I29)</f>
        <v>0</v>
      </c>
      <c r="H9" s="154" t="s">
        <v>156</v>
      </c>
    </row>
    <row r="10" spans="1:255" s="88" customFormat="1" ht="36.75" customHeight="1" x14ac:dyDescent="0.25">
      <c r="A10" s="177" t="s">
        <v>12</v>
      </c>
      <c r="B10" s="178"/>
      <c r="C10" s="181">
        <f>'Initiële en jaarlijkse kosten'!H18</f>
        <v>0</v>
      </c>
      <c r="D10" s="181">
        <f>'Initiële en jaarlijkse kosten'!I18</f>
        <v>0</v>
      </c>
      <c r="E10"/>
      <c r="F10" s="152" t="s">
        <v>13</v>
      </c>
      <c r="G10" s="159">
        <f>SUM('Verrekenprijzen '!H36:H47,'Verrekenprijzen '!I36:I47)</f>
        <v>0</v>
      </c>
      <c r="H10" s="154" t="s">
        <v>152</v>
      </c>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s="89"/>
      <c r="BO10" s="89"/>
      <c r="BP10" s="89"/>
      <c r="BQ10" s="89"/>
      <c r="BR10" s="89"/>
      <c r="BS10" s="89"/>
      <c r="BT10" s="89"/>
      <c r="BU10" s="89"/>
      <c r="BV10" s="89"/>
      <c r="BW10" s="89"/>
      <c r="BX10" s="89"/>
      <c r="BY10" s="89"/>
      <c r="BZ10" s="89"/>
      <c r="CA10" s="89"/>
      <c r="CB10" s="89"/>
      <c r="CC10" s="89"/>
      <c r="CD10" s="89"/>
      <c r="CE10" s="89"/>
      <c r="CF10" s="89"/>
      <c r="CG10" s="89"/>
      <c r="CH10" s="89"/>
      <c r="CI10" s="89"/>
      <c r="CJ10" s="89"/>
      <c r="CK10" s="89"/>
      <c r="CL10" s="89"/>
      <c r="CM10" s="89"/>
      <c r="CN10" s="89"/>
      <c r="CO10" s="89"/>
      <c r="CP10" s="89"/>
      <c r="CQ10" s="89"/>
      <c r="CR10" s="89"/>
      <c r="CS10" s="89"/>
      <c r="CT10" s="89"/>
      <c r="CU10" s="89"/>
      <c r="CV10" s="89"/>
      <c r="CW10" s="89"/>
      <c r="CX10" s="89"/>
      <c r="CY10" s="89"/>
      <c r="CZ10" s="89"/>
      <c r="DA10" s="89"/>
      <c r="DB10" s="89"/>
      <c r="DC10" s="89"/>
      <c r="DD10" s="89"/>
      <c r="DE10" s="89"/>
      <c r="DF10" s="89"/>
      <c r="DG10" s="89"/>
      <c r="DH10" s="89"/>
      <c r="DI10" s="89"/>
      <c r="DJ10" s="89"/>
      <c r="DK10" s="89"/>
      <c r="DL10" s="89"/>
      <c r="DM10" s="89"/>
      <c r="DN10" s="89"/>
      <c r="DO10" s="89"/>
      <c r="DP10" s="89"/>
      <c r="DQ10" s="89"/>
      <c r="DR10" s="89"/>
      <c r="DS10" s="89"/>
      <c r="DT10" s="89"/>
      <c r="DU10" s="89"/>
      <c r="DV10" s="89"/>
      <c r="DW10" s="89"/>
      <c r="DX10" s="89"/>
      <c r="DY10" s="89"/>
      <c r="DZ10" s="89"/>
      <c r="EA10" s="89"/>
      <c r="EB10" s="89"/>
      <c r="EC10" s="89"/>
      <c r="ED10" s="89"/>
      <c r="EE10" s="89"/>
      <c r="EF10" s="89"/>
      <c r="EG10" s="89"/>
      <c r="EH10" s="89"/>
      <c r="EI10" s="89"/>
      <c r="EJ10" s="89"/>
      <c r="EK10" s="89"/>
      <c r="EL10" s="89"/>
      <c r="EM10" s="89"/>
      <c r="EN10" s="89"/>
      <c r="EO10" s="89"/>
      <c r="EP10" s="89"/>
      <c r="EQ10" s="89"/>
      <c r="ER10" s="89"/>
      <c r="ES10" s="89"/>
      <c r="ET10" s="89"/>
      <c r="EU10" s="89"/>
      <c r="EV10" s="89"/>
      <c r="EW10" s="89"/>
      <c r="EX10" s="89"/>
      <c r="EY10" s="89"/>
      <c r="EZ10" s="89"/>
      <c r="FA10" s="89"/>
      <c r="FB10" s="89"/>
      <c r="FC10" s="89"/>
      <c r="FD10" s="89"/>
      <c r="FE10" s="89"/>
      <c r="FF10" s="89"/>
      <c r="FG10" s="89"/>
      <c r="FH10" s="89"/>
      <c r="FI10" s="89"/>
      <c r="FJ10" s="89"/>
      <c r="FK10" s="89"/>
      <c r="FL10" s="89"/>
      <c r="FM10" s="89"/>
      <c r="FN10" s="89"/>
      <c r="FO10" s="89"/>
      <c r="FP10" s="89"/>
      <c r="FQ10" s="89"/>
      <c r="FR10" s="89"/>
      <c r="FS10" s="89"/>
      <c r="FT10" s="89"/>
      <c r="FU10" s="89"/>
      <c r="FV10" s="89"/>
      <c r="FW10" s="89"/>
      <c r="FX10" s="89"/>
      <c r="FY10" s="89"/>
      <c r="FZ10" s="89"/>
      <c r="GA10" s="89"/>
      <c r="GB10" s="89"/>
      <c r="GC10" s="89"/>
      <c r="GD10" s="89"/>
      <c r="GE10" s="89"/>
      <c r="GF10" s="89"/>
      <c r="GG10" s="89"/>
      <c r="GH10" s="89"/>
      <c r="GI10" s="89"/>
      <c r="GJ10" s="89"/>
      <c r="GK10" s="89"/>
      <c r="GL10" s="89"/>
      <c r="GM10" s="89"/>
      <c r="GN10" s="89"/>
      <c r="GO10" s="89"/>
      <c r="GP10" s="89"/>
      <c r="GQ10" s="89"/>
      <c r="GR10" s="89"/>
      <c r="GS10" s="89"/>
      <c r="GT10" s="89"/>
      <c r="GU10" s="89"/>
      <c r="GV10" s="89"/>
      <c r="GW10" s="89"/>
      <c r="GX10" s="89"/>
      <c r="GY10" s="89"/>
      <c r="GZ10" s="89"/>
      <c r="HA10" s="89"/>
      <c r="HB10" s="89"/>
      <c r="HC10" s="89"/>
      <c r="HD10" s="89"/>
      <c r="HE10" s="89"/>
      <c r="HF10" s="89"/>
      <c r="HG10" s="89"/>
      <c r="HH10" s="89"/>
      <c r="HI10" s="89"/>
      <c r="HJ10" s="89"/>
      <c r="HK10" s="89"/>
      <c r="HL10" s="89"/>
      <c r="HM10" s="89"/>
      <c r="HN10" s="89"/>
      <c r="HO10" s="89"/>
      <c r="HP10" s="89"/>
      <c r="HQ10" s="89"/>
      <c r="HR10" s="89"/>
      <c r="HS10" s="89"/>
      <c r="HT10" s="89"/>
      <c r="HU10" s="89"/>
      <c r="HV10" s="89"/>
      <c r="HW10" s="89"/>
      <c r="HX10" s="89"/>
      <c r="HY10" s="89"/>
      <c r="HZ10" s="89"/>
      <c r="IA10" s="89"/>
      <c r="IB10" s="89"/>
      <c r="IC10" s="89"/>
      <c r="ID10" s="89"/>
      <c r="IE10" s="89"/>
      <c r="IF10" s="89"/>
      <c r="IG10" s="89"/>
      <c r="IH10" s="89"/>
      <c r="II10" s="89"/>
      <c r="IJ10" s="89"/>
      <c r="IK10" s="89"/>
      <c r="IL10" s="89"/>
      <c r="IM10" s="89"/>
      <c r="IN10" s="89"/>
      <c r="IO10" s="89"/>
      <c r="IP10" s="89"/>
      <c r="IQ10" s="89"/>
      <c r="IR10" s="89"/>
      <c r="IS10" s="89"/>
      <c r="IT10" s="89"/>
      <c r="IU10" s="89"/>
    </row>
    <row r="11" spans="1:255" s="88" customFormat="1" ht="25.5" customHeight="1" x14ac:dyDescent="0.25">
      <c r="A11" s="179"/>
      <c r="B11" s="180"/>
      <c r="C11" s="182"/>
      <c r="D11" s="182"/>
      <c r="E11"/>
      <c r="F11" s="152" t="s">
        <v>149</v>
      </c>
      <c r="G11" s="159">
        <f>SUM('Verrekenprijzen '!H54:H56,'Verrekenprijzen '!I54:I56)</f>
        <v>0</v>
      </c>
      <c r="H11" s="155" t="s">
        <v>153</v>
      </c>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s="89"/>
      <c r="BO11" s="89"/>
      <c r="BP11" s="89"/>
      <c r="BQ11" s="89"/>
      <c r="BR11" s="89"/>
      <c r="BS11" s="89"/>
      <c r="BT11" s="89"/>
      <c r="BU11" s="89"/>
      <c r="BV11" s="89"/>
      <c r="BW11" s="89"/>
      <c r="BX11" s="89"/>
      <c r="BY11" s="89"/>
      <c r="BZ11" s="89"/>
      <c r="CA11" s="89"/>
      <c r="CB11" s="89"/>
      <c r="CC11" s="89"/>
      <c r="CD11" s="89"/>
      <c r="CE11" s="89"/>
      <c r="CF11" s="89"/>
      <c r="CG11" s="89"/>
      <c r="CH11" s="89"/>
      <c r="CI11" s="89"/>
      <c r="CJ11" s="89"/>
      <c r="CK11" s="89"/>
      <c r="CL11" s="89"/>
      <c r="CM11" s="89"/>
      <c r="CN11" s="89"/>
      <c r="CO11" s="89"/>
      <c r="CP11" s="89"/>
      <c r="CQ11" s="89"/>
      <c r="CR11" s="89"/>
      <c r="CS11" s="89"/>
      <c r="CT11" s="89"/>
      <c r="CU11" s="89"/>
      <c r="CV11" s="89"/>
      <c r="CW11" s="89"/>
      <c r="CX11" s="89"/>
      <c r="CY11" s="89"/>
      <c r="CZ11" s="89"/>
      <c r="DA11" s="89"/>
      <c r="DB11" s="89"/>
      <c r="DC11" s="89"/>
      <c r="DD11" s="89"/>
      <c r="DE11" s="89"/>
      <c r="DF11" s="89"/>
      <c r="DG11" s="89"/>
      <c r="DH11" s="89"/>
      <c r="DI11" s="89"/>
      <c r="DJ11" s="89"/>
      <c r="DK11" s="89"/>
      <c r="DL11" s="89"/>
      <c r="DM11" s="89"/>
      <c r="DN11" s="89"/>
      <c r="DO11" s="89"/>
      <c r="DP11" s="89"/>
      <c r="DQ11" s="89"/>
      <c r="DR11" s="89"/>
      <c r="DS11" s="89"/>
      <c r="DT11" s="89"/>
      <c r="DU11" s="89"/>
      <c r="DV11" s="89"/>
      <c r="DW11" s="89"/>
      <c r="DX11" s="89"/>
      <c r="DY11" s="89"/>
      <c r="DZ11" s="89"/>
      <c r="EA11" s="89"/>
      <c r="EB11" s="89"/>
      <c r="EC11" s="89"/>
      <c r="ED11" s="89"/>
      <c r="EE11" s="89"/>
      <c r="EF11" s="89"/>
      <c r="EG11" s="89"/>
      <c r="EH11" s="89"/>
      <c r="EI11" s="89"/>
      <c r="EJ11" s="89"/>
      <c r="EK11" s="89"/>
      <c r="EL11" s="89"/>
      <c r="EM11" s="89"/>
      <c r="EN11" s="89"/>
      <c r="EO11" s="89"/>
      <c r="EP11" s="89"/>
      <c r="EQ11" s="89"/>
      <c r="ER11" s="89"/>
      <c r="ES11" s="89"/>
      <c r="ET11" s="89"/>
      <c r="EU11" s="89"/>
      <c r="EV11" s="89"/>
      <c r="EW11" s="89"/>
      <c r="EX11" s="89"/>
      <c r="EY11" s="89"/>
      <c r="EZ11" s="89"/>
      <c r="FA11" s="89"/>
      <c r="FB11" s="89"/>
      <c r="FC11" s="89"/>
      <c r="FD11" s="89"/>
      <c r="FE11" s="89"/>
      <c r="FF11" s="89"/>
      <c r="FG11" s="89"/>
      <c r="FH11" s="89"/>
      <c r="FI11" s="89"/>
      <c r="FJ11" s="89"/>
      <c r="FK11" s="89"/>
      <c r="FL11" s="89"/>
      <c r="FM11" s="89"/>
      <c r="FN11" s="89"/>
      <c r="FO11" s="89"/>
      <c r="FP11" s="89"/>
      <c r="FQ11" s="89"/>
      <c r="FR11" s="89"/>
      <c r="FS11" s="89"/>
      <c r="FT11" s="89"/>
      <c r="FU11" s="89"/>
      <c r="FV11" s="89"/>
      <c r="FW11" s="89"/>
      <c r="FX11" s="89"/>
      <c r="FY11" s="89"/>
      <c r="FZ11" s="89"/>
      <c r="GA11" s="89"/>
      <c r="GB11" s="89"/>
      <c r="GC11" s="89"/>
      <c r="GD11" s="89"/>
      <c r="GE11" s="89"/>
      <c r="GF11" s="89"/>
      <c r="GG11" s="89"/>
      <c r="GH11" s="89"/>
      <c r="GI11" s="89"/>
      <c r="GJ11" s="89"/>
      <c r="GK11" s="89"/>
      <c r="GL11" s="89"/>
      <c r="GM11" s="89"/>
      <c r="GN11" s="89"/>
      <c r="GO11" s="89"/>
      <c r="GP11" s="89"/>
      <c r="GQ11" s="89"/>
      <c r="GR11" s="89"/>
      <c r="GS11" s="89"/>
      <c r="GT11" s="89"/>
      <c r="GU11" s="89"/>
      <c r="GV11" s="89"/>
      <c r="GW11" s="89"/>
      <c r="GX11" s="89"/>
      <c r="GY11" s="89"/>
      <c r="GZ11" s="89"/>
      <c r="HA11" s="89"/>
      <c r="HB11" s="89"/>
      <c r="HC11" s="89"/>
      <c r="HD11" s="89"/>
      <c r="HE11" s="89"/>
      <c r="HF11" s="89"/>
      <c r="HG11" s="89"/>
      <c r="HH11" s="89"/>
      <c r="HI11" s="89"/>
      <c r="HJ11" s="89"/>
      <c r="HK11" s="89"/>
      <c r="HL11" s="89"/>
      <c r="HM11" s="89"/>
      <c r="HN11" s="89"/>
      <c r="HO11" s="89"/>
      <c r="HP11" s="89"/>
      <c r="HQ11" s="89"/>
      <c r="HR11" s="89"/>
      <c r="HS11" s="89"/>
      <c r="HT11" s="89"/>
      <c r="HU11" s="89"/>
      <c r="HV11" s="89"/>
      <c r="HW11" s="89"/>
      <c r="HX11" s="89"/>
      <c r="HY11" s="89"/>
      <c r="HZ11" s="89"/>
      <c r="IA11" s="89"/>
      <c r="IB11" s="89"/>
      <c r="IC11" s="89"/>
      <c r="ID11" s="89"/>
      <c r="IE11" s="89"/>
      <c r="IF11" s="89"/>
      <c r="IG11" s="89"/>
      <c r="IH11" s="89"/>
      <c r="II11" s="89"/>
      <c r="IJ11" s="89"/>
      <c r="IK11" s="89"/>
      <c r="IL11" s="89"/>
      <c r="IM11" s="89"/>
      <c r="IN11" s="89"/>
      <c r="IO11" s="89"/>
      <c r="IP11" s="89"/>
      <c r="IQ11" s="89"/>
      <c r="IR11" s="89"/>
      <c r="IS11" s="89"/>
      <c r="IT11" s="89"/>
      <c r="IU11" s="89"/>
    </row>
    <row r="12" spans="1:255" s="88" customFormat="1" ht="25.5" customHeight="1" x14ac:dyDescent="0.25">
      <c r="A12" s="177" t="s">
        <v>15</v>
      </c>
      <c r="B12" s="178"/>
      <c r="C12" s="183">
        <f>'Initiële en jaarlijkse kosten'!H54</f>
        <v>0</v>
      </c>
      <c r="D12" s="183">
        <f>'Initiële en jaarlijkse kosten'!I54</f>
        <v>0</v>
      </c>
      <c r="E12"/>
      <c r="F12" s="152" t="s">
        <v>150</v>
      </c>
      <c r="G12" s="159">
        <f>SUM('Verrekenprijzen '!H63,'Verrekenprijzen '!I63)</f>
        <v>0</v>
      </c>
      <c r="H12" s="155" t="s">
        <v>154</v>
      </c>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s="89"/>
      <c r="BO12" s="89"/>
      <c r="BP12" s="89"/>
      <c r="BQ12" s="89"/>
      <c r="BR12" s="89"/>
      <c r="BS12" s="89"/>
      <c r="BT12" s="89"/>
      <c r="BU12" s="89"/>
      <c r="BV12" s="89"/>
      <c r="BW12" s="89"/>
      <c r="BX12" s="89"/>
      <c r="BY12" s="89"/>
      <c r="BZ12" s="89"/>
      <c r="CA12" s="89"/>
      <c r="CB12" s="89"/>
      <c r="CC12" s="89"/>
      <c r="CD12" s="89"/>
      <c r="CE12" s="89"/>
      <c r="CF12" s="89"/>
      <c r="CG12" s="89"/>
      <c r="CH12" s="89"/>
      <c r="CI12" s="89"/>
      <c r="CJ12" s="89"/>
      <c r="CK12" s="89"/>
      <c r="CL12" s="89"/>
      <c r="CM12" s="89"/>
      <c r="CN12" s="89"/>
      <c r="CO12" s="89"/>
      <c r="CP12" s="89"/>
      <c r="CQ12" s="89"/>
      <c r="CR12" s="89"/>
      <c r="CS12" s="89"/>
      <c r="CT12" s="89"/>
      <c r="CU12" s="89"/>
      <c r="CV12" s="89"/>
      <c r="CW12" s="89"/>
      <c r="CX12" s="89"/>
      <c r="CY12" s="89"/>
      <c r="CZ12" s="89"/>
      <c r="DA12" s="89"/>
      <c r="DB12" s="89"/>
      <c r="DC12" s="89"/>
      <c r="DD12" s="89"/>
      <c r="DE12" s="89"/>
      <c r="DF12" s="89"/>
      <c r="DG12" s="89"/>
      <c r="DH12" s="89"/>
      <c r="DI12" s="89"/>
      <c r="DJ12" s="89"/>
      <c r="DK12" s="89"/>
      <c r="DL12" s="89"/>
      <c r="DM12" s="89"/>
      <c r="DN12" s="89"/>
      <c r="DO12" s="89"/>
      <c r="DP12" s="89"/>
      <c r="DQ12" s="89"/>
      <c r="DR12" s="89"/>
      <c r="DS12" s="89"/>
      <c r="DT12" s="89"/>
      <c r="DU12" s="89"/>
      <c r="DV12" s="89"/>
      <c r="DW12" s="89"/>
      <c r="DX12" s="89"/>
      <c r="DY12" s="89"/>
      <c r="DZ12" s="89"/>
      <c r="EA12" s="89"/>
      <c r="EB12" s="89"/>
      <c r="EC12" s="89"/>
      <c r="ED12" s="89"/>
      <c r="EE12" s="89"/>
      <c r="EF12" s="89"/>
      <c r="EG12" s="89"/>
      <c r="EH12" s="89"/>
      <c r="EI12" s="89"/>
      <c r="EJ12" s="89"/>
      <c r="EK12" s="89"/>
      <c r="EL12" s="89"/>
      <c r="EM12" s="89"/>
      <c r="EN12" s="89"/>
      <c r="EO12" s="89"/>
      <c r="EP12" s="89"/>
      <c r="EQ12" s="89"/>
      <c r="ER12" s="89"/>
      <c r="ES12" s="89"/>
      <c r="ET12" s="89"/>
      <c r="EU12" s="89"/>
      <c r="EV12" s="89"/>
      <c r="EW12" s="89"/>
      <c r="EX12" s="89"/>
      <c r="EY12" s="89"/>
      <c r="EZ12" s="89"/>
      <c r="FA12" s="89"/>
      <c r="FB12" s="89"/>
      <c r="FC12" s="89"/>
      <c r="FD12" s="89"/>
      <c r="FE12" s="89"/>
      <c r="FF12" s="89"/>
      <c r="FG12" s="89"/>
      <c r="FH12" s="89"/>
      <c r="FI12" s="89"/>
      <c r="FJ12" s="89"/>
      <c r="FK12" s="89"/>
      <c r="FL12" s="89"/>
      <c r="FM12" s="89"/>
      <c r="FN12" s="89"/>
      <c r="FO12" s="89"/>
      <c r="FP12" s="89"/>
      <c r="FQ12" s="89"/>
      <c r="FR12" s="89"/>
      <c r="FS12" s="89"/>
      <c r="FT12" s="89"/>
      <c r="FU12" s="89"/>
      <c r="FV12" s="89"/>
      <c r="FW12" s="89"/>
      <c r="FX12" s="89"/>
      <c r="FY12" s="89"/>
      <c r="FZ12" s="89"/>
      <c r="GA12" s="89"/>
      <c r="GB12" s="89"/>
      <c r="GC12" s="89"/>
      <c r="GD12" s="89"/>
      <c r="GE12" s="89"/>
      <c r="GF12" s="89"/>
      <c r="GG12" s="89"/>
      <c r="GH12" s="89"/>
      <c r="GI12" s="89"/>
      <c r="GJ12" s="89"/>
      <c r="GK12" s="89"/>
      <c r="GL12" s="89"/>
      <c r="GM12" s="89"/>
      <c r="GN12" s="89"/>
      <c r="GO12" s="89"/>
      <c r="GP12" s="89"/>
      <c r="GQ12" s="89"/>
      <c r="GR12" s="89"/>
      <c r="GS12" s="89"/>
      <c r="GT12" s="89"/>
      <c r="GU12" s="89"/>
      <c r="GV12" s="89"/>
      <c r="GW12" s="89"/>
      <c r="GX12" s="89"/>
      <c r="GY12" s="89"/>
      <c r="GZ12" s="89"/>
      <c r="HA12" s="89"/>
      <c r="HB12" s="89"/>
      <c r="HC12" s="89"/>
      <c r="HD12" s="89"/>
      <c r="HE12" s="89"/>
      <c r="HF12" s="89"/>
      <c r="HG12" s="89"/>
      <c r="HH12" s="89"/>
      <c r="HI12" s="89"/>
      <c r="HJ12" s="89"/>
      <c r="HK12" s="89"/>
      <c r="HL12" s="89"/>
      <c r="HM12" s="89"/>
      <c r="HN12" s="89"/>
      <c r="HO12" s="89"/>
      <c r="HP12" s="89"/>
      <c r="HQ12" s="89"/>
      <c r="HR12" s="89"/>
      <c r="HS12" s="89"/>
      <c r="HT12" s="89"/>
      <c r="HU12" s="89"/>
      <c r="HV12" s="89"/>
      <c r="HW12" s="89"/>
      <c r="HX12" s="89"/>
      <c r="HY12" s="89"/>
      <c r="HZ12" s="89"/>
      <c r="IA12" s="89"/>
      <c r="IB12" s="89"/>
      <c r="IC12" s="89"/>
      <c r="ID12" s="89"/>
      <c r="IE12" s="89"/>
      <c r="IF12" s="89"/>
      <c r="IG12" s="89"/>
      <c r="IH12" s="89"/>
      <c r="II12" s="89"/>
      <c r="IJ12" s="89"/>
      <c r="IK12" s="89"/>
      <c r="IL12" s="89"/>
      <c r="IM12" s="89"/>
      <c r="IN12" s="89"/>
      <c r="IO12" s="89"/>
      <c r="IP12" s="89"/>
      <c r="IQ12" s="89"/>
      <c r="IR12" s="89"/>
      <c r="IS12" s="89"/>
      <c r="IT12" s="89"/>
      <c r="IU12" s="89"/>
    </row>
    <row r="13" spans="1:255" s="88" customFormat="1" ht="26.25" customHeight="1" x14ac:dyDescent="0.25">
      <c r="A13" s="179"/>
      <c r="B13" s="180"/>
      <c r="C13" s="182"/>
      <c r="D13" s="182"/>
      <c r="E13"/>
      <c r="F13" s="152" t="s">
        <v>151</v>
      </c>
      <c r="G13" s="159">
        <f>SUM('Verrekenprijzen '!H70:H78,'Verrekenprijzen '!I70:I78)</f>
        <v>0</v>
      </c>
      <c r="H13" s="155" t="s">
        <v>14</v>
      </c>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s="89"/>
      <c r="BO13" s="89"/>
      <c r="BP13" s="89"/>
      <c r="BQ13" s="89"/>
      <c r="BR13" s="89"/>
      <c r="BS13" s="89"/>
      <c r="BT13" s="89"/>
      <c r="BU13" s="89"/>
      <c r="BV13" s="89"/>
      <c r="BW13" s="89"/>
      <c r="BX13" s="89"/>
      <c r="BY13" s="89"/>
      <c r="BZ13" s="89"/>
      <c r="CA13" s="89"/>
      <c r="CB13" s="89"/>
      <c r="CC13" s="89"/>
      <c r="CD13" s="89"/>
      <c r="CE13" s="89"/>
      <c r="CF13" s="89"/>
      <c r="CG13" s="89"/>
      <c r="CH13" s="89"/>
      <c r="CI13" s="89"/>
      <c r="CJ13" s="89"/>
      <c r="CK13" s="89"/>
      <c r="CL13" s="89"/>
      <c r="CM13" s="89"/>
      <c r="CN13" s="89"/>
      <c r="CO13" s="89"/>
      <c r="CP13" s="89"/>
      <c r="CQ13" s="89"/>
      <c r="CR13" s="89"/>
      <c r="CS13" s="89"/>
      <c r="CT13" s="89"/>
      <c r="CU13" s="89"/>
      <c r="CV13" s="89"/>
      <c r="CW13" s="89"/>
      <c r="CX13" s="89"/>
      <c r="CY13" s="89"/>
      <c r="CZ13" s="89"/>
      <c r="DA13" s="89"/>
      <c r="DB13" s="89"/>
      <c r="DC13" s="89"/>
      <c r="DD13" s="89"/>
      <c r="DE13" s="89"/>
      <c r="DF13" s="89"/>
      <c r="DG13" s="89"/>
      <c r="DH13" s="89"/>
      <c r="DI13" s="89"/>
      <c r="DJ13" s="89"/>
      <c r="DK13" s="89"/>
      <c r="DL13" s="89"/>
      <c r="DM13" s="89"/>
      <c r="DN13" s="89"/>
      <c r="DO13" s="89"/>
      <c r="DP13" s="89"/>
      <c r="DQ13" s="89"/>
      <c r="DR13" s="89"/>
      <c r="DS13" s="89"/>
      <c r="DT13" s="89"/>
      <c r="DU13" s="89"/>
      <c r="DV13" s="89"/>
      <c r="DW13" s="89"/>
      <c r="DX13" s="89"/>
      <c r="DY13" s="89"/>
      <c r="DZ13" s="89"/>
      <c r="EA13" s="89"/>
      <c r="EB13" s="89"/>
      <c r="EC13" s="89"/>
      <c r="ED13" s="89"/>
      <c r="EE13" s="89"/>
      <c r="EF13" s="89"/>
      <c r="EG13" s="89"/>
      <c r="EH13" s="89"/>
      <c r="EI13" s="89"/>
      <c r="EJ13" s="89"/>
      <c r="EK13" s="89"/>
      <c r="EL13" s="89"/>
      <c r="EM13" s="89"/>
      <c r="EN13" s="89"/>
      <c r="EO13" s="89"/>
      <c r="EP13" s="89"/>
      <c r="EQ13" s="89"/>
      <c r="ER13" s="89"/>
      <c r="ES13" s="89"/>
      <c r="ET13" s="89"/>
      <c r="EU13" s="89"/>
      <c r="EV13" s="89"/>
      <c r="EW13" s="89"/>
      <c r="EX13" s="89"/>
      <c r="EY13" s="89"/>
      <c r="EZ13" s="89"/>
      <c r="FA13" s="89"/>
      <c r="FB13" s="89"/>
      <c r="FC13" s="89"/>
      <c r="FD13" s="89"/>
      <c r="FE13" s="89"/>
      <c r="FF13" s="89"/>
      <c r="FG13" s="89"/>
      <c r="FH13" s="89"/>
      <c r="FI13" s="89"/>
      <c r="FJ13" s="89"/>
      <c r="FK13" s="89"/>
      <c r="FL13" s="89"/>
      <c r="FM13" s="89"/>
      <c r="FN13" s="89"/>
      <c r="FO13" s="89"/>
      <c r="FP13" s="89"/>
      <c r="FQ13" s="89"/>
      <c r="FR13" s="89"/>
      <c r="FS13" s="89"/>
      <c r="FT13" s="89"/>
      <c r="FU13" s="89"/>
      <c r="FV13" s="89"/>
      <c r="FW13" s="89"/>
      <c r="FX13" s="89"/>
      <c r="FY13" s="89"/>
      <c r="FZ13" s="89"/>
      <c r="GA13" s="89"/>
      <c r="GB13" s="89"/>
      <c r="GC13" s="89"/>
      <c r="GD13" s="89"/>
      <c r="GE13" s="89"/>
      <c r="GF13" s="89"/>
      <c r="GG13" s="89"/>
      <c r="GH13" s="89"/>
      <c r="GI13" s="89"/>
      <c r="GJ13" s="89"/>
      <c r="GK13" s="89"/>
      <c r="GL13" s="89"/>
      <c r="GM13" s="89"/>
      <c r="GN13" s="89"/>
      <c r="GO13" s="89"/>
      <c r="GP13" s="89"/>
      <c r="GQ13" s="89"/>
      <c r="GR13" s="89"/>
      <c r="GS13" s="89"/>
      <c r="GT13" s="89"/>
      <c r="GU13" s="89"/>
      <c r="GV13" s="89"/>
      <c r="GW13" s="89"/>
      <c r="GX13" s="89"/>
      <c r="GY13" s="89"/>
      <c r="GZ13" s="89"/>
      <c r="HA13" s="89"/>
      <c r="HB13" s="89"/>
      <c r="HC13" s="89"/>
      <c r="HD13" s="89"/>
      <c r="HE13" s="89"/>
      <c r="HF13" s="89"/>
      <c r="HG13" s="89"/>
      <c r="HH13" s="89"/>
      <c r="HI13" s="89"/>
      <c r="HJ13" s="89"/>
      <c r="HK13" s="89"/>
      <c r="HL13" s="89"/>
      <c r="HM13" s="89"/>
      <c r="HN13" s="89"/>
      <c r="HO13" s="89"/>
      <c r="HP13" s="89"/>
      <c r="HQ13" s="89"/>
      <c r="HR13" s="89"/>
      <c r="HS13" s="89"/>
      <c r="HT13" s="89"/>
      <c r="HU13" s="89"/>
      <c r="HV13" s="89"/>
      <c r="HW13" s="89"/>
      <c r="HX13" s="89"/>
      <c r="HY13" s="89"/>
      <c r="HZ13" s="89"/>
      <c r="IA13" s="89"/>
      <c r="IB13" s="89"/>
      <c r="IC13" s="89"/>
      <c r="ID13" s="89"/>
      <c r="IE13" s="89"/>
      <c r="IF13" s="89"/>
      <c r="IG13" s="89"/>
      <c r="IH13" s="89"/>
      <c r="II13" s="89"/>
      <c r="IJ13" s="89"/>
      <c r="IK13" s="89"/>
      <c r="IL13" s="89"/>
      <c r="IM13" s="89"/>
      <c r="IN13" s="89"/>
      <c r="IO13" s="89"/>
      <c r="IP13" s="89"/>
      <c r="IQ13" s="89"/>
      <c r="IR13" s="89"/>
      <c r="IS13" s="89"/>
      <c r="IT13" s="89"/>
      <c r="IU13" s="89"/>
    </row>
    <row r="14" spans="1:255" ht="15.75" thickBot="1" x14ac:dyDescent="0.3">
      <c r="A14" s="168" t="s">
        <v>16</v>
      </c>
      <c r="B14" s="169"/>
      <c r="C14" s="10">
        <f>SUM(C10:C12)</f>
        <v>0</v>
      </c>
      <c r="D14" s="10">
        <f>SUM(D10:D12)</f>
        <v>0</v>
      </c>
      <c r="F14" s="153" t="s">
        <v>17</v>
      </c>
      <c r="G14" s="160">
        <f>SUM(G9:G13)</f>
        <v>0</v>
      </c>
      <c r="H14" s="156"/>
    </row>
    <row r="15" spans="1:255" ht="19.5" thickBot="1" x14ac:dyDescent="0.35">
      <c r="A15" s="11" t="s">
        <v>3</v>
      </c>
      <c r="B15" s="12"/>
      <c r="C15" s="162"/>
      <c r="D15" s="163">
        <f>SUM(C14:D14)</f>
        <v>0</v>
      </c>
    </row>
    <row r="16" spans="1:255" ht="18.75" x14ac:dyDescent="0.3">
      <c r="A16" s="13"/>
      <c r="B16" s="14"/>
      <c r="C16" s="14"/>
      <c r="D16" s="14"/>
      <c r="F16" s="103"/>
      <c r="G16" s="104"/>
      <c r="H16" s="104"/>
    </row>
    <row r="17" spans="1:250" ht="18.75" x14ac:dyDescent="0.3">
      <c r="E17" s="14"/>
    </row>
    <row r="18" spans="1:250" ht="15.75" thickBot="1" x14ac:dyDescent="0.3"/>
    <row r="19" spans="1:250" ht="21.75" thickBot="1" x14ac:dyDescent="0.3">
      <c r="A19" s="15" t="s">
        <v>18</v>
      </c>
      <c r="B19" s="16"/>
      <c r="C19" s="16"/>
      <c r="D19" s="16"/>
      <c r="E19" s="16"/>
      <c r="F19" s="16"/>
      <c r="G19" s="16"/>
      <c r="H19" s="16"/>
      <c r="I19" s="164"/>
      <c r="P19" s="17"/>
    </row>
    <row r="20" spans="1:250" s="87" customFormat="1" ht="16.5" thickBot="1" x14ac:dyDescent="0.3">
      <c r="A20" s="85" t="s">
        <v>19</v>
      </c>
      <c r="B20" s="86"/>
      <c r="C20" s="86"/>
      <c r="D20" s="86"/>
      <c r="E20" s="86"/>
      <c r="F20" s="86"/>
      <c r="G20" s="86"/>
      <c r="H20" s="86"/>
      <c r="I20" s="165">
        <f>G14+D15</f>
        <v>0</v>
      </c>
      <c r="J20"/>
      <c r="K20"/>
      <c r="L20"/>
      <c r="M20"/>
      <c r="N20"/>
      <c r="O20"/>
      <c r="P20" s="17"/>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s="89"/>
      <c r="ER20" s="89"/>
      <c r="ES20" s="89"/>
      <c r="ET20" s="89"/>
      <c r="EU20" s="89"/>
      <c r="EV20" s="89"/>
      <c r="EW20" s="89"/>
      <c r="EX20" s="89"/>
      <c r="EY20" s="89"/>
      <c r="EZ20" s="89"/>
      <c r="FA20" s="89"/>
      <c r="FB20" s="89"/>
      <c r="FC20" s="89"/>
      <c r="FD20" s="89"/>
      <c r="FE20" s="89"/>
      <c r="FF20" s="89"/>
      <c r="FG20" s="89"/>
      <c r="FH20" s="89"/>
      <c r="FI20" s="89"/>
      <c r="FJ20" s="89"/>
      <c r="FK20" s="89"/>
      <c r="FL20" s="89"/>
      <c r="FM20" s="89"/>
      <c r="FN20" s="89"/>
      <c r="FO20" s="89"/>
      <c r="FP20" s="89"/>
      <c r="FQ20" s="89"/>
      <c r="FR20" s="89"/>
      <c r="FS20" s="89"/>
      <c r="FT20" s="89"/>
      <c r="FU20" s="89"/>
      <c r="FV20" s="89"/>
      <c r="FW20" s="89"/>
      <c r="FX20" s="89"/>
      <c r="FY20" s="89"/>
      <c r="FZ20" s="89"/>
      <c r="GA20" s="89"/>
      <c r="GB20" s="89"/>
      <c r="GC20" s="89"/>
      <c r="GD20" s="89"/>
      <c r="GE20" s="89"/>
      <c r="GF20" s="89"/>
      <c r="GG20" s="89"/>
      <c r="GH20" s="89"/>
      <c r="GI20" s="89"/>
      <c r="GJ20" s="89"/>
      <c r="GK20" s="89"/>
      <c r="GL20" s="89"/>
      <c r="GM20" s="89"/>
      <c r="GN20" s="89"/>
      <c r="GO20" s="89"/>
      <c r="GP20" s="89"/>
      <c r="GQ20" s="89"/>
      <c r="GR20" s="89"/>
      <c r="GS20" s="89"/>
      <c r="GT20" s="89"/>
      <c r="GU20" s="89"/>
      <c r="GV20" s="89"/>
      <c r="GW20" s="89"/>
      <c r="GX20" s="89"/>
      <c r="GY20" s="89"/>
      <c r="GZ20" s="89"/>
      <c r="HA20" s="89"/>
      <c r="HB20" s="89"/>
      <c r="HC20" s="89"/>
      <c r="HD20" s="89"/>
      <c r="HE20" s="89"/>
      <c r="HF20" s="89"/>
      <c r="HG20" s="89"/>
      <c r="HH20" s="89"/>
      <c r="HI20" s="89"/>
      <c r="HJ20" s="89"/>
      <c r="HK20" s="89"/>
      <c r="HL20" s="89"/>
      <c r="HM20" s="89"/>
      <c r="HN20" s="89"/>
      <c r="HO20" s="89"/>
      <c r="HP20" s="89"/>
      <c r="HQ20" s="89"/>
      <c r="HR20" s="89"/>
      <c r="HS20" s="89"/>
      <c r="HT20" s="89"/>
      <c r="HU20" s="89"/>
      <c r="HV20" s="89"/>
      <c r="HW20" s="89"/>
      <c r="HX20" s="89"/>
      <c r="HY20" s="89"/>
      <c r="HZ20" s="89"/>
      <c r="IA20" s="89"/>
      <c r="IB20" s="89"/>
      <c r="IC20" s="89"/>
      <c r="ID20" s="89"/>
      <c r="IE20" s="89"/>
      <c r="IF20" s="89"/>
      <c r="IG20" s="89"/>
      <c r="IH20" s="89"/>
      <c r="II20" s="89"/>
      <c r="IJ20" s="89"/>
      <c r="IK20" s="89"/>
      <c r="IL20" s="89"/>
      <c r="IM20" s="89"/>
      <c r="IN20" s="89"/>
      <c r="IO20" s="89"/>
      <c r="IP20" s="89"/>
    </row>
    <row r="21" spans="1:250" x14ac:dyDescent="0.25">
      <c r="A21" s="18" t="s">
        <v>20</v>
      </c>
      <c r="P21" s="17"/>
    </row>
    <row r="25" spans="1:250" x14ac:dyDescent="0.25">
      <c r="K25" s="17"/>
    </row>
  </sheetData>
  <sheetProtection algorithmName="SHA-512" hashValue="eiLsXymNakYFGCWlT1B61hcpo0VfN8JG+NssPvDpdQF6kwQaGbzeR3wtBqO2ITwCUBcju8LdNlwIB/zpAKqPYw==" saltValue="9kgt8xLM1OFKHAgUKJVsVA==" spinCount="100000" sheet="1" objects="1" scenarios="1"/>
  <mergeCells count="11">
    <mergeCell ref="A14:B14"/>
    <mergeCell ref="C4:E4"/>
    <mergeCell ref="F7:H7"/>
    <mergeCell ref="A9:B9"/>
    <mergeCell ref="A10:B11"/>
    <mergeCell ref="A12:B13"/>
    <mergeCell ref="C10:C11"/>
    <mergeCell ref="D10:D11"/>
    <mergeCell ref="C12:C13"/>
    <mergeCell ref="D12:D13"/>
    <mergeCell ref="A7:D7"/>
  </mergeCells>
  <phoneticPr fontId="25"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13A4C-7286-4CC0-9E48-516275DC58E7}">
  <dimension ref="A1:M57"/>
  <sheetViews>
    <sheetView workbookViewId="0">
      <selection activeCell="E11" sqref="E11:E12"/>
    </sheetView>
  </sheetViews>
  <sheetFormatPr defaultRowHeight="15" x14ac:dyDescent="0.25"/>
  <cols>
    <col min="1" max="1" width="39.28515625" customWidth="1"/>
    <col min="2" max="2" width="14.42578125" customWidth="1"/>
    <col min="3" max="3" width="10.85546875" customWidth="1"/>
    <col min="4" max="4" width="13.140625" customWidth="1"/>
    <col min="5" max="5" width="17.85546875" customWidth="1"/>
    <col min="6" max="7" width="11.85546875" customWidth="1"/>
    <col min="8" max="8" width="19" customWidth="1"/>
    <col min="9" max="9" width="21.140625" customWidth="1"/>
    <col min="10" max="10" width="9.28515625" customWidth="1"/>
    <col min="11" max="11" width="10.7109375" customWidth="1"/>
    <col min="12" max="12" width="16.140625" customWidth="1"/>
    <col min="13" max="13" width="16.5703125" hidden="1" customWidth="1"/>
  </cols>
  <sheetData>
    <row r="1" spans="1:13" ht="73.150000000000006" customHeight="1" x14ac:dyDescent="0.25"/>
    <row r="2" spans="1:13" ht="21" x14ac:dyDescent="0.35">
      <c r="A2" s="185" t="s">
        <v>45</v>
      </c>
      <c r="B2" s="186"/>
      <c r="C2" s="186"/>
      <c r="D2" s="186"/>
      <c r="E2" s="186"/>
      <c r="F2" s="186"/>
      <c r="G2" s="186"/>
      <c r="H2" s="186"/>
      <c r="I2" s="186"/>
      <c r="J2" s="20"/>
      <c r="K2" s="20"/>
      <c r="L2" s="20"/>
      <c r="M2" s="20"/>
    </row>
    <row r="3" spans="1:13" x14ac:dyDescent="0.25">
      <c r="A3" s="187" t="s">
        <v>81</v>
      </c>
      <c r="B3" s="187"/>
      <c r="C3" s="187"/>
      <c r="D3" s="187"/>
      <c r="E3" s="187"/>
      <c r="F3" s="187"/>
      <c r="G3" s="187"/>
      <c r="H3" s="187"/>
      <c r="I3" s="187"/>
    </row>
    <row r="5" spans="1:13" x14ac:dyDescent="0.25">
      <c r="A5" s="21" t="s">
        <v>0</v>
      </c>
      <c r="B5" s="188" t="s">
        <v>168</v>
      </c>
      <c r="C5" s="188"/>
      <c r="D5" s="188"/>
      <c r="E5" s="188"/>
      <c r="F5" s="188"/>
      <c r="G5" s="22"/>
    </row>
    <row r="7" spans="1:13" x14ac:dyDescent="0.25">
      <c r="C7" s="189" t="s">
        <v>21</v>
      </c>
      <c r="D7" s="189"/>
      <c r="E7" s="189"/>
      <c r="F7" s="189"/>
    </row>
    <row r="8" spans="1:13" ht="9" customHeight="1" thickBot="1" x14ac:dyDescent="0.3"/>
    <row r="9" spans="1:13" ht="36" customHeight="1" thickBot="1" x14ac:dyDescent="0.35">
      <c r="A9" s="95" t="s">
        <v>22</v>
      </c>
      <c r="B9" s="96"/>
      <c r="C9" s="96"/>
      <c r="D9" s="97"/>
      <c r="E9" s="98" t="s">
        <v>23</v>
      </c>
      <c r="F9" s="190" t="s">
        <v>24</v>
      </c>
      <c r="G9" s="191"/>
      <c r="H9" s="192" t="s">
        <v>25</v>
      </c>
      <c r="I9" s="193"/>
    </row>
    <row r="10" spans="1:13" ht="24.75" thickBot="1" x14ac:dyDescent="0.3">
      <c r="A10" s="23" t="s">
        <v>9</v>
      </c>
      <c r="B10" s="24"/>
      <c r="C10" s="24"/>
      <c r="D10" s="147" t="s">
        <v>79</v>
      </c>
      <c r="E10" s="147" t="s">
        <v>26</v>
      </c>
      <c r="F10" s="25" t="s">
        <v>5</v>
      </c>
      <c r="G10" s="26" t="s">
        <v>27</v>
      </c>
      <c r="H10" s="27" t="s">
        <v>28</v>
      </c>
      <c r="I10" s="28" t="s">
        <v>29</v>
      </c>
    </row>
    <row r="11" spans="1:13" ht="15" customHeight="1" x14ac:dyDescent="0.25">
      <c r="A11" s="194" t="s">
        <v>22</v>
      </c>
      <c r="B11" s="195"/>
      <c r="C11" s="195"/>
      <c r="D11" s="148"/>
      <c r="E11" s="148"/>
      <c r="F11" s="196">
        <v>1</v>
      </c>
      <c r="G11" s="198">
        <v>15</v>
      </c>
      <c r="H11" s="30">
        <f>D11*$F$11</f>
        <v>0</v>
      </c>
      <c r="I11" s="31">
        <f>$G$11*E11</f>
        <v>0</v>
      </c>
    </row>
    <row r="12" spans="1:13" ht="15" customHeight="1" thickBot="1" x14ac:dyDescent="0.3">
      <c r="A12" s="99" t="s">
        <v>155</v>
      </c>
      <c r="B12" s="100"/>
      <c r="C12" s="100"/>
      <c r="D12" s="149"/>
      <c r="E12" s="150"/>
      <c r="F12" s="197"/>
      <c r="G12" s="199"/>
      <c r="H12" s="30">
        <f>D12*$F$11</f>
        <v>0</v>
      </c>
      <c r="I12" s="31">
        <f>$G$11*E12</f>
        <v>0</v>
      </c>
    </row>
    <row r="13" spans="1:13" ht="15" customHeight="1" x14ac:dyDescent="0.25">
      <c r="A13" s="194" t="s">
        <v>30</v>
      </c>
      <c r="B13" s="195"/>
      <c r="C13" s="195"/>
      <c r="D13" s="149"/>
      <c r="E13" s="146"/>
      <c r="F13" s="197"/>
      <c r="G13" s="199"/>
      <c r="H13" s="30">
        <f>D13*$F$11</f>
        <v>0</v>
      </c>
      <c r="I13" s="207"/>
      <c r="M13" t="s">
        <v>169</v>
      </c>
    </row>
    <row r="14" spans="1:13" ht="15" customHeight="1" x14ac:dyDescent="0.25">
      <c r="A14" s="194" t="s">
        <v>31</v>
      </c>
      <c r="B14" s="195"/>
      <c r="C14" s="195"/>
      <c r="D14" s="149"/>
      <c r="E14" s="146"/>
      <c r="F14" s="197"/>
      <c r="G14" s="199"/>
      <c r="H14" s="30">
        <f t="shared" ref="H14:H16" si="0">D14*$F$11</f>
        <v>0</v>
      </c>
      <c r="I14" s="208"/>
      <c r="M14" t="s">
        <v>170</v>
      </c>
    </row>
    <row r="15" spans="1:13" ht="28.15" customHeight="1" x14ac:dyDescent="0.25">
      <c r="A15" s="194" t="s">
        <v>171</v>
      </c>
      <c r="B15" s="195"/>
      <c r="C15" s="216"/>
      <c r="D15" s="149"/>
      <c r="E15" s="146"/>
      <c r="F15" s="197"/>
      <c r="G15" s="199"/>
      <c r="H15" s="166" t="str">
        <f>IF(D15="ja",10500,IF(D15="nee",0,"Vul het antwoord op de vraag in!"))</f>
        <v>Vul het antwoord op de vraag in!</v>
      </c>
      <c r="I15" s="208"/>
    </row>
    <row r="16" spans="1:13" ht="15" customHeight="1" thickBot="1" x14ac:dyDescent="0.3">
      <c r="A16" s="194" t="s">
        <v>32</v>
      </c>
      <c r="B16" s="195"/>
      <c r="C16" s="210"/>
      <c r="D16" s="149"/>
      <c r="E16" s="146"/>
      <c r="F16" s="197"/>
      <c r="G16" s="199"/>
      <c r="H16" s="30">
        <f t="shared" si="0"/>
        <v>0</v>
      </c>
      <c r="I16" s="209"/>
    </row>
    <row r="17" spans="1:9" ht="15.75" thickBot="1" x14ac:dyDescent="0.3">
      <c r="A17" s="211" t="s">
        <v>33</v>
      </c>
      <c r="B17" s="212"/>
      <c r="C17" s="212"/>
      <c r="D17" s="150"/>
      <c r="E17" s="151"/>
      <c r="F17" s="197"/>
      <c r="G17" s="199"/>
      <c r="H17" s="32">
        <f>D17*$F$11</f>
        <v>0</v>
      </c>
      <c r="I17" s="33">
        <f>$G$11*E17</f>
        <v>0</v>
      </c>
    </row>
    <row r="18" spans="1:9" ht="15.75" thickBot="1" x14ac:dyDescent="0.3">
      <c r="A18" s="213" t="s">
        <v>34</v>
      </c>
      <c r="B18" s="214"/>
      <c r="C18" s="214"/>
      <c r="D18" s="214"/>
      <c r="E18" s="214"/>
      <c r="F18" s="214"/>
      <c r="G18" s="215"/>
      <c r="H18" s="34">
        <f>SUM(H11:H17)</f>
        <v>0</v>
      </c>
      <c r="I18" s="35">
        <f>SUM(I11:I17)</f>
        <v>0</v>
      </c>
    </row>
    <row r="19" spans="1:9" ht="15.75" thickBot="1" x14ac:dyDescent="0.3"/>
    <row r="20" spans="1:9" ht="38.25" customHeight="1" thickBot="1" x14ac:dyDescent="0.35">
      <c r="A20" s="202" t="s">
        <v>35</v>
      </c>
      <c r="B20" s="203"/>
      <c r="C20" s="203"/>
      <c r="D20" s="203"/>
      <c r="E20" s="204"/>
      <c r="F20" s="205" t="s">
        <v>36</v>
      </c>
      <c r="G20" s="206"/>
      <c r="H20" s="200" t="s">
        <v>25</v>
      </c>
      <c r="I20" s="201"/>
    </row>
    <row r="21" spans="1:9" ht="24.75" thickBot="1" x14ac:dyDescent="0.3">
      <c r="A21" s="119" t="s">
        <v>37</v>
      </c>
      <c r="B21" s="120" t="s">
        <v>38</v>
      </c>
      <c r="C21" s="36" t="s">
        <v>39</v>
      </c>
      <c r="D21" s="36" t="s">
        <v>80</v>
      </c>
      <c r="E21" s="121" t="s">
        <v>162</v>
      </c>
      <c r="F21" s="37" t="s">
        <v>5</v>
      </c>
      <c r="G21" s="38" t="s">
        <v>27</v>
      </c>
      <c r="H21" s="108" t="s">
        <v>28</v>
      </c>
      <c r="I21" s="109" t="s">
        <v>41</v>
      </c>
    </row>
    <row r="22" spans="1:9" ht="15.75" thickBot="1" x14ac:dyDescent="0.3">
      <c r="A22" s="122" t="s">
        <v>42</v>
      </c>
      <c r="B22" s="123"/>
      <c r="C22" s="143">
        <v>1</v>
      </c>
      <c r="D22" s="145"/>
      <c r="E22" s="144"/>
      <c r="F22" s="220">
        <v>1</v>
      </c>
      <c r="G22" s="223">
        <v>15</v>
      </c>
      <c r="H22" s="110">
        <f t="shared" ref="H22:H52" si="1">C22*D22*$F$22</f>
        <v>0</v>
      </c>
      <c r="I22" s="110"/>
    </row>
    <row r="23" spans="1:9" ht="36.75" customHeight="1" thickBot="1" x14ac:dyDescent="0.3">
      <c r="A23" s="217" t="s">
        <v>176</v>
      </c>
      <c r="B23" s="90" t="s">
        <v>95</v>
      </c>
      <c r="C23" s="138">
        <v>1</v>
      </c>
      <c r="D23" s="141"/>
      <c r="E23" s="124"/>
      <c r="F23" s="221"/>
      <c r="G23" s="224"/>
      <c r="H23" s="39">
        <f t="shared" si="1"/>
        <v>0</v>
      </c>
      <c r="I23" s="39">
        <f t="shared" ref="I23:I52" si="2">C23*E23*$G$22</f>
        <v>0</v>
      </c>
    </row>
    <row r="24" spans="1:9" ht="36" customHeight="1" thickBot="1" x14ac:dyDescent="0.3">
      <c r="A24" s="218"/>
      <c r="B24" s="90" t="s">
        <v>147</v>
      </c>
      <c r="C24" s="138">
        <v>1</v>
      </c>
      <c r="D24" s="141"/>
      <c r="E24" s="124"/>
      <c r="F24" s="221"/>
      <c r="G24" s="224"/>
      <c r="H24" s="39">
        <f t="shared" si="1"/>
        <v>0</v>
      </c>
      <c r="I24" s="39">
        <f t="shared" si="2"/>
        <v>0</v>
      </c>
    </row>
    <row r="25" spans="1:9" ht="28.5" customHeight="1" thickBot="1" x14ac:dyDescent="0.3">
      <c r="A25" s="217" t="s">
        <v>175</v>
      </c>
      <c r="B25" s="90" t="s">
        <v>82</v>
      </c>
      <c r="C25" s="138">
        <v>3</v>
      </c>
      <c r="D25" s="141"/>
      <c r="E25" s="124"/>
      <c r="F25" s="221"/>
      <c r="G25" s="224"/>
      <c r="H25" s="39">
        <f t="shared" si="1"/>
        <v>0</v>
      </c>
      <c r="I25" s="39">
        <f t="shared" si="2"/>
        <v>0</v>
      </c>
    </row>
    <row r="26" spans="1:9" ht="28.5" customHeight="1" thickBot="1" x14ac:dyDescent="0.3">
      <c r="A26" s="218"/>
      <c r="B26" s="90" t="s">
        <v>94</v>
      </c>
      <c r="C26" s="138">
        <v>10</v>
      </c>
      <c r="D26" s="141"/>
      <c r="E26" s="124"/>
      <c r="F26" s="221"/>
      <c r="G26" s="224"/>
      <c r="H26" s="39">
        <f t="shared" si="1"/>
        <v>0</v>
      </c>
      <c r="I26" s="39">
        <f t="shared" si="2"/>
        <v>0</v>
      </c>
    </row>
    <row r="27" spans="1:9" ht="30" customHeight="1" thickBot="1" x14ac:dyDescent="0.3">
      <c r="A27" s="218"/>
      <c r="B27" s="90" t="s">
        <v>83</v>
      </c>
      <c r="C27" s="138">
        <v>1</v>
      </c>
      <c r="D27" s="141"/>
      <c r="E27" s="124"/>
      <c r="F27" s="221"/>
      <c r="G27" s="224"/>
      <c r="H27" s="39">
        <f t="shared" si="1"/>
        <v>0</v>
      </c>
      <c r="I27" s="39">
        <f t="shared" si="2"/>
        <v>0</v>
      </c>
    </row>
    <row r="28" spans="1:9" ht="42" customHeight="1" thickBot="1" x14ac:dyDescent="0.3">
      <c r="A28" s="218"/>
      <c r="B28" s="90" t="s">
        <v>95</v>
      </c>
      <c r="C28" s="138">
        <v>2</v>
      </c>
      <c r="D28" s="141"/>
      <c r="E28" s="124"/>
      <c r="F28" s="221"/>
      <c r="G28" s="224"/>
      <c r="H28" s="39">
        <f t="shared" si="1"/>
        <v>0</v>
      </c>
      <c r="I28" s="39">
        <f t="shared" si="2"/>
        <v>0</v>
      </c>
    </row>
    <row r="29" spans="1:9" ht="27" customHeight="1" thickBot="1" x14ac:dyDescent="0.3">
      <c r="A29" s="218"/>
      <c r="B29" s="90" t="s">
        <v>96</v>
      </c>
      <c r="C29" s="138">
        <v>6</v>
      </c>
      <c r="D29" s="141"/>
      <c r="E29" s="124"/>
      <c r="F29" s="221"/>
      <c r="G29" s="224"/>
      <c r="H29" s="39">
        <f t="shared" si="1"/>
        <v>0</v>
      </c>
      <c r="I29" s="39">
        <f t="shared" si="2"/>
        <v>0</v>
      </c>
    </row>
    <row r="30" spans="1:9" ht="27.75" customHeight="1" thickBot="1" x14ac:dyDescent="0.3">
      <c r="A30" s="219"/>
      <c r="B30" s="90" t="s">
        <v>86</v>
      </c>
      <c r="C30" s="138">
        <v>2</v>
      </c>
      <c r="D30" s="141"/>
      <c r="E30" s="124"/>
      <c r="F30" s="221"/>
      <c r="G30" s="224"/>
      <c r="H30" s="39">
        <f t="shared" si="1"/>
        <v>0</v>
      </c>
      <c r="I30" s="39">
        <f t="shared" si="2"/>
        <v>0</v>
      </c>
    </row>
    <row r="31" spans="1:9" ht="36" customHeight="1" thickBot="1" x14ac:dyDescent="0.3">
      <c r="A31" s="217" t="s">
        <v>177</v>
      </c>
      <c r="B31" s="90" t="s">
        <v>94</v>
      </c>
      <c r="C31" s="138">
        <v>1</v>
      </c>
      <c r="D31" s="141"/>
      <c r="E31" s="124"/>
      <c r="F31" s="221"/>
      <c r="G31" s="224"/>
      <c r="H31" s="39">
        <f t="shared" si="1"/>
        <v>0</v>
      </c>
      <c r="I31" s="39">
        <f t="shared" si="2"/>
        <v>0</v>
      </c>
    </row>
    <row r="32" spans="1:9" ht="36" customHeight="1" thickBot="1" x14ac:dyDescent="0.3">
      <c r="A32" s="219"/>
      <c r="B32" s="93" t="s">
        <v>97</v>
      </c>
      <c r="C32" s="139">
        <v>1</v>
      </c>
      <c r="D32" s="141"/>
      <c r="E32" s="124"/>
      <c r="F32" s="221"/>
      <c r="G32" s="224"/>
      <c r="H32" s="39">
        <f t="shared" si="1"/>
        <v>0</v>
      </c>
      <c r="I32" s="39">
        <f t="shared" si="2"/>
        <v>0</v>
      </c>
    </row>
    <row r="33" spans="1:9" ht="36" customHeight="1" thickBot="1" x14ac:dyDescent="0.3">
      <c r="A33" s="101" t="s">
        <v>178</v>
      </c>
      <c r="B33" s="93" t="s">
        <v>94</v>
      </c>
      <c r="C33" s="139">
        <v>1</v>
      </c>
      <c r="D33" s="141"/>
      <c r="E33" s="124"/>
      <c r="F33" s="221"/>
      <c r="G33" s="224"/>
      <c r="H33" s="102">
        <f t="shared" si="1"/>
        <v>0</v>
      </c>
      <c r="I33" s="39">
        <f t="shared" si="2"/>
        <v>0</v>
      </c>
    </row>
    <row r="34" spans="1:9" ht="36" customHeight="1" thickBot="1" x14ac:dyDescent="0.3">
      <c r="A34" s="101" t="s">
        <v>179</v>
      </c>
      <c r="B34" s="91" t="s">
        <v>102</v>
      </c>
      <c r="C34" s="138">
        <v>1</v>
      </c>
      <c r="D34" s="141"/>
      <c r="E34" s="124"/>
      <c r="F34" s="221"/>
      <c r="G34" s="224"/>
      <c r="H34" s="39">
        <f t="shared" si="1"/>
        <v>0</v>
      </c>
      <c r="I34" s="39">
        <f t="shared" si="2"/>
        <v>0</v>
      </c>
    </row>
    <row r="35" spans="1:9" ht="36" customHeight="1" thickBot="1" x14ac:dyDescent="0.3">
      <c r="A35" s="167" t="s">
        <v>174</v>
      </c>
      <c r="B35" s="91" t="s">
        <v>102</v>
      </c>
      <c r="C35" s="138">
        <v>1</v>
      </c>
      <c r="D35" s="141"/>
      <c r="E35" s="124"/>
      <c r="F35" s="221"/>
      <c r="G35" s="224"/>
      <c r="H35" s="39">
        <f t="shared" si="1"/>
        <v>0</v>
      </c>
      <c r="I35" s="39">
        <f t="shared" si="2"/>
        <v>0</v>
      </c>
    </row>
    <row r="36" spans="1:9" ht="36" customHeight="1" thickBot="1" x14ac:dyDescent="0.3">
      <c r="A36" s="217" t="s">
        <v>98</v>
      </c>
      <c r="B36" s="90" t="s">
        <v>101</v>
      </c>
      <c r="C36" s="138">
        <v>2</v>
      </c>
      <c r="D36" s="141"/>
      <c r="E36" s="124"/>
      <c r="F36" s="221"/>
      <c r="G36" s="224"/>
      <c r="H36" s="39">
        <f t="shared" si="1"/>
        <v>0</v>
      </c>
      <c r="I36" s="39">
        <f t="shared" si="2"/>
        <v>0</v>
      </c>
    </row>
    <row r="37" spans="1:9" ht="36" customHeight="1" thickBot="1" x14ac:dyDescent="0.3">
      <c r="A37" s="218"/>
      <c r="B37" s="90" t="s">
        <v>82</v>
      </c>
      <c r="C37" s="138">
        <v>1</v>
      </c>
      <c r="D37" s="141"/>
      <c r="E37" s="124"/>
      <c r="F37" s="221"/>
      <c r="G37" s="224"/>
      <c r="H37" s="39">
        <f t="shared" si="1"/>
        <v>0</v>
      </c>
      <c r="I37" s="39">
        <f t="shared" si="2"/>
        <v>0</v>
      </c>
    </row>
    <row r="38" spans="1:9" ht="36" customHeight="1" thickBot="1" x14ac:dyDescent="0.3">
      <c r="A38" s="218"/>
      <c r="B38" s="90" t="s">
        <v>102</v>
      </c>
      <c r="C38" s="138">
        <v>5</v>
      </c>
      <c r="D38" s="141"/>
      <c r="E38" s="124"/>
      <c r="F38" s="221"/>
      <c r="G38" s="224"/>
      <c r="H38" s="39">
        <f t="shared" si="1"/>
        <v>0</v>
      </c>
      <c r="I38" s="39">
        <f t="shared" si="2"/>
        <v>0</v>
      </c>
    </row>
    <row r="39" spans="1:9" ht="36" customHeight="1" thickBot="1" x14ac:dyDescent="0.3">
      <c r="A39" s="218"/>
      <c r="B39" s="90" t="s">
        <v>94</v>
      </c>
      <c r="C39" s="138">
        <v>4</v>
      </c>
      <c r="D39" s="141"/>
      <c r="E39" s="124"/>
      <c r="F39" s="221"/>
      <c r="G39" s="224"/>
      <c r="H39" s="39">
        <f t="shared" si="1"/>
        <v>0</v>
      </c>
      <c r="I39" s="39">
        <f t="shared" si="2"/>
        <v>0</v>
      </c>
    </row>
    <row r="40" spans="1:9" ht="36" customHeight="1" thickBot="1" x14ac:dyDescent="0.3">
      <c r="A40" s="219"/>
      <c r="B40" s="90" t="s">
        <v>96</v>
      </c>
      <c r="C40" s="138">
        <v>1</v>
      </c>
      <c r="D40" s="141"/>
      <c r="E40" s="124"/>
      <c r="F40" s="221"/>
      <c r="G40" s="224"/>
      <c r="H40" s="39">
        <f t="shared" si="1"/>
        <v>0</v>
      </c>
      <c r="I40" s="39">
        <f t="shared" si="2"/>
        <v>0</v>
      </c>
    </row>
    <row r="41" spans="1:9" ht="36" customHeight="1" thickBot="1" x14ac:dyDescent="0.3">
      <c r="A41" s="92" t="s">
        <v>99</v>
      </c>
      <c r="B41" s="90" t="s">
        <v>101</v>
      </c>
      <c r="C41" s="138">
        <v>1</v>
      </c>
      <c r="D41" s="141"/>
      <c r="E41" s="124"/>
      <c r="F41" s="221"/>
      <c r="G41" s="224"/>
      <c r="H41" s="39">
        <f t="shared" si="1"/>
        <v>0</v>
      </c>
      <c r="I41" s="39">
        <f t="shared" si="2"/>
        <v>0</v>
      </c>
    </row>
    <row r="42" spans="1:9" ht="36" customHeight="1" thickBot="1" x14ac:dyDescent="0.3">
      <c r="A42" s="92" t="s">
        <v>100</v>
      </c>
      <c r="B42" s="90" t="s">
        <v>103</v>
      </c>
      <c r="C42" s="138">
        <v>1</v>
      </c>
      <c r="D42" s="141"/>
      <c r="E42" s="124"/>
      <c r="F42" s="221"/>
      <c r="G42" s="224"/>
      <c r="H42" s="39">
        <f t="shared" si="1"/>
        <v>0</v>
      </c>
      <c r="I42" s="39">
        <f t="shared" si="2"/>
        <v>0</v>
      </c>
    </row>
    <row r="43" spans="1:9" ht="36" customHeight="1" thickBot="1" x14ac:dyDescent="0.3">
      <c r="A43" s="217" t="s">
        <v>87</v>
      </c>
      <c r="B43" s="90" t="s">
        <v>82</v>
      </c>
      <c r="C43" s="138">
        <v>4</v>
      </c>
      <c r="D43" s="141"/>
      <c r="E43" s="124"/>
      <c r="F43" s="221"/>
      <c r="G43" s="224"/>
      <c r="H43" s="39">
        <f t="shared" si="1"/>
        <v>0</v>
      </c>
      <c r="I43" s="39">
        <f t="shared" si="2"/>
        <v>0</v>
      </c>
    </row>
    <row r="44" spans="1:9" ht="36" customHeight="1" thickBot="1" x14ac:dyDescent="0.3">
      <c r="A44" s="219"/>
      <c r="B44" s="90" t="s">
        <v>90</v>
      </c>
      <c r="C44" s="138">
        <v>1</v>
      </c>
      <c r="D44" s="141"/>
      <c r="E44" s="124"/>
      <c r="F44" s="221"/>
      <c r="G44" s="224"/>
      <c r="H44" s="39">
        <f t="shared" si="1"/>
        <v>0</v>
      </c>
      <c r="I44" s="39">
        <f t="shared" si="2"/>
        <v>0</v>
      </c>
    </row>
    <row r="45" spans="1:9" ht="36" customHeight="1" thickBot="1" x14ac:dyDescent="0.3">
      <c r="A45" s="92" t="s">
        <v>91</v>
      </c>
      <c r="B45" s="90" t="s">
        <v>93</v>
      </c>
      <c r="C45" s="138">
        <v>119</v>
      </c>
      <c r="D45" s="141"/>
      <c r="E45" s="124"/>
      <c r="F45" s="221"/>
      <c r="G45" s="224"/>
      <c r="H45" s="39">
        <f t="shared" si="1"/>
        <v>0</v>
      </c>
      <c r="I45" s="39">
        <f t="shared" si="2"/>
        <v>0</v>
      </c>
    </row>
    <row r="46" spans="1:9" ht="36" customHeight="1" thickBot="1" x14ac:dyDescent="0.3">
      <c r="A46" s="92" t="s">
        <v>92</v>
      </c>
      <c r="B46" s="90" t="s">
        <v>84</v>
      </c>
      <c r="C46" s="138">
        <v>1</v>
      </c>
      <c r="D46" s="141"/>
      <c r="E46" s="124"/>
      <c r="F46" s="221"/>
      <c r="G46" s="224"/>
      <c r="H46" s="39">
        <f t="shared" si="1"/>
        <v>0</v>
      </c>
      <c r="I46" s="39">
        <f t="shared" si="2"/>
        <v>0</v>
      </c>
    </row>
    <row r="47" spans="1:9" ht="30.75" customHeight="1" thickBot="1" x14ac:dyDescent="0.3">
      <c r="A47" s="229" t="s">
        <v>173</v>
      </c>
      <c r="B47" s="90" t="s">
        <v>102</v>
      </c>
      <c r="C47" s="138">
        <v>1</v>
      </c>
      <c r="D47" s="141"/>
      <c r="E47" s="124"/>
      <c r="F47" s="221"/>
      <c r="G47" s="224"/>
      <c r="H47" s="39">
        <f t="shared" si="1"/>
        <v>0</v>
      </c>
      <c r="I47" s="39">
        <f t="shared" si="2"/>
        <v>0</v>
      </c>
    </row>
    <row r="48" spans="1:9" ht="27" customHeight="1" thickBot="1" x14ac:dyDescent="0.3">
      <c r="A48" s="229"/>
      <c r="B48" s="90" t="s">
        <v>97</v>
      </c>
      <c r="C48" s="138">
        <v>1</v>
      </c>
      <c r="D48" s="141"/>
      <c r="E48" s="124"/>
      <c r="F48" s="221"/>
      <c r="G48" s="224"/>
      <c r="H48" s="39">
        <f t="shared" si="1"/>
        <v>0</v>
      </c>
      <c r="I48" s="39">
        <f t="shared" si="2"/>
        <v>0</v>
      </c>
    </row>
    <row r="49" spans="1:11" ht="27" customHeight="1" thickBot="1" x14ac:dyDescent="0.3">
      <c r="A49" s="125" t="s">
        <v>172</v>
      </c>
      <c r="B49" s="90" t="s">
        <v>86</v>
      </c>
      <c r="C49" s="138">
        <v>4</v>
      </c>
      <c r="D49" s="141"/>
      <c r="E49" s="124"/>
      <c r="F49" s="221"/>
      <c r="G49" s="224"/>
      <c r="H49" s="30">
        <f t="shared" si="1"/>
        <v>0</v>
      </c>
      <c r="I49" s="39">
        <f t="shared" si="2"/>
        <v>0</v>
      </c>
    </row>
    <row r="50" spans="1:11" ht="27" customHeight="1" thickBot="1" x14ac:dyDescent="0.3">
      <c r="A50" s="125" t="s">
        <v>88</v>
      </c>
      <c r="B50" s="90" t="s">
        <v>82</v>
      </c>
      <c r="C50" s="138">
        <v>1</v>
      </c>
      <c r="D50" s="141"/>
      <c r="E50" s="124"/>
      <c r="F50" s="221"/>
      <c r="G50" s="224"/>
      <c r="H50" s="30">
        <f t="shared" si="1"/>
        <v>0</v>
      </c>
      <c r="I50" s="39">
        <f t="shared" si="2"/>
        <v>0</v>
      </c>
    </row>
    <row r="51" spans="1:11" ht="27" customHeight="1" thickBot="1" x14ac:dyDescent="0.3">
      <c r="A51" s="125" t="s">
        <v>85</v>
      </c>
      <c r="B51" s="90" t="s">
        <v>86</v>
      </c>
      <c r="C51" s="138">
        <v>1</v>
      </c>
      <c r="D51" s="141"/>
      <c r="E51" s="124"/>
      <c r="F51" s="221"/>
      <c r="G51" s="224"/>
      <c r="H51" s="30">
        <f t="shared" si="1"/>
        <v>0</v>
      </c>
      <c r="I51" s="39">
        <f t="shared" si="2"/>
        <v>0</v>
      </c>
    </row>
    <row r="52" spans="1:11" ht="27" customHeight="1" thickBot="1" x14ac:dyDescent="0.3">
      <c r="A52" s="126" t="s">
        <v>89</v>
      </c>
      <c r="B52" s="127" t="s">
        <v>86</v>
      </c>
      <c r="C52" s="140">
        <v>3</v>
      </c>
      <c r="D52" s="142"/>
      <c r="E52" s="128"/>
      <c r="F52" s="222"/>
      <c r="G52" s="225"/>
      <c r="H52" s="111">
        <f t="shared" si="1"/>
        <v>0</v>
      </c>
      <c r="I52" s="112">
        <f t="shared" si="2"/>
        <v>0</v>
      </c>
    </row>
    <row r="53" spans="1:11" s="89" customFormat="1" ht="27" customHeight="1" thickBot="1" x14ac:dyDescent="0.3">
      <c r="A53" s="113"/>
      <c r="B53" s="114"/>
      <c r="C53" s="115"/>
      <c r="D53" s="116"/>
      <c r="E53" s="116"/>
      <c r="F53" s="117"/>
      <c r="G53" s="117"/>
      <c r="H53" s="118"/>
      <c r="I53" s="118"/>
    </row>
    <row r="54" spans="1:11" ht="15.75" thickBot="1" x14ac:dyDescent="0.3">
      <c r="A54" s="230" t="s">
        <v>43</v>
      </c>
      <c r="B54" s="231"/>
      <c r="C54" s="129">
        <f>SUM(C23:C52)</f>
        <v>182</v>
      </c>
      <c r="D54" s="232"/>
      <c r="E54" s="233"/>
      <c r="F54" s="233"/>
      <c r="G54" s="234"/>
      <c r="H54" s="130">
        <f>SUM(H22:H52)</f>
        <v>0</v>
      </c>
      <c r="I54" s="131">
        <f>SUM(I22:I52)</f>
        <v>0</v>
      </c>
    </row>
    <row r="55" spans="1:11" x14ac:dyDescent="0.25">
      <c r="A55" s="43"/>
      <c r="B55" s="43"/>
      <c r="C55" s="44"/>
      <c r="D55" s="44"/>
      <c r="E55" s="45"/>
      <c r="F55" s="45"/>
      <c r="G55" s="45"/>
      <c r="H55" s="45"/>
      <c r="I55" s="45"/>
      <c r="J55" s="45"/>
      <c r="K55" s="45"/>
    </row>
    <row r="56" spans="1:11" x14ac:dyDescent="0.25">
      <c r="A56" s="46"/>
      <c r="B56" s="46"/>
      <c r="C56" s="46"/>
      <c r="D56" s="46"/>
      <c r="E56" s="46"/>
      <c r="F56" s="47"/>
      <c r="G56" s="47"/>
      <c r="H56" s="48"/>
      <c r="I56" s="48"/>
    </row>
    <row r="57" spans="1:11" s="50" customFormat="1" ht="15.75" x14ac:dyDescent="0.25">
      <c r="A57" s="226" t="s">
        <v>44</v>
      </c>
      <c r="B57" s="227"/>
      <c r="C57" s="227"/>
      <c r="D57" s="227"/>
      <c r="E57" s="227"/>
      <c r="F57" s="227"/>
      <c r="G57" s="228"/>
      <c r="H57" s="49">
        <f>H54+H18</f>
        <v>0</v>
      </c>
      <c r="I57" s="49">
        <f>I54+I18</f>
        <v>0</v>
      </c>
    </row>
  </sheetData>
  <sheetProtection algorithmName="SHA-512" hashValue="IEtdGpE2BVr0BjyG4ol/+RZLrd7ryyOenGqp1377NpFNhirSdvI3EpSnglDboEe12lShp08JJn6H3h/w0lTfdA==" saltValue="CGuXmYFLRHBoDp4AverazA==" spinCount="100000" sheet="1" objects="1" scenarios="1"/>
  <mergeCells count="30">
    <mergeCell ref="A57:G57"/>
    <mergeCell ref="A43:A44"/>
    <mergeCell ref="A47:A48"/>
    <mergeCell ref="A36:A40"/>
    <mergeCell ref="A54:B54"/>
    <mergeCell ref="D54:G54"/>
    <mergeCell ref="A25:A30"/>
    <mergeCell ref="A31:A32"/>
    <mergeCell ref="A23:A24"/>
    <mergeCell ref="F22:F52"/>
    <mergeCell ref="G22:G52"/>
    <mergeCell ref="A11:C11"/>
    <mergeCell ref="F11:F17"/>
    <mergeCell ref="G11:G17"/>
    <mergeCell ref="A13:C13"/>
    <mergeCell ref="H20:I20"/>
    <mergeCell ref="A20:E20"/>
    <mergeCell ref="F20:G20"/>
    <mergeCell ref="I13:I16"/>
    <mergeCell ref="A14:C14"/>
    <mergeCell ref="A16:C16"/>
    <mergeCell ref="A17:C17"/>
    <mergeCell ref="A18:G18"/>
    <mergeCell ref="A15:C15"/>
    <mergeCell ref="A2:I2"/>
    <mergeCell ref="A3:I3"/>
    <mergeCell ref="B5:F5"/>
    <mergeCell ref="C7:F7"/>
    <mergeCell ref="F9:G9"/>
    <mergeCell ref="H9:I9"/>
  </mergeCells>
  <conditionalFormatting sqref="H15">
    <cfRule type="cellIs" dxfId="0" priority="1" operator="equal">
      <formula>"Vul het antwoord op de vraag in!"</formula>
    </cfRule>
  </conditionalFormatting>
  <dataValidations count="1">
    <dataValidation type="list" allowBlank="1" showInputMessage="1" showErrorMessage="1" sqref="D15" xr:uid="{B6E8FB66-3DEF-49CA-B7DC-513644BA4E01}">
      <formula1>$M$12:$M$14</formula1>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9F28B-DEF4-44A8-85AE-DB99A2D006D6}">
  <dimension ref="A1:AC78"/>
  <sheetViews>
    <sheetView workbookViewId="0">
      <selection activeCell="K8" sqref="K8"/>
    </sheetView>
  </sheetViews>
  <sheetFormatPr defaultRowHeight="15" x14ac:dyDescent="0.25"/>
  <cols>
    <col min="1" max="1" width="10.85546875" customWidth="1"/>
    <col min="2" max="2" width="79.85546875" customWidth="1"/>
    <col min="4" max="4" width="14.5703125" customWidth="1"/>
    <col min="5" max="5" width="12.140625" customWidth="1"/>
    <col min="6" max="6" width="7.85546875" customWidth="1"/>
    <col min="7" max="7" width="10.42578125" customWidth="1"/>
    <col min="8" max="9" width="13.5703125" customWidth="1"/>
    <col min="11" max="11" width="12.42578125" customWidth="1"/>
    <col min="12" max="12" width="7.42578125" customWidth="1"/>
    <col min="21" max="21" width="10.5703125" bestFit="1" customWidth="1"/>
  </cols>
  <sheetData>
    <row r="1" spans="1:12" ht="28.15" customHeight="1" x14ac:dyDescent="0.25"/>
    <row r="6" spans="1:12" ht="21" x14ac:dyDescent="0.35">
      <c r="A6" s="238" t="s">
        <v>46</v>
      </c>
      <c r="B6" s="238"/>
      <c r="C6" s="238"/>
      <c r="D6" s="238"/>
      <c r="E6" s="238"/>
      <c r="F6" s="238"/>
      <c r="G6" s="238"/>
      <c r="H6" s="19"/>
      <c r="I6" s="19"/>
    </row>
    <row r="7" spans="1:12" x14ac:dyDescent="0.25">
      <c r="A7" s="239" t="s">
        <v>182</v>
      </c>
      <c r="B7" s="239"/>
      <c r="C7" s="239"/>
      <c r="D7" s="239"/>
      <c r="E7" s="239"/>
      <c r="F7" s="239"/>
      <c r="G7" s="239"/>
      <c r="H7" s="51"/>
      <c r="I7" s="51"/>
      <c r="J7" s="52"/>
      <c r="K7" s="52"/>
      <c r="L7" s="52"/>
    </row>
    <row r="9" spans="1:12" x14ac:dyDescent="0.25">
      <c r="A9" s="53" t="s">
        <v>47</v>
      </c>
      <c r="B9" s="54" t="s">
        <v>168</v>
      </c>
    </row>
    <row r="10" spans="1:12" x14ac:dyDescent="0.25">
      <c r="C10" s="21"/>
    </row>
    <row r="11" spans="1:12" ht="15" customHeight="1" x14ac:dyDescent="0.25">
      <c r="D11" s="189" t="s">
        <v>21</v>
      </c>
      <c r="E11" s="189"/>
      <c r="F11" s="189"/>
    </row>
    <row r="13" spans="1:12" ht="15.75" x14ac:dyDescent="0.25">
      <c r="A13" s="240" t="s">
        <v>48</v>
      </c>
      <c r="B13" s="240"/>
      <c r="C13" s="240"/>
      <c r="D13" s="240"/>
      <c r="E13" s="240"/>
      <c r="F13" s="240"/>
      <c r="G13" s="240"/>
      <c r="H13" s="240"/>
      <c r="I13" s="240"/>
    </row>
    <row r="14" spans="1:12" s="55" customFormat="1" ht="15.75" thickBot="1" x14ac:dyDescent="0.3">
      <c r="A14" s="241" t="s">
        <v>49</v>
      </c>
      <c r="B14" s="241"/>
      <c r="C14" s="241"/>
      <c r="D14" s="241"/>
      <c r="E14" s="241"/>
      <c r="F14" s="241"/>
      <c r="G14" s="241"/>
      <c r="H14" s="241"/>
      <c r="I14" s="241"/>
    </row>
    <row r="15" spans="1:12" ht="41.25" customHeight="1" thickBot="1" x14ac:dyDescent="0.3">
      <c r="A15" s="56"/>
      <c r="D15" s="57" t="s">
        <v>50</v>
      </c>
      <c r="E15" s="58"/>
      <c r="F15" s="235" t="s">
        <v>36</v>
      </c>
      <c r="G15" s="236"/>
      <c r="H15" s="200" t="s">
        <v>51</v>
      </c>
      <c r="I15" s="201"/>
    </row>
    <row r="16" spans="1:12" ht="24.75" thickBot="1" x14ac:dyDescent="0.3">
      <c r="A16" s="59" t="s">
        <v>52</v>
      </c>
      <c r="B16" s="60" t="s">
        <v>9</v>
      </c>
      <c r="C16" s="61" t="s">
        <v>39</v>
      </c>
      <c r="D16" s="62" t="s">
        <v>40</v>
      </c>
      <c r="E16" s="63" t="s">
        <v>53</v>
      </c>
      <c r="F16" s="64" t="s">
        <v>5</v>
      </c>
      <c r="G16" s="65" t="s">
        <v>27</v>
      </c>
      <c r="H16" s="66" t="s">
        <v>28</v>
      </c>
      <c r="I16" s="65" t="s">
        <v>54</v>
      </c>
    </row>
    <row r="17" spans="1:29" ht="15.75" thickBot="1" x14ac:dyDescent="0.3">
      <c r="A17" s="67" t="s">
        <v>55</v>
      </c>
      <c r="B17" s="41" t="s">
        <v>180</v>
      </c>
      <c r="C17" s="68">
        <v>1</v>
      </c>
      <c r="D17" s="134"/>
      <c r="E17" s="134"/>
      <c r="F17" s="69">
        <v>2</v>
      </c>
      <c r="G17" s="237">
        <v>7</v>
      </c>
      <c r="H17" s="70">
        <f t="shared" ref="H17:H29" si="0">D17*C17*F17</f>
        <v>0</v>
      </c>
      <c r="I17" s="71">
        <f>E17*C17*$G$17</f>
        <v>0</v>
      </c>
      <c r="K17" s="72"/>
      <c r="AC17" s="73"/>
    </row>
    <row r="18" spans="1:29" ht="15.75" thickBot="1" x14ac:dyDescent="0.3">
      <c r="A18" s="74" t="s">
        <v>56</v>
      </c>
      <c r="B18" s="42" t="s">
        <v>57</v>
      </c>
      <c r="C18" s="75">
        <v>5</v>
      </c>
      <c r="D18" s="134"/>
      <c r="E18" s="134"/>
      <c r="F18" s="76">
        <v>1.5</v>
      </c>
      <c r="G18" s="237"/>
      <c r="H18" s="77">
        <f t="shared" si="0"/>
        <v>0</v>
      </c>
      <c r="I18" s="78">
        <f t="shared" ref="I18:I29" si="1">E18*C18*$G$17</f>
        <v>0</v>
      </c>
      <c r="K18" s="72"/>
    </row>
    <row r="19" spans="1:29" ht="15.75" thickBot="1" x14ac:dyDescent="0.3">
      <c r="A19" s="74" t="s">
        <v>58</v>
      </c>
      <c r="B19" s="41" t="s">
        <v>59</v>
      </c>
      <c r="C19" s="68">
        <v>10</v>
      </c>
      <c r="D19" s="134"/>
      <c r="E19" s="134"/>
      <c r="F19" s="76">
        <v>1.2</v>
      </c>
      <c r="G19" s="237"/>
      <c r="H19" s="77">
        <f t="shared" si="0"/>
        <v>0</v>
      </c>
      <c r="I19" s="78">
        <f t="shared" si="1"/>
        <v>0</v>
      </c>
      <c r="K19" s="72"/>
    </row>
    <row r="20" spans="1:29" ht="24.75" thickBot="1" x14ac:dyDescent="0.3">
      <c r="A20" s="74" t="s">
        <v>60</v>
      </c>
      <c r="B20" s="42" t="s">
        <v>61</v>
      </c>
      <c r="C20" s="75">
        <v>1</v>
      </c>
      <c r="D20" s="134"/>
      <c r="E20" s="134"/>
      <c r="F20" s="76">
        <f>(0.3*10*5)/10</f>
        <v>1.5</v>
      </c>
      <c r="G20" s="237"/>
      <c r="H20" s="77">
        <f t="shared" si="0"/>
        <v>0</v>
      </c>
      <c r="I20" s="78">
        <f t="shared" si="1"/>
        <v>0</v>
      </c>
      <c r="K20" s="72"/>
    </row>
    <row r="21" spans="1:29" ht="15.75" thickBot="1" x14ac:dyDescent="0.3">
      <c r="A21" s="74" t="s">
        <v>62</v>
      </c>
      <c r="B21" s="41" t="s">
        <v>63</v>
      </c>
      <c r="C21" s="68">
        <v>1</v>
      </c>
      <c r="D21" s="134"/>
      <c r="E21" s="134"/>
      <c r="F21" s="76">
        <v>1.5</v>
      </c>
      <c r="G21" s="237"/>
      <c r="H21" s="77">
        <f t="shared" si="0"/>
        <v>0</v>
      </c>
      <c r="I21" s="78">
        <f t="shared" si="1"/>
        <v>0</v>
      </c>
      <c r="K21" s="72"/>
    </row>
    <row r="22" spans="1:29" ht="15.75" thickBot="1" x14ac:dyDescent="0.3">
      <c r="A22" s="74" t="s">
        <v>64</v>
      </c>
      <c r="B22" s="42" t="s">
        <v>181</v>
      </c>
      <c r="C22" s="75">
        <v>1</v>
      </c>
      <c r="D22" s="134"/>
      <c r="E22" s="134"/>
      <c r="F22" s="76">
        <v>2</v>
      </c>
      <c r="G22" s="237"/>
      <c r="H22" s="77">
        <f t="shared" si="0"/>
        <v>0</v>
      </c>
      <c r="I22" s="78">
        <f t="shared" si="1"/>
        <v>0</v>
      </c>
      <c r="K22" s="72"/>
    </row>
    <row r="23" spans="1:29" ht="15.75" thickBot="1" x14ac:dyDescent="0.3">
      <c r="A23" s="74" t="s">
        <v>65</v>
      </c>
      <c r="B23" s="41" t="s">
        <v>66</v>
      </c>
      <c r="C23" s="68">
        <v>5</v>
      </c>
      <c r="D23" s="134"/>
      <c r="E23" s="134"/>
      <c r="F23" s="76">
        <v>1.5</v>
      </c>
      <c r="G23" s="237"/>
      <c r="H23" s="77">
        <f t="shared" si="0"/>
        <v>0</v>
      </c>
      <c r="I23" s="78">
        <f t="shared" si="1"/>
        <v>0</v>
      </c>
      <c r="K23" s="72"/>
    </row>
    <row r="24" spans="1:29" ht="15.75" thickBot="1" x14ac:dyDescent="0.3">
      <c r="A24" s="74" t="s">
        <v>67</v>
      </c>
      <c r="B24" s="42" t="s">
        <v>68</v>
      </c>
      <c r="C24" s="75">
        <v>10</v>
      </c>
      <c r="D24" s="134"/>
      <c r="E24" s="134"/>
      <c r="F24" s="76">
        <v>1.2</v>
      </c>
      <c r="G24" s="237"/>
      <c r="H24" s="77">
        <f t="shared" si="0"/>
        <v>0</v>
      </c>
      <c r="I24" s="78">
        <f t="shared" si="1"/>
        <v>0</v>
      </c>
      <c r="K24" s="72"/>
    </row>
    <row r="25" spans="1:29" ht="24.75" thickBot="1" x14ac:dyDescent="0.3">
      <c r="A25" s="74" t="s">
        <v>69</v>
      </c>
      <c r="B25" s="41" t="s">
        <v>163</v>
      </c>
      <c r="C25" s="68">
        <v>1</v>
      </c>
      <c r="D25" s="134"/>
      <c r="E25" s="134"/>
      <c r="F25" s="76">
        <f>35/10</f>
        <v>3.5</v>
      </c>
      <c r="G25" s="237"/>
      <c r="H25" s="77">
        <f t="shared" si="0"/>
        <v>0</v>
      </c>
      <c r="I25" s="78">
        <f t="shared" si="1"/>
        <v>0</v>
      </c>
      <c r="K25" s="72"/>
    </row>
    <row r="26" spans="1:29" ht="15.75" thickBot="1" x14ac:dyDescent="0.3">
      <c r="A26" s="74" t="s">
        <v>70</v>
      </c>
      <c r="B26" s="42" t="s">
        <v>71</v>
      </c>
      <c r="C26" s="75">
        <v>5</v>
      </c>
      <c r="D26" s="134"/>
      <c r="E26" s="134"/>
      <c r="F26" s="76">
        <f>25/10</f>
        <v>2.5</v>
      </c>
      <c r="G26" s="237"/>
      <c r="H26" s="77">
        <f t="shared" si="0"/>
        <v>0</v>
      </c>
      <c r="I26" s="78">
        <f t="shared" si="1"/>
        <v>0</v>
      </c>
      <c r="K26" s="72"/>
    </row>
    <row r="27" spans="1:29" ht="15.75" thickBot="1" x14ac:dyDescent="0.3">
      <c r="A27" s="74" t="s">
        <v>72</v>
      </c>
      <c r="B27" s="41" t="s">
        <v>73</v>
      </c>
      <c r="C27" s="68">
        <v>10</v>
      </c>
      <c r="D27" s="134"/>
      <c r="E27" s="134"/>
      <c r="F27" s="76">
        <f>10/10</f>
        <v>1</v>
      </c>
      <c r="G27" s="237"/>
      <c r="H27" s="77">
        <f t="shared" si="0"/>
        <v>0</v>
      </c>
      <c r="I27" s="78">
        <f t="shared" si="1"/>
        <v>0</v>
      </c>
      <c r="K27" s="72"/>
    </row>
    <row r="28" spans="1:29" ht="24.75" thickBot="1" x14ac:dyDescent="0.3">
      <c r="A28" s="80" t="s">
        <v>74</v>
      </c>
      <c r="B28" s="41" t="s">
        <v>104</v>
      </c>
      <c r="C28" s="68">
        <v>1</v>
      </c>
      <c r="D28" s="134"/>
      <c r="E28" s="134"/>
      <c r="F28" s="29">
        <v>1</v>
      </c>
      <c r="G28" s="237"/>
      <c r="H28" s="81">
        <f t="shared" si="0"/>
        <v>0</v>
      </c>
      <c r="I28" s="82">
        <f t="shared" si="1"/>
        <v>0</v>
      </c>
      <c r="K28" s="72"/>
    </row>
    <row r="29" spans="1:29" x14ac:dyDescent="0.25">
      <c r="A29" s="80" t="s">
        <v>75</v>
      </c>
      <c r="B29" s="42" t="s">
        <v>183</v>
      </c>
      <c r="C29" s="75">
        <v>10</v>
      </c>
      <c r="D29" s="134"/>
      <c r="E29" s="134"/>
      <c r="F29" s="29">
        <v>3.5</v>
      </c>
      <c r="G29" s="237"/>
      <c r="H29" s="81">
        <f t="shared" si="0"/>
        <v>0</v>
      </c>
      <c r="I29" s="82">
        <f t="shared" si="1"/>
        <v>0</v>
      </c>
      <c r="K29" s="72"/>
    </row>
    <row r="30" spans="1:29" x14ac:dyDescent="0.25">
      <c r="K30" s="72"/>
    </row>
    <row r="31" spans="1:29" x14ac:dyDescent="0.25">
      <c r="K31" s="72"/>
    </row>
    <row r="32" spans="1:29" ht="15.75" x14ac:dyDescent="0.25">
      <c r="A32" s="240" t="s">
        <v>105</v>
      </c>
      <c r="B32" s="240"/>
      <c r="C32" s="240"/>
      <c r="D32" s="240"/>
      <c r="E32" s="240"/>
      <c r="F32" s="240"/>
      <c r="G32" s="240"/>
      <c r="H32" s="240"/>
      <c r="I32" s="240"/>
    </row>
    <row r="33" spans="1:29" s="55" customFormat="1" ht="15.75" thickBot="1" x14ac:dyDescent="0.3">
      <c r="A33" s="241" t="s">
        <v>145</v>
      </c>
      <c r="B33" s="241"/>
      <c r="C33" s="241"/>
      <c r="D33" s="241"/>
      <c r="E33" s="241"/>
      <c r="F33" s="241"/>
      <c r="G33" s="241"/>
      <c r="H33" s="241"/>
      <c r="I33" s="241"/>
    </row>
    <row r="34" spans="1:29" ht="41.25" customHeight="1" thickBot="1" x14ac:dyDescent="0.3">
      <c r="A34" s="56"/>
      <c r="D34" s="57" t="s">
        <v>50</v>
      </c>
      <c r="E34" s="58"/>
      <c r="F34" s="235" t="s">
        <v>36</v>
      </c>
      <c r="G34" s="236"/>
      <c r="H34" s="200" t="s">
        <v>51</v>
      </c>
      <c r="I34" s="201"/>
    </row>
    <row r="35" spans="1:29" ht="24.75" thickBot="1" x14ac:dyDescent="0.3">
      <c r="A35" s="59" t="s">
        <v>52</v>
      </c>
      <c r="B35" s="60" t="s">
        <v>9</v>
      </c>
      <c r="C35" s="61" t="s">
        <v>39</v>
      </c>
      <c r="D35" s="62" t="s">
        <v>40</v>
      </c>
      <c r="E35" s="63" t="s">
        <v>53</v>
      </c>
      <c r="F35" s="64" t="s">
        <v>5</v>
      </c>
      <c r="G35" s="65" t="s">
        <v>27</v>
      </c>
      <c r="H35" s="66" t="s">
        <v>28</v>
      </c>
      <c r="I35" s="65" t="s">
        <v>54</v>
      </c>
    </row>
    <row r="36" spans="1:29" ht="15.75" thickBot="1" x14ac:dyDescent="0.3">
      <c r="A36" s="67" t="s">
        <v>77</v>
      </c>
      <c r="B36" s="41" t="s">
        <v>116</v>
      </c>
      <c r="C36" s="68">
        <v>1</v>
      </c>
      <c r="D36" s="136"/>
      <c r="E36" s="137"/>
      <c r="F36" s="69">
        <v>2</v>
      </c>
      <c r="G36" s="242">
        <v>5</v>
      </c>
      <c r="H36" s="70">
        <f t="shared" ref="H36:H47" si="2">D36*C36*F36</f>
        <v>0</v>
      </c>
      <c r="I36" s="71">
        <f>E36*C36*$G$36</f>
        <v>0</v>
      </c>
      <c r="K36" s="72"/>
      <c r="AC36" s="73"/>
    </row>
    <row r="37" spans="1:29" ht="15.75" thickBot="1" x14ac:dyDescent="0.3">
      <c r="A37" s="74" t="s">
        <v>78</v>
      </c>
      <c r="B37" s="42" t="s">
        <v>117</v>
      </c>
      <c r="C37" s="75">
        <v>1</v>
      </c>
      <c r="D37" s="136"/>
      <c r="E37" s="137"/>
      <c r="F37" s="76">
        <v>1.5</v>
      </c>
      <c r="G37" s="237"/>
      <c r="H37" s="77">
        <f t="shared" si="2"/>
        <v>0</v>
      </c>
      <c r="I37" s="71">
        <f t="shared" ref="I37:I47" si="3">E37*C37*$G$36</f>
        <v>0</v>
      </c>
      <c r="K37" s="72"/>
    </row>
    <row r="38" spans="1:29" ht="15.75" thickBot="1" x14ac:dyDescent="0.3">
      <c r="A38" s="74" t="s">
        <v>106</v>
      </c>
      <c r="B38" s="40" t="s">
        <v>118</v>
      </c>
      <c r="C38" s="79">
        <v>1</v>
      </c>
      <c r="D38" s="136"/>
      <c r="E38" s="137"/>
      <c r="F38" s="76">
        <v>1.2</v>
      </c>
      <c r="G38" s="237"/>
      <c r="H38" s="77">
        <f t="shared" si="2"/>
        <v>0</v>
      </c>
      <c r="I38" s="71">
        <f t="shared" si="3"/>
        <v>0</v>
      </c>
      <c r="K38" s="72"/>
    </row>
    <row r="39" spans="1:29" ht="15.75" thickBot="1" x14ac:dyDescent="0.3">
      <c r="A39" s="74" t="s">
        <v>107</v>
      </c>
      <c r="B39" s="42" t="s">
        <v>120</v>
      </c>
      <c r="C39" s="75">
        <v>1</v>
      </c>
      <c r="D39" s="136"/>
      <c r="E39" s="137"/>
      <c r="F39" s="76">
        <f>(0.3*10*5)/10</f>
        <v>1.5</v>
      </c>
      <c r="G39" s="237"/>
      <c r="H39" s="77">
        <f t="shared" si="2"/>
        <v>0</v>
      </c>
      <c r="I39" s="71">
        <f t="shared" si="3"/>
        <v>0</v>
      </c>
      <c r="K39" s="72"/>
    </row>
    <row r="40" spans="1:29" ht="15.75" thickBot="1" x14ac:dyDescent="0.3">
      <c r="A40" s="74" t="s">
        <v>108</v>
      </c>
      <c r="B40" s="40" t="s">
        <v>119</v>
      </c>
      <c r="C40" s="79">
        <v>1</v>
      </c>
      <c r="D40" s="136"/>
      <c r="E40" s="137"/>
      <c r="F40" s="76">
        <v>1.5</v>
      </c>
      <c r="G40" s="237"/>
      <c r="H40" s="77">
        <f t="shared" si="2"/>
        <v>0</v>
      </c>
      <c r="I40" s="71">
        <f t="shared" si="3"/>
        <v>0</v>
      </c>
      <c r="K40" s="72"/>
    </row>
    <row r="41" spans="1:29" ht="15.75" thickBot="1" x14ac:dyDescent="0.3">
      <c r="A41" s="74" t="s">
        <v>109</v>
      </c>
      <c r="B41" s="42" t="s">
        <v>121</v>
      </c>
      <c r="C41" s="75">
        <v>1</v>
      </c>
      <c r="D41" s="136"/>
      <c r="E41" s="137"/>
      <c r="F41" s="76">
        <v>2</v>
      </c>
      <c r="G41" s="237"/>
      <c r="H41" s="77">
        <f t="shared" si="2"/>
        <v>0</v>
      </c>
      <c r="I41" s="71">
        <f t="shared" si="3"/>
        <v>0</v>
      </c>
      <c r="K41" s="72"/>
    </row>
    <row r="42" spans="1:29" ht="15.75" thickBot="1" x14ac:dyDescent="0.3">
      <c r="A42" s="74" t="s">
        <v>110</v>
      </c>
      <c r="B42" s="40" t="s">
        <v>122</v>
      </c>
      <c r="C42" s="79">
        <v>1</v>
      </c>
      <c r="D42" s="136"/>
      <c r="E42" s="137"/>
      <c r="F42" s="76">
        <v>1.5</v>
      </c>
      <c r="G42" s="237"/>
      <c r="H42" s="77">
        <f t="shared" si="2"/>
        <v>0</v>
      </c>
      <c r="I42" s="71">
        <f t="shared" si="3"/>
        <v>0</v>
      </c>
      <c r="K42" s="72"/>
    </row>
    <row r="43" spans="1:29" ht="15.75" thickBot="1" x14ac:dyDescent="0.3">
      <c r="A43" s="74" t="s">
        <v>111</v>
      </c>
      <c r="B43" s="42" t="s">
        <v>123</v>
      </c>
      <c r="C43" s="75">
        <v>1</v>
      </c>
      <c r="D43" s="136"/>
      <c r="E43" s="137"/>
      <c r="F43" s="76">
        <v>1.2</v>
      </c>
      <c r="G43" s="237"/>
      <c r="H43" s="77">
        <f t="shared" si="2"/>
        <v>0</v>
      </c>
      <c r="I43" s="71">
        <f t="shared" si="3"/>
        <v>0</v>
      </c>
      <c r="K43" s="72"/>
    </row>
    <row r="44" spans="1:29" ht="15.75" thickBot="1" x14ac:dyDescent="0.3">
      <c r="A44" s="74" t="s">
        <v>112</v>
      </c>
      <c r="B44" s="42" t="s">
        <v>124</v>
      </c>
      <c r="C44" s="75">
        <v>1</v>
      </c>
      <c r="D44" s="136"/>
      <c r="E44" s="137"/>
      <c r="F44" s="76">
        <f>25/10</f>
        <v>2.5</v>
      </c>
      <c r="G44" s="237"/>
      <c r="H44" s="77">
        <f t="shared" si="2"/>
        <v>0</v>
      </c>
      <c r="I44" s="71">
        <f t="shared" si="3"/>
        <v>0</v>
      </c>
      <c r="K44" s="72"/>
    </row>
    <row r="45" spans="1:29" ht="15.75" thickBot="1" x14ac:dyDescent="0.3">
      <c r="A45" s="74" t="s">
        <v>113</v>
      </c>
      <c r="B45" s="40" t="s">
        <v>125</v>
      </c>
      <c r="C45" s="79">
        <v>1</v>
      </c>
      <c r="D45" s="136"/>
      <c r="E45" s="137"/>
      <c r="F45" s="76">
        <f>10/10</f>
        <v>1</v>
      </c>
      <c r="G45" s="237"/>
      <c r="H45" s="77">
        <f t="shared" si="2"/>
        <v>0</v>
      </c>
      <c r="I45" s="71">
        <f t="shared" si="3"/>
        <v>0</v>
      </c>
      <c r="K45" s="72"/>
    </row>
    <row r="46" spans="1:29" ht="15.75" thickBot="1" x14ac:dyDescent="0.3">
      <c r="A46" s="74" t="s">
        <v>114</v>
      </c>
      <c r="B46" s="42" t="s">
        <v>126</v>
      </c>
      <c r="C46" s="75">
        <v>1</v>
      </c>
      <c r="D46" s="136"/>
      <c r="E46" s="137"/>
      <c r="F46" s="76">
        <f>2/10</f>
        <v>0.2</v>
      </c>
      <c r="G46" s="237"/>
      <c r="H46" s="77">
        <f t="shared" si="2"/>
        <v>0</v>
      </c>
      <c r="I46" s="71">
        <f t="shared" si="3"/>
        <v>0</v>
      </c>
      <c r="K46" s="72"/>
    </row>
    <row r="47" spans="1:29" ht="36.75" thickBot="1" x14ac:dyDescent="0.3">
      <c r="A47" s="74" t="s">
        <v>115</v>
      </c>
      <c r="B47" s="40" t="s">
        <v>127</v>
      </c>
      <c r="C47" s="79">
        <v>1</v>
      </c>
      <c r="D47" s="132"/>
      <c r="E47" s="133"/>
      <c r="F47" s="76">
        <v>3.5</v>
      </c>
      <c r="G47" s="243"/>
      <c r="H47" s="77">
        <f t="shared" si="2"/>
        <v>0</v>
      </c>
      <c r="I47" s="71">
        <f t="shared" si="3"/>
        <v>0</v>
      </c>
      <c r="K47" s="72"/>
    </row>
    <row r="50" spans="1:29" ht="15.75" x14ac:dyDescent="0.25">
      <c r="A50" s="240" t="s">
        <v>128</v>
      </c>
      <c r="B50" s="240"/>
      <c r="C50" s="240"/>
      <c r="D50" s="240"/>
      <c r="E50" s="240"/>
      <c r="F50" s="240"/>
      <c r="G50" s="240"/>
      <c r="H50" s="240"/>
      <c r="I50" s="240"/>
    </row>
    <row r="51" spans="1:29" ht="15.75" thickBot="1" x14ac:dyDescent="0.3"/>
    <row r="52" spans="1:29" ht="41.25" customHeight="1" thickBot="1" x14ac:dyDescent="0.3">
      <c r="A52" s="56"/>
      <c r="D52" s="57" t="s">
        <v>50</v>
      </c>
      <c r="E52" s="58"/>
      <c r="F52" s="235" t="s">
        <v>36</v>
      </c>
      <c r="G52" s="236"/>
      <c r="H52" s="200" t="s">
        <v>51</v>
      </c>
      <c r="I52" s="201"/>
    </row>
    <row r="53" spans="1:29" ht="24.75" thickBot="1" x14ac:dyDescent="0.3">
      <c r="A53" s="59" t="s">
        <v>52</v>
      </c>
      <c r="B53" s="60" t="s">
        <v>9</v>
      </c>
      <c r="C53" s="61" t="s">
        <v>39</v>
      </c>
      <c r="D53" s="62" t="s">
        <v>40</v>
      </c>
      <c r="E53" s="63" t="s">
        <v>53</v>
      </c>
      <c r="F53" s="64" t="s">
        <v>5</v>
      </c>
      <c r="G53" s="65" t="s">
        <v>27</v>
      </c>
      <c r="H53" s="66" t="s">
        <v>28</v>
      </c>
      <c r="I53" s="65" t="s">
        <v>54</v>
      </c>
    </row>
    <row r="54" spans="1:29" ht="15.75" thickBot="1" x14ac:dyDescent="0.3">
      <c r="A54" s="67" t="s">
        <v>129</v>
      </c>
      <c r="B54" s="41" t="s">
        <v>164</v>
      </c>
      <c r="C54" s="68">
        <v>1</v>
      </c>
      <c r="D54" s="136"/>
      <c r="E54" s="137"/>
      <c r="F54" s="69">
        <v>100</v>
      </c>
      <c r="G54" s="242">
        <v>3.5</v>
      </c>
      <c r="H54" s="70">
        <f t="shared" ref="H54:H56" si="4">D54*C54*F54</f>
        <v>0</v>
      </c>
      <c r="I54" s="71">
        <f>E54*C54*$G$54</f>
        <v>0</v>
      </c>
      <c r="K54" s="72"/>
      <c r="AC54" s="73"/>
    </row>
    <row r="55" spans="1:29" ht="15.75" thickBot="1" x14ac:dyDescent="0.3">
      <c r="A55" s="74" t="s">
        <v>130</v>
      </c>
      <c r="B55" s="42" t="s">
        <v>165</v>
      </c>
      <c r="C55" s="75">
        <v>10</v>
      </c>
      <c r="D55" s="136"/>
      <c r="E55" s="137"/>
      <c r="F55" s="76">
        <v>50</v>
      </c>
      <c r="G55" s="237"/>
      <c r="H55" s="77">
        <f t="shared" si="4"/>
        <v>0</v>
      </c>
      <c r="I55" s="78">
        <f>E55*C55*$G$54</f>
        <v>0</v>
      </c>
      <c r="K55" s="72"/>
    </row>
    <row r="56" spans="1:29" ht="15.75" thickBot="1" x14ac:dyDescent="0.3">
      <c r="A56" s="74" t="s">
        <v>131</v>
      </c>
      <c r="B56" s="40" t="s">
        <v>166</v>
      </c>
      <c r="C56" s="79">
        <v>20</v>
      </c>
      <c r="D56" s="132"/>
      <c r="E56" s="133"/>
      <c r="F56" s="76">
        <v>50</v>
      </c>
      <c r="G56" s="243"/>
      <c r="H56" s="77">
        <f t="shared" si="4"/>
        <v>0</v>
      </c>
      <c r="I56" s="78">
        <f>E56*C56*$G$54</f>
        <v>0</v>
      </c>
      <c r="K56" s="72"/>
    </row>
    <row r="57" spans="1:29" ht="16.899999999999999" customHeight="1" x14ac:dyDescent="0.25">
      <c r="A57" s="244" t="s">
        <v>167</v>
      </c>
      <c r="B57" s="244"/>
    </row>
    <row r="59" spans="1:29" ht="15.75" x14ac:dyDescent="0.25">
      <c r="A59" s="240" t="s">
        <v>132</v>
      </c>
      <c r="B59" s="240"/>
      <c r="C59" s="240"/>
      <c r="D59" s="240"/>
      <c r="E59" s="240"/>
      <c r="F59" s="240"/>
      <c r="G59" s="240"/>
      <c r="H59" s="240"/>
      <c r="I59" s="240"/>
    </row>
    <row r="60" spans="1:29" s="55" customFormat="1" ht="15.75" thickBot="1" x14ac:dyDescent="0.3">
      <c r="A60" s="241" t="s">
        <v>146</v>
      </c>
      <c r="B60" s="241"/>
      <c r="C60" s="241"/>
      <c r="D60" s="241"/>
      <c r="E60" s="241"/>
      <c r="F60" s="241"/>
      <c r="G60" s="241"/>
      <c r="H60" s="241"/>
      <c r="I60" s="241"/>
    </row>
    <row r="61" spans="1:29" ht="41.25" customHeight="1" thickBot="1" x14ac:dyDescent="0.3">
      <c r="A61" s="56"/>
      <c r="D61" s="57" t="s">
        <v>50</v>
      </c>
      <c r="E61" s="58"/>
      <c r="F61" s="235" t="s">
        <v>36</v>
      </c>
      <c r="G61" s="236"/>
      <c r="H61" s="200" t="s">
        <v>51</v>
      </c>
      <c r="I61" s="201"/>
    </row>
    <row r="62" spans="1:29" ht="24.75" thickBot="1" x14ac:dyDescent="0.3">
      <c r="A62" s="59" t="s">
        <v>52</v>
      </c>
      <c r="B62" s="60" t="s">
        <v>9</v>
      </c>
      <c r="C62" s="61" t="s">
        <v>39</v>
      </c>
      <c r="D62" s="62" t="s">
        <v>40</v>
      </c>
      <c r="E62" s="63" t="s">
        <v>53</v>
      </c>
      <c r="F62" s="64" t="s">
        <v>5</v>
      </c>
      <c r="G62" s="65" t="s">
        <v>27</v>
      </c>
      <c r="H62" s="66" t="s">
        <v>28</v>
      </c>
      <c r="I62" s="65" t="s">
        <v>54</v>
      </c>
    </row>
    <row r="63" spans="1:29" ht="15.75" thickBot="1" x14ac:dyDescent="0.3">
      <c r="A63" s="67" t="s">
        <v>133</v>
      </c>
      <c r="B63" s="41" t="s">
        <v>134</v>
      </c>
      <c r="C63" s="68">
        <v>1</v>
      </c>
      <c r="D63" s="132"/>
      <c r="E63" s="133"/>
      <c r="F63" s="69">
        <v>1</v>
      </c>
      <c r="G63" s="94">
        <v>10</v>
      </c>
      <c r="H63" s="70">
        <f t="shared" ref="H63" si="5">D63*C63*F63</f>
        <v>0</v>
      </c>
      <c r="I63" s="71">
        <f>E63*C63*$G$63</f>
        <v>0</v>
      </c>
      <c r="K63" s="72"/>
      <c r="AC63" s="73"/>
    </row>
    <row r="66" spans="1:29" ht="15.75" x14ac:dyDescent="0.25">
      <c r="A66" s="240" t="s">
        <v>135</v>
      </c>
      <c r="B66" s="240"/>
      <c r="C66" s="240"/>
      <c r="D66" s="240"/>
      <c r="E66" s="240"/>
      <c r="F66" s="240"/>
      <c r="G66" s="240"/>
      <c r="H66" s="240"/>
      <c r="I66" s="240"/>
    </row>
    <row r="67" spans="1:29" ht="15.75" thickBot="1" x14ac:dyDescent="0.3">
      <c r="A67" s="241" t="s">
        <v>76</v>
      </c>
      <c r="B67" s="241"/>
      <c r="C67" s="241"/>
      <c r="D67" s="241"/>
      <c r="E67" s="241"/>
      <c r="F67" s="241"/>
      <c r="G67" s="241"/>
      <c r="H67" s="241"/>
      <c r="I67" s="241"/>
    </row>
    <row r="68" spans="1:29" ht="41.25" customHeight="1" thickBot="1" x14ac:dyDescent="0.3">
      <c r="A68" s="56"/>
      <c r="D68" s="57" t="s">
        <v>50</v>
      </c>
      <c r="E68" s="58"/>
      <c r="F68" s="235" t="s">
        <v>36</v>
      </c>
      <c r="G68" s="236"/>
      <c r="H68" s="200" t="s">
        <v>51</v>
      </c>
      <c r="I68" s="201"/>
    </row>
    <row r="69" spans="1:29" ht="24.75" thickBot="1" x14ac:dyDescent="0.3">
      <c r="A69" s="59" t="s">
        <v>52</v>
      </c>
      <c r="B69" s="60" t="s">
        <v>9</v>
      </c>
      <c r="C69" s="61" t="s">
        <v>39</v>
      </c>
      <c r="D69" s="62" t="s">
        <v>40</v>
      </c>
      <c r="E69" s="63" t="s">
        <v>53</v>
      </c>
      <c r="F69" s="64" t="s">
        <v>5</v>
      </c>
      <c r="G69" s="65" t="s">
        <v>27</v>
      </c>
      <c r="H69" s="66" t="s">
        <v>28</v>
      </c>
      <c r="I69" s="65" t="s">
        <v>54</v>
      </c>
    </row>
    <row r="70" spans="1:29" ht="15.75" thickBot="1" x14ac:dyDescent="0.3">
      <c r="A70" s="67" t="s">
        <v>136</v>
      </c>
      <c r="B70" s="41" t="s">
        <v>141</v>
      </c>
      <c r="C70" s="68">
        <v>1</v>
      </c>
      <c r="D70" s="134"/>
      <c r="E70" s="245"/>
      <c r="F70" s="105">
        <v>100</v>
      </c>
      <c r="G70" s="242"/>
      <c r="H70" s="70">
        <f>D70*C70*F70</f>
        <v>0</v>
      </c>
      <c r="I70" s="248"/>
      <c r="K70" s="72"/>
      <c r="AC70" s="73"/>
    </row>
    <row r="71" spans="1:29" ht="15.75" thickBot="1" x14ac:dyDescent="0.3">
      <c r="A71" s="74" t="s">
        <v>137</v>
      </c>
      <c r="B71" s="42" t="s">
        <v>142</v>
      </c>
      <c r="C71" s="75">
        <v>1</v>
      </c>
      <c r="D71" s="134"/>
      <c r="E71" s="246"/>
      <c r="F71" s="106">
        <v>100</v>
      </c>
      <c r="G71" s="237"/>
      <c r="H71" s="70">
        <f t="shared" ref="H71:H78" si="6">D71*C71*F71</f>
        <v>0</v>
      </c>
      <c r="I71" s="249"/>
      <c r="K71" s="72"/>
    </row>
    <row r="72" spans="1:29" ht="15.75" thickBot="1" x14ac:dyDescent="0.3">
      <c r="A72" s="74" t="s">
        <v>138</v>
      </c>
      <c r="B72" s="40" t="s">
        <v>143</v>
      </c>
      <c r="C72" s="79">
        <v>1</v>
      </c>
      <c r="D72" s="134"/>
      <c r="E72" s="246"/>
      <c r="F72" s="106">
        <v>100</v>
      </c>
      <c r="G72" s="237"/>
      <c r="H72" s="70">
        <f t="shared" si="6"/>
        <v>0</v>
      </c>
      <c r="I72" s="249"/>
      <c r="K72" s="72"/>
    </row>
    <row r="73" spans="1:29" ht="17.25" customHeight="1" thickBot="1" x14ac:dyDescent="0.3">
      <c r="A73" s="74" t="s">
        <v>139</v>
      </c>
      <c r="B73" s="42" t="s">
        <v>160</v>
      </c>
      <c r="C73" s="75">
        <v>1</v>
      </c>
      <c r="D73" s="134"/>
      <c r="E73" s="246"/>
      <c r="F73" s="106">
        <v>100</v>
      </c>
      <c r="G73" s="237"/>
      <c r="H73" s="70">
        <f t="shared" si="6"/>
        <v>0</v>
      </c>
      <c r="I73" s="249"/>
      <c r="K73" s="72"/>
    </row>
    <row r="74" spans="1:29" ht="17.25" customHeight="1" thickBot="1" x14ac:dyDescent="0.3">
      <c r="A74" s="74" t="s">
        <v>139</v>
      </c>
      <c r="B74" s="40" t="s">
        <v>161</v>
      </c>
      <c r="C74" s="79">
        <v>1</v>
      </c>
      <c r="D74" s="134"/>
      <c r="E74" s="246"/>
      <c r="F74" s="106">
        <v>100</v>
      </c>
      <c r="G74" s="237"/>
      <c r="H74" s="70">
        <f t="shared" si="6"/>
        <v>0</v>
      </c>
      <c r="I74" s="249"/>
      <c r="K74" s="72"/>
    </row>
    <row r="75" spans="1:29" ht="15.75" thickBot="1" x14ac:dyDescent="0.3">
      <c r="A75" s="74" t="s">
        <v>139</v>
      </c>
      <c r="B75" s="42" t="s">
        <v>159</v>
      </c>
      <c r="C75" s="75">
        <v>1</v>
      </c>
      <c r="D75" s="134"/>
      <c r="E75" s="246"/>
      <c r="F75" s="106">
        <v>100</v>
      </c>
      <c r="G75" s="237"/>
      <c r="H75" s="70">
        <f t="shared" si="6"/>
        <v>0</v>
      </c>
      <c r="I75" s="249"/>
      <c r="K75" s="72"/>
    </row>
    <row r="76" spans="1:29" ht="15.75" thickBot="1" x14ac:dyDescent="0.3">
      <c r="A76" s="74" t="s">
        <v>139</v>
      </c>
      <c r="B76" s="40" t="s">
        <v>158</v>
      </c>
      <c r="C76" s="79">
        <v>1</v>
      </c>
      <c r="D76" s="134"/>
      <c r="E76" s="246"/>
      <c r="F76" s="106">
        <v>100</v>
      </c>
      <c r="G76" s="237"/>
      <c r="H76" s="70">
        <f t="shared" si="6"/>
        <v>0</v>
      </c>
      <c r="I76" s="249"/>
      <c r="K76" s="72"/>
    </row>
    <row r="77" spans="1:29" ht="15.75" thickBot="1" x14ac:dyDescent="0.3">
      <c r="A77" s="74" t="s">
        <v>139</v>
      </c>
      <c r="B77" s="42" t="s">
        <v>148</v>
      </c>
      <c r="C77" s="75">
        <v>1</v>
      </c>
      <c r="D77" s="134"/>
      <c r="E77" s="246"/>
      <c r="F77" s="106">
        <v>100</v>
      </c>
      <c r="G77" s="237"/>
      <c r="H77" s="70">
        <f t="shared" si="6"/>
        <v>0</v>
      </c>
      <c r="I77" s="249"/>
      <c r="K77" s="72"/>
    </row>
    <row r="78" spans="1:29" ht="15.75" thickBot="1" x14ac:dyDescent="0.3">
      <c r="A78" s="74" t="s">
        <v>140</v>
      </c>
      <c r="B78" s="40" t="s">
        <v>144</v>
      </c>
      <c r="C78" s="79">
        <v>1</v>
      </c>
      <c r="D78" s="135"/>
      <c r="E78" s="247"/>
      <c r="F78" s="107">
        <v>100</v>
      </c>
      <c r="G78" s="243"/>
      <c r="H78" s="70">
        <f t="shared" si="6"/>
        <v>0</v>
      </c>
      <c r="I78" s="250"/>
      <c r="K78" s="72"/>
    </row>
  </sheetData>
  <sheetProtection algorithmName="SHA-512" hashValue="IgImNPdGSLtTrjXIl05NpJ9RreSlZKJ9wUg+UZxj89rCXJWZRZRFXuHf6FW4E12vsTmWj4E13I+X3aQ3vKP/YQ==" saltValue="aREa1tWcYczjAdWyzRkbkA==" spinCount="100000" sheet="1" objects="1" scenarios="1"/>
  <mergeCells count="29">
    <mergeCell ref="A66:I66"/>
    <mergeCell ref="A67:I67"/>
    <mergeCell ref="F68:G68"/>
    <mergeCell ref="H68:I68"/>
    <mergeCell ref="G70:G78"/>
    <mergeCell ref="E70:E78"/>
    <mergeCell ref="I70:I78"/>
    <mergeCell ref="A32:I32"/>
    <mergeCell ref="F34:G34"/>
    <mergeCell ref="H34:I34"/>
    <mergeCell ref="G36:G47"/>
    <mergeCell ref="A50:I50"/>
    <mergeCell ref="A33:I33"/>
    <mergeCell ref="F52:G52"/>
    <mergeCell ref="H52:I52"/>
    <mergeCell ref="G54:G56"/>
    <mergeCell ref="A59:I59"/>
    <mergeCell ref="F61:G61"/>
    <mergeCell ref="H61:I61"/>
    <mergeCell ref="A60:I60"/>
    <mergeCell ref="A57:B57"/>
    <mergeCell ref="F15:G15"/>
    <mergeCell ref="H15:I15"/>
    <mergeCell ref="G17:G29"/>
    <mergeCell ref="A6:G6"/>
    <mergeCell ref="A7:G7"/>
    <mergeCell ref="D11:F11"/>
    <mergeCell ref="A13:I13"/>
    <mergeCell ref="A14:I1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6AA1B28E183F4D9CDE6AC224B4B3FF" ma:contentTypeVersion="20" ma:contentTypeDescription="Een nieuw document maken." ma:contentTypeScope="" ma:versionID="2528b934578410585f735604a74f15a2">
  <xsd:schema xmlns:xsd="http://www.w3.org/2001/XMLSchema" xmlns:xs="http://www.w3.org/2001/XMLSchema" xmlns:p="http://schemas.microsoft.com/office/2006/metadata/properties" xmlns:ns2="13c3d94a-980d-4fba-a812-9ba96888e6e6" xmlns:ns3="08fbbfaa-d9f9-4905-aa6b-6864badca0c1" targetNamespace="http://schemas.microsoft.com/office/2006/metadata/properties" ma:root="true" ma:fieldsID="03cdd2ba168d532146975c373b1098cb" ns2:_="" ns3:_="">
    <xsd:import namespace="13c3d94a-980d-4fba-a812-9ba96888e6e6"/>
    <xsd:import namespace="08fbbfaa-d9f9-4905-aa6b-6864badca0c1"/>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2:TaxCatchAll" minOccurs="0"/>
                <xsd:element ref="ns3:lcf76f155ced4ddcb4097134ff3c332f"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c3d94a-980d-4fba-a812-9ba96888e6e6"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TaxCatchAll" ma:index="21" nillable="true" ma:displayName="Taxonomy Catch All Column" ma:hidden="true" ma:list="{cfc3a24b-403e-42e9-b5c1-fc8a9c65ec5e}" ma:internalName="TaxCatchAll" ma:showField="CatchAllData" ma:web="13c3d94a-980d-4fba-a812-9ba96888e6e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8fbbfaa-d9f9-4905-aa6b-6864badca0c1"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Afbeeldingtags" ma:readOnly="false" ma:fieldId="{5cf76f15-5ced-4ddc-b409-7134ff3c332f}" ma:taxonomyMulti="true" ma:sspId="934ef9d6-7c14-4018-8690-bb1a58de577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8fbbfaa-d9f9-4905-aa6b-6864badca0c1">
      <Terms xmlns="http://schemas.microsoft.com/office/infopath/2007/PartnerControls"/>
    </lcf76f155ced4ddcb4097134ff3c332f>
    <TaxCatchAll xmlns="13c3d94a-980d-4fba-a812-9ba96888e6e6" xsi:nil="true"/>
  </documentManagement>
</p:properties>
</file>

<file path=customXml/itemProps1.xml><?xml version="1.0" encoding="utf-8"?>
<ds:datastoreItem xmlns:ds="http://schemas.openxmlformats.org/officeDocument/2006/customXml" ds:itemID="{7384F0AD-81D1-4911-B566-35F0DD3A107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c3d94a-980d-4fba-a812-9ba96888e6e6"/>
    <ds:schemaRef ds:uri="08fbbfaa-d9f9-4905-aa6b-6864badca0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E645FA-6204-43D3-AFB4-D1AA7E50E7B6}">
  <ds:schemaRefs>
    <ds:schemaRef ds:uri="http://schemas.microsoft.com/sharepoint/v3/contenttype/forms"/>
  </ds:schemaRefs>
</ds:datastoreItem>
</file>

<file path=customXml/itemProps3.xml><?xml version="1.0" encoding="utf-8"?>
<ds:datastoreItem xmlns:ds="http://schemas.openxmlformats.org/officeDocument/2006/customXml" ds:itemID="{2EF72BB7-E58A-4C90-A09D-8ABB45D28D5B}">
  <ds:schemaRefs>
    <ds:schemaRef ds:uri="http://purl.org/dc/terms/"/>
    <ds:schemaRef ds:uri="http://purl.org/dc/elements/1.1/"/>
    <ds:schemaRef ds:uri="08fbbfaa-d9f9-4905-aa6b-6864badca0c1"/>
    <ds:schemaRef ds:uri="http://purl.org/dc/dcmitype/"/>
    <ds:schemaRef ds:uri="http://schemas.microsoft.com/office/2006/metadata/properties"/>
    <ds:schemaRef ds:uri="13c3d94a-980d-4fba-a812-9ba96888e6e6"/>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Samenvatting</vt:lpstr>
      <vt:lpstr>Initiële en jaarlijkse kosten</vt:lpstr>
      <vt:lpstr>Verrekenprijzen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Maureen Visser</dc:creator>
  <cp:lastModifiedBy>Arjan Leneman</cp:lastModifiedBy>
  <dcterms:created xsi:type="dcterms:W3CDTF">2024-03-05T09:58:50Z</dcterms:created>
  <dcterms:modified xsi:type="dcterms:W3CDTF">2024-09-18T09:02:27Z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0x010100AC6AA1B28E183F4D9CDE6AC224B4B3FF</vt:lpwstr>
  </property>
  <property fmtid="{D5CDD505-2E9C-101B-9397-08002B2CF9AE}" pid="3" name="MediaServiceImageTags">
    <vt:lpwstr/>
  </property>
</Properties>
</file>