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5F06939D-051C-418E-B88E-13AE637FB255}" xr6:coauthVersionLast="47" xr6:coauthVersionMax="47" xr10:uidLastSave="{00000000-0000-0000-0000-000000000000}"/>
  <workbookProtection workbookAlgorithmName="SHA-512" workbookHashValue="BzDFPFU+X4pIJStGO0n5pM9Y7E1AYpbtC77BDmawQwftwQfp9V6BbFJR3/YvaSRabk/mM1b6dltNyvnRD3SOhQ==" workbookSaltValue="nbONlJ5Zs3WbHWPL14YMxQ==" workbookSpinCount="100000" lockStructure="1"/>
  <bookViews>
    <workbookView xWindow="-120" yWindow="-120" windowWidth="29040" windowHeight="15840" tabRatio="514" firstSheet="1" activeTab="7" xr2:uid="{00000000-000D-0000-FFFF-FFFF00000000}"/>
  </bookViews>
  <sheets>
    <sheet name="Origin" sheetId="20" r:id="rId1"/>
    <sheet name="Destination" sheetId="18" r:id="rId2"/>
    <sheet name="Shipping" sheetId="3" r:id="rId3"/>
    <sheet name="Storage" sheetId="11" r:id="rId4"/>
    <sheet name="Insurance" sheetId="6" r:id="rId5"/>
    <sheet name="Europe" sheetId="2" r:id="rId6"/>
    <sheet name="Additionele kosten" sheetId="12" r:id="rId7"/>
    <sheet name="Calculatie" sheetId="22"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9" i="22" l="1"/>
  <c r="AC28" i="22"/>
  <c r="AC7" i="22"/>
  <c r="O106" i="22"/>
  <c r="AA35" i="22"/>
  <c r="AA36" i="22"/>
  <c r="AA37" i="22"/>
  <c r="AA38" i="22"/>
  <c r="AA39" i="22"/>
  <c r="AA40" i="22"/>
  <c r="AA41" i="22"/>
  <c r="AA42" i="22"/>
  <c r="AA43" i="22"/>
  <c r="AA44" i="22"/>
  <c r="AA45" i="22"/>
  <c r="AA46" i="22"/>
  <c r="AA47" i="22"/>
  <c r="AA48" i="22"/>
  <c r="AA49" i="22"/>
  <c r="AA50" i="22"/>
  <c r="AA51" i="22"/>
  <c r="AA52" i="22"/>
  <c r="AA53" i="22"/>
  <c r="AA54" i="22"/>
  <c r="AA55" i="22"/>
  <c r="AA56" i="22"/>
  <c r="AA57" i="22"/>
  <c r="AA58" i="22"/>
  <c r="AA59" i="22"/>
  <c r="AA60" i="22"/>
  <c r="AA61" i="22"/>
  <c r="AA62" i="22"/>
  <c r="AA63" i="22"/>
  <c r="AA64" i="22"/>
  <c r="AA65" i="22"/>
  <c r="AA66" i="22"/>
  <c r="AA67" i="22"/>
  <c r="AA34" i="22"/>
  <c r="AA28" i="22"/>
  <c r="Z28" i="22"/>
  <c r="Y28" i="22"/>
  <c r="X28" i="22"/>
  <c r="O97" i="22"/>
  <c r="O98" i="22"/>
  <c r="O99" i="22"/>
  <c r="O100" i="22"/>
  <c r="O101" i="22"/>
  <c r="O102" i="22"/>
  <c r="O103" i="22"/>
  <c r="O104" i="22"/>
  <c r="O105" i="22"/>
  <c r="O96" i="22"/>
  <c r="O73" i="22"/>
  <c r="O74" i="22"/>
  <c r="O75" i="22"/>
  <c r="O76" i="22"/>
  <c r="O77" i="22"/>
  <c r="O78" i="22"/>
  <c r="O79" i="22"/>
  <c r="O80" i="22"/>
  <c r="O81" i="22"/>
  <c r="O82" i="22"/>
  <c r="O83" i="22"/>
  <c r="O84" i="22"/>
  <c r="O85" i="22"/>
  <c r="O86" i="22"/>
  <c r="O87" i="22"/>
  <c r="O88" i="22"/>
  <c r="O89" i="22"/>
  <c r="O90" i="22"/>
  <c r="O91" i="22"/>
  <c r="O72" i="22"/>
  <c r="N97" i="22"/>
  <c r="N98" i="22"/>
  <c r="N99" i="22"/>
  <c r="N100" i="22"/>
  <c r="N101" i="22"/>
  <c r="N102" i="22"/>
  <c r="N103" i="22"/>
  <c r="N104" i="22"/>
  <c r="N105" i="22"/>
  <c r="N96" i="22"/>
  <c r="N73" i="22"/>
  <c r="N74" i="22"/>
  <c r="N75" i="22"/>
  <c r="N76" i="22"/>
  <c r="N77" i="22"/>
  <c r="N78" i="22"/>
  <c r="N79" i="22"/>
  <c r="N80" i="22"/>
  <c r="N81" i="22"/>
  <c r="N82" i="22"/>
  <c r="N83" i="22"/>
  <c r="N84" i="22"/>
  <c r="N85" i="22"/>
  <c r="N86" i="22"/>
  <c r="N87" i="22"/>
  <c r="N88" i="22"/>
  <c r="N89" i="22"/>
  <c r="N90" i="22"/>
  <c r="N91" i="22"/>
  <c r="N72" i="22"/>
  <c r="AE35" i="22" l="1"/>
  <c r="AE36" i="22"/>
  <c r="AE37" i="22"/>
  <c r="AE38" i="22"/>
  <c r="AE39" i="22"/>
  <c r="AE40" i="22"/>
  <c r="AE41" i="22"/>
  <c r="AE42" i="22"/>
  <c r="AE43" i="22"/>
  <c r="AE44" i="22"/>
  <c r="AE45" i="22"/>
  <c r="AE46" i="22"/>
  <c r="AE47" i="22"/>
  <c r="AE48" i="22"/>
  <c r="AE49" i="22"/>
  <c r="AE50" i="22"/>
  <c r="AE51" i="22"/>
  <c r="AE52" i="22"/>
  <c r="AE53" i="22"/>
  <c r="AE54" i="22"/>
  <c r="AE55" i="22"/>
  <c r="AE56" i="22"/>
  <c r="AE57" i="22"/>
  <c r="AE58" i="22"/>
  <c r="AE59" i="22"/>
  <c r="AE60" i="22"/>
  <c r="AE61" i="22"/>
  <c r="AE62" i="22"/>
  <c r="AE63" i="22"/>
  <c r="AE64" i="22"/>
  <c r="AE65" i="22"/>
  <c r="AE66" i="22"/>
  <c r="AE67" i="22"/>
  <c r="AE34" i="22"/>
  <c r="AE6" i="22"/>
  <c r="AE7" i="22"/>
  <c r="AE8" i="22"/>
  <c r="AE9" i="22"/>
  <c r="AE10" i="22"/>
  <c r="AE11" i="22"/>
  <c r="AE12" i="22"/>
  <c r="AE13" i="22"/>
  <c r="AE14" i="22"/>
  <c r="AE15" i="22"/>
  <c r="AE16" i="22"/>
  <c r="AE17" i="22"/>
  <c r="AE18" i="22"/>
  <c r="AE19" i="22"/>
  <c r="AE20" i="22"/>
  <c r="AE21" i="22"/>
  <c r="AE22" i="22"/>
  <c r="AE23" i="22"/>
  <c r="AE24" i="22"/>
  <c r="AE25" i="22"/>
  <c r="AE26" i="22"/>
  <c r="AE27" i="22"/>
  <c r="AE28" i="22"/>
  <c r="AE29" i="22"/>
  <c r="AE5" i="22"/>
  <c r="AC6" i="22"/>
  <c r="J35" i="22"/>
  <c r="J36" i="22"/>
  <c r="J37" i="22"/>
  <c r="J38" i="22"/>
  <c r="J39" i="22"/>
  <c r="J40" i="22"/>
  <c r="J41" i="22"/>
  <c r="J42" i="22"/>
  <c r="J43" i="22"/>
  <c r="J44" i="22"/>
  <c r="J45" i="22"/>
  <c r="J46" i="22"/>
  <c r="J47" i="22"/>
  <c r="J48" i="22"/>
  <c r="J49" i="22"/>
  <c r="J50" i="22"/>
  <c r="J51" i="22"/>
  <c r="J52" i="22"/>
  <c r="J53" i="22"/>
  <c r="J54" i="22"/>
  <c r="J55" i="22"/>
  <c r="J56" i="22"/>
  <c r="J57" i="22"/>
  <c r="J58" i="22"/>
  <c r="J59" i="22"/>
  <c r="J60" i="22"/>
  <c r="J61" i="22"/>
  <c r="J62" i="22"/>
  <c r="J63" i="22"/>
  <c r="J64" i="22"/>
  <c r="J65" i="22"/>
  <c r="J66" i="22"/>
  <c r="J67" i="22"/>
  <c r="J34" i="22"/>
  <c r="J6" i="22"/>
  <c r="J7" i="22"/>
  <c r="J8" i="22"/>
  <c r="J9" i="22"/>
  <c r="J10" i="22"/>
  <c r="J11" i="22"/>
  <c r="J12" i="22"/>
  <c r="J13" i="22"/>
  <c r="J14" i="22"/>
  <c r="J15" i="22"/>
  <c r="J16" i="22"/>
  <c r="J17" i="22"/>
  <c r="J18" i="22"/>
  <c r="J19" i="22"/>
  <c r="J20" i="22"/>
  <c r="J21" i="22"/>
  <c r="J22" i="22"/>
  <c r="J23" i="22"/>
  <c r="J24" i="22"/>
  <c r="J25" i="22"/>
  <c r="J26" i="22"/>
  <c r="J27" i="22"/>
  <c r="J28" i="22"/>
  <c r="J29" i="22"/>
  <c r="J5" i="22"/>
  <c r="I105" i="22" l="1"/>
  <c r="V59" i="22"/>
  <c r="U59" i="22"/>
  <c r="T59" i="22"/>
  <c r="S59" i="22"/>
  <c r="AF35" i="22"/>
  <c r="AF36" i="22"/>
  <c r="AF37" i="22"/>
  <c r="AF38" i="22"/>
  <c r="AF39" i="22"/>
  <c r="AF40" i="22"/>
  <c r="AF41" i="22"/>
  <c r="AF42" i="22"/>
  <c r="AF43" i="22"/>
  <c r="AF44" i="22"/>
  <c r="AF45" i="22"/>
  <c r="AF46" i="22"/>
  <c r="AF47" i="22"/>
  <c r="AF48" i="22"/>
  <c r="AF49" i="22"/>
  <c r="AF50" i="22"/>
  <c r="AF51" i="22"/>
  <c r="AF52" i="22"/>
  <c r="AF53" i="22"/>
  <c r="AF54" i="22"/>
  <c r="AF55" i="22"/>
  <c r="AF56" i="22"/>
  <c r="AF57" i="22"/>
  <c r="AF58" i="22"/>
  <c r="AF59" i="22"/>
  <c r="AF60" i="22"/>
  <c r="AF61" i="22"/>
  <c r="AF62" i="22"/>
  <c r="AF63" i="22"/>
  <c r="AF64" i="22"/>
  <c r="AF65" i="22"/>
  <c r="AF66" i="22"/>
  <c r="AF67" i="22"/>
  <c r="AF34" i="22"/>
  <c r="AF6" i="22"/>
  <c r="AF7" i="22"/>
  <c r="AF8" i="22"/>
  <c r="AF9" i="22"/>
  <c r="AF10" i="22"/>
  <c r="AF11" i="22"/>
  <c r="AF12" i="22"/>
  <c r="AF13" i="22"/>
  <c r="AF14" i="22"/>
  <c r="AF15" i="22"/>
  <c r="AF16" i="22"/>
  <c r="AF17" i="22"/>
  <c r="AF18" i="22"/>
  <c r="AF19" i="22"/>
  <c r="AF20" i="22"/>
  <c r="AF21" i="22"/>
  <c r="AF22" i="22"/>
  <c r="AF23" i="22"/>
  <c r="AF24" i="22"/>
  <c r="AF25" i="22"/>
  <c r="AF26" i="22"/>
  <c r="AF27" i="22"/>
  <c r="AF28" i="22"/>
  <c r="AF29" i="22"/>
  <c r="AF5" i="22"/>
  <c r="Y22" i="22"/>
  <c r="Y21" i="22"/>
  <c r="Y20" i="22"/>
  <c r="Y9" i="22"/>
  <c r="Y10" i="22"/>
  <c r="Y11" i="22"/>
  <c r="Y12" i="22"/>
  <c r="Y13" i="22"/>
  <c r="Y14" i="22"/>
  <c r="Y15" i="22"/>
  <c r="Y16" i="22"/>
  <c r="Y17" i="22"/>
  <c r="Y18" i="22"/>
  <c r="Y19" i="22"/>
  <c r="Y8" i="22"/>
  <c r="Y29" i="22"/>
  <c r="Y6" i="22"/>
  <c r="Y5" i="22"/>
  <c r="P28" i="22"/>
  <c r="P27" i="22"/>
  <c r="P21" i="22"/>
  <c r="P17" i="22"/>
  <c r="P6" i="22"/>
  <c r="P50" i="22"/>
  <c r="P20" i="22"/>
  <c r="P18" i="22"/>
  <c r="P15" i="22"/>
  <c r="P14" i="22"/>
  <c r="P13" i="22"/>
  <c r="P5" i="22"/>
  <c r="AC67" i="22"/>
  <c r="AD67" i="22" s="1"/>
  <c r="AC66" i="22"/>
  <c r="AD66" i="22" s="1"/>
  <c r="AC65" i="22"/>
  <c r="AD65" i="22" s="1"/>
  <c r="AC64" i="22"/>
  <c r="AD64" i="22" s="1"/>
  <c r="AC63" i="22"/>
  <c r="AD63" i="22" s="1"/>
  <c r="AC62" i="22"/>
  <c r="AD62" i="22" s="1"/>
  <c r="AC61" i="22"/>
  <c r="AD61" i="22" s="1"/>
  <c r="AC60" i="22"/>
  <c r="AD60" i="22" s="1"/>
  <c r="AD59" i="22"/>
  <c r="AC58" i="22"/>
  <c r="AD58" i="22" s="1"/>
  <c r="AC57" i="22"/>
  <c r="AD57" i="22" s="1"/>
  <c r="AC56" i="22"/>
  <c r="AD56" i="22" s="1"/>
  <c r="AC55" i="22"/>
  <c r="AD55" i="22" s="1"/>
  <c r="AC54" i="22"/>
  <c r="AD54" i="22" s="1"/>
  <c r="AC53" i="22"/>
  <c r="AD53" i="22" s="1"/>
  <c r="AC52" i="22"/>
  <c r="AD52" i="22" s="1"/>
  <c r="AC51" i="22"/>
  <c r="AD51" i="22" s="1"/>
  <c r="AC50" i="22"/>
  <c r="AD50" i="22" s="1"/>
  <c r="AC49" i="22"/>
  <c r="AD49" i="22" s="1"/>
  <c r="AC48" i="22"/>
  <c r="AD48" i="22" s="1"/>
  <c r="AC47" i="22"/>
  <c r="AD47" i="22" s="1"/>
  <c r="AC46" i="22"/>
  <c r="AD46" i="22" s="1"/>
  <c r="AC44" i="22"/>
  <c r="AD44" i="22" s="1"/>
  <c r="AC45" i="22"/>
  <c r="AD45" i="22" s="1"/>
  <c r="AC43" i="22"/>
  <c r="AD43" i="22" s="1"/>
  <c r="AC42" i="22"/>
  <c r="AD42" i="22" s="1"/>
  <c r="AC41" i="22"/>
  <c r="AD41" i="22" s="1"/>
  <c r="AC40" i="22"/>
  <c r="AD40" i="22" s="1"/>
  <c r="AC39" i="22"/>
  <c r="AD39" i="22" s="1"/>
  <c r="AC38" i="22"/>
  <c r="AD38" i="22" s="1"/>
  <c r="AC37" i="22"/>
  <c r="AD37" i="22" s="1"/>
  <c r="AC36" i="22"/>
  <c r="AD36" i="22" s="1"/>
  <c r="AC35" i="22"/>
  <c r="AD35" i="22" s="1"/>
  <c r="AC34" i="22"/>
  <c r="AD34" i="22" s="1"/>
  <c r="AC29" i="22"/>
  <c r="AD29" i="22" s="1"/>
  <c r="AD28" i="22"/>
  <c r="AC27" i="22"/>
  <c r="AD27" i="22" s="1"/>
  <c r="AC26" i="22"/>
  <c r="AD26" i="22" s="1"/>
  <c r="AC25" i="22"/>
  <c r="AD25" i="22" s="1"/>
  <c r="AC24" i="22"/>
  <c r="AD24" i="22" s="1"/>
  <c r="AC23" i="22"/>
  <c r="AD23" i="22" s="1"/>
  <c r="AC22" i="22"/>
  <c r="AD22" i="22" s="1"/>
  <c r="AC21" i="22"/>
  <c r="AD21" i="22" s="1"/>
  <c r="AC16" i="22"/>
  <c r="AD16" i="22" s="1"/>
  <c r="AC20" i="22"/>
  <c r="AD20" i="22" s="1"/>
  <c r="AC19" i="22"/>
  <c r="AD19" i="22" s="1"/>
  <c r="AC18" i="22"/>
  <c r="AD18" i="22" s="1"/>
  <c r="AC17" i="22"/>
  <c r="AD17" i="22" s="1"/>
  <c r="AC15" i="22"/>
  <c r="AD15" i="22" s="1"/>
  <c r="AC14" i="22"/>
  <c r="AD14" i="22" s="1"/>
  <c r="AC12" i="22"/>
  <c r="AD12" i="22" s="1"/>
  <c r="AC13" i="22"/>
  <c r="AD13" i="22" s="1"/>
  <c r="AC11" i="22"/>
  <c r="AD11" i="22" s="1"/>
  <c r="AC10" i="22"/>
  <c r="AD10" i="22" s="1"/>
  <c r="AC9" i="22"/>
  <c r="AD9" i="22" s="1"/>
  <c r="AC8" i="22"/>
  <c r="AD8" i="22" s="1"/>
  <c r="AD7" i="22"/>
  <c r="AD6" i="22"/>
  <c r="AC5" i="22"/>
  <c r="AD5" i="22" s="1"/>
  <c r="M105" i="22"/>
  <c r="M102" i="22"/>
  <c r="M89" i="22"/>
  <c r="M82" i="22"/>
  <c r="M81" i="22"/>
  <c r="M76" i="22"/>
  <c r="M75" i="22"/>
  <c r="M74" i="22"/>
  <c r="AG66" i="22" l="1"/>
  <c r="Z66" i="22"/>
  <c r="Y66" i="22"/>
  <c r="X66" i="22"/>
  <c r="V66" i="22"/>
  <c r="U66" i="22"/>
  <c r="T66" i="22"/>
  <c r="S66" i="22"/>
  <c r="Q66" i="22"/>
  <c r="P66" i="22"/>
  <c r="AG28" i="22"/>
  <c r="S28" i="22"/>
  <c r="W28" i="22" s="1"/>
  <c r="T28" i="22"/>
  <c r="U28" i="22"/>
  <c r="V28" i="22"/>
  <c r="Q28" i="22"/>
  <c r="T46" i="22"/>
  <c r="Q67" i="22"/>
  <c r="Q65" i="22"/>
  <c r="Q64" i="22"/>
  <c r="Q63" i="22"/>
  <c r="Q62" i="22"/>
  <c r="Q61" i="22"/>
  <c r="Q60" i="22"/>
  <c r="Q59" i="22"/>
  <c r="Q58" i="22"/>
  <c r="Q57" i="22"/>
  <c r="Q56" i="22"/>
  <c r="Q55" i="22"/>
  <c r="Q54" i="22"/>
  <c r="Q53" i="22"/>
  <c r="Q52" i="22"/>
  <c r="Q51" i="22"/>
  <c r="Q50" i="22"/>
  <c r="R50" i="22" s="1"/>
  <c r="Q49" i="22"/>
  <c r="Q48" i="22"/>
  <c r="Q47" i="22"/>
  <c r="Q46" i="22"/>
  <c r="Q45" i="22"/>
  <c r="Q44" i="22"/>
  <c r="Q43" i="22"/>
  <c r="Q42" i="22"/>
  <c r="Q41" i="22"/>
  <c r="Q40" i="22"/>
  <c r="Q39" i="22"/>
  <c r="Q38" i="22"/>
  <c r="Q37" i="22"/>
  <c r="Q36" i="22"/>
  <c r="Q35" i="22"/>
  <c r="Q34" i="22"/>
  <c r="Q29" i="22"/>
  <c r="Q27" i="22"/>
  <c r="R27" i="22" s="1"/>
  <c r="Q26" i="22"/>
  <c r="Q25" i="22"/>
  <c r="Q24" i="22"/>
  <c r="Q23" i="22"/>
  <c r="Q22" i="22"/>
  <c r="Q21" i="22"/>
  <c r="R21" i="22" s="1"/>
  <c r="Q20" i="22"/>
  <c r="R20" i="22" s="1"/>
  <c r="Q19" i="22"/>
  <c r="Q18" i="22"/>
  <c r="R18" i="22" s="1"/>
  <c r="Q17" i="22"/>
  <c r="R17" i="22" s="1"/>
  <c r="Q16" i="22"/>
  <c r="Q15" i="22"/>
  <c r="R15" i="22" s="1"/>
  <c r="Q14" i="22"/>
  <c r="Q13" i="22"/>
  <c r="R13" i="22" s="1"/>
  <c r="Q12" i="22"/>
  <c r="Q11" i="22"/>
  <c r="Q10" i="22"/>
  <c r="Q9" i="22"/>
  <c r="Q8" i="22"/>
  <c r="Q7" i="22"/>
  <c r="Q6" i="22"/>
  <c r="Q5" i="22"/>
  <c r="R5" i="22" s="1"/>
  <c r="T5" i="22"/>
  <c r="T6" i="22"/>
  <c r="T7" i="22"/>
  <c r="T8" i="22"/>
  <c r="T9" i="22"/>
  <c r="T10" i="22"/>
  <c r="T11" i="22"/>
  <c r="T12" i="22"/>
  <c r="T13" i="22"/>
  <c r="T14" i="22"/>
  <c r="T15" i="22"/>
  <c r="T16" i="22"/>
  <c r="T17" i="22"/>
  <c r="T18" i="22"/>
  <c r="T19" i="22"/>
  <c r="T20" i="22"/>
  <c r="T21" i="22"/>
  <c r="T22" i="22"/>
  <c r="T23" i="22"/>
  <c r="T24" i="22"/>
  <c r="T25" i="22"/>
  <c r="T26" i="22"/>
  <c r="T27" i="22"/>
  <c r="T29" i="22"/>
  <c r="D118" i="22"/>
  <c r="E118" i="22" s="1"/>
  <c r="D117" i="22"/>
  <c r="E117" i="22" s="1"/>
  <c r="D116" i="22"/>
  <c r="E116" i="22" s="1"/>
  <c r="D115" i="22"/>
  <c r="E115" i="22" s="1"/>
  <c r="D114" i="22"/>
  <c r="E114" i="22" s="1"/>
  <c r="D113" i="22"/>
  <c r="E113" i="22" s="1"/>
  <c r="D112" i="22"/>
  <c r="E112" i="22" s="1"/>
  <c r="D111" i="22"/>
  <c r="E111" i="22" s="1"/>
  <c r="D110" i="22"/>
  <c r="E110" i="22" s="1"/>
  <c r="D13" i="18"/>
  <c r="D12" i="18"/>
  <c r="D11" i="18"/>
  <c r="K105" i="22"/>
  <c r="L87" i="22"/>
  <c r="L86" i="22"/>
  <c r="L85" i="22"/>
  <c r="L84" i="22"/>
  <c r="L103" i="22"/>
  <c r="L104" i="22"/>
  <c r="I72" i="22"/>
  <c r="K72" i="22" s="1"/>
  <c r="L72" i="22"/>
  <c r="M72" i="22"/>
  <c r="I73" i="22"/>
  <c r="K73" i="22" s="1"/>
  <c r="L73" i="22"/>
  <c r="M73" i="22"/>
  <c r="I74" i="22"/>
  <c r="K74" i="22" s="1"/>
  <c r="L74" i="22"/>
  <c r="I75" i="22"/>
  <c r="K75" i="22" s="1"/>
  <c r="L75" i="22"/>
  <c r="I76" i="22"/>
  <c r="K76" i="22" s="1"/>
  <c r="L76" i="22"/>
  <c r="I77" i="22"/>
  <c r="K77" i="22" s="1"/>
  <c r="L77" i="22"/>
  <c r="M77" i="22"/>
  <c r="I78" i="22"/>
  <c r="K78" i="22" s="1"/>
  <c r="L78" i="22"/>
  <c r="M78" i="22"/>
  <c r="I79" i="22"/>
  <c r="K79" i="22" s="1"/>
  <c r="L79" i="22"/>
  <c r="M79" i="22"/>
  <c r="I80" i="22"/>
  <c r="K80" i="22" s="1"/>
  <c r="L80" i="22"/>
  <c r="M80" i="22"/>
  <c r="I81" i="22"/>
  <c r="K81" i="22" s="1"/>
  <c r="L81" i="22"/>
  <c r="I82" i="22"/>
  <c r="K82" i="22" s="1"/>
  <c r="L82" i="22"/>
  <c r="I83" i="22"/>
  <c r="K83" i="22" s="1"/>
  <c r="L83" i="22"/>
  <c r="M83" i="22"/>
  <c r="I84" i="22"/>
  <c r="K84" i="22" s="1"/>
  <c r="M84" i="22"/>
  <c r="I85" i="22"/>
  <c r="K85" i="22" s="1"/>
  <c r="M85" i="22"/>
  <c r="I86" i="22"/>
  <c r="K86" i="22" s="1"/>
  <c r="M86" i="22"/>
  <c r="I87" i="22"/>
  <c r="K87" i="22" s="1"/>
  <c r="M87" i="22"/>
  <c r="I88" i="22"/>
  <c r="K88" i="22" s="1"/>
  <c r="L88" i="22"/>
  <c r="M88" i="22"/>
  <c r="I89" i="22"/>
  <c r="K89" i="22" s="1"/>
  <c r="L89" i="22"/>
  <c r="I90" i="22"/>
  <c r="K90" i="22" s="1"/>
  <c r="L90" i="22"/>
  <c r="M90" i="22"/>
  <c r="I91" i="22"/>
  <c r="K91" i="22" s="1"/>
  <c r="L91" i="22"/>
  <c r="M91" i="22"/>
  <c r="I96" i="22"/>
  <c r="K96" i="22" s="1"/>
  <c r="L96" i="22"/>
  <c r="M96" i="22"/>
  <c r="I97" i="22"/>
  <c r="K97" i="22" s="1"/>
  <c r="L97" i="22"/>
  <c r="M97" i="22"/>
  <c r="I98" i="22"/>
  <c r="K98" i="22" s="1"/>
  <c r="L98" i="22"/>
  <c r="M98" i="22"/>
  <c r="I99" i="22"/>
  <c r="K99" i="22" s="1"/>
  <c r="L99" i="22"/>
  <c r="M99" i="22"/>
  <c r="I100" i="22"/>
  <c r="K100" i="22" s="1"/>
  <c r="L100" i="22"/>
  <c r="M100" i="22"/>
  <c r="I101" i="22"/>
  <c r="K101" i="22" s="1"/>
  <c r="L101" i="22"/>
  <c r="M101" i="22"/>
  <c r="I102" i="22"/>
  <c r="K102" i="22" s="1"/>
  <c r="L102" i="22"/>
  <c r="I103" i="22"/>
  <c r="K103" i="22" s="1"/>
  <c r="M103" i="22"/>
  <c r="I104" i="22"/>
  <c r="K104" i="22" s="1"/>
  <c r="M104" i="22"/>
  <c r="L105" i="22"/>
  <c r="AG23" i="22"/>
  <c r="AG65" i="22"/>
  <c r="AG63" i="22"/>
  <c r="AG61" i="22"/>
  <c r="AG60" i="22"/>
  <c r="AG56" i="22"/>
  <c r="AG55" i="22"/>
  <c r="AG53" i="22"/>
  <c r="AG51" i="22"/>
  <c r="AG48" i="22"/>
  <c r="AG47" i="22"/>
  <c r="AG45" i="22"/>
  <c r="AG44" i="22"/>
  <c r="AG43" i="22"/>
  <c r="AG41" i="22"/>
  <c r="AG40" i="22"/>
  <c r="AG39" i="22"/>
  <c r="AG36" i="22"/>
  <c r="AG35" i="22"/>
  <c r="Z67" i="22"/>
  <c r="Z65" i="22"/>
  <c r="Z64" i="22"/>
  <c r="Z63" i="22"/>
  <c r="Z62" i="22"/>
  <c r="Z61" i="22"/>
  <c r="Z60" i="22"/>
  <c r="Z59" i="22"/>
  <c r="Z58" i="22"/>
  <c r="Z57" i="22"/>
  <c r="Z56" i="22"/>
  <c r="Z55" i="22"/>
  <c r="Z54" i="22"/>
  <c r="Z53" i="22"/>
  <c r="Z52" i="22"/>
  <c r="Z51" i="22"/>
  <c r="Z50" i="22"/>
  <c r="Z49" i="22"/>
  <c r="Z48" i="22"/>
  <c r="Z47" i="22"/>
  <c r="Z46" i="22"/>
  <c r="Z45" i="22"/>
  <c r="Z44" i="22"/>
  <c r="Z43" i="22"/>
  <c r="Z42" i="22"/>
  <c r="Z41" i="22"/>
  <c r="Z40" i="22"/>
  <c r="Z39" i="22"/>
  <c r="Z38" i="22"/>
  <c r="Z37" i="22"/>
  <c r="Z36" i="22"/>
  <c r="Z35" i="22"/>
  <c r="Z34" i="22"/>
  <c r="Z27" i="22"/>
  <c r="Z26" i="22"/>
  <c r="Z24" i="22"/>
  <c r="Z23" i="22"/>
  <c r="Z22" i="22"/>
  <c r="Z21" i="22"/>
  <c r="Z20" i="22"/>
  <c r="Z19" i="22"/>
  <c r="Z18" i="22"/>
  <c r="Z17" i="22"/>
  <c r="Z16" i="22"/>
  <c r="Z15" i="22"/>
  <c r="Z14" i="22"/>
  <c r="Z13" i="22"/>
  <c r="Z12" i="22"/>
  <c r="Z11" i="22"/>
  <c r="Z10" i="22"/>
  <c r="Z9" i="22"/>
  <c r="Z8" i="22"/>
  <c r="Z29" i="22"/>
  <c r="Z25" i="22"/>
  <c r="Z7" i="22"/>
  <c r="Z6" i="22"/>
  <c r="Z5" i="22"/>
  <c r="Y67" i="22"/>
  <c r="Y65" i="22"/>
  <c r="Y64" i="22"/>
  <c r="Y63" i="22"/>
  <c r="Y62" i="22"/>
  <c r="Y61" i="22"/>
  <c r="Y60" i="22"/>
  <c r="Y59" i="22"/>
  <c r="Y58" i="22"/>
  <c r="Y57" i="22"/>
  <c r="Y56" i="22"/>
  <c r="Y55" i="22"/>
  <c r="Y54" i="22"/>
  <c r="Y53" i="22"/>
  <c r="Y52" i="22"/>
  <c r="Y51" i="22"/>
  <c r="Y50" i="22"/>
  <c r="Y49" i="22"/>
  <c r="Y48" i="22"/>
  <c r="Y47" i="22"/>
  <c r="Y46" i="22"/>
  <c r="Y45" i="22"/>
  <c r="Y44" i="22"/>
  <c r="Y43" i="22"/>
  <c r="Y42" i="22"/>
  <c r="Y41" i="22"/>
  <c r="Y40" i="22"/>
  <c r="Y39" i="22"/>
  <c r="Y38" i="22"/>
  <c r="Y37" i="22"/>
  <c r="Y36" i="22"/>
  <c r="Y35" i="22"/>
  <c r="Y34" i="22"/>
  <c r="X67" i="22"/>
  <c r="X65" i="22"/>
  <c r="X64" i="22"/>
  <c r="X63" i="22"/>
  <c r="X62" i="22"/>
  <c r="X61" i="22"/>
  <c r="X60" i="22"/>
  <c r="X59" i="22"/>
  <c r="X58" i="22"/>
  <c r="X57" i="22"/>
  <c r="X56" i="22"/>
  <c r="X55" i="22"/>
  <c r="X54" i="22"/>
  <c r="X53" i="22"/>
  <c r="X52" i="22"/>
  <c r="X51" i="22"/>
  <c r="X50" i="22"/>
  <c r="X49" i="22"/>
  <c r="X48" i="22"/>
  <c r="X47" i="22"/>
  <c r="X46" i="22"/>
  <c r="X45" i="22"/>
  <c r="X44" i="22"/>
  <c r="X43" i="22"/>
  <c r="X42" i="22"/>
  <c r="X41" i="22"/>
  <c r="X40" i="22"/>
  <c r="X39" i="22"/>
  <c r="X38" i="22"/>
  <c r="X37" i="22"/>
  <c r="X36" i="22"/>
  <c r="X35" i="22"/>
  <c r="X34" i="22"/>
  <c r="AA20" i="22"/>
  <c r="X20" i="22"/>
  <c r="AA19" i="22"/>
  <c r="X19" i="22"/>
  <c r="AA18" i="22"/>
  <c r="X18" i="22"/>
  <c r="AA17" i="22"/>
  <c r="X17" i="22"/>
  <c r="AA16" i="22"/>
  <c r="X16" i="22"/>
  <c r="AA15" i="22"/>
  <c r="X15" i="22"/>
  <c r="AA14" i="22"/>
  <c r="X14" i="22"/>
  <c r="AB14" i="22" s="1"/>
  <c r="AA13" i="22"/>
  <c r="X13" i="22"/>
  <c r="AA12" i="22"/>
  <c r="X12" i="22"/>
  <c r="AA11" i="22"/>
  <c r="X11" i="22"/>
  <c r="AA10" i="22"/>
  <c r="X10" i="22"/>
  <c r="AA9" i="22"/>
  <c r="X9" i="22"/>
  <c r="V67" i="22"/>
  <c r="U67" i="22"/>
  <c r="T67" i="22"/>
  <c r="S67" i="22"/>
  <c r="V65" i="22"/>
  <c r="U65" i="22"/>
  <c r="T65" i="22"/>
  <c r="S65" i="22"/>
  <c r="V62" i="22"/>
  <c r="U62" i="22"/>
  <c r="T62" i="22"/>
  <c r="S62" i="22"/>
  <c r="W59" i="22"/>
  <c r="V58" i="22"/>
  <c r="U58" i="22"/>
  <c r="T58" i="22"/>
  <c r="S58" i="22"/>
  <c r="V57" i="22"/>
  <c r="U57" i="22"/>
  <c r="T57" i="22"/>
  <c r="S57" i="22"/>
  <c r="V56" i="22"/>
  <c r="U56" i="22"/>
  <c r="T56" i="22"/>
  <c r="S56" i="22"/>
  <c r="V55" i="22"/>
  <c r="U55" i="22"/>
  <c r="T55" i="22"/>
  <c r="S55" i="22"/>
  <c r="V54" i="22"/>
  <c r="U54" i="22"/>
  <c r="T54" i="22"/>
  <c r="S54" i="22"/>
  <c r="V53" i="22"/>
  <c r="U53" i="22"/>
  <c r="T53" i="22"/>
  <c r="S53" i="22"/>
  <c r="V52" i="22"/>
  <c r="U52" i="22"/>
  <c r="T52" i="22"/>
  <c r="S52" i="22"/>
  <c r="V51" i="22"/>
  <c r="U51" i="22"/>
  <c r="T51" i="22"/>
  <c r="S51" i="22"/>
  <c r="V50" i="22"/>
  <c r="U50" i="22"/>
  <c r="T50" i="22"/>
  <c r="S50" i="22"/>
  <c r="V49" i="22"/>
  <c r="U49" i="22"/>
  <c r="T49" i="22"/>
  <c r="S49" i="22"/>
  <c r="V48" i="22"/>
  <c r="U48" i="22"/>
  <c r="T48" i="22"/>
  <c r="S48" i="22"/>
  <c r="U45" i="22"/>
  <c r="U44" i="22"/>
  <c r="U43" i="22"/>
  <c r="U42" i="22"/>
  <c r="U41" i="22"/>
  <c r="U40" i="22"/>
  <c r="U39" i="22"/>
  <c r="U38" i="22"/>
  <c r="U37" i="22"/>
  <c r="U36" i="22"/>
  <c r="U35" i="22"/>
  <c r="U34" i="22"/>
  <c r="V64" i="22"/>
  <c r="U64" i="22"/>
  <c r="T64" i="22"/>
  <c r="S64" i="22"/>
  <c r="V63" i="22"/>
  <c r="U63" i="22"/>
  <c r="T63" i="22"/>
  <c r="S63" i="22"/>
  <c r="V61" i="22"/>
  <c r="U61" i="22"/>
  <c r="T61" i="22"/>
  <c r="S61" i="22"/>
  <c r="V60" i="22"/>
  <c r="U60" i="22"/>
  <c r="T60" i="22"/>
  <c r="S60" i="22"/>
  <c r="U46" i="22"/>
  <c r="U47" i="22"/>
  <c r="V47" i="22"/>
  <c r="T47" i="22"/>
  <c r="S47" i="22"/>
  <c r="V44" i="22"/>
  <c r="V43" i="22"/>
  <c r="V42" i="22"/>
  <c r="V41" i="22"/>
  <c r="V40" i="22"/>
  <c r="V39" i="22"/>
  <c r="V38" i="22"/>
  <c r="V37" i="22"/>
  <c r="V36" i="22"/>
  <c r="V35" i="22"/>
  <c r="V34" i="22"/>
  <c r="V45" i="22"/>
  <c r="V46" i="22"/>
  <c r="S46" i="22"/>
  <c r="T45" i="22"/>
  <c r="S45" i="22"/>
  <c r="T44" i="22"/>
  <c r="S44" i="22"/>
  <c r="T43" i="22"/>
  <c r="S43" i="22"/>
  <c r="T42" i="22"/>
  <c r="S42" i="22"/>
  <c r="T41" i="22"/>
  <c r="S41" i="22"/>
  <c r="T40" i="22"/>
  <c r="S40" i="22"/>
  <c r="T39" i="22"/>
  <c r="S39" i="22"/>
  <c r="T38" i="22"/>
  <c r="S38" i="22"/>
  <c r="T37" i="22"/>
  <c r="S37" i="22"/>
  <c r="T36" i="22"/>
  <c r="S36" i="22"/>
  <c r="T35" i="22"/>
  <c r="S35" i="22"/>
  <c r="T34" i="22"/>
  <c r="S34" i="22"/>
  <c r="P67" i="22"/>
  <c r="P65" i="22"/>
  <c r="P64" i="22"/>
  <c r="P63" i="22"/>
  <c r="P62" i="22"/>
  <c r="P61" i="22"/>
  <c r="P60" i="22"/>
  <c r="P59" i="22"/>
  <c r="R59" i="22" s="1"/>
  <c r="P58" i="22"/>
  <c r="P57" i="22"/>
  <c r="P56" i="22"/>
  <c r="P55" i="22"/>
  <c r="P54" i="22"/>
  <c r="R54" i="22" s="1"/>
  <c r="P53" i="22"/>
  <c r="P52" i="22"/>
  <c r="P51" i="22"/>
  <c r="R51" i="22" s="1"/>
  <c r="P49" i="22"/>
  <c r="P48" i="22"/>
  <c r="P47" i="22"/>
  <c r="P46" i="22"/>
  <c r="P45" i="22"/>
  <c r="R45" i="22" s="1"/>
  <c r="P44" i="22"/>
  <c r="P43" i="22"/>
  <c r="R43" i="22" s="1"/>
  <c r="P42" i="22"/>
  <c r="P41" i="22"/>
  <c r="P40" i="22"/>
  <c r="P39" i="22"/>
  <c r="P38" i="22"/>
  <c r="P37" i="22"/>
  <c r="R37" i="22" s="1"/>
  <c r="P36" i="22"/>
  <c r="P35" i="22"/>
  <c r="R35" i="22" s="1"/>
  <c r="P34" i="22"/>
  <c r="AG29" i="22"/>
  <c r="AG26" i="22"/>
  <c r="AG25" i="22"/>
  <c r="AG24" i="22"/>
  <c r="AG22" i="22"/>
  <c r="AG20" i="22"/>
  <c r="AG18" i="22"/>
  <c r="AG17" i="22"/>
  <c r="AG16" i="22"/>
  <c r="AG14" i="22"/>
  <c r="AG12" i="22"/>
  <c r="AG10" i="22"/>
  <c r="AG9" i="22"/>
  <c r="AG8" i="22"/>
  <c r="AG7" i="22"/>
  <c r="AG6" i="22"/>
  <c r="AG34" i="22"/>
  <c r="AG38" i="22"/>
  <c r="AG42" i="22"/>
  <c r="AG46" i="22"/>
  <c r="AG50" i="22"/>
  <c r="AG52" i="22"/>
  <c r="AG54" i="22"/>
  <c r="AG58" i="22"/>
  <c r="AG62" i="22"/>
  <c r="AG64" i="22"/>
  <c r="AG67" i="22"/>
  <c r="AG11" i="22"/>
  <c r="AG13" i="22"/>
  <c r="AG15" i="22"/>
  <c r="AG19" i="22"/>
  <c r="AG21" i="22"/>
  <c r="AG27" i="22"/>
  <c r="AG37" i="22"/>
  <c r="AG49" i="22"/>
  <c r="AG57" i="22"/>
  <c r="AG59" i="22"/>
  <c r="AG5" i="22"/>
  <c r="P29" i="22"/>
  <c r="R29" i="22" s="1"/>
  <c r="P26" i="22"/>
  <c r="P25" i="22"/>
  <c r="P24" i="22"/>
  <c r="P23" i="22"/>
  <c r="R23" i="22" s="1"/>
  <c r="P22" i="22"/>
  <c r="R22" i="22" s="1"/>
  <c r="P19" i="22"/>
  <c r="P16" i="22"/>
  <c r="R14" i="22"/>
  <c r="P12" i="22"/>
  <c r="P11" i="22"/>
  <c r="P10" i="22"/>
  <c r="P9" i="22"/>
  <c r="R9" i="22" s="1"/>
  <c r="P8" i="22"/>
  <c r="R8" i="22" s="1"/>
  <c r="P7" i="22"/>
  <c r="R6" i="22"/>
  <c r="AA27" i="22"/>
  <c r="AA26" i="22"/>
  <c r="AA24" i="22"/>
  <c r="AA23" i="22"/>
  <c r="AA22" i="22"/>
  <c r="AA21" i="22"/>
  <c r="AA8" i="22"/>
  <c r="AA29" i="22"/>
  <c r="AA25" i="22"/>
  <c r="AA7" i="22"/>
  <c r="AA6" i="22"/>
  <c r="AA5" i="22"/>
  <c r="V5" i="22"/>
  <c r="U5" i="22"/>
  <c r="X27" i="22"/>
  <c r="X26" i="22"/>
  <c r="X24" i="22"/>
  <c r="X23" i="22"/>
  <c r="X22" i="22"/>
  <c r="X21" i="22"/>
  <c r="X8" i="22"/>
  <c r="X29" i="22"/>
  <c r="X25" i="22"/>
  <c r="X7" i="22"/>
  <c r="X5" i="22"/>
  <c r="X6" i="22"/>
  <c r="S5" i="22"/>
  <c r="S6" i="22"/>
  <c r="U6" i="22"/>
  <c r="V6" i="22"/>
  <c r="S7" i="22"/>
  <c r="U7" i="22"/>
  <c r="V7" i="22"/>
  <c r="S8" i="22"/>
  <c r="U8" i="22"/>
  <c r="V8" i="22"/>
  <c r="S9" i="22"/>
  <c r="U9" i="22"/>
  <c r="V9" i="22"/>
  <c r="S10" i="22"/>
  <c r="U10" i="22"/>
  <c r="V10" i="22"/>
  <c r="S11" i="22"/>
  <c r="U11" i="22"/>
  <c r="V11" i="22"/>
  <c r="S12" i="22"/>
  <c r="U12" i="22"/>
  <c r="V12" i="22"/>
  <c r="S13" i="22"/>
  <c r="U13" i="22"/>
  <c r="V13" i="22"/>
  <c r="S14" i="22"/>
  <c r="U14" i="22"/>
  <c r="V14" i="22"/>
  <c r="S15" i="22"/>
  <c r="U15" i="22"/>
  <c r="V15" i="22"/>
  <c r="S16" i="22"/>
  <c r="U16" i="22"/>
  <c r="V16" i="22"/>
  <c r="S17" i="22"/>
  <c r="U17" i="22"/>
  <c r="V17" i="22"/>
  <c r="S18" i="22"/>
  <c r="U18" i="22"/>
  <c r="V18" i="22"/>
  <c r="S19" i="22"/>
  <c r="U19" i="22"/>
  <c r="V19" i="22"/>
  <c r="S20" i="22"/>
  <c r="U20" i="22"/>
  <c r="V20" i="22"/>
  <c r="S21" i="22"/>
  <c r="U21" i="22"/>
  <c r="V21" i="22"/>
  <c r="S22" i="22"/>
  <c r="U22" i="22"/>
  <c r="V22" i="22"/>
  <c r="S23" i="22"/>
  <c r="U23" i="22"/>
  <c r="V23" i="22"/>
  <c r="S24" i="22"/>
  <c r="U24" i="22"/>
  <c r="V24" i="22"/>
  <c r="S25" i="22"/>
  <c r="U25" i="22"/>
  <c r="V25" i="22"/>
  <c r="S26" i="22"/>
  <c r="U26" i="22"/>
  <c r="V26" i="22"/>
  <c r="S27" i="22"/>
  <c r="U27" i="22"/>
  <c r="V27" i="22"/>
  <c r="S29" i="22"/>
  <c r="U29" i="22"/>
  <c r="V29" i="22"/>
  <c r="R24" i="22" l="1"/>
  <c r="R52" i="22"/>
  <c r="R60" i="22"/>
  <c r="R7" i="22"/>
  <c r="R16" i="22"/>
  <c r="R36" i="22"/>
  <c r="R44" i="22"/>
  <c r="R53" i="22"/>
  <c r="R61" i="22"/>
  <c r="R58" i="22"/>
  <c r="R67" i="22"/>
  <c r="W24" i="22"/>
  <c r="W16" i="22"/>
  <c r="W8" i="22"/>
  <c r="AB22" i="22"/>
  <c r="R34" i="22"/>
  <c r="R42" i="22"/>
  <c r="AB13" i="22"/>
  <c r="R10" i="22"/>
  <c r="AB17" i="22"/>
  <c r="AB18" i="22"/>
  <c r="AB64" i="22"/>
  <c r="AB10" i="22"/>
  <c r="AB12" i="22"/>
  <c r="AB20" i="22"/>
  <c r="W60" i="22"/>
  <c r="AB19" i="22"/>
  <c r="AB52" i="22"/>
  <c r="AB8" i="22"/>
  <c r="AH8" i="22" s="1"/>
  <c r="AB45" i="22"/>
  <c r="AB53" i="22"/>
  <c r="AB37" i="22"/>
  <c r="AB61" i="22"/>
  <c r="AB38" i="22"/>
  <c r="AB54" i="22"/>
  <c r="AB49" i="22"/>
  <c r="AB42" i="22"/>
  <c r="AB58" i="22"/>
  <c r="AB67" i="22"/>
  <c r="AB50" i="22"/>
  <c r="AB9" i="22"/>
  <c r="AB59" i="22"/>
  <c r="AH59" i="22" s="1"/>
  <c r="AB36" i="22"/>
  <c r="AB44" i="22"/>
  <c r="AB43" i="22"/>
  <c r="AB65" i="22"/>
  <c r="R19" i="22"/>
  <c r="R56" i="22"/>
  <c r="R64" i="22"/>
  <c r="R40" i="22"/>
  <c r="R48" i="22"/>
  <c r="R57" i="22"/>
  <c r="R65" i="22"/>
  <c r="R41" i="22"/>
  <c r="R49" i="22"/>
  <c r="R11" i="22"/>
  <c r="R66" i="22"/>
  <c r="R12" i="22"/>
  <c r="E119" i="22"/>
  <c r="D128" i="22" s="1"/>
  <c r="R38" i="22"/>
  <c r="R46" i="22"/>
  <c r="R25" i="22"/>
  <c r="R39" i="22"/>
  <c r="R47" i="22"/>
  <c r="R26" i="22"/>
  <c r="R28" i="22"/>
  <c r="R62" i="22"/>
  <c r="R55" i="22"/>
  <c r="R63" i="22"/>
  <c r="AB39" i="22"/>
  <c r="AB47" i="22"/>
  <c r="AB55" i="22"/>
  <c r="AB63" i="22"/>
  <c r="AB40" i="22"/>
  <c r="AB48" i="22"/>
  <c r="AB35" i="22"/>
  <c r="AB51" i="22"/>
  <c r="AB34" i="22"/>
  <c r="AB21" i="22"/>
  <c r="AB60" i="22"/>
  <c r="AB29" i="22"/>
  <c r="AB15" i="22"/>
  <c r="AB56" i="22"/>
  <c r="AB11" i="22"/>
  <c r="W45" i="22"/>
  <c r="W42" i="22"/>
  <c r="W52" i="22"/>
  <c r="AH52" i="22" s="1"/>
  <c r="W39" i="22"/>
  <c r="W66" i="22"/>
  <c r="W61" i="22"/>
  <c r="W63" i="22"/>
  <c r="W41" i="22"/>
  <c r="W54" i="22"/>
  <c r="W57" i="22"/>
  <c r="W55" i="22"/>
  <c r="W25" i="22"/>
  <c r="W9" i="22"/>
  <c r="W17" i="22"/>
  <c r="AH17" i="22" s="1"/>
  <c r="W5" i="22"/>
  <c r="Y27" i="22"/>
  <c r="AB27" i="22" s="1"/>
  <c r="Y26" i="22"/>
  <c r="AB26" i="22" s="1"/>
  <c r="Y23" i="22"/>
  <c r="AB23" i="22" s="1"/>
  <c r="Y24" i="22"/>
  <c r="AB24" i="22" s="1"/>
  <c r="AH24" i="22" s="1"/>
  <c r="W65" i="22"/>
  <c r="Y25" i="22"/>
  <c r="AB25" i="22" s="1"/>
  <c r="Y7" i="22"/>
  <c r="AB7" i="22" s="1"/>
  <c r="W44" i="22"/>
  <c r="W37" i="22"/>
  <c r="W40" i="22"/>
  <c r="W27" i="22"/>
  <c r="W26" i="22"/>
  <c r="W18" i="22"/>
  <c r="W10" i="22"/>
  <c r="W51" i="22"/>
  <c r="AB46" i="22"/>
  <c r="AB62" i="22"/>
  <c r="AB16" i="22"/>
  <c r="AH16" i="22" s="1"/>
  <c r="W23" i="22"/>
  <c r="W21" i="22"/>
  <c r="W15" i="22"/>
  <c r="W13" i="22"/>
  <c r="AH13" i="22" s="1"/>
  <c r="W7" i="22"/>
  <c r="W49" i="22"/>
  <c r="W53" i="22"/>
  <c r="AB66" i="22"/>
  <c r="W11" i="22"/>
  <c r="W48" i="22"/>
  <c r="W62" i="22"/>
  <c r="W29" i="22"/>
  <c r="W22" i="22"/>
  <c r="W20" i="22"/>
  <c r="W14" i="22"/>
  <c r="AH14" i="22" s="1"/>
  <c r="W12" i="22"/>
  <c r="W6" i="22"/>
  <c r="W46" i="22"/>
  <c r="W64" i="22"/>
  <c r="W50" i="22"/>
  <c r="W56" i="22"/>
  <c r="W58" i="22"/>
  <c r="W67" i="22"/>
  <c r="W19" i="22"/>
  <c r="AB6" i="22"/>
  <c r="W47" i="22"/>
  <c r="AB41" i="22"/>
  <c r="AB57" i="22"/>
  <c r="AB28" i="22"/>
  <c r="AH28" i="22" s="1"/>
  <c r="AB5" i="22"/>
  <c r="W38" i="22"/>
  <c r="W36" i="22"/>
  <c r="W34" i="22"/>
  <c r="W35" i="22"/>
  <c r="W43" i="22"/>
  <c r="AH18" i="22"/>
  <c r="AH37" i="22" l="1"/>
  <c r="AH51" i="22"/>
  <c r="AH64" i="22"/>
  <c r="AH27" i="22"/>
  <c r="AH45" i="22"/>
  <c r="AH20" i="22"/>
  <c r="AH61" i="22"/>
  <c r="AH22" i="22"/>
  <c r="AH53" i="22"/>
  <c r="AH10" i="22"/>
  <c r="AH67" i="22"/>
  <c r="AH60" i="22"/>
  <c r="AH42" i="22"/>
  <c r="AH48" i="22"/>
  <c r="AH43" i="22"/>
  <c r="AH58" i="22"/>
  <c r="AH54" i="22"/>
  <c r="AH35" i="22"/>
  <c r="AH65" i="22"/>
  <c r="AH50" i="22"/>
  <c r="AH9" i="22"/>
  <c r="AH11" i="22"/>
  <c r="AH36" i="22"/>
  <c r="AH40" i="22"/>
  <c r="AH44" i="22"/>
  <c r="AH63" i="22"/>
  <c r="AH19" i="22"/>
  <c r="AH49" i="22"/>
  <c r="AH12" i="22"/>
  <c r="O92" i="22"/>
  <c r="D126" i="22" s="1"/>
  <c r="AH38" i="22"/>
  <c r="AH47" i="22"/>
  <c r="AH55" i="22"/>
  <c r="AH46" i="22"/>
  <c r="AH66" i="22"/>
  <c r="AH15" i="22"/>
  <c r="AH34" i="22"/>
  <c r="AH21" i="22"/>
  <c r="AH39" i="22"/>
  <c r="AH56" i="22"/>
  <c r="AH41" i="22"/>
  <c r="AH29" i="22"/>
  <c r="AH6" i="22"/>
  <c r="AH5" i="22"/>
  <c r="AH25" i="22"/>
  <c r="AH57" i="22"/>
  <c r="AH23" i="22"/>
  <c r="AH26" i="22"/>
  <c r="AH7" i="22"/>
  <c r="AH62" i="22"/>
  <c r="D127" i="22" l="1"/>
  <c r="AH30" i="22"/>
  <c r="D124" i="22" s="1"/>
  <c r="AH68" i="22"/>
  <c r="D125" i="22" s="1"/>
  <c r="D129" i="22" l="1"/>
</calcChain>
</file>

<file path=xl/sharedStrings.xml><?xml version="1.0" encoding="utf-8"?>
<sst xmlns="http://schemas.openxmlformats.org/spreadsheetml/2006/main" count="1355" uniqueCount="486">
  <si>
    <t>ORIGIN</t>
  </si>
  <si>
    <t xml:space="preserve"> A</t>
  </si>
  <si>
    <t>B</t>
  </si>
  <si>
    <t>C</t>
  </si>
  <si>
    <t>D</t>
  </si>
  <si>
    <t>E</t>
  </si>
  <si>
    <t>F</t>
  </si>
  <si>
    <t>G</t>
  </si>
  <si>
    <t>H</t>
  </si>
  <si>
    <t>I</t>
  </si>
  <si>
    <t>J</t>
  </si>
  <si>
    <t>K</t>
  </si>
  <si>
    <t>L</t>
  </si>
  <si>
    <t>Locatie</t>
  </si>
  <si>
    <t>Haven/terminal</t>
  </si>
  <si>
    <t>Basisprijs incl. 200 km vrij</t>
  </si>
  <si>
    <t>Prijs per km</t>
  </si>
  <si>
    <t>Prijs Motorvoertuig in container</t>
  </si>
  <si>
    <r>
      <t xml:space="preserve">Prijs Motorvoertuig </t>
    </r>
    <r>
      <rPr>
        <b/>
        <sz val="9"/>
        <color indexed="8"/>
        <rFont val="Verdana"/>
        <family val="2"/>
      </rPr>
      <t>separaat in 20/40 ft container</t>
    </r>
  </si>
  <si>
    <t>terminal</t>
  </si>
  <si>
    <t>Nederland</t>
  </si>
  <si>
    <t xml:space="preserve">Rotterdam </t>
  </si>
  <si>
    <t>n.v.t.</t>
  </si>
  <si>
    <t>Caribisch gebied</t>
  </si>
  <si>
    <t>Curaçao</t>
  </si>
  <si>
    <t>Aruba</t>
  </si>
  <si>
    <t>St. Maarten</t>
  </si>
  <si>
    <t>Bonaire</t>
  </si>
  <si>
    <t>USA</t>
  </si>
  <si>
    <t>East Coast Ports</t>
  </si>
  <si>
    <t>West Coast Ports</t>
  </si>
  <si>
    <t>Gulf Ports</t>
  </si>
  <si>
    <t>Toelichting:</t>
  </si>
  <si>
    <t xml:space="preserve">ORIGIN: de prijzen in de kolommen D t/m L omvatten het totaal van de kosten van alle handelingen (behoudens de kosten genoemd in het tabblad ‘Additionele kosten’) die gemoeid zijn met Verhuisopdracht van de plaats van vertrek tot en met de betreffende haven en/of Opslag op basis van “one way” kilometrage (1 x doorbelasten van de afstand). Deze kosten van alle handelingen betreffen onder andere, maar zijn niet beperkt tot: inpakken, demontage, aanbrengen beschermmaterialen, vervoersunit, beladen container/kist, inzet gekwalificeerd verhuispersoneel, inzet verhuiswagens en overig verhuismaterieel, alle benodigde verhuismaterialen en hulpmiddelen (waaronder kratten, verpakkingsmateriaal en parkeervergunningen), transport naar de betreffende haven en/of Opslag), kosten transportdocumenten, trucking, verhuislift. 
</t>
  </si>
  <si>
    <t xml:space="preserve">A. LOCATIE: Locatie, waar de werkzaamheden (origin) worden uitgevoerd; dus plaats van vertrek van de Belanghebbende. </t>
  </si>
  <si>
    <t xml:space="preserve">B. HAVEN/TERMINAL: De haven/terminal waar de Inboedel door gegadigde aan de vervoerder wordt overgedragen voor over zee transport. </t>
  </si>
  <si>
    <t>C. BASISPRIJS INCL. 200 KM VRIJ: De prijs per km die gegadigde berekent voor het transport tussen A (locatie) en B (haven/terminal). De eerste 200 kilometer vanaf het laadadres tot de haven/terminal dient in de basisprijs inbegrepen te zijn. Voor transport binnen Nederland kunnen geen additionele kilometers boven de 200km in rekening worden gebracht.</t>
  </si>
  <si>
    <t xml:space="preserve">D. PRIJS PER KM: Boven de 200 KM die verdisconteerd is kolom C. Alleen USA invullen. </t>
  </si>
  <si>
    <t xml:space="preserve">Alle prijzen in euro's exclusief btw/VAT of soortgelijke belastingen. </t>
  </si>
  <si>
    <t>DESTINATION</t>
  </si>
  <si>
    <t>Haven/Terminal</t>
  </si>
  <si>
    <t>Basis Tarief incl. 200km vrij</t>
  </si>
  <si>
    <t>Tarief per km*</t>
  </si>
  <si>
    <t>Prijs Motorvoertuig separaat in 20/40 ft container</t>
  </si>
  <si>
    <t>East Coast ports</t>
  </si>
  <si>
    <t>West Coast ports</t>
  </si>
  <si>
    <t>Gulf ports</t>
  </si>
  <si>
    <t>SHIPPING</t>
  </si>
  <si>
    <t>VAN:</t>
  </si>
  <si>
    <t>NAAR:</t>
  </si>
  <si>
    <t>LCL per M³</t>
  </si>
  <si>
    <t>20 FT container</t>
  </si>
  <si>
    <t>40 FT container</t>
  </si>
  <si>
    <t>Rotterdam</t>
  </si>
  <si>
    <t>Curacao</t>
  </si>
  <si>
    <t>nvt</t>
  </si>
  <si>
    <t>Sint Maarten</t>
  </si>
  <si>
    <t>Baltimore</t>
  </si>
  <si>
    <t xml:space="preserve">A. VAN: Haven/terminal van vertrek; in overeenstemming met de prijs in het Origin tabblad. </t>
  </si>
  <si>
    <t xml:space="preserve">B. NAAR: Haven/terminal van aankomst; in overeenstemming met de prijs in het Destination tabblad. </t>
  </si>
  <si>
    <t>C. LCL PER M³: N.v.t.</t>
  </si>
  <si>
    <t xml:space="preserve">D. PRIJS 20 FT CONTAINER: De door de gegadigde op dit traject te berekenen prijs voor de verscheping van een 20 FT (standard closed box sea-) container inclusief de kosten THC voor beide zijden. </t>
  </si>
  <si>
    <t xml:space="preserve">E. PRIJS 40 FT CONTAINER: De door de gegadigde op dit traject te berekenen prijs voor de verscheping van een 40 FT (standard closed box sea-) container inclusief de kosten THC voor beide zijden. </t>
  </si>
  <si>
    <t xml:space="preserve">F. IMO TOESLAG I.G.V. TRANSPORT MOTORVOERTUIG in container. </t>
  </si>
  <si>
    <t>Surcharges als CAF en BAF etc. zijn niet in de (netto) zeevracht tarieven opgenomen en dienen separaat tegen de vastgestelde en controleerbare “dagkoers” te worden verrekend.</t>
  </si>
  <si>
    <t>Prijzen inclusief boekingsfee, kosten B/L, porti en telefoon, ISPS, ENS, AMS, laat volgen.</t>
  </si>
  <si>
    <t>STORAGE</t>
  </si>
  <si>
    <t>per m³</t>
  </si>
  <si>
    <t>minimum m³</t>
  </si>
  <si>
    <t>INSLAG: in opslag nemen</t>
  </si>
  <si>
    <t>in Euro</t>
  </si>
  <si>
    <t xml:space="preserve">    5m³</t>
  </si>
  <si>
    <t>All-in tarief per m³</t>
  </si>
  <si>
    <t>UITSLAG: levering vanuit opslag</t>
  </si>
  <si>
    <t xml:space="preserve">All-in tarief per m³ </t>
  </si>
  <si>
    <t>OPSLAG: per maand</t>
  </si>
  <si>
    <t>All-in opslagtarief per m³ per maand</t>
  </si>
  <si>
    <t xml:space="preserve">Toelichting: </t>
  </si>
  <si>
    <t>Alle prijzen in euro's exclusief btw/VAT of soortgelijke belastingen.</t>
  </si>
  <si>
    <t xml:space="preserve">Prijzen voor langdurige Opslag. Anders dan tijdelijke Storage in Transit (SIT) Opslag. </t>
  </si>
  <si>
    <t xml:space="preserve">Per Inboedel 1 locatie voor de Opslag in Nederland (niet opsplitsen). </t>
  </si>
  <si>
    <t xml:space="preserve">Exclusief verzekering van de complete Inboedel tijdens de opslagperiode. De te berekenen premie is namelijk opgenomen in het tabblad Insurance. </t>
  </si>
  <si>
    <t xml:space="preserve">Inslag en Uitslag is minimaal 5m³, Opslag wordt berekend over het daadwerkelijk aantal M³. </t>
  </si>
  <si>
    <t>INSURANCE</t>
  </si>
  <si>
    <t>DEKKING:</t>
  </si>
  <si>
    <t>PERCENTAGE:</t>
  </si>
  <si>
    <t>A</t>
  </si>
  <si>
    <t>Transport door de lucht</t>
  </si>
  <si>
    <t>Transport over de weg</t>
  </si>
  <si>
    <r>
      <t xml:space="preserve">Opslag </t>
    </r>
    <r>
      <rPr>
        <b/>
        <sz val="9"/>
        <color indexed="8"/>
        <rFont val="Verdana"/>
        <family val="2"/>
      </rPr>
      <t xml:space="preserve">premie per maand voor opslag in Nederland </t>
    </r>
  </si>
  <si>
    <t xml:space="preserve">A. TRANSPORT OVER ZEE: Gegadigde dient een percentage in. Het betreft een (wereldwijd flat rate) percentage over de waarde van de overzee (ocean freight) verhuisde/vervoerde Inboedel + Motorvoertuigen. </t>
  </si>
  <si>
    <t xml:space="preserve">B. TRANSPORT DOOR DE LUCHT: Gegadigde dient een percentage in. Het betreft een (wereldwijd flat rate) percentage over de waarde van de door de lucht (air freight) verhuisde/vervoerde Inboedel + Motorvoertuigen. </t>
  </si>
  <si>
    <t xml:space="preserve">C. TRANSPORT OVER DE WEG: Gegadigde dient een percentage in. Het betreft een (wereldwijd flat rate) percentage over de waarde van de over de weg verhuisde/vervoerde Inboedel + Motorvoertuigen. </t>
  </si>
  <si>
    <t xml:space="preserve">D. OPSLAG PREMIE PER MAAND VOOR OPSLAG IN NEDERLAND: Gegadigde dient een percentage in. Het betreft langdurige Opslag (anders dan SIT) van Inboedel binnen Nederland. </t>
  </si>
  <si>
    <t>Dekking van Transport &amp; Opslag risico van de Inboedel onder de volgende voorwaarden:</t>
  </si>
  <si>
    <t>·         Geen eigen risico;</t>
  </si>
  <si>
    <t>·         Verzekering tegen nieuwwaarde van de goederen uit de Inboedel;</t>
  </si>
  <si>
    <t>·         Inclusief ‘war risk’ clausule bij vervoer over zee of door de lucht;</t>
  </si>
  <si>
    <t>·         Inclusief ‘strike risk’ clausule bij vervoer over de weg;</t>
  </si>
  <si>
    <t>·         Inclusief ‘mould &amp; mildew’ clausule;</t>
  </si>
  <si>
    <t>·         Inclusief ‘sets &amp; pairs’ clausule;</t>
  </si>
  <si>
    <t>·         Inclusief SIT dekking;</t>
  </si>
  <si>
    <t>EUROPE</t>
  </si>
  <si>
    <t>Afstand in km</t>
  </si>
  <si>
    <t>Prijs vast, tot 5 M³</t>
  </si>
  <si>
    <t>Prijs 6 M³- 15 M³</t>
  </si>
  <si>
    <t>Prijs 16 M³-25 M³</t>
  </si>
  <si>
    <t>Prijs 26 M³-35 M³</t>
  </si>
  <si>
    <t>Prijs 36 M³-45 M³</t>
  </si>
  <si>
    <t>Prijs 46 M³-59 M³</t>
  </si>
  <si>
    <t>Prijs voor 60 M³ of meer</t>
  </si>
  <si>
    <t xml:space="preserve">Transit tijd </t>
  </si>
  <si>
    <t>tijd</t>
  </si>
  <si>
    <t xml:space="preserve">B. PRIJS VAST, TOT 5 M³: Als minimum geldt een volume van 5 M³. </t>
  </si>
  <si>
    <t xml:space="preserve">C. t/m H. PRIJS X M³- X M³: De door de gegadigde in de betreffende bandbreedte te berekenen prijs per M³. </t>
  </si>
  <si>
    <t xml:space="preserve">I. TRANSIT TIJD:  Vereiste doorlooptijd Door-to-door in aantal dagen. </t>
  </si>
  <si>
    <t xml:space="preserve">Prijs per kubieke meter in de genoemde volumeklasse invullen. </t>
  </si>
  <si>
    <t xml:space="preserve">Prijzen zijn inclusief Vakwerk (in- en uitpakken en de- en monteren), transport, alle benodigde verhuismaterialen en hulpmiddelen (waaronder kratten, verpakkingsmateriaal, liften en parkeervergunningen), inzet gekwalificeerd verhuispersoneel, inzet van verhuiswagens en overig verhuismaterieel, aanbrengen beschermmaterialen, afvoer verpakking- en overige restmaterialen, tolkosten en kosten transportdocumenten. </t>
  </si>
  <si>
    <t xml:space="preserve">Prijzen zijn exclusief verzekering voor transport. </t>
  </si>
  <si>
    <t>Opmerking</t>
  </si>
  <si>
    <t>Prijs in euro's</t>
  </si>
  <si>
    <t>Gebruik van “shuttle” voertuig vanaf 35 m³</t>
  </si>
  <si>
    <t>Ferry kosten</t>
  </si>
  <si>
    <t>United Kingdom</t>
  </si>
  <si>
    <t>Dedicated Motorwagen (tot 45 M³): per oversteek</t>
  </si>
  <si>
    <t>Dedicated VAU  combi  (tot 90 M³): per oversteek</t>
  </si>
  <si>
    <t xml:space="preserve">in groupage: per m3 </t>
  </si>
  <si>
    <t>Norway</t>
  </si>
  <si>
    <t>Dedicated VAU  (tot 45 M³): per oversteek</t>
  </si>
  <si>
    <t>Dedicated VAU  (tot 90 M³): per oversteek</t>
  </si>
  <si>
    <t>Storage in Transit (SIT)</t>
  </si>
  <si>
    <r>
      <t xml:space="preserve">“Breakeven point” </t>
    </r>
    <r>
      <rPr>
        <sz val="9"/>
        <rFont val="Verdana"/>
        <family val="2"/>
      </rPr>
      <t>dient te worden bepaald, zodat te allen tijde de beste deal voor opdrachtgever wordt afgesloten</t>
    </r>
  </si>
  <si>
    <t xml:space="preserve">eenmalige inslag- en verwerkingskosten per m3 </t>
  </si>
  <si>
    <t>opslagkosten per m3/dag
(conditie: eerste 4 weken vrij)</t>
  </si>
  <si>
    <t xml:space="preserve">Bovenstaand genoemde prijzen zijn slechts van toepassing indien strikt noodzakelijk. </t>
  </si>
  <si>
    <t xml:space="preserve">Nota's van derden moeten in het betreffende dossier aanwezig zijn. </t>
  </si>
  <si>
    <t>NL to Overseas</t>
  </si>
  <si>
    <t>Reference</t>
  </si>
  <si>
    <t>type</t>
  </si>
  <si>
    <t>City Origin</t>
  </si>
  <si>
    <t>Country Origin</t>
  </si>
  <si>
    <t>City dest</t>
  </si>
  <si>
    <t>Country Dest</t>
  </si>
  <si>
    <t xml:space="preserve">Household effects in M³ </t>
  </si>
  <si>
    <t>M³ storage (3 year period)</t>
  </si>
  <si>
    <t>Motor vehicle in container</t>
  </si>
  <si>
    <t>20/40ft container</t>
  </si>
  <si>
    <t>Road km origin &gt;200km</t>
  </si>
  <si>
    <t>Port origin</t>
  </si>
  <si>
    <t>Port destination</t>
  </si>
  <si>
    <t>Road km destination &gt;200km</t>
  </si>
  <si>
    <t>€ opslag 3 year</t>
  </si>
  <si>
    <t>Origin standard fee</t>
  </si>
  <si>
    <t>Origin price km &gt;200km</t>
  </si>
  <si>
    <t xml:space="preserve">Origin Price M³ </t>
  </si>
  <si>
    <t>Origin Motor vehicle</t>
  </si>
  <si>
    <t xml:space="preserve">Origin SOM Price in EURO </t>
  </si>
  <si>
    <t>Destination standard fee</t>
  </si>
  <si>
    <t>Destination price km &gt;200km</t>
  </si>
  <si>
    <t xml:space="preserve">Destination Price M³ </t>
  </si>
  <si>
    <t>Destination Motor vehicle</t>
  </si>
  <si>
    <t>SOM Price in EURO destination</t>
  </si>
  <si>
    <t>Price in EURO shipping</t>
  </si>
  <si>
    <t>Converted price shipping EURO-USD</t>
  </si>
  <si>
    <t>Insurance shipping</t>
  </si>
  <si>
    <t>Total</t>
  </si>
  <si>
    <t>Sea</t>
  </si>
  <si>
    <t>Leiden</t>
  </si>
  <si>
    <t>NL</t>
  </si>
  <si>
    <t>Oranjestad</t>
  </si>
  <si>
    <t>AW</t>
  </si>
  <si>
    <t>Waardenburg</t>
  </si>
  <si>
    <t>Wolfheze</t>
  </si>
  <si>
    <t>Toronto, Ontario</t>
  </si>
  <si>
    <t>CA</t>
  </si>
  <si>
    <t>East coast ports</t>
  </si>
  <si>
    <t>Linschoten</t>
  </si>
  <si>
    <t>Willemstad</t>
  </si>
  <si>
    <t>CW</t>
  </si>
  <si>
    <t>Harderwijk</t>
  </si>
  <si>
    <t>Beverwijk</t>
  </si>
  <si>
    <t>Breda</t>
  </si>
  <si>
    <t>Goes</t>
  </si>
  <si>
    <t>Julianadorp</t>
  </si>
  <si>
    <t>Leeuwarden</t>
  </si>
  <si>
    <t>Sprang-capelle</t>
  </si>
  <si>
    <t>Den Helder</t>
  </si>
  <si>
    <t>Haulerwijk</t>
  </si>
  <si>
    <t>Bodegraven</t>
  </si>
  <si>
    <t>Oudorp</t>
  </si>
  <si>
    <t>Amersfoort</t>
  </si>
  <si>
    <t>SX</t>
  </si>
  <si>
    <t>Apeldoorn</t>
  </si>
  <si>
    <t xml:space="preserve">Tampa, FL </t>
  </si>
  <si>
    <t>US</t>
  </si>
  <si>
    <t>Fort Rucker AL</t>
  </si>
  <si>
    <t>Drachten</t>
  </si>
  <si>
    <t>El Paso, TX</t>
  </si>
  <si>
    <t>Gulf port</t>
  </si>
  <si>
    <t>Bergen nh</t>
  </si>
  <si>
    <t>Quantico Virginia</t>
  </si>
  <si>
    <t>Eindhoven</t>
  </si>
  <si>
    <t>Killeen, TX</t>
  </si>
  <si>
    <t>Bunschoten Spakenburg</t>
  </si>
  <si>
    <t>Hank</t>
  </si>
  <si>
    <t>Alexandria Virginia</t>
  </si>
  <si>
    <t>Opperdoes</t>
  </si>
  <si>
    <t>Norfolk, VA</t>
  </si>
  <si>
    <t>Som sub-total</t>
  </si>
  <si>
    <t>Overseas to NL</t>
  </si>
  <si>
    <t>reken totaal</t>
  </si>
  <si>
    <t>'s-Gravenhage</t>
  </si>
  <si>
    <t>Hoogvliet</t>
  </si>
  <si>
    <t>Malden</t>
  </si>
  <si>
    <t>Wormerveer</t>
  </si>
  <si>
    <t>Santa Cruz</t>
  </si>
  <si>
    <t>Middelburg</t>
  </si>
  <si>
    <t>Haarlem</t>
  </si>
  <si>
    <t>Hulsberg</t>
  </si>
  <si>
    <t>Klazienaveen</t>
  </si>
  <si>
    <t>Alphen aan den rijn</t>
  </si>
  <si>
    <t>Alkmaar</t>
  </si>
  <si>
    <t>Schagen</t>
  </si>
  <si>
    <t>Tilburg</t>
  </si>
  <si>
    <t>Cold Lake</t>
  </si>
  <si>
    <t>Hijum</t>
  </si>
  <si>
    <t>East coast port</t>
  </si>
  <si>
    <t>Amsterdam</t>
  </si>
  <si>
    <t>Gauw</t>
  </si>
  <si>
    <t>Almere</t>
  </si>
  <si>
    <t>Oudewater</t>
  </si>
  <si>
    <t>'s-Gravenhage (Den Haag)</t>
  </si>
  <si>
    <t>Den Bosch</t>
  </si>
  <si>
    <t>Venhuizen</t>
  </si>
  <si>
    <t>Anna Paulowna</t>
  </si>
  <si>
    <t>Philipsburg</t>
  </si>
  <si>
    <t>Beaver Creek, OH</t>
  </si>
  <si>
    <t>Leavenworth, KS</t>
  </si>
  <si>
    <t>Arnhem</t>
  </si>
  <si>
    <t>Georgetown, TX</t>
  </si>
  <si>
    <t>Hengelo</t>
  </si>
  <si>
    <t>Catonsville, MD</t>
  </si>
  <si>
    <t>Westerlee</t>
  </si>
  <si>
    <t>Virginia Beach, VA</t>
  </si>
  <si>
    <t>Harker Heights, TX</t>
  </si>
  <si>
    <t>Uitgeest</t>
  </si>
  <si>
    <t>Oro Valley, AZ</t>
  </si>
  <si>
    <t>Den Haag</t>
  </si>
  <si>
    <t>West coast ports</t>
  </si>
  <si>
    <t>b. Quamtico (haven is Baltimore) USA naar Nederland (Uitgeest) , NEDERLAND, 7 M3, geen storage opslag in Nederland, geen auto, 20FT container, 120 km, haven in Nederland is Rotterdam. Shuttle i.v.m. parkeerverbod in de straat in USA.</t>
  </si>
  <si>
    <t>NL to Europa</t>
  </si>
  <si>
    <t>Motor vehicle over 2000km</t>
  </si>
  <si>
    <t>Ferry</t>
  </si>
  <si>
    <t>Fee motorvehicle 2000-4000km</t>
  </si>
  <si>
    <t>Surcharge ferry</t>
  </si>
  <si>
    <t xml:space="preserve">Transport fee road M³ </t>
  </si>
  <si>
    <t>Road</t>
  </si>
  <si>
    <t>Bocholtz</t>
  </si>
  <si>
    <t>Blankenberge</t>
  </si>
  <si>
    <t>BE</t>
  </si>
  <si>
    <t>Belgium</t>
  </si>
  <si>
    <t>Brussel</t>
  </si>
  <si>
    <t>Overijse</t>
  </si>
  <si>
    <t>Mainz-Kastel</t>
  </si>
  <si>
    <t>DE</t>
  </si>
  <si>
    <t>Kampen</t>
  </si>
  <si>
    <t>Idar Oberstein</t>
  </si>
  <si>
    <t>Munster Nordrhein-Westfalen Germany</t>
  </si>
  <si>
    <t>Roermond</t>
  </si>
  <si>
    <t>Gangelt</t>
  </si>
  <si>
    <t>Dronten</t>
  </si>
  <si>
    <t>Munster</t>
  </si>
  <si>
    <t>Rekken</t>
  </si>
  <si>
    <t>Tallinn</t>
  </si>
  <si>
    <t>EE</t>
  </si>
  <si>
    <t>Leiderdorp</t>
  </si>
  <si>
    <t>Madrid</t>
  </si>
  <si>
    <t>ES</t>
  </si>
  <si>
    <t>Nederweert-eind</t>
  </si>
  <si>
    <t>Ventabren</t>
  </si>
  <si>
    <t>FR</t>
  </si>
  <si>
    <t>Helensburgh</t>
  </si>
  <si>
    <t>GB</t>
  </si>
  <si>
    <t>Wells</t>
  </si>
  <si>
    <t>Harlingen</t>
  </si>
  <si>
    <t>Hyde Heath, Amersham</t>
  </si>
  <si>
    <t>Northwood</t>
  </si>
  <si>
    <t>Uden</t>
  </si>
  <si>
    <t>Papa</t>
  </si>
  <si>
    <t>HU</t>
  </si>
  <si>
    <t>Nijmegen</t>
  </si>
  <si>
    <t>Pozzuoli Italy</t>
  </si>
  <si>
    <t>IT</t>
  </si>
  <si>
    <t>Hilvarenbeek</t>
  </si>
  <si>
    <t>Ferrara</t>
  </si>
  <si>
    <t>Zevenbergen</t>
  </si>
  <si>
    <t>Bacoli Italy</t>
  </si>
  <si>
    <t>Europa to NL</t>
  </si>
  <si>
    <t>Hoielaart</t>
  </si>
  <si>
    <t>Veghel</t>
  </si>
  <si>
    <t>Veenendaal</t>
  </si>
  <si>
    <t>Raamsdonk</t>
  </si>
  <si>
    <t>Ulm Baden-Wurttemberg</t>
  </si>
  <si>
    <t>Tuddern</t>
  </si>
  <si>
    <t>Franeker</t>
  </si>
  <si>
    <t>Münster-Wolbeck</t>
  </si>
  <si>
    <t>Zevenaar</t>
  </si>
  <si>
    <t>Albacete</t>
  </si>
  <si>
    <t>Geldermalsen</t>
  </si>
  <si>
    <t>Andover</t>
  </si>
  <si>
    <t>Oisterwijk</t>
  </si>
  <si>
    <t>Elgin Grampian Region UK</t>
  </si>
  <si>
    <t>Bitgummole</t>
  </si>
  <si>
    <t>Pozuolli</t>
  </si>
  <si>
    <t>Berkel en Rodenrijs</t>
  </si>
  <si>
    <t>Additionele kosten</t>
  </si>
  <si>
    <t>Omschrijving</t>
  </si>
  <si>
    <t>Eenheid</t>
  </si>
  <si>
    <t>Rekenwaarde</t>
  </si>
  <si>
    <t>Geoffreerde prijs</t>
  </si>
  <si>
    <t>Shuttle</t>
  </si>
  <si>
    <t>Ferry United Kingdom</t>
  </si>
  <si>
    <t>Ferry Norway</t>
  </si>
  <si>
    <t>SIT</t>
  </si>
  <si>
    <t>Grand totals</t>
  </si>
  <si>
    <t>NL to overseas</t>
  </si>
  <si>
    <t>NL to Europe</t>
  </si>
  <si>
    <t>Europe to NL</t>
  </si>
  <si>
    <t>Score Total</t>
  </si>
  <si>
    <t>Toelichting algemeen</t>
  </si>
  <si>
    <t>Kolommen waarvan de titel deze kleur heeft bevatten gegevens die de basis van de casus vormen of basisgegevens waarmee gerekent gaat worden.</t>
  </si>
  <si>
    <t>Bevat overgenomen waarde uit blad " Additionele kosten".</t>
  </si>
  <si>
    <t>Kolommen waarvan de titel deze kleur heeft bevatten rekenkundige uitkomsten die verderop in het calculatieblad gebruikt worden om mee verder te rekenen.</t>
  </si>
  <si>
    <t>Kolommen waarvan de titel deze kleur heeft bevatten uitkomsten van de optellingen uit voorliggende berekeningen.</t>
  </si>
  <si>
    <t>Kolommen waarvan de titel deze kleur heeft bevatten gegevens die de totaaltelling zijn van de casus op die regel.</t>
  </si>
  <si>
    <t>Cellen met deze kleur bevatten de totalen van de uitkomsten van de oranje kolom.</t>
  </si>
  <si>
    <t>Aangegeven casus zijn gebasseerd op historische verhuisgegevens. Hieraan kunnn geen rechten worden ontleend.Deze zijn uitsluitend bedoelt om mee te rekenen in dit calculatieblad.</t>
  </si>
  <si>
    <r>
      <t>Het volledige blad Calculatie is zelf-calculerend</t>
    </r>
    <r>
      <rPr>
        <sz val="11"/>
        <color theme="1"/>
        <rFont val="Calibri"/>
        <family val="2"/>
        <scheme val="minor"/>
      </rPr>
      <t>, u vult hier geen cellen met data.</t>
    </r>
  </si>
  <si>
    <t>De berekeningen worden gebasseerd op door u opgegeven waarden in de andere tabbladen.</t>
  </si>
  <si>
    <t>(Reeksen) cellen waar waarde 0 of nvt staan zijn niet van toepassing op de betreffende casus.</t>
  </si>
  <si>
    <t>Toelichting NL to Overseas en Overseas to NL</t>
  </si>
  <si>
    <t>Herkomst data</t>
  </si>
  <si>
    <t>KOLOM</t>
  </si>
  <si>
    <t>CEL-bereik</t>
  </si>
  <si>
    <t>BLAD</t>
  </si>
  <si>
    <t>KOLOM/CEL</t>
  </si>
  <si>
    <t>Volgnummer ter indentificatie van casus.</t>
  </si>
  <si>
    <t>Voorgeschreven transportwijze.</t>
  </si>
  <si>
    <t>Plaats van vertrek van verhuizingscasus.</t>
  </si>
  <si>
    <t>Land van vertrek verhuizingscasus.</t>
  </si>
  <si>
    <t>Plaats van aankomst van verhuizingscasus.</t>
  </si>
  <si>
    <t>Land van aankomst verhuizingscasus.</t>
  </si>
  <si>
    <t>5-28</t>
  </si>
  <si>
    <t>33-65</t>
  </si>
  <si>
    <t xml:space="preserve">Aantal te verhuizen M³ boedel per casus. </t>
  </si>
  <si>
    <t xml:space="preserve">Aantal  M³ per casus voor opslag van 3 jaar. </t>
  </si>
  <si>
    <t>Opgave van wel/niet transporteren van motorvoertuig</t>
  </si>
  <si>
    <t>Automatische berekening van aantal TEU vertaalt naar 20/40ft container.</t>
  </si>
  <si>
    <t>Calculatie</t>
  </si>
  <si>
    <t xml:space="preserve">K </t>
  </si>
  <si>
    <t>Opgave van het aantal km &gt;200km plaats van vertrek verhuizingscasus.</t>
  </si>
  <si>
    <t>Opgave van haven van vertrek verhuizingscasus.</t>
  </si>
  <si>
    <t>M</t>
  </si>
  <si>
    <t>Opgave van haven van aankomst verhuizingscasus.</t>
  </si>
  <si>
    <t>N</t>
  </si>
  <si>
    <t>Opgave van het aantal km &gt;200km plaats van aankomst verhuizingscasus.</t>
  </si>
  <si>
    <t>O</t>
  </si>
  <si>
    <t>Lege kolom</t>
  </si>
  <si>
    <t>P</t>
  </si>
  <si>
    <t>Automatische berekening van startbedrag voor 3 jaar opslag van boedel tot 5M³ .</t>
  </si>
  <si>
    <t>Storage</t>
  </si>
  <si>
    <t>C10</t>
  </si>
  <si>
    <t>Q</t>
  </si>
  <si>
    <t>Automatische berekening van opslag voor 3 jaar boven 5M³ .</t>
  </si>
  <si>
    <t>C9</t>
  </si>
  <si>
    <t>R</t>
  </si>
  <si>
    <t>Auto-SOM van kolom P en Q.</t>
  </si>
  <si>
    <t>S</t>
  </si>
  <si>
    <t>Basisprijs dienstverlening plaats vertrek o.b.v. kolom L.</t>
  </si>
  <si>
    <t>Origin</t>
  </si>
  <si>
    <t xml:space="preserve">T </t>
  </si>
  <si>
    <t>Aantal te berekenen km &gt;200 o.b.v. kolom K en L.</t>
  </si>
  <si>
    <t>U</t>
  </si>
  <si>
    <t>Aantal te berekenen M³ plaats vertrek o.b.v. kolom G.</t>
  </si>
  <si>
    <t>E t/m J</t>
  </si>
  <si>
    <t>V</t>
  </si>
  <si>
    <t>Prijs voor te vervoeren motorvoertuig</t>
  </si>
  <si>
    <t>W</t>
  </si>
  <si>
    <t>Auto-SOM van Kolom S, T  U en V.</t>
  </si>
  <si>
    <t>X</t>
  </si>
  <si>
    <t>Basisprijs dienstverlening plaats aankomst o.b.v. kolom M.</t>
  </si>
  <si>
    <t>Destination</t>
  </si>
  <si>
    <t>Y</t>
  </si>
  <si>
    <t>Aantal te berekenen km &gt;200 o.b.v. kolom M en N.</t>
  </si>
  <si>
    <t>Z</t>
  </si>
  <si>
    <t>Aantal te berekenen M³ plaats aankomst o.b.v. kolom G.</t>
  </si>
  <si>
    <t>AA</t>
  </si>
  <si>
    <t>AB</t>
  </si>
  <si>
    <t>Auto-SOM van Kolom X, Y, Z en AA.</t>
  </si>
  <si>
    <t>AC</t>
  </si>
  <si>
    <t>Prijs voor zeetransport o.b.v. kolom I, J, L en M.</t>
  </si>
  <si>
    <t>Shipping</t>
  </si>
  <si>
    <t>D, E, F</t>
  </si>
  <si>
    <t>AD</t>
  </si>
  <si>
    <t>US Dollar conversie naar Euro, rekenkoers 0,9 Euro per Dollar.</t>
  </si>
  <si>
    <t>AE</t>
  </si>
  <si>
    <t>Verzekeringspremie voor opslag van boedel in Nederland o.b.v. kolom H.</t>
  </si>
  <si>
    <t>Insurance</t>
  </si>
  <si>
    <t>D7</t>
  </si>
  <si>
    <t>AF</t>
  </si>
  <si>
    <t>Verzekeringspremie voor zeevervoer van boedel o.b.v. kolom G.</t>
  </si>
  <si>
    <t>D4</t>
  </si>
  <si>
    <t>AG</t>
  </si>
  <si>
    <t>Verzekeringspremie voor wegvervoer van boedel o.b.v. kolom G.</t>
  </si>
  <si>
    <t>D6</t>
  </si>
  <si>
    <t>AH</t>
  </si>
  <si>
    <t>Auto-SOM kolom AE, AF en AG</t>
  </si>
  <si>
    <t>AI</t>
  </si>
  <si>
    <t>Auto-SOM kolom R, W, AB, AD en AH.</t>
  </si>
  <si>
    <t>AI29</t>
  </si>
  <si>
    <t>AI66</t>
  </si>
  <si>
    <t>Auto-SOM sub-totalen kolom AI</t>
  </si>
  <si>
    <t>Toelichting NL to Europe en  Europe to NL</t>
  </si>
  <si>
    <t>van CEL</t>
  </si>
  <si>
    <t>t/m CEL</t>
  </si>
  <si>
    <t>70-89</t>
  </si>
  <si>
    <t>94-103</t>
  </si>
  <si>
    <t>Opgave van het aantal km &gt;200km verhuizingscasus.</t>
  </si>
  <si>
    <t>Opgave van het aantal km &gt;2000km i.g.v. autotransport</t>
  </si>
  <si>
    <t>Opgave van gebruik ferry ja/nee.</t>
  </si>
  <si>
    <t>Prijs transport auto &gt;2000-4000km.</t>
  </si>
  <si>
    <t>Europe</t>
  </si>
  <si>
    <t>L7</t>
  </si>
  <si>
    <t>Prijs ferry o.b.v. kolom D, F, G en J.</t>
  </si>
  <si>
    <t>Prijs wegtransport o.b.v. kolom H.</t>
  </si>
  <si>
    <t>C t/m I</t>
  </si>
  <si>
    <t>Auto-SOM kolom K, L en M.</t>
  </si>
  <si>
    <t>Auto-SOM sub-totalen kolom N94-103</t>
  </si>
  <si>
    <t>Toelichting additionele kosten</t>
  </si>
  <si>
    <t>Omschrijving van additionele dienst.</t>
  </si>
  <si>
    <t>Grootte van eenheid.</t>
  </si>
  <si>
    <t>O.b.v. historie geschatte rekenwaarde t.b.v. bepalen van score.</t>
  </si>
  <si>
    <t>Geoffreerde prijs door inschrijver.</t>
  </si>
  <si>
    <t>Auto-SOM kolom J, K, L en M</t>
  </si>
  <si>
    <t>BIJLAGE C Prijzenblad Perceel 1: Defensie</t>
  </si>
  <si>
    <t>Bijlage C Calculatie casussen tbv beoordeling (automatisch blad, hier niets invullen)</t>
  </si>
  <si>
    <t xml:space="preserve">Verwachte vaartijd </t>
  </si>
  <si>
    <t>17-24</t>
  </si>
  <si>
    <t>20-28</t>
  </si>
  <si>
    <t>30-46</t>
  </si>
  <si>
    <t xml:space="preserve">Te hanteren dagkoers voor inschrijving is 1 dollar = 0,95 euro. </t>
  </si>
  <si>
    <t>Te hanteren dagkoers voor inschrijving is 1 dollar = 0,95 euro.</t>
  </si>
  <si>
    <t>Deze cel bevat de uitkomst "Score total" ofwel inschrijfprijs.</t>
  </si>
  <si>
    <t xml:space="preserve">K. PRIJS MOTORVOERTUIG IN CONTAINER: De prijs voor de bijlading van een Motorvoertuig in een met Inboedel beladen container. </t>
  </si>
  <si>
    <r>
      <t xml:space="preserve">L. PRIJS MOTORVOERTUIIG SEPERAAT IN 20/40 FT CONTAINER: Lump sum handling (inclusief trucking) kosten voor het </t>
    </r>
    <r>
      <rPr>
        <u/>
        <sz val="9"/>
        <color indexed="8"/>
        <rFont val="Verdana"/>
        <family val="2"/>
      </rPr>
      <t>separaat laden v</t>
    </r>
    <r>
      <rPr>
        <u/>
        <sz val="9"/>
        <rFont val="Verdana"/>
        <family val="2"/>
      </rPr>
      <t>an een Motorvoertuig</t>
    </r>
    <r>
      <rPr>
        <sz val="9"/>
        <color indexed="8"/>
        <rFont val="Verdana"/>
        <family val="2"/>
      </rPr>
      <t xml:space="preserve"> in een container. </t>
    </r>
  </si>
  <si>
    <t xml:space="preserve">Alle prijzen in euro's exclusief BTW/VAT of soortgelijke belastingen. </t>
  </si>
  <si>
    <t>IMO toeslag i.g.v. Motorvoertuig</t>
  </si>
  <si>
    <t xml:space="preserve">G. VERWACHTE VAARTIJD: De verwachte periode (in aantal dagen), welke zeevracht van A naar B in beslag neemt. </t>
  </si>
  <si>
    <t>De tarieven betreffen totale kosten van haven/terminal van vertrek tot haven/terminal van aankomst.</t>
  </si>
  <si>
    <t xml:space="preserve">Transport over zee </t>
  </si>
  <si>
    <t>·         Verzekering Motorvoertuigen tegen cataloguswaarde.</t>
  </si>
  <si>
    <t>A. AFSTAND IN KM: De kortste afstand in kilometers, gemeten en aangetoond door Google Maps tussen de locaties van belading en aanlevering.</t>
  </si>
  <si>
    <r>
      <t xml:space="preserve">Prijs </t>
    </r>
    <r>
      <rPr>
        <b/>
        <sz val="9"/>
        <color rgb="FFFF0000"/>
        <rFont val="Verdana"/>
        <family val="2"/>
      </rPr>
      <t>Motorvoertuig</t>
    </r>
    <r>
      <rPr>
        <b/>
        <sz val="9"/>
        <color indexed="8"/>
        <rFont val="Verdana"/>
        <family val="2"/>
      </rPr>
      <t xml:space="preserve"> 2.000 - 4.000 km</t>
    </r>
  </si>
  <si>
    <t xml:space="preserve">J. PRIJS Motorvoertuig 2.000 - 4.000 KM: Motorvoertuigen worden in Europa in principe niet vervoerd, tenzij de afstand de 2.000 km overstijgt. </t>
  </si>
  <si>
    <t>Alle prijzen in euro's exclusief BTW/VAT of soortgelijke belastingen.</t>
  </si>
  <si>
    <t>ADDITIONELE KOSTEN</t>
  </si>
  <si>
    <t>Insurance €2800/m3</t>
  </si>
  <si>
    <t>·         ‘All risks’ dekking; gebaseerd op inboedelwaarde of € 2.800,- per vervoerde/opgeslagen M³;</t>
  </si>
  <si>
    <t xml:space="preserve">DESTINATION: de prijzen in de kolommen D t/m L omvatten het totaal van de kosten van alle handelingen (behoudens de kosten genoemd in het tabblad ‘Additionele kosten’) die gemoeid zijn met Verhuisopdracht van de haven en/of Opslag tot en met de bestemming op basis van “one way” kilometrage (1 x doorbelasten van de afstand). Deze kosten van alle handelingen betreffen onder andere, maar zijn niet beperkt tot: uitpakken, montage, verwijderen en afvoeren beschermmaterialen, vervoersunit, uitladen container/kist, inzet gekwalificeerd verhuispersoneel, inzet verhuiswagens en overig verhuismaterieel, alle benodigde verhuismaterialen en hulpmiddelen (waaronder kratten, verpakkingsmateriaal en parkeervergunningen), transport naar de betreffende haven en/of Opslag), kosten transportdocumenten, trucking, verhuislift. </t>
  </si>
  <si>
    <t xml:space="preserve">A.	LOCATIE: Locatie, waar de werkzaamheden (destionation) worden uitgevoerd; dus plaats van bestemming van de Belanghebbende.  </t>
  </si>
  <si>
    <t>B.	HAVEN/TERMINAL: De haven/terminal waar de Inboedel door gegadigde aankomt.</t>
  </si>
  <si>
    <t>C.	BASISPRIJS INCL. 200 KM VRIJ: De prijs per km die inschrijver berekent voor het transport tussen A (haven/terminal) en B (plaats van bestemming). De eerste 200 kilometer vanaf het de haven/terminal tot de plaats van bestemming dient in de basisprijs inbegrepen te zijn.  Voor transport binnen Nederland kunnen geen additionele kilometers boven de 200km in rekening worden gebracht.</t>
  </si>
  <si>
    <t>D.	PRIJS PER KM: De prijzen worden automatisch overgenomen uit het tabblad Origin.</t>
  </si>
  <si>
    <t xml:space="preserve">K.	PRIJS MOTORVOERTUIG IN CONTAINER: De prijs voor het uitladen van een Motorvoertuig uit een met Inboedel beladen container. </t>
  </si>
  <si>
    <t xml:space="preserve">L.	PRIJS Motorvoertuig SEPERAAT IN 20/40 FT CONTAINER: Lump sum handling (inclusief trucking) kosten voor het uitladen van een separaat geladen Motorvoertuig in een container. </t>
  </si>
  <si>
    <t>€ in- en uitslag</t>
  </si>
  <si>
    <t xml:space="preserve">€ opslag 3 year </t>
  </si>
  <si>
    <t>Prijs tot 5 M³ (per verhuizing)</t>
  </si>
  <si>
    <t>Prijs 15,1 M³-25 M³ 
(per  M³)</t>
  </si>
  <si>
    <t>Prijs 5,1 M³-15 M³ 
(per  M³)</t>
  </si>
  <si>
    <t>Prijs 25,1 M³-35 M³ 
(per  M³)</t>
  </si>
  <si>
    <t>Prijs 35,1 M³-45 M³
(per  M³)</t>
  </si>
  <si>
    <t>Prijs 45,1 M³-67 M³
(per  M³)</t>
  </si>
  <si>
    <t xml:space="preserve">F. t/m J. PRIJS PER M³ XX - XXM³: Het door de gegadigde in de betreffende bandbreedte te berekenen prijs per M³.  </t>
  </si>
  <si>
    <t>E. PRIJS TOT 5M³: De door de gegadigde te berekenen prijs per verhuizing, bij een verhuizing tot 5 M³.</t>
  </si>
  <si>
    <t>Insurance storage 3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</si>
</sst>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0.00_ ;\-#,##0.00\ "/>
    <numFmt numFmtId="165" formatCode="&quot;€&quot;\ #,##0.00"/>
    <numFmt numFmtId="166" formatCode="_ [$€-413]\ * #,##0.00_ ;_ [$€-413]\ * \-#,##0.00_ ;_ [$€-413]\ * &quot;-&quot;??_ ;_ @_ "/>
    <numFmt numFmtId="167" formatCode="0.000%"/>
    <numFmt numFmtId="168" formatCode="_-[$$-409]* #,##0.00_ ;_-[$$-409]* \-#,##0.00\ ;_-[$$-409]* &quot;-&quot;??_ ;_-@_ "/>
  </numFmts>
  <fonts count="17" x14ac:knownFonts="1">
    <font>
      <sz val="11"/>
      <color theme="1"/>
      <name val="Calibri"/>
      <family val="2"/>
      <scheme val="minor"/>
    </font>
    <font>
      <sz val="8"/>
      <name val="Calibri"/>
      <family val="2"/>
    </font>
    <font>
      <sz val="11"/>
      <color theme="1"/>
      <name val="Calibri"/>
      <family val="2"/>
      <scheme val="minor"/>
    </font>
    <font>
      <sz val="9"/>
      <color theme="1"/>
      <name val="Verdana"/>
      <family val="2"/>
    </font>
    <font>
      <sz val="9"/>
      <color indexed="8"/>
      <name val="Verdana"/>
      <family val="2"/>
    </font>
    <font>
      <b/>
      <sz val="9"/>
      <color indexed="8"/>
      <name val="Verdana"/>
      <family val="2"/>
    </font>
    <font>
      <u/>
      <sz val="9"/>
      <color indexed="8"/>
      <name val="Verdana"/>
      <family val="2"/>
    </font>
    <font>
      <sz val="9"/>
      <name val="Verdana"/>
      <family val="2"/>
    </font>
    <font>
      <b/>
      <sz val="9"/>
      <name val="Verdana"/>
      <family val="2"/>
    </font>
    <font>
      <b/>
      <sz val="11"/>
      <color rgb="FFFF0000"/>
      <name val="Calibri"/>
      <family val="2"/>
      <scheme val="minor"/>
    </font>
    <font>
      <sz val="10"/>
      <color indexed="8"/>
      <name val="Calibri"/>
      <family val="2"/>
    </font>
    <font>
      <b/>
      <sz val="9"/>
      <color theme="1"/>
      <name val="Verdana"/>
      <family val="2"/>
    </font>
    <font>
      <sz val="11"/>
      <color theme="1"/>
      <name val="Arial"/>
      <family val="2"/>
    </font>
    <font>
      <u/>
      <sz val="9"/>
      <name val="Verdana"/>
      <family val="2"/>
    </font>
    <font>
      <b/>
      <sz val="9"/>
      <color rgb="FFFF0000"/>
      <name val="Verdana"/>
      <family val="2"/>
    </font>
    <font>
      <b/>
      <sz val="11"/>
      <color theme="1"/>
      <name val="Calibri"/>
      <family val="2"/>
      <scheme val="minor"/>
    </font>
    <font>
      <sz val="10"/>
      <color theme="1"/>
      <name val="Verdana"/>
      <family val="2"/>
    </font>
  </fonts>
  <fills count="12">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theme="9" tint="0.39997558519241921"/>
        <bgColor indexed="64"/>
      </patternFill>
    </fill>
  </fills>
  <borders count="15">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5">
    <xf numFmtId="0" fontId="0"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02">
    <xf numFmtId="0" fontId="0" fillId="0" borderId="0" xfId="0"/>
    <xf numFmtId="0" fontId="3" fillId="0" borderId="0" xfId="0" applyFont="1"/>
    <xf numFmtId="0" fontId="5" fillId="0" borderId="0" xfId="0" applyFont="1"/>
    <xf numFmtId="44" fontId="3" fillId="0" borderId="0" xfId="1" applyFont="1"/>
    <xf numFmtId="44" fontId="3" fillId="0" borderId="0" xfId="1" applyFont="1" applyAlignment="1">
      <alignment horizontal="center"/>
    </xf>
    <xf numFmtId="0" fontId="4" fillId="0" borderId="0" xfId="0" applyFont="1"/>
    <xf numFmtId="0" fontId="3" fillId="0" borderId="0" xfId="0" applyFont="1" applyAlignment="1">
      <alignment horizontal="center"/>
    </xf>
    <xf numFmtId="0" fontId="5" fillId="0" borderId="2" xfId="0" applyFont="1" applyBorder="1" applyAlignment="1">
      <alignment vertical="center" wrapText="1"/>
    </xf>
    <xf numFmtId="0" fontId="4" fillId="0" borderId="2" xfId="0" applyFont="1" applyBorder="1" applyAlignment="1">
      <alignment vertical="center" wrapText="1"/>
    </xf>
    <xf numFmtId="0" fontId="4" fillId="0" borderId="0" xfId="0" applyFont="1" applyAlignment="1">
      <alignment vertical="center" wrapText="1"/>
    </xf>
    <xf numFmtId="0" fontId="4"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indent="7"/>
    </xf>
    <xf numFmtId="0" fontId="5" fillId="0" borderId="1" xfId="0" applyFont="1" applyBorder="1" applyAlignment="1">
      <alignment horizontal="center" vertical="center" wrapText="1"/>
    </xf>
    <xf numFmtId="0" fontId="7" fillId="0" borderId="0" xfId="0" applyFont="1"/>
    <xf numFmtId="0" fontId="7" fillId="0" borderId="0" xfId="0" applyFont="1" applyAlignment="1">
      <alignment wrapText="1"/>
    </xf>
    <xf numFmtId="0" fontId="9" fillId="0" borderId="0" xfId="0" applyFont="1"/>
    <xf numFmtId="1" fontId="3" fillId="0" borderId="0" xfId="0" applyNumberFormat="1" applyFont="1"/>
    <xf numFmtId="0" fontId="5" fillId="0" borderId="2" xfId="0" applyFont="1" applyBorder="1" applyAlignment="1">
      <alignment horizontal="center" vertical="center" wrapText="1"/>
    </xf>
    <xf numFmtId="1" fontId="4" fillId="0" borderId="2" xfId="0" applyNumberFormat="1" applyFont="1" applyBorder="1" applyAlignment="1">
      <alignment horizontal="center" vertical="center" wrapText="1"/>
    </xf>
    <xf numFmtId="0" fontId="3" fillId="0" borderId="0" xfId="0" applyFont="1" applyAlignment="1">
      <alignment vertical="top"/>
    </xf>
    <xf numFmtId="0" fontId="7" fillId="0" borderId="2" xfId="0" applyFont="1" applyBorder="1" applyAlignment="1">
      <alignment vertical="center" wrapText="1"/>
    </xf>
    <xf numFmtId="0" fontId="11" fillId="0" borderId="0" xfId="0" applyFont="1"/>
    <xf numFmtId="166" fontId="3" fillId="0" borderId="0" xfId="0" applyNumberFormat="1" applyFont="1"/>
    <xf numFmtId="166" fontId="7" fillId="0" borderId="0" xfId="0" applyNumberFormat="1" applyFont="1" applyAlignment="1">
      <alignment vertical="top" wrapText="1"/>
    </xf>
    <xf numFmtId="166" fontId="3" fillId="0" borderId="2" xfId="0" applyNumberFormat="1" applyFont="1" applyBorder="1" applyAlignment="1">
      <alignment horizontal="center"/>
    </xf>
    <xf numFmtId="0" fontId="3" fillId="0" borderId="2" xfId="0" applyFont="1" applyBorder="1"/>
    <xf numFmtId="44" fontId="4" fillId="7" borderId="2" xfId="1" applyFont="1" applyFill="1" applyBorder="1" applyAlignment="1">
      <alignment horizontal="center" vertical="center" wrapText="1"/>
    </xf>
    <xf numFmtId="0" fontId="10" fillId="0" borderId="2" xfId="0" applyFont="1" applyBorder="1" applyAlignment="1">
      <alignment horizontal="center" vertical="center" wrapText="1"/>
    </xf>
    <xf numFmtId="0" fontId="5" fillId="0" borderId="0" xfId="0" applyFont="1" applyAlignment="1">
      <alignment vertical="center" wrapText="1"/>
    </xf>
    <xf numFmtId="1" fontId="10" fillId="0" borderId="0" xfId="0" applyNumberFormat="1" applyFont="1" applyAlignment="1">
      <alignment horizontal="center" vertical="center" wrapText="1"/>
    </xf>
    <xf numFmtId="44" fontId="5" fillId="0" borderId="0" xfId="1" applyFont="1" applyAlignment="1">
      <alignment vertical="center" wrapText="1"/>
    </xf>
    <xf numFmtId="44" fontId="3" fillId="0" borderId="0" xfId="1" applyFont="1" applyAlignment="1">
      <alignment vertical="center" wrapText="1"/>
    </xf>
    <xf numFmtId="44" fontId="3" fillId="0" borderId="0" xfId="1" applyFont="1" applyAlignment="1">
      <alignment vertical="top"/>
    </xf>
    <xf numFmtId="0" fontId="5" fillId="7" borderId="2" xfId="0" applyFont="1" applyFill="1" applyBorder="1" applyAlignment="1">
      <alignment horizontal="center" vertical="center" wrapText="1"/>
    </xf>
    <xf numFmtId="44" fontId="5" fillId="0" borderId="0" xfId="1" applyFont="1"/>
    <xf numFmtId="0" fontId="5" fillId="0" borderId="5" xfId="0" applyFont="1" applyBorder="1" applyAlignment="1">
      <alignment horizontal="center" vertical="center" wrapText="1"/>
    </xf>
    <xf numFmtId="166" fontId="5"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7" borderId="2" xfId="0" applyFont="1" applyFill="1" applyBorder="1" applyAlignment="1">
      <alignment vertical="center" wrapText="1"/>
    </xf>
    <xf numFmtId="0" fontId="12" fillId="0" borderId="0" xfId="0" applyFont="1" applyAlignment="1">
      <alignment vertical="center"/>
    </xf>
    <xf numFmtId="0" fontId="7" fillId="0" borderId="2" xfId="0" applyFont="1" applyBorder="1" applyAlignment="1">
      <alignment vertical="center"/>
    </xf>
    <xf numFmtId="0" fontId="7" fillId="2" borderId="3" xfId="0" applyFont="1" applyFill="1" applyBorder="1"/>
    <xf numFmtId="0" fontId="8" fillId="2" borderId="3" xfId="0" applyFont="1" applyFill="1" applyBorder="1" applyAlignment="1">
      <alignment vertical="center" wrapText="1"/>
    </xf>
    <xf numFmtId="44" fontId="8" fillId="2" borderId="3" xfId="1" applyFont="1" applyFill="1" applyBorder="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0" fontId="7" fillId="0" borderId="0" xfId="0" applyFont="1" applyAlignment="1">
      <alignment vertical="center" wrapText="1"/>
    </xf>
    <xf numFmtId="0" fontId="7" fillId="0" borderId="4" xfId="0" applyFont="1" applyBorder="1" applyAlignment="1">
      <alignment vertical="center" wrapText="1"/>
    </xf>
    <xf numFmtId="0" fontId="3" fillId="0" borderId="0" xfId="0" applyFont="1" applyAlignment="1">
      <alignment horizontal="center" vertical="top"/>
    </xf>
    <xf numFmtId="0" fontId="3" fillId="0" borderId="0" xfId="0" applyFont="1" applyAlignment="1">
      <alignment horizontal="center" vertical="top" wrapText="1"/>
    </xf>
    <xf numFmtId="44" fontId="3" fillId="0" borderId="0" xfId="1" applyFont="1" applyAlignment="1">
      <alignment horizontal="center" vertical="top" wrapText="1"/>
    </xf>
    <xf numFmtId="0" fontId="3" fillId="0" borderId="0" xfId="0" applyFont="1" applyAlignment="1">
      <alignment horizontal="left"/>
    </xf>
    <xf numFmtId="44" fontId="3" fillId="6" borderId="2" xfId="1" quotePrefix="1" applyFont="1" applyFill="1" applyBorder="1" applyAlignment="1" applyProtection="1">
      <alignment horizontal="center" vertical="center" wrapText="1"/>
      <protection locked="0"/>
    </xf>
    <xf numFmtId="167" fontId="3" fillId="6" borderId="2" xfId="4" quotePrefix="1" applyNumberFormat="1" applyFont="1" applyFill="1" applyBorder="1" applyAlignment="1" applyProtection="1">
      <alignment horizontal="center" vertical="top" wrapText="1"/>
      <protection locked="0"/>
    </xf>
    <xf numFmtId="44" fontId="3" fillId="6" borderId="2" xfId="1" quotePrefix="1" applyFont="1" applyFill="1" applyBorder="1" applyAlignment="1" applyProtection="1">
      <alignment horizontal="center" vertical="top" wrapText="1"/>
      <protection locked="0"/>
    </xf>
    <xf numFmtId="44" fontId="5" fillId="0" borderId="2" xfId="1" applyFont="1" applyBorder="1" applyAlignment="1">
      <alignment vertical="center" wrapText="1"/>
    </xf>
    <xf numFmtId="44" fontId="7" fillId="0" borderId="0" xfId="1" applyFont="1"/>
    <xf numFmtId="0" fontId="5" fillId="0" borderId="2" xfId="0" applyFont="1" applyBorder="1" applyAlignment="1">
      <alignment vertical="center"/>
    </xf>
    <xf numFmtId="0" fontId="5" fillId="0" borderId="0" xfId="0" applyFont="1" applyAlignment="1">
      <alignment vertical="center"/>
    </xf>
    <xf numFmtId="0" fontId="4" fillId="0" borderId="0" xfId="0" applyFont="1" applyAlignment="1">
      <alignment horizontal="left" vertical="top"/>
    </xf>
    <xf numFmtId="0" fontId="7" fillId="0" borderId="0" xfId="0" applyFont="1" applyAlignment="1">
      <alignment horizontal="left" vertical="top"/>
    </xf>
    <xf numFmtId="0" fontId="0" fillId="0" borderId="0" xfId="0" applyAlignment="1">
      <alignment horizontal="center"/>
    </xf>
    <xf numFmtId="166" fontId="3" fillId="0" borderId="0" xfId="1" applyNumberFormat="1" applyFont="1" applyAlignment="1">
      <alignment horizontal="center" vertical="top" wrapText="1"/>
    </xf>
    <xf numFmtId="0" fontId="5" fillId="7" borderId="2" xfId="0" applyFont="1" applyFill="1" applyBorder="1" applyAlignment="1">
      <alignment vertical="center" wrapText="1"/>
    </xf>
    <xf numFmtId="0" fontId="4" fillId="0" borderId="2" xfId="0" applyFont="1" applyBorder="1" applyAlignment="1">
      <alignment vertical="center" wrapText="1"/>
    </xf>
    <xf numFmtId="0" fontId="4" fillId="0" borderId="0" xfId="0" applyFont="1" applyAlignment="1">
      <alignment vertical="top" wrapText="1"/>
    </xf>
    <xf numFmtId="0" fontId="3" fillId="0" borderId="0" xfId="0" applyFont="1" applyAlignment="1">
      <alignment horizontal="center"/>
    </xf>
    <xf numFmtId="0" fontId="8" fillId="0" borderId="2" xfId="0" applyFont="1" applyBorder="1" applyAlignment="1">
      <alignment vertical="center" wrapText="1"/>
    </xf>
    <xf numFmtId="0" fontId="3" fillId="0" borderId="0" xfId="0" applyFont="1" applyAlignment="1">
      <alignment vertical="center" wrapText="1"/>
    </xf>
    <xf numFmtId="44" fontId="3" fillId="0" borderId="2" xfId="1" quotePrefix="1" applyFont="1" applyBorder="1" applyAlignment="1" applyProtection="1">
      <alignment horizontal="center" vertical="top" wrapText="1"/>
    </xf>
    <xf numFmtId="166" fontId="3" fillId="6" borderId="2" xfId="1" applyNumberFormat="1" applyFont="1" applyFill="1" applyBorder="1" applyAlignment="1" applyProtection="1">
      <alignment horizontal="center" vertical="top" wrapText="1"/>
      <protection locked="0"/>
    </xf>
    <xf numFmtId="0" fontId="11" fillId="0" borderId="0" xfId="0" applyFont="1" applyProtection="1"/>
    <xf numFmtId="0" fontId="3" fillId="0" borderId="0" xfId="0" applyFont="1" applyProtection="1"/>
    <xf numFmtId="0" fontId="3" fillId="0" borderId="0" xfId="0" applyFont="1" applyAlignment="1" applyProtection="1">
      <alignment horizontal="center"/>
    </xf>
    <xf numFmtId="0" fontId="3" fillId="0" borderId="0" xfId="0" applyFont="1" applyAlignment="1" applyProtection="1">
      <alignment horizontal="center" vertical="top"/>
    </xf>
    <xf numFmtId="0" fontId="3" fillId="0" borderId="0" xfId="0" applyFont="1" applyAlignment="1" applyProtection="1">
      <alignment horizontal="center" vertical="top" wrapText="1"/>
    </xf>
    <xf numFmtId="44" fontId="3" fillId="0" borderId="0" xfId="1" applyFont="1" applyAlignment="1" applyProtection="1">
      <alignment horizontal="center" vertical="top" wrapText="1"/>
    </xf>
    <xf numFmtId="166" fontId="3" fillId="0" borderId="0" xfId="1" applyNumberFormat="1" applyFont="1" applyAlignment="1" applyProtection="1">
      <alignment horizontal="center" vertical="top" wrapText="1"/>
    </xf>
    <xf numFmtId="0" fontId="11" fillId="0" borderId="0" xfId="0" applyFont="1" applyAlignment="1" applyProtection="1">
      <alignment vertical="top"/>
    </xf>
    <xf numFmtId="0" fontId="5" fillId="4" borderId="2" xfId="0" applyFont="1" applyFill="1" applyBorder="1" applyAlignment="1" applyProtection="1">
      <alignment horizontal="left" vertical="top"/>
    </xf>
    <xf numFmtId="0" fontId="5" fillId="4" borderId="2" xfId="0" applyFont="1" applyFill="1" applyBorder="1" applyAlignment="1" applyProtection="1">
      <alignment horizontal="left" vertical="top" wrapText="1"/>
    </xf>
    <xf numFmtId="0" fontId="5" fillId="4" borderId="2" xfId="0" applyFont="1" applyFill="1" applyBorder="1" applyAlignment="1" applyProtection="1">
      <alignment horizontal="center" vertical="top" wrapText="1"/>
    </xf>
    <xf numFmtId="44" fontId="5" fillId="6" borderId="2" xfId="1" applyFont="1" applyFill="1" applyBorder="1" applyAlignment="1" applyProtection="1">
      <alignment horizontal="center" vertical="top" wrapText="1"/>
    </xf>
    <xf numFmtId="44" fontId="5" fillId="5" borderId="2" xfId="1" applyFont="1" applyFill="1" applyBorder="1" applyAlignment="1" applyProtection="1">
      <alignment horizontal="center" vertical="top" wrapText="1"/>
    </xf>
    <xf numFmtId="166" fontId="5" fillId="5" borderId="2" xfId="1" applyNumberFormat="1" applyFont="1" applyFill="1" applyBorder="1" applyAlignment="1" applyProtection="1">
      <alignment horizontal="center" vertical="top" wrapText="1"/>
    </xf>
    <xf numFmtId="44" fontId="5" fillId="8" borderId="2" xfId="1" applyFont="1" applyFill="1" applyBorder="1" applyAlignment="1" applyProtection="1">
      <alignment horizontal="center" vertical="top" wrapText="1"/>
    </xf>
    <xf numFmtId="0" fontId="3" fillId="0" borderId="0" xfId="0" applyFont="1" applyAlignment="1" applyProtection="1">
      <alignment horizontal="left"/>
    </xf>
    <xf numFmtId="0" fontId="3" fillId="0" borderId="2" xfId="0" applyFont="1" applyBorder="1" applyAlignment="1" applyProtection="1">
      <alignment vertical="top"/>
    </xf>
    <xf numFmtId="0" fontId="3" fillId="0" borderId="2" xfId="0" applyFont="1" applyBorder="1" applyAlignment="1" applyProtection="1">
      <alignment horizontal="center" vertical="top"/>
    </xf>
    <xf numFmtId="3" fontId="4" fillId="0" borderId="2" xfId="0" applyNumberFormat="1" applyFont="1" applyBorder="1" applyAlignment="1" applyProtection="1">
      <alignment horizontal="center" vertical="top"/>
    </xf>
    <xf numFmtId="0" fontId="3" fillId="0" borderId="2" xfId="0" applyFont="1" applyBorder="1" applyAlignment="1" applyProtection="1">
      <alignment horizontal="center" vertical="top" wrapText="1"/>
    </xf>
    <xf numFmtId="44" fontId="3" fillId="0" borderId="2" xfId="1" applyFont="1" applyBorder="1" applyAlignment="1" applyProtection="1">
      <alignment horizontal="center" vertical="top" wrapText="1"/>
    </xf>
    <xf numFmtId="166" fontId="3" fillId="0" borderId="2" xfId="1" applyNumberFormat="1" applyFont="1" applyBorder="1" applyAlignment="1" applyProtection="1">
      <alignment horizontal="center" vertical="top" wrapText="1"/>
    </xf>
    <xf numFmtId="168" fontId="3" fillId="0" borderId="2" xfId="1" applyNumberFormat="1" applyFont="1" applyBorder="1" applyAlignment="1" applyProtection="1">
      <alignment horizontal="center" vertical="top" wrapText="1"/>
    </xf>
    <xf numFmtId="165" fontId="3" fillId="0" borderId="2" xfId="0" quotePrefix="1" applyNumberFormat="1" applyFont="1" applyBorder="1" applyAlignment="1" applyProtection="1">
      <alignment vertical="top"/>
    </xf>
    <xf numFmtId="0" fontId="4" fillId="0" borderId="2" xfId="0" applyFont="1" applyBorder="1" applyAlignment="1" applyProtection="1">
      <alignment vertical="top"/>
    </xf>
    <xf numFmtId="0" fontId="4" fillId="0" borderId="2" xfId="0" applyFont="1" applyBorder="1" applyAlignment="1" applyProtection="1">
      <alignment horizontal="center" vertical="top"/>
    </xf>
    <xf numFmtId="0" fontId="16" fillId="0" borderId="0" xfId="0" applyFont="1" applyAlignment="1" applyProtection="1">
      <alignment vertical="center"/>
    </xf>
    <xf numFmtId="44" fontId="11" fillId="10" borderId="2" xfId="1" applyFont="1" applyFill="1" applyBorder="1" applyAlignment="1" applyProtection="1">
      <alignment horizontal="center" vertical="top" wrapText="1"/>
    </xf>
    <xf numFmtId="44" fontId="3" fillId="10" borderId="2" xfId="0" applyNumberFormat="1" applyFont="1" applyFill="1" applyBorder="1" applyProtection="1"/>
    <xf numFmtId="0" fontId="3" fillId="0" borderId="0" xfId="0" applyFont="1" applyAlignment="1" applyProtection="1">
      <alignment vertical="top"/>
    </xf>
    <xf numFmtId="0" fontId="4" fillId="0" borderId="0" xfId="0" applyFont="1" applyAlignment="1" applyProtection="1">
      <alignment vertical="top"/>
    </xf>
    <xf numFmtId="0" fontId="4" fillId="0" borderId="0" xfId="0" applyFont="1" applyAlignment="1" applyProtection="1">
      <alignment horizontal="center" vertical="top"/>
    </xf>
    <xf numFmtId="4" fontId="4" fillId="0" borderId="0" xfId="0" applyNumberFormat="1" applyFont="1" applyAlignment="1" applyProtection="1">
      <alignment horizontal="center" vertical="top"/>
    </xf>
    <xf numFmtId="0" fontId="3" fillId="0" borderId="3" xfId="0" applyFont="1" applyBorder="1" applyAlignment="1" applyProtection="1">
      <alignment vertical="top"/>
    </xf>
    <xf numFmtId="0" fontId="4" fillId="0" borderId="3" xfId="0" applyFont="1" applyBorder="1" applyAlignment="1" applyProtection="1">
      <alignment vertical="top"/>
    </xf>
    <xf numFmtId="0" fontId="4" fillId="0" borderId="3" xfId="0" applyFont="1" applyBorder="1" applyAlignment="1" applyProtection="1">
      <alignment horizontal="center" vertical="top"/>
    </xf>
    <xf numFmtId="3" fontId="4" fillId="0" borderId="3" xfId="0" applyNumberFormat="1" applyFont="1" applyBorder="1" applyAlignment="1" applyProtection="1">
      <alignment horizontal="center" vertical="top"/>
    </xf>
    <xf numFmtId="0" fontId="3" fillId="0" borderId="3" xfId="0" applyFont="1" applyBorder="1" applyAlignment="1" applyProtection="1">
      <alignment horizontal="center" vertical="top"/>
    </xf>
    <xf numFmtId="0" fontId="3" fillId="0" borderId="3" xfId="0" applyFont="1" applyBorder="1" applyAlignment="1" applyProtection="1">
      <alignment horizontal="center" vertical="top" wrapText="1"/>
    </xf>
    <xf numFmtId="44" fontId="3" fillId="0" borderId="3" xfId="1" quotePrefix="1" applyFont="1" applyBorder="1" applyAlignment="1" applyProtection="1">
      <alignment horizontal="center" vertical="top" wrapText="1"/>
    </xf>
    <xf numFmtId="44" fontId="3" fillId="0" borderId="3" xfId="1" applyFont="1" applyBorder="1" applyAlignment="1" applyProtection="1">
      <alignment horizontal="center" vertical="top" wrapText="1"/>
    </xf>
    <xf numFmtId="0" fontId="4" fillId="0" borderId="2" xfId="0" applyFont="1" applyBorder="1" applyAlignment="1" applyProtection="1">
      <alignment horizontal="center" vertical="top" wrapText="1"/>
    </xf>
    <xf numFmtId="44" fontId="11" fillId="10" borderId="2" xfId="0" applyNumberFormat="1" applyFont="1" applyFill="1" applyBorder="1" applyAlignment="1" applyProtection="1">
      <alignment horizontal="center" vertical="top" wrapText="1"/>
    </xf>
    <xf numFmtId="44" fontId="3" fillId="0" borderId="8" xfId="1" applyFont="1" applyBorder="1" applyAlignment="1" applyProtection="1">
      <alignment vertical="top" wrapText="1"/>
    </xf>
    <xf numFmtId="49" fontId="5" fillId="4" borderId="2" xfId="0" applyNumberFormat="1" applyFont="1" applyFill="1" applyBorder="1" applyAlignment="1" applyProtection="1">
      <alignment horizontal="center" vertical="top" wrapText="1"/>
    </xf>
    <xf numFmtId="0" fontId="5" fillId="11" borderId="2" xfId="0" applyFont="1" applyFill="1" applyBorder="1" applyAlignment="1" applyProtection="1">
      <alignment horizontal="center" vertical="top" wrapText="1"/>
    </xf>
    <xf numFmtId="0" fontId="3" fillId="0" borderId="0" xfId="0" applyFont="1" applyAlignment="1" applyProtection="1">
      <alignment horizontal="left" vertical="top"/>
    </xf>
    <xf numFmtId="49" fontId="3" fillId="0" borderId="3" xfId="0" applyNumberFormat="1" applyFont="1" applyBorder="1" applyAlignment="1" applyProtection="1">
      <alignment horizontal="center" vertical="top" wrapText="1"/>
    </xf>
    <xf numFmtId="49" fontId="3" fillId="0" borderId="2" xfId="0" applyNumberFormat="1" applyFont="1" applyBorder="1" applyAlignment="1" applyProtection="1">
      <alignment horizontal="center" vertical="top" wrapText="1"/>
    </xf>
    <xf numFmtId="49" fontId="3" fillId="0" borderId="0" xfId="0" applyNumberFormat="1" applyFont="1" applyAlignment="1" applyProtection="1">
      <alignment horizontal="center" vertical="top" wrapText="1"/>
    </xf>
    <xf numFmtId="49" fontId="3" fillId="0" borderId="2" xfId="1" applyNumberFormat="1" applyFont="1" applyBorder="1" applyAlignment="1" applyProtection="1">
      <alignment horizontal="center" vertical="top" wrapText="1"/>
    </xf>
    <xf numFmtId="49" fontId="3" fillId="0" borderId="0" xfId="1" applyNumberFormat="1" applyFont="1" applyAlignment="1" applyProtection="1">
      <alignment horizontal="center" vertical="top" wrapText="1"/>
    </xf>
    <xf numFmtId="0" fontId="11" fillId="0" borderId="0" xfId="0" applyFont="1" applyAlignment="1" applyProtection="1">
      <alignment horizontal="center" vertical="top" wrapText="1"/>
    </xf>
    <xf numFmtId="0" fontId="3" fillId="10" borderId="2" xfId="0" applyFont="1" applyFill="1" applyBorder="1" applyAlignment="1" applyProtection="1">
      <alignment horizontal="center" vertical="top" wrapText="1"/>
    </xf>
    <xf numFmtId="44" fontId="7" fillId="10" borderId="2" xfId="0" applyNumberFormat="1" applyFont="1" applyFill="1" applyBorder="1" applyAlignment="1" applyProtection="1">
      <alignment horizontal="center" vertical="top" wrapText="1"/>
    </xf>
    <xf numFmtId="44" fontId="7" fillId="10" borderId="3" xfId="0" applyNumberFormat="1" applyFont="1" applyFill="1" applyBorder="1" applyAlignment="1" applyProtection="1">
      <alignment horizontal="center" vertical="top" wrapText="1"/>
    </xf>
    <xf numFmtId="44" fontId="11" fillId="9" borderId="2" xfId="0" applyNumberFormat="1" applyFont="1" applyFill="1" applyBorder="1" applyAlignment="1" applyProtection="1">
      <alignment horizontal="center"/>
    </xf>
    <xf numFmtId="0" fontId="11" fillId="9" borderId="2" xfId="0" applyFont="1" applyFill="1" applyBorder="1" applyAlignment="1" applyProtection="1">
      <alignment horizontal="center" vertical="top"/>
    </xf>
    <xf numFmtId="0" fontId="15" fillId="0" borderId="0" xfId="0" applyFont="1" applyProtection="1"/>
    <xf numFmtId="0" fontId="0" fillId="0" borderId="0" xfId="0" applyProtection="1"/>
    <xf numFmtId="0" fontId="0" fillId="0" borderId="0" xfId="0" applyAlignment="1" applyProtection="1">
      <alignment horizontal="center"/>
    </xf>
    <xf numFmtId="44" fontId="3" fillId="6" borderId="2" xfId="1" quotePrefix="1" applyFont="1" applyFill="1" applyBorder="1" applyAlignment="1" applyProtection="1">
      <alignment horizontal="center" vertical="top" wrapText="1"/>
    </xf>
    <xf numFmtId="0" fontId="15" fillId="0" borderId="2" xfId="0" applyFont="1" applyBorder="1" applyAlignment="1" applyProtection="1">
      <alignment horizontal="center"/>
    </xf>
    <xf numFmtId="0" fontId="15" fillId="0" borderId="0" xfId="0" applyFont="1" applyAlignment="1" applyProtection="1">
      <alignment horizontal="center"/>
    </xf>
    <xf numFmtId="0" fontId="15" fillId="0" borderId="2" xfId="0" applyFont="1" applyBorder="1" applyProtection="1"/>
    <xf numFmtId="0" fontId="0" fillId="0" borderId="2" xfId="0" applyBorder="1" applyAlignment="1" applyProtection="1">
      <alignment horizontal="center"/>
    </xf>
    <xf numFmtId="17" fontId="0" fillId="0" borderId="2" xfId="0" quotePrefix="1" applyNumberFormat="1" applyBorder="1" applyAlignment="1" applyProtection="1">
      <alignment horizontal="center"/>
    </xf>
    <xf numFmtId="0" fontId="0" fillId="0" borderId="2" xfId="0" applyBorder="1" applyProtection="1"/>
    <xf numFmtId="0" fontId="3" fillId="0" borderId="0" xfId="0" applyFont="1" applyAlignment="1">
      <alignment horizontal="center"/>
    </xf>
    <xf numFmtId="166" fontId="7" fillId="0" borderId="14" xfId="0" applyNumberFormat="1" applyFont="1" applyFill="1" applyBorder="1" applyAlignment="1">
      <alignment vertical="top" wrapText="1"/>
    </xf>
    <xf numFmtId="0" fontId="7" fillId="0" borderId="14" xfId="0" applyFont="1" applyFill="1" applyBorder="1" applyAlignment="1">
      <alignment wrapText="1"/>
    </xf>
    <xf numFmtId="0" fontId="3" fillId="0" borderId="2" xfId="0" applyFont="1" applyFill="1" applyBorder="1" applyAlignment="1" applyProtection="1">
      <alignment vertical="top"/>
    </xf>
    <xf numFmtId="0" fontId="4" fillId="0" borderId="2" xfId="0" applyFont="1" applyFill="1" applyBorder="1" applyAlignment="1" applyProtection="1">
      <alignment vertical="top"/>
    </xf>
    <xf numFmtId="0" fontId="4" fillId="0" borderId="2" xfId="0" applyFont="1" applyFill="1" applyBorder="1" applyAlignment="1" applyProtection="1">
      <alignment horizontal="center" vertical="top"/>
    </xf>
    <xf numFmtId="3" fontId="4" fillId="0" borderId="2" xfId="0" applyNumberFormat="1" applyFont="1" applyFill="1" applyBorder="1" applyAlignment="1" applyProtection="1">
      <alignment horizontal="center" vertical="top"/>
    </xf>
    <xf numFmtId="0" fontId="3" fillId="0" borderId="2" xfId="0" applyFont="1" applyFill="1" applyBorder="1" applyAlignment="1" applyProtection="1">
      <alignment horizontal="center" vertical="top"/>
    </xf>
    <xf numFmtId="44" fontId="3" fillId="0" borderId="2" xfId="1" quotePrefix="1" applyFont="1" applyFill="1" applyBorder="1" applyAlignment="1" applyProtection="1">
      <alignment horizontal="center" vertical="top" wrapText="1"/>
    </xf>
    <xf numFmtId="0" fontId="3" fillId="0" borderId="2" xfId="0" applyFont="1" applyFill="1" applyBorder="1" applyAlignment="1" applyProtection="1">
      <alignment horizontal="center" vertical="top" wrapText="1"/>
    </xf>
    <xf numFmtId="44" fontId="3" fillId="0" borderId="2" xfId="1" applyFont="1" applyFill="1" applyBorder="1" applyAlignment="1" applyProtection="1">
      <alignment horizontal="center" vertical="top" wrapText="1"/>
    </xf>
    <xf numFmtId="166" fontId="3" fillId="0" borderId="2" xfId="1" applyNumberFormat="1" applyFont="1" applyFill="1" applyBorder="1" applyAlignment="1" applyProtection="1">
      <alignment horizontal="center" vertical="top" wrapText="1"/>
    </xf>
    <xf numFmtId="168" fontId="3" fillId="0" borderId="2" xfId="1" applyNumberFormat="1" applyFont="1" applyFill="1" applyBorder="1" applyAlignment="1" applyProtection="1">
      <alignment horizontal="center" vertical="top" wrapText="1"/>
    </xf>
    <xf numFmtId="0" fontId="3" fillId="0" borderId="0" xfId="0" applyFont="1" applyFill="1" applyProtection="1"/>
    <xf numFmtId="0" fontId="3" fillId="0" borderId="0" xfId="0" applyFont="1" applyFill="1"/>
    <xf numFmtId="0" fontId="5" fillId="7" borderId="2" xfId="0" applyFont="1" applyFill="1" applyBorder="1" applyAlignment="1">
      <alignment vertical="center" wrapText="1"/>
    </xf>
    <xf numFmtId="0" fontId="4" fillId="0" borderId="0" xfId="0" applyFont="1" applyAlignment="1">
      <alignment horizontal="left" vertical="top"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7" fillId="0" borderId="0" xfId="0" applyFont="1" applyAlignment="1">
      <alignment wrapText="1"/>
    </xf>
    <xf numFmtId="0" fontId="5" fillId="7" borderId="3" xfId="0" applyFont="1" applyFill="1" applyBorder="1" applyAlignment="1">
      <alignment vertical="center" wrapText="1"/>
    </xf>
    <xf numFmtId="0" fontId="3" fillId="7" borderId="4" xfId="0" applyFont="1" applyFill="1" applyBorder="1" applyAlignment="1">
      <alignment vertical="center" wrapText="1"/>
    </xf>
    <xf numFmtId="0" fontId="4" fillId="0" borderId="2" xfId="0" applyFont="1" applyBorder="1" applyAlignment="1">
      <alignment vertical="center" wrapText="1"/>
    </xf>
    <xf numFmtId="0" fontId="7" fillId="0" borderId="0" xfId="0" applyFont="1" applyAlignment="1">
      <alignment vertical="top" wrapText="1"/>
    </xf>
    <xf numFmtId="0" fontId="4" fillId="0" borderId="0" xfId="0" applyFont="1" applyAlignment="1">
      <alignment wrapText="1"/>
    </xf>
    <xf numFmtId="0" fontId="3" fillId="0" borderId="0" xfId="0" applyFont="1" applyAlignment="1">
      <alignment wrapText="1"/>
    </xf>
    <xf numFmtId="0" fontId="0" fillId="7" borderId="4" xfId="0" applyFill="1" applyBorder="1" applyAlignment="1">
      <alignment vertical="center" wrapText="1"/>
    </xf>
    <xf numFmtId="0" fontId="4" fillId="0" borderId="0" xfId="0" applyFont="1" applyAlignment="1">
      <alignment vertical="top" wrapText="1"/>
    </xf>
    <xf numFmtId="0" fontId="3" fillId="0" borderId="0" xfId="0" applyFont="1" applyAlignment="1">
      <alignment vertical="top" wrapText="1"/>
    </xf>
    <xf numFmtId="0" fontId="7" fillId="0" borderId="0" xfId="0" applyFont="1" applyAlignment="1">
      <alignment horizontal="left" vertical="top" wrapText="1"/>
    </xf>
    <xf numFmtId="0" fontId="8" fillId="0" borderId="2" xfId="0" applyFont="1" applyBorder="1" applyAlignment="1">
      <alignment horizontal="left" vertical="center"/>
    </xf>
    <xf numFmtId="0" fontId="3" fillId="0" borderId="2" xfId="0" applyFont="1" applyBorder="1" applyAlignment="1">
      <alignment vertical="center"/>
    </xf>
    <xf numFmtId="164" fontId="4" fillId="0" borderId="1" xfId="0" applyNumberFormat="1" applyFont="1" applyBorder="1" applyAlignment="1">
      <alignment horizontal="left" vertical="center" wrapText="1"/>
    </xf>
    <xf numFmtId="0" fontId="3" fillId="0" borderId="0" xfId="0" applyFont="1" applyAlignment="1">
      <alignment horizontal="center"/>
    </xf>
    <xf numFmtId="0" fontId="5" fillId="0" borderId="2" xfId="0" applyFont="1" applyBorder="1" applyAlignment="1">
      <alignment horizontal="left" vertical="center" wrapText="1"/>
    </xf>
    <xf numFmtId="164" fontId="4" fillId="0" borderId="5" xfId="0" applyNumberFormat="1" applyFont="1" applyBorder="1" applyAlignment="1">
      <alignment horizontal="left" vertical="center" wrapText="1"/>
    </xf>
    <xf numFmtId="0" fontId="8" fillId="0" borderId="2" xfId="0" applyFont="1" applyBorder="1" applyAlignment="1">
      <alignment vertical="center" wrapText="1"/>
    </xf>
    <xf numFmtId="0" fontId="14" fillId="0" borderId="2" xfId="0" applyFont="1" applyBorder="1" applyAlignment="1">
      <alignment vertical="center" wrapText="1"/>
    </xf>
    <xf numFmtId="0" fontId="3" fillId="0" borderId="0" xfId="0" applyFont="1" applyAlignment="1">
      <alignment vertical="center" wrapText="1"/>
    </xf>
    <xf numFmtId="44" fontId="5" fillId="0" borderId="3" xfId="1" applyFont="1" applyBorder="1" applyAlignment="1">
      <alignment vertical="center" wrapText="1"/>
    </xf>
    <xf numFmtId="44" fontId="5" fillId="0" borderId="4" xfId="1" applyFont="1" applyBorder="1" applyAlignment="1">
      <alignment vertical="center" wrapText="1"/>
    </xf>
    <xf numFmtId="44" fontId="5" fillId="7" borderId="3" xfId="1" applyFont="1" applyFill="1" applyBorder="1" applyAlignment="1">
      <alignment horizontal="center" vertical="center" wrapText="1"/>
    </xf>
    <xf numFmtId="44" fontId="5" fillId="7" borderId="4" xfId="1"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8" fillId="0" borderId="6"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44" fontId="5" fillId="0" borderId="3" xfId="1" applyFont="1" applyBorder="1" applyAlignment="1">
      <alignment horizontal="center" vertical="center" wrapText="1"/>
    </xf>
    <xf numFmtId="44" fontId="5" fillId="0" borderId="4" xfId="1" applyFont="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8" fillId="2" borderId="3" xfId="0" applyFont="1" applyFill="1" applyBorder="1" applyAlignment="1">
      <alignment horizontal="left" vertical="center" wrapText="1"/>
    </xf>
    <xf numFmtId="0" fontId="0" fillId="0" borderId="2" xfId="0" applyBorder="1" applyAlignment="1" applyProtection="1">
      <alignment horizontal="left"/>
    </xf>
  </cellXfs>
  <cellStyles count="5">
    <cellStyle name="Procent" xfId="4" builtinId="5"/>
    <cellStyle name="Standaard" xfId="0" builtinId="0"/>
    <cellStyle name="Valuta" xfId="1" builtinId="4"/>
    <cellStyle name="Valuta 2" xfId="2" xr:uid="{00000000-0005-0000-0000-000003000000}"/>
    <cellStyle name="Valuta 3" xfId="3" xr:uid="{00000000-0005-0000-0000-000004000000}"/>
  </cellStyles>
  <dxfs count="0"/>
  <tableStyles count="0" defaultTableStyle="TableStyleMedium2" defaultPivotStyle="PivotStyleLight16"/>
  <colors>
    <mruColors>
      <color rgb="FF76933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7"/>
  <sheetViews>
    <sheetView zoomScaleNormal="100" workbookViewId="0">
      <selection activeCell="E4" sqref="E4:E5"/>
    </sheetView>
  </sheetViews>
  <sheetFormatPr defaultColWidth="9.140625" defaultRowHeight="11.25" x14ac:dyDescent="0.15"/>
  <cols>
    <col min="1" max="13" width="14.140625" style="1" customWidth="1"/>
    <col min="14" max="16384" width="9.140625" style="1"/>
  </cols>
  <sheetData>
    <row r="1" spans="1:12" x14ac:dyDescent="0.15">
      <c r="A1" s="2" t="s">
        <v>444</v>
      </c>
    </row>
    <row r="2" spans="1:12" ht="28.5" customHeight="1" x14ac:dyDescent="0.15">
      <c r="A2" s="158" t="s">
        <v>0</v>
      </c>
      <c r="B2" s="159"/>
      <c r="C2" s="159"/>
      <c r="D2" s="159"/>
      <c r="E2" s="159"/>
      <c r="F2" s="159"/>
      <c r="G2" s="159"/>
      <c r="H2" s="159"/>
      <c r="I2" s="159"/>
      <c r="J2" s="159"/>
      <c r="K2" s="159"/>
      <c r="L2" s="160"/>
    </row>
    <row r="3" spans="1:12" x14ac:dyDescent="0.15">
      <c r="A3" s="7" t="s">
        <v>1</v>
      </c>
      <c r="B3" s="7" t="s">
        <v>2</v>
      </c>
      <c r="C3" s="7" t="s">
        <v>3</v>
      </c>
      <c r="D3" s="7" t="s">
        <v>4</v>
      </c>
      <c r="E3" s="7" t="s">
        <v>5</v>
      </c>
      <c r="F3" s="7" t="s">
        <v>6</v>
      </c>
      <c r="G3" s="7" t="s">
        <v>7</v>
      </c>
      <c r="H3" s="7" t="s">
        <v>8</v>
      </c>
      <c r="I3" s="7" t="s">
        <v>9</v>
      </c>
      <c r="J3" s="7" t="s">
        <v>10</v>
      </c>
      <c r="K3" s="7" t="s">
        <v>11</v>
      </c>
      <c r="L3" s="7" t="s">
        <v>12</v>
      </c>
    </row>
    <row r="4" spans="1:12" ht="15" customHeight="1" x14ac:dyDescent="0.15">
      <c r="A4" s="156" t="s">
        <v>13</v>
      </c>
      <c r="B4" s="156" t="s">
        <v>14</v>
      </c>
      <c r="C4" s="162" t="s">
        <v>15</v>
      </c>
      <c r="D4" s="156" t="s">
        <v>16</v>
      </c>
      <c r="E4" s="156" t="s">
        <v>477</v>
      </c>
      <c r="F4" s="156" t="s">
        <v>479</v>
      </c>
      <c r="G4" s="156" t="s">
        <v>478</v>
      </c>
      <c r="H4" s="156" t="s">
        <v>480</v>
      </c>
      <c r="I4" s="156" t="s">
        <v>481</v>
      </c>
      <c r="J4" s="156" t="s">
        <v>482</v>
      </c>
      <c r="K4" s="156" t="s">
        <v>17</v>
      </c>
      <c r="L4" s="162" t="s">
        <v>18</v>
      </c>
    </row>
    <row r="5" spans="1:12" ht="30.75" customHeight="1" x14ac:dyDescent="0.15">
      <c r="A5" s="156"/>
      <c r="B5" s="156" t="s">
        <v>19</v>
      </c>
      <c r="C5" s="168"/>
      <c r="D5" s="156"/>
      <c r="E5" s="156"/>
      <c r="F5" s="156"/>
      <c r="G5" s="156"/>
      <c r="H5" s="156"/>
      <c r="I5" s="156"/>
      <c r="J5" s="156"/>
      <c r="K5" s="156"/>
      <c r="L5" s="163"/>
    </row>
    <row r="6" spans="1:12" x14ac:dyDescent="0.15">
      <c r="A6" s="8" t="s">
        <v>20</v>
      </c>
      <c r="B6" s="8" t="s">
        <v>21</v>
      </c>
      <c r="C6" s="56">
        <v>0</v>
      </c>
      <c r="D6" s="71" t="s">
        <v>22</v>
      </c>
      <c r="E6" s="56">
        <v>0</v>
      </c>
      <c r="F6" s="56">
        <v>0</v>
      </c>
      <c r="G6" s="56">
        <v>0</v>
      </c>
      <c r="H6" s="56">
        <v>0</v>
      </c>
      <c r="I6" s="56">
        <v>0</v>
      </c>
      <c r="J6" s="56">
        <v>0</v>
      </c>
      <c r="K6" s="56">
        <v>0</v>
      </c>
      <c r="L6" s="56">
        <v>0</v>
      </c>
    </row>
    <row r="7" spans="1:12" x14ac:dyDescent="0.15">
      <c r="A7" s="164" t="s">
        <v>23</v>
      </c>
      <c r="B7" s="8" t="s">
        <v>24</v>
      </c>
      <c r="C7" s="56">
        <v>0</v>
      </c>
      <c r="D7" s="71" t="s">
        <v>22</v>
      </c>
      <c r="E7" s="56">
        <v>0</v>
      </c>
      <c r="F7" s="56">
        <v>0</v>
      </c>
      <c r="G7" s="56">
        <v>0</v>
      </c>
      <c r="H7" s="56">
        <v>0</v>
      </c>
      <c r="I7" s="56">
        <v>0</v>
      </c>
      <c r="J7" s="56">
        <v>0</v>
      </c>
      <c r="K7" s="56">
        <v>0</v>
      </c>
      <c r="L7" s="56">
        <v>0</v>
      </c>
    </row>
    <row r="8" spans="1:12" x14ac:dyDescent="0.15">
      <c r="A8" s="164"/>
      <c r="B8" s="8" t="s">
        <v>25</v>
      </c>
      <c r="C8" s="56">
        <v>0</v>
      </c>
      <c r="D8" s="71" t="s">
        <v>22</v>
      </c>
      <c r="E8" s="56">
        <v>0</v>
      </c>
      <c r="F8" s="56">
        <v>0</v>
      </c>
      <c r="G8" s="56">
        <v>0</v>
      </c>
      <c r="H8" s="56">
        <v>0</v>
      </c>
      <c r="I8" s="56">
        <v>0</v>
      </c>
      <c r="J8" s="56">
        <v>0</v>
      </c>
      <c r="K8" s="56">
        <v>0</v>
      </c>
      <c r="L8" s="56">
        <v>0</v>
      </c>
    </row>
    <row r="9" spans="1:12" x14ac:dyDescent="0.15">
      <c r="A9" s="164"/>
      <c r="B9" s="8" t="s">
        <v>26</v>
      </c>
      <c r="C9" s="56">
        <v>0</v>
      </c>
      <c r="D9" s="71" t="s">
        <v>22</v>
      </c>
      <c r="E9" s="56">
        <v>0</v>
      </c>
      <c r="F9" s="56">
        <v>0</v>
      </c>
      <c r="G9" s="56">
        <v>0</v>
      </c>
      <c r="H9" s="56">
        <v>0</v>
      </c>
      <c r="I9" s="56">
        <v>0</v>
      </c>
      <c r="J9" s="56">
        <v>0</v>
      </c>
      <c r="K9" s="56">
        <v>0</v>
      </c>
      <c r="L9" s="56">
        <v>0</v>
      </c>
    </row>
    <row r="10" spans="1:12" x14ac:dyDescent="0.15">
      <c r="A10" s="164"/>
      <c r="B10" s="8" t="s">
        <v>27</v>
      </c>
      <c r="C10" s="56">
        <v>0</v>
      </c>
      <c r="D10" s="71" t="s">
        <v>22</v>
      </c>
      <c r="E10" s="56">
        <v>0</v>
      </c>
      <c r="F10" s="56">
        <v>0</v>
      </c>
      <c r="G10" s="56">
        <v>0</v>
      </c>
      <c r="H10" s="56">
        <v>0</v>
      </c>
      <c r="I10" s="56">
        <v>0</v>
      </c>
      <c r="J10" s="56">
        <v>0</v>
      </c>
      <c r="K10" s="56">
        <v>0</v>
      </c>
      <c r="L10" s="56">
        <v>0</v>
      </c>
    </row>
    <row r="11" spans="1:12" ht="11.25" customHeight="1" x14ac:dyDescent="0.15">
      <c r="A11" s="164" t="s">
        <v>28</v>
      </c>
      <c r="B11" s="8" t="s">
        <v>29</v>
      </c>
      <c r="C11" s="56">
        <v>0</v>
      </c>
      <c r="D11" s="56">
        <v>0</v>
      </c>
      <c r="E11" s="56">
        <v>0</v>
      </c>
      <c r="F11" s="56">
        <v>0</v>
      </c>
      <c r="G11" s="56">
        <v>0</v>
      </c>
      <c r="H11" s="56">
        <v>0</v>
      </c>
      <c r="I11" s="56">
        <v>0</v>
      </c>
      <c r="J11" s="56">
        <v>0</v>
      </c>
      <c r="K11" s="56">
        <v>0</v>
      </c>
      <c r="L11" s="56">
        <v>0</v>
      </c>
    </row>
    <row r="12" spans="1:12" ht="22.5" x14ac:dyDescent="0.15">
      <c r="A12" s="164"/>
      <c r="B12" s="8" t="s">
        <v>30</v>
      </c>
      <c r="C12" s="56">
        <v>0</v>
      </c>
      <c r="D12" s="56">
        <v>0</v>
      </c>
      <c r="E12" s="56">
        <v>0</v>
      </c>
      <c r="F12" s="56">
        <v>0</v>
      </c>
      <c r="G12" s="56">
        <v>0</v>
      </c>
      <c r="H12" s="56">
        <v>0</v>
      </c>
      <c r="I12" s="56">
        <v>0</v>
      </c>
      <c r="J12" s="56">
        <v>0</v>
      </c>
      <c r="K12" s="56">
        <v>0</v>
      </c>
      <c r="L12" s="56">
        <v>0</v>
      </c>
    </row>
    <row r="13" spans="1:12" x14ac:dyDescent="0.15">
      <c r="A13" s="164"/>
      <c r="B13" s="8" t="s">
        <v>31</v>
      </c>
      <c r="C13" s="56">
        <v>0</v>
      </c>
      <c r="D13" s="56">
        <v>0</v>
      </c>
      <c r="E13" s="56">
        <v>0</v>
      </c>
      <c r="F13" s="56">
        <v>0</v>
      </c>
      <c r="G13" s="56">
        <v>0</v>
      </c>
      <c r="H13" s="56">
        <v>0</v>
      </c>
      <c r="I13" s="56">
        <v>0</v>
      </c>
      <c r="J13" s="56">
        <v>0</v>
      </c>
      <c r="K13" s="56">
        <v>0</v>
      </c>
      <c r="L13" s="56">
        <v>0</v>
      </c>
    </row>
    <row r="14" spans="1:12" x14ac:dyDescent="0.15">
      <c r="A14" s="9"/>
      <c r="B14" s="9"/>
      <c r="C14" s="9"/>
      <c r="D14" s="9"/>
      <c r="E14" s="9"/>
      <c r="F14" s="9"/>
      <c r="G14" s="9"/>
      <c r="H14" s="9"/>
      <c r="I14" s="9"/>
      <c r="J14" s="9"/>
      <c r="K14" s="9"/>
      <c r="L14" s="9"/>
    </row>
    <row r="15" spans="1:12" x14ac:dyDescent="0.15">
      <c r="A15" s="2" t="s">
        <v>32</v>
      </c>
      <c r="B15" s="2"/>
      <c r="C15" s="2"/>
      <c r="D15" s="2"/>
    </row>
    <row r="16" spans="1:12" ht="60" customHeight="1" x14ac:dyDescent="0.15">
      <c r="A16" s="165" t="s">
        <v>33</v>
      </c>
      <c r="B16" s="165"/>
      <c r="C16" s="165"/>
      <c r="D16" s="165"/>
      <c r="E16" s="165"/>
      <c r="F16" s="165"/>
      <c r="G16" s="165"/>
      <c r="H16" s="165"/>
      <c r="I16" s="165"/>
      <c r="J16" s="165"/>
      <c r="K16" s="165"/>
      <c r="L16" s="165"/>
    </row>
    <row r="17" spans="1:12" s="3" customFormat="1" x14ac:dyDescent="0.15">
      <c r="A17" s="166" t="s">
        <v>34</v>
      </c>
      <c r="B17" s="167"/>
      <c r="C17" s="167"/>
      <c r="D17" s="167"/>
      <c r="E17" s="167"/>
      <c r="F17" s="167"/>
      <c r="G17" s="167"/>
      <c r="H17" s="167"/>
      <c r="I17" s="167"/>
      <c r="J17" s="167"/>
      <c r="K17" s="167"/>
      <c r="L17" s="167"/>
    </row>
    <row r="18" spans="1:12" ht="11.25" customHeight="1" x14ac:dyDescent="0.15">
      <c r="A18" s="161" t="s">
        <v>35</v>
      </c>
      <c r="B18" s="161"/>
      <c r="C18" s="161"/>
      <c r="D18" s="161"/>
      <c r="E18" s="161"/>
      <c r="F18" s="161"/>
      <c r="G18" s="161"/>
      <c r="H18" s="161"/>
      <c r="I18" s="161"/>
      <c r="J18" s="161"/>
      <c r="K18" s="161"/>
      <c r="L18" s="161"/>
    </row>
    <row r="19" spans="1:12" ht="25.5" customHeight="1" x14ac:dyDescent="0.15">
      <c r="A19" s="157" t="s">
        <v>36</v>
      </c>
      <c r="B19" s="157"/>
      <c r="C19" s="157"/>
      <c r="D19" s="157"/>
      <c r="E19" s="157"/>
      <c r="F19" s="157"/>
      <c r="G19" s="157"/>
      <c r="H19" s="157"/>
      <c r="I19" s="157"/>
      <c r="J19" s="157"/>
      <c r="K19" s="157"/>
      <c r="L19" s="157"/>
    </row>
    <row r="20" spans="1:12" ht="11.25" customHeight="1" x14ac:dyDescent="0.15">
      <c r="A20" s="15" t="s">
        <v>37</v>
      </c>
      <c r="L20" s="68"/>
    </row>
    <row r="21" spans="1:12" x14ac:dyDescent="0.15">
      <c r="A21" s="1" t="s">
        <v>484</v>
      </c>
    </row>
    <row r="22" spans="1:12" ht="11.25" customHeight="1" x14ac:dyDescent="0.15">
      <c r="A22" s="5" t="s">
        <v>483</v>
      </c>
      <c r="L22" s="141"/>
    </row>
    <row r="23" spans="1:12" ht="11.25" customHeight="1" x14ac:dyDescent="0.15">
      <c r="A23" s="5" t="s">
        <v>453</v>
      </c>
      <c r="L23" s="68"/>
    </row>
    <row r="24" spans="1:12" ht="11.25" customHeight="1" x14ac:dyDescent="0.15">
      <c r="A24" s="5" t="s">
        <v>454</v>
      </c>
      <c r="L24" s="68"/>
    </row>
    <row r="25" spans="1:12" ht="11.25" customHeight="1" x14ac:dyDescent="0.15">
      <c r="A25" s="5"/>
      <c r="L25" s="68"/>
    </row>
    <row r="26" spans="1:12" ht="11.25" customHeight="1" x14ac:dyDescent="0.15">
      <c r="A26" s="5" t="s">
        <v>455</v>
      </c>
      <c r="L26" s="68"/>
    </row>
    <row r="27" spans="1:12" ht="11.25" customHeight="1" x14ac:dyDescent="0.15">
      <c r="A27" s="15" t="s">
        <v>450</v>
      </c>
    </row>
  </sheetData>
  <sheetProtection algorithmName="SHA-512" hashValue="3KUhHlpuoefv/ho21lOSLzvL3IoI4oX8MdGk3Yuux8POQz9sJaRukpNKUMYhykHYIpcjX8UI45X4yMdTMxB0Jg==" saltValue="np7COs0nPIlVLn4okcS94A==" spinCount="100000" sheet="1" objects="1" scenarios="1"/>
  <mergeCells count="19">
    <mergeCell ref="G4:G5"/>
    <mergeCell ref="H4:H5"/>
    <mergeCell ref="I4:I5"/>
    <mergeCell ref="J4:J5"/>
    <mergeCell ref="A19:L19"/>
    <mergeCell ref="A2:L2"/>
    <mergeCell ref="A18:L18"/>
    <mergeCell ref="K4:K5"/>
    <mergeCell ref="L4:L5"/>
    <mergeCell ref="A7:A10"/>
    <mergeCell ref="A11:A13"/>
    <mergeCell ref="A16:L16"/>
    <mergeCell ref="D4:D5"/>
    <mergeCell ref="B4:B5"/>
    <mergeCell ref="A17:L17"/>
    <mergeCell ref="A4:A5"/>
    <mergeCell ref="C4:C5"/>
    <mergeCell ref="E4:E5"/>
    <mergeCell ref="F4:F5"/>
  </mergeCells>
  <pageMargins left="0.7" right="0.7" top="0.75" bottom="0.75" header="0.3" footer="0.3"/>
  <pageSetup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0"/>
  <sheetViews>
    <sheetView showGridLines="0" zoomScaleNormal="100" workbookViewId="0">
      <selection activeCell="D4" sqref="D4:D5"/>
    </sheetView>
  </sheetViews>
  <sheetFormatPr defaultRowHeight="15" x14ac:dyDescent="0.25"/>
  <cols>
    <col min="1" max="2" width="16.140625" customWidth="1"/>
    <col min="3" max="12" width="16.140625" style="1" customWidth="1"/>
  </cols>
  <sheetData>
    <row r="1" spans="1:12" x14ac:dyDescent="0.25">
      <c r="A1" s="2" t="s">
        <v>444</v>
      </c>
      <c r="B1" s="1"/>
    </row>
    <row r="2" spans="1:12" ht="28.5" customHeight="1" x14ac:dyDescent="0.25">
      <c r="A2" s="158" t="s">
        <v>39</v>
      </c>
      <c r="B2" s="159"/>
      <c r="C2" s="159"/>
      <c r="D2" s="159"/>
      <c r="E2" s="159"/>
      <c r="F2" s="159"/>
      <c r="G2" s="159"/>
      <c r="H2" s="159"/>
      <c r="I2" s="159"/>
      <c r="J2" s="159"/>
      <c r="K2" s="159"/>
      <c r="L2" s="160"/>
    </row>
    <row r="3" spans="1:12" x14ac:dyDescent="0.25">
      <c r="A3" s="7" t="s">
        <v>1</v>
      </c>
      <c r="B3" s="7" t="s">
        <v>2</v>
      </c>
      <c r="C3" s="7" t="s">
        <v>3</v>
      </c>
      <c r="D3" s="7" t="s">
        <v>4</v>
      </c>
      <c r="E3" s="7" t="s">
        <v>5</v>
      </c>
      <c r="F3" s="7" t="s">
        <v>6</v>
      </c>
      <c r="G3" s="7" t="s">
        <v>7</v>
      </c>
      <c r="H3" s="7" t="s">
        <v>8</v>
      </c>
      <c r="I3" s="7" t="s">
        <v>9</v>
      </c>
      <c r="J3" s="7" t="s">
        <v>10</v>
      </c>
      <c r="K3" s="7" t="s">
        <v>11</v>
      </c>
      <c r="L3" s="7" t="s">
        <v>12</v>
      </c>
    </row>
    <row r="4" spans="1:12" s="1" customFormat="1" ht="15" customHeight="1" x14ac:dyDescent="0.15">
      <c r="A4" s="156" t="s">
        <v>13</v>
      </c>
      <c r="B4" s="156" t="s">
        <v>40</v>
      </c>
      <c r="C4" s="162" t="s">
        <v>41</v>
      </c>
      <c r="D4" s="156" t="s">
        <v>42</v>
      </c>
      <c r="E4" s="156" t="s">
        <v>477</v>
      </c>
      <c r="F4" s="156" t="s">
        <v>479</v>
      </c>
      <c r="G4" s="156" t="s">
        <v>478</v>
      </c>
      <c r="H4" s="156" t="s">
        <v>480</v>
      </c>
      <c r="I4" s="156" t="s">
        <v>481</v>
      </c>
      <c r="J4" s="156" t="s">
        <v>482</v>
      </c>
      <c r="K4" s="156" t="s">
        <v>17</v>
      </c>
      <c r="L4" s="162" t="s">
        <v>43</v>
      </c>
    </row>
    <row r="5" spans="1:12" s="1" customFormat="1" ht="41.25" customHeight="1" x14ac:dyDescent="0.15">
      <c r="A5" s="156"/>
      <c r="B5" s="156" t="s">
        <v>19</v>
      </c>
      <c r="C5" s="168"/>
      <c r="D5" s="156"/>
      <c r="E5" s="156"/>
      <c r="F5" s="156"/>
      <c r="G5" s="156"/>
      <c r="H5" s="156"/>
      <c r="I5" s="156"/>
      <c r="J5" s="156"/>
      <c r="K5" s="156"/>
      <c r="L5" s="163"/>
    </row>
    <row r="6" spans="1:12" x14ac:dyDescent="0.25">
      <c r="A6" s="66" t="s">
        <v>20</v>
      </c>
      <c r="B6" s="66" t="s">
        <v>21</v>
      </c>
      <c r="C6" s="56">
        <v>0</v>
      </c>
      <c r="D6" s="71" t="s">
        <v>22</v>
      </c>
      <c r="E6" s="56">
        <v>0</v>
      </c>
      <c r="F6" s="56">
        <v>0</v>
      </c>
      <c r="G6" s="56">
        <v>0</v>
      </c>
      <c r="H6" s="56">
        <v>0</v>
      </c>
      <c r="I6" s="56">
        <v>0</v>
      </c>
      <c r="J6" s="56">
        <v>0</v>
      </c>
      <c r="K6" s="56">
        <v>0</v>
      </c>
      <c r="L6" s="56">
        <v>0</v>
      </c>
    </row>
    <row r="7" spans="1:12" x14ac:dyDescent="0.25">
      <c r="A7" s="164" t="s">
        <v>23</v>
      </c>
      <c r="B7" s="66" t="s">
        <v>24</v>
      </c>
      <c r="C7" s="56">
        <v>0</v>
      </c>
      <c r="D7" s="71" t="s">
        <v>22</v>
      </c>
      <c r="E7" s="56">
        <v>0</v>
      </c>
      <c r="F7" s="56">
        <v>0</v>
      </c>
      <c r="G7" s="56">
        <v>0</v>
      </c>
      <c r="H7" s="56">
        <v>0</v>
      </c>
      <c r="I7" s="56">
        <v>0</v>
      </c>
      <c r="J7" s="56">
        <v>0</v>
      </c>
      <c r="K7" s="56">
        <v>0</v>
      </c>
      <c r="L7" s="56">
        <v>0</v>
      </c>
    </row>
    <row r="8" spans="1:12" x14ac:dyDescent="0.25">
      <c r="A8" s="164"/>
      <c r="B8" s="66" t="s">
        <v>25</v>
      </c>
      <c r="C8" s="56">
        <v>0</v>
      </c>
      <c r="D8" s="71" t="s">
        <v>22</v>
      </c>
      <c r="E8" s="56">
        <v>0</v>
      </c>
      <c r="F8" s="56">
        <v>0</v>
      </c>
      <c r="G8" s="56">
        <v>0</v>
      </c>
      <c r="H8" s="56">
        <v>0</v>
      </c>
      <c r="I8" s="56">
        <v>0</v>
      </c>
      <c r="J8" s="56">
        <v>0</v>
      </c>
      <c r="K8" s="56">
        <v>0</v>
      </c>
      <c r="L8" s="56">
        <v>0</v>
      </c>
    </row>
    <row r="9" spans="1:12" x14ac:dyDescent="0.25">
      <c r="A9" s="164"/>
      <c r="B9" s="66" t="s">
        <v>26</v>
      </c>
      <c r="C9" s="56">
        <v>0</v>
      </c>
      <c r="D9" s="71" t="s">
        <v>22</v>
      </c>
      <c r="E9" s="56">
        <v>0</v>
      </c>
      <c r="F9" s="56">
        <v>0</v>
      </c>
      <c r="G9" s="56">
        <v>0</v>
      </c>
      <c r="H9" s="56">
        <v>0</v>
      </c>
      <c r="I9" s="56">
        <v>0</v>
      </c>
      <c r="J9" s="56">
        <v>0</v>
      </c>
      <c r="K9" s="56">
        <v>0</v>
      </c>
      <c r="L9" s="56">
        <v>0</v>
      </c>
    </row>
    <row r="10" spans="1:12" x14ac:dyDescent="0.25">
      <c r="A10" s="164"/>
      <c r="B10" s="66" t="s">
        <v>27</v>
      </c>
      <c r="C10" s="56">
        <v>0</v>
      </c>
      <c r="D10" s="71" t="s">
        <v>22</v>
      </c>
      <c r="E10" s="56">
        <v>0</v>
      </c>
      <c r="F10" s="56">
        <v>0</v>
      </c>
      <c r="G10" s="56">
        <v>0</v>
      </c>
      <c r="H10" s="56">
        <v>0</v>
      </c>
      <c r="I10" s="56">
        <v>0</v>
      </c>
      <c r="J10" s="56">
        <v>0</v>
      </c>
      <c r="K10" s="56">
        <v>0</v>
      </c>
      <c r="L10" s="56">
        <v>0</v>
      </c>
    </row>
    <row r="11" spans="1:12" ht="22.5" x14ac:dyDescent="0.25">
      <c r="A11" s="164" t="s">
        <v>28</v>
      </c>
      <c r="B11" s="66" t="s">
        <v>44</v>
      </c>
      <c r="C11" s="56">
        <v>0</v>
      </c>
      <c r="D11" s="28">
        <f>Origin!D11</f>
        <v>0</v>
      </c>
      <c r="E11" s="56">
        <v>0</v>
      </c>
      <c r="F11" s="56">
        <v>0</v>
      </c>
      <c r="G11" s="56">
        <v>0</v>
      </c>
      <c r="H11" s="56">
        <v>0</v>
      </c>
      <c r="I11" s="56">
        <v>0</v>
      </c>
      <c r="J11" s="56">
        <v>0</v>
      </c>
      <c r="K11" s="56">
        <v>0</v>
      </c>
      <c r="L11" s="56">
        <v>0</v>
      </c>
    </row>
    <row r="12" spans="1:12" ht="22.5" x14ac:dyDescent="0.25">
      <c r="A12" s="164"/>
      <c r="B12" s="66" t="s">
        <v>45</v>
      </c>
      <c r="C12" s="56">
        <v>0</v>
      </c>
      <c r="D12" s="28">
        <f>Origin!D12</f>
        <v>0</v>
      </c>
      <c r="E12" s="56">
        <v>0</v>
      </c>
      <c r="F12" s="56">
        <v>0</v>
      </c>
      <c r="G12" s="56">
        <v>0</v>
      </c>
      <c r="H12" s="56">
        <v>0</v>
      </c>
      <c r="I12" s="56">
        <v>0</v>
      </c>
      <c r="J12" s="56">
        <v>0</v>
      </c>
      <c r="K12" s="56">
        <v>0</v>
      </c>
      <c r="L12" s="56">
        <v>0</v>
      </c>
    </row>
    <row r="13" spans="1:12" x14ac:dyDescent="0.25">
      <c r="A13" s="164"/>
      <c r="B13" s="66" t="s">
        <v>46</v>
      </c>
      <c r="C13" s="56">
        <v>0</v>
      </c>
      <c r="D13" s="28">
        <f>Origin!D13</f>
        <v>0</v>
      </c>
      <c r="E13" s="56">
        <v>0</v>
      </c>
      <c r="F13" s="56">
        <v>0</v>
      </c>
      <c r="G13" s="56">
        <v>0</v>
      </c>
      <c r="H13" s="56">
        <v>0</v>
      </c>
      <c r="I13" s="56">
        <v>0</v>
      </c>
      <c r="J13" s="56">
        <v>0</v>
      </c>
      <c r="K13" s="56">
        <v>0</v>
      </c>
      <c r="L13" s="56">
        <v>0</v>
      </c>
    </row>
    <row r="14" spans="1:12" x14ac:dyDescent="0.25">
      <c r="A14" s="9"/>
      <c r="B14" s="9"/>
      <c r="C14" s="9"/>
      <c r="D14" s="9"/>
      <c r="E14" s="9"/>
      <c r="F14" s="9"/>
      <c r="G14" s="9"/>
      <c r="H14" s="9"/>
      <c r="I14" s="9"/>
      <c r="J14" s="9"/>
      <c r="K14" s="9"/>
      <c r="L14" s="9"/>
    </row>
    <row r="15" spans="1:12" x14ac:dyDescent="0.25">
      <c r="A15" s="2" t="s">
        <v>32</v>
      </c>
      <c r="B15" s="2"/>
      <c r="C15" s="2"/>
      <c r="D15" s="2"/>
    </row>
    <row r="16" spans="1:12" ht="65.25" customHeight="1" x14ac:dyDescent="0.25">
      <c r="A16" s="169" t="s">
        <v>468</v>
      </c>
      <c r="B16" s="170"/>
      <c r="C16" s="170"/>
      <c r="D16" s="170"/>
      <c r="E16" s="170"/>
      <c r="F16" s="170"/>
      <c r="G16" s="170"/>
      <c r="H16" s="170"/>
      <c r="I16" s="170"/>
      <c r="J16" s="170"/>
      <c r="K16" s="170"/>
      <c r="L16" s="170"/>
    </row>
    <row r="17" spans="1:12" s="3" customFormat="1" ht="11.25" x14ac:dyDescent="0.15">
      <c r="A17" s="58" t="s">
        <v>469</v>
      </c>
      <c r="L17" s="4"/>
    </row>
    <row r="18" spans="1:12" s="1" customFormat="1" ht="11.25" customHeight="1" x14ac:dyDescent="0.15">
      <c r="A18" s="161" t="s">
        <v>470</v>
      </c>
      <c r="B18" s="161"/>
      <c r="C18" s="161"/>
      <c r="D18" s="161"/>
      <c r="E18" s="161"/>
      <c r="F18" s="161"/>
      <c r="G18" s="161"/>
      <c r="H18" s="161"/>
      <c r="I18" s="161"/>
      <c r="J18" s="161"/>
      <c r="K18" s="161"/>
      <c r="L18" s="161"/>
    </row>
    <row r="19" spans="1:12" s="1" customFormat="1" ht="24.75" customHeight="1" x14ac:dyDescent="0.15">
      <c r="A19" s="157" t="s">
        <v>471</v>
      </c>
      <c r="B19" s="157"/>
      <c r="C19" s="157"/>
      <c r="D19" s="157"/>
      <c r="E19" s="157"/>
      <c r="F19" s="157"/>
      <c r="G19" s="157"/>
      <c r="H19" s="157"/>
      <c r="I19" s="157"/>
      <c r="J19" s="157"/>
      <c r="K19" s="157"/>
      <c r="L19" s="157"/>
    </row>
    <row r="20" spans="1:12" s="1" customFormat="1" ht="11.25" x14ac:dyDescent="0.15">
      <c r="A20" s="15" t="s">
        <v>472</v>
      </c>
      <c r="L20" s="68"/>
    </row>
    <row r="21" spans="1:12" s="1" customFormat="1" ht="11.25" x14ac:dyDescent="0.15">
      <c r="A21" s="1" t="s">
        <v>484</v>
      </c>
    </row>
    <row r="22" spans="1:12" s="1" customFormat="1" ht="11.25" customHeight="1" x14ac:dyDescent="0.15">
      <c r="A22" s="5" t="s">
        <v>483</v>
      </c>
      <c r="L22" s="141"/>
    </row>
    <row r="23" spans="1:12" s="1" customFormat="1" ht="11.25" x14ac:dyDescent="0.15">
      <c r="A23" s="5" t="s">
        <v>473</v>
      </c>
      <c r="L23" s="68"/>
    </row>
    <row r="24" spans="1:12" s="1" customFormat="1" ht="11.25" x14ac:dyDescent="0.15">
      <c r="A24" s="5" t="s">
        <v>474</v>
      </c>
      <c r="L24" s="68"/>
    </row>
    <row r="25" spans="1:12" s="1" customFormat="1" ht="11.25" x14ac:dyDescent="0.15">
      <c r="A25" s="5"/>
      <c r="L25" s="68"/>
    </row>
    <row r="26" spans="1:12" s="1" customFormat="1" ht="11.25" x14ac:dyDescent="0.15">
      <c r="A26" s="5" t="s">
        <v>455</v>
      </c>
      <c r="L26" s="68"/>
    </row>
    <row r="27" spans="1:12" s="1" customFormat="1" ht="11.25" x14ac:dyDescent="0.15">
      <c r="A27" s="5" t="s">
        <v>450</v>
      </c>
    </row>
    <row r="28" spans="1:12" x14ac:dyDescent="0.25">
      <c r="A28" s="5"/>
      <c r="B28" s="1"/>
    </row>
    <row r="30" spans="1:12" x14ac:dyDescent="0.25">
      <c r="A30" s="5"/>
      <c r="B30" s="1"/>
    </row>
  </sheetData>
  <sheetProtection algorithmName="SHA-512" hashValue="nM2QZ/UIiYz79gEYOKpwTve1xJObSiA/+U7r/jqVRDDou4KBDiBBkjf77fR8GDTwxlqN0YLl6u7awuij1xMe7A==" saltValue="pcUhjbosqouTSAizwPWsiA==" spinCount="100000" sheet="1" objects="1" scenarios="1"/>
  <mergeCells count="18">
    <mergeCell ref="A2:L2"/>
    <mergeCell ref="A11:A13"/>
    <mergeCell ref="A16:L16"/>
    <mergeCell ref="A18:L18"/>
    <mergeCell ref="L4:L5"/>
    <mergeCell ref="A7:A10"/>
    <mergeCell ref="D4:D5"/>
    <mergeCell ref="A19:L19"/>
    <mergeCell ref="A4:A5"/>
    <mergeCell ref="C4:C5"/>
    <mergeCell ref="E4:E5"/>
    <mergeCell ref="I4:I5"/>
    <mergeCell ref="J4:J5"/>
    <mergeCell ref="K4:K5"/>
    <mergeCell ref="F4:F5"/>
    <mergeCell ref="G4:G5"/>
    <mergeCell ref="H4:H5"/>
    <mergeCell ref="B4:B5"/>
  </mergeCells>
  <phoneticPr fontId="0" type="noConversion"/>
  <pageMargins left="0.7" right="0.7" top="0.75" bottom="0.75" header="0.3" footer="0.3"/>
  <pageSetup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
  <sheetViews>
    <sheetView zoomScaleNormal="100" workbookViewId="0">
      <selection activeCell="D16" sqref="D16"/>
    </sheetView>
  </sheetViews>
  <sheetFormatPr defaultColWidth="9.140625" defaultRowHeight="11.25" x14ac:dyDescent="0.15"/>
  <cols>
    <col min="1" max="1" width="19" style="1" customWidth="1"/>
    <col min="2" max="2" width="17.85546875" style="1" customWidth="1"/>
    <col min="3" max="3" width="17.28515625" style="1" customWidth="1"/>
    <col min="4" max="5" width="13.85546875" style="1" customWidth="1"/>
    <col min="6" max="6" width="14" style="1" customWidth="1"/>
    <col min="7" max="7" width="14.42578125" style="1" customWidth="1"/>
    <col min="8" max="16384" width="9.140625" style="1"/>
  </cols>
  <sheetData>
    <row r="1" spans="1:9" x14ac:dyDescent="0.15">
      <c r="A1" s="2" t="s">
        <v>444</v>
      </c>
    </row>
    <row r="2" spans="1:9" ht="11.25" customHeight="1" x14ac:dyDescent="0.15">
      <c r="A2" s="172" t="s">
        <v>47</v>
      </c>
      <c r="B2" s="172"/>
      <c r="C2" s="172"/>
      <c r="D2" s="173"/>
      <c r="E2" s="173"/>
      <c r="F2" s="173"/>
      <c r="G2" s="173"/>
    </row>
    <row r="3" spans="1:9" x14ac:dyDescent="0.15">
      <c r="A3" s="59" t="s">
        <v>1</v>
      </c>
      <c r="B3" s="59" t="s">
        <v>2</v>
      </c>
      <c r="C3" s="59" t="s">
        <v>3</v>
      </c>
      <c r="D3" s="59" t="s">
        <v>4</v>
      </c>
      <c r="E3" s="59" t="s">
        <v>5</v>
      </c>
      <c r="F3" s="59" t="s">
        <v>6</v>
      </c>
      <c r="G3" s="59" t="s">
        <v>7</v>
      </c>
    </row>
    <row r="4" spans="1:9" ht="45" x14ac:dyDescent="0.25">
      <c r="A4" s="65" t="s">
        <v>48</v>
      </c>
      <c r="B4" s="65" t="s">
        <v>49</v>
      </c>
      <c r="C4" s="35" t="s">
        <v>50</v>
      </c>
      <c r="D4" s="35" t="s">
        <v>51</v>
      </c>
      <c r="E4" s="35" t="s">
        <v>52</v>
      </c>
      <c r="F4" s="35" t="s">
        <v>456</v>
      </c>
      <c r="G4" s="35" t="s">
        <v>446</v>
      </c>
      <c r="I4" s="17"/>
    </row>
    <row r="5" spans="1:9" x14ac:dyDescent="0.15">
      <c r="A5" s="7"/>
      <c r="B5" s="7"/>
      <c r="C5" s="19"/>
      <c r="D5" s="19"/>
      <c r="E5" s="19"/>
      <c r="F5" s="19"/>
      <c r="G5" s="19"/>
    </row>
    <row r="6" spans="1:9" ht="15.75" customHeight="1" x14ac:dyDescent="0.15">
      <c r="A6" s="66" t="s">
        <v>53</v>
      </c>
      <c r="B6" s="66" t="s">
        <v>54</v>
      </c>
      <c r="C6" s="20" t="s">
        <v>55</v>
      </c>
      <c r="D6" s="72">
        <v>0</v>
      </c>
      <c r="E6" s="72">
        <v>0</v>
      </c>
      <c r="F6" s="72">
        <v>0</v>
      </c>
      <c r="G6" s="10">
        <v>31</v>
      </c>
    </row>
    <row r="7" spans="1:9" ht="15.75" customHeight="1" x14ac:dyDescent="0.15">
      <c r="A7" s="66" t="s">
        <v>53</v>
      </c>
      <c r="B7" s="66" t="s">
        <v>25</v>
      </c>
      <c r="C7" s="20" t="s">
        <v>55</v>
      </c>
      <c r="D7" s="72">
        <v>0</v>
      </c>
      <c r="E7" s="72">
        <v>0</v>
      </c>
      <c r="F7" s="72">
        <v>0</v>
      </c>
      <c r="G7" s="10">
        <v>33</v>
      </c>
    </row>
    <row r="8" spans="1:9" ht="15.75" customHeight="1" x14ac:dyDescent="0.15">
      <c r="A8" s="66" t="s">
        <v>53</v>
      </c>
      <c r="B8" s="66" t="s">
        <v>56</v>
      </c>
      <c r="C8" s="20" t="s">
        <v>55</v>
      </c>
      <c r="D8" s="72">
        <v>0</v>
      </c>
      <c r="E8" s="72">
        <v>0</v>
      </c>
      <c r="F8" s="72">
        <v>0</v>
      </c>
      <c r="G8" s="10">
        <v>11</v>
      </c>
    </row>
    <row r="9" spans="1:9" ht="15.75" customHeight="1" x14ac:dyDescent="0.15">
      <c r="A9" s="66" t="s">
        <v>53</v>
      </c>
      <c r="B9" s="66" t="s">
        <v>27</v>
      </c>
      <c r="C9" s="20" t="s">
        <v>55</v>
      </c>
      <c r="D9" s="72">
        <v>0</v>
      </c>
      <c r="E9" s="72">
        <v>0</v>
      </c>
      <c r="F9" s="72">
        <v>0</v>
      </c>
      <c r="G9" s="11">
        <v>36</v>
      </c>
    </row>
    <row r="10" spans="1:9" ht="15.75" customHeight="1" x14ac:dyDescent="0.15">
      <c r="A10" s="66" t="s">
        <v>53</v>
      </c>
      <c r="B10" s="66" t="s">
        <v>57</v>
      </c>
      <c r="C10" s="20" t="s">
        <v>55</v>
      </c>
      <c r="D10" s="72">
        <v>0</v>
      </c>
      <c r="E10" s="72">
        <v>0</v>
      </c>
      <c r="F10" s="72">
        <v>0</v>
      </c>
      <c r="G10" s="11">
        <v>24</v>
      </c>
    </row>
    <row r="11" spans="1:9" ht="15.75" customHeight="1" x14ac:dyDescent="0.15">
      <c r="A11" s="66" t="s">
        <v>53</v>
      </c>
      <c r="B11" s="66" t="s">
        <v>29</v>
      </c>
      <c r="C11" s="20" t="s">
        <v>55</v>
      </c>
      <c r="D11" s="72">
        <v>0</v>
      </c>
      <c r="E11" s="72">
        <v>0</v>
      </c>
      <c r="F11" s="72">
        <v>0</v>
      </c>
      <c r="G11" s="11" t="s">
        <v>447</v>
      </c>
    </row>
    <row r="12" spans="1:9" ht="15.75" customHeight="1" x14ac:dyDescent="0.15">
      <c r="A12" s="66" t="s">
        <v>53</v>
      </c>
      <c r="B12" s="66" t="s">
        <v>31</v>
      </c>
      <c r="C12" s="20" t="s">
        <v>55</v>
      </c>
      <c r="D12" s="72">
        <v>0</v>
      </c>
      <c r="E12" s="72">
        <v>0</v>
      </c>
      <c r="F12" s="72">
        <v>0</v>
      </c>
      <c r="G12" s="11">
        <v>26</v>
      </c>
    </row>
    <row r="13" spans="1:9" ht="15.75" customHeight="1" x14ac:dyDescent="0.15">
      <c r="A13" s="66" t="s">
        <v>53</v>
      </c>
      <c r="B13" s="66" t="s">
        <v>30</v>
      </c>
      <c r="C13" s="20" t="s">
        <v>55</v>
      </c>
      <c r="D13" s="72">
        <v>0</v>
      </c>
      <c r="E13" s="72">
        <v>0</v>
      </c>
      <c r="F13" s="72">
        <v>0</v>
      </c>
      <c r="G13" s="11">
        <v>35</v>
      </c>
    </row>
    <row r="14" spans="1:9" ht="15.75" customHeight="1" x14ac:dyDescent="0.15">
      <c r="A14" s="66" t="s">
        <v>54</v>
      </c>
      <c r="B14" s="66" t="s">
        <v>53</v>
      </c>
      <c r="C14" s="20" t="s">
        <v>55</v>
      </c>
      <c r="D14" s="72">
        <v>0</v>
      </c>
      <c r="E14" s="72">
        <v>0</v>
      </c>
      <c r="F14" s="72">
        <v>0</v>
      </c>
      <c r="G14" s="11">
        <v>22</v>
      </c>
    </row>
    <row r="15" spans="1:9" ht="15.75" customHeight="1" x14ac:dyDescent="0.15">
      <c r="A15" s="66" t="s">
        <v>25</v>
      </c>
      <c r="B15" s="66" t="s">
        <v>53</v>
      </c>
      <c r="C15" s="20" t="s">
        <v>55</v>
      </c>
      <c r="D15" s="72">
        <v>0</v>
      </c>
      <c r="E15" s="72">
        <v>0</v>
      </c>
      <c r="F15" s="72">
        <v>0</v>
      </c>
      <c r="G15" s="11">
        <v>20</v>
      </c>
    </row>
    <row r="16" spans="1:9" ht="15.75" customHeight="1" x14ac:dyDescent="0.15">
      <c r="A16" s="66" t="s">
        <v>56</v>
      </c>
      <c r="B16" s="66" t="s">
        <v>53</v>
      </c>
      <c r="C16" s="20" t="s">
        <v>55</v>
      </c>
      <c r="D16" s="72">
        <v>0</v>
      </c>
      <c r="E16" s="72">
        <v>0</v>
      </c>
      <c r="F16" s="72">
        <v>0</v>
      </c>
      <c r="G16" s="11">
        <v>29</v>
      </c>
    </row>
    <row r="17" spans="1:7" ht="15.75" customHeight="1" x14ac:dyDescent="0.15">
      <c r="A17" s="66" t="s">
        <v>27</v>
      </c>
      <c r="B17" s="66" t="s">
        <v>53</v>
      </c>
      <c r="C17" s="20" t="s">
        <v>55</v>
      </c>
      <c r="D17" s="72">
        <v>0</v>
      </c>
      <c r="E17" s="72">
        <v>0</v>
      </c>
      <c r="F17" s="72">
        <v>0</v>
      </c>
      <c r="G17" s="11">
        <v>27</v>
      </c>
    </row>
    <row r="18" spans="1:7" ht="15.75" customHeight="1" x14ac:dyDescent="0.15">
      <c r="A18" s="66" t="s">
        <v>57</v>
      </c>
      <c r="B18" s="66" t="s">
        <v>53</v>
      </c>
      <c r="C18" s="20" t="s">
        <v>55</v>
      </c>
      <c r="D18" s="72">
        <v>0</v>
      </c>
      <c r="E18" s="72">
        <v>0</v>
      </c>
      <c r="F18" s="72">
        <v>0</v>
      </c>
      <c r="G18" s="11">
        <v>25</v>
      </c>
    </row>
    <row r="19" spans="1:7" ht="15.75" customHeight="1" x14ac:dyDescent="0.15">
      <c r="A19" s="66" t="s">
        <v>29</v>
      </c>
      <c r="B19" s="66" t="s">
        <v>53</v>
      </c>
      <c r="C19" s="20" t="s">
        <v>55</v>
      </c>
      <c r="D19" s="72">
        <v>0</v>
      </c>
      <c r="E19" s="72">
        <v>0</v>
      </c>
      <c r="F19" s="72">
        <v>0</v>
      </c>
      <c r="G19" s="11" t="s">
        <v>448</v>
      </c>
    </row>
    <row r="20" spans="1:7" ht="15.75" customHeight="1" x14ac:dyDescent="0.15">
      <c r="A20" s="66" t="s">
        <v>31</v>
      </c>
      <c r="B20" s="66" t="s">
        <v>53</v>
      </c>
      <c r="C20" s="20" t="s">
        <v>55</v>
      </c>
      <c r="D20" s="72">
        <v>0</v>
      </c>
      <c r="E20" s="72">
        <v>0</v>
      </c>
      <c r="F20" s="72">
        <v>0</v>
      </c>
      <c r="G20" s="11">
        <v>25</v>
      </c>
    </row>
    <row r="21" spans="1:7" ht="15.75" customHeight="1" x14ac:dyDescent="0.15">
      <c r="A21" s="66" t="s">
        <v>30</v>
      </c>
      <c r="B21" s="66" t="s">
        <v>53</v>
      </c>
      <c r="C21" s="20" t="s">
        <v>55</v>
      </c>
      <c r="D21" s="72">
        <v>0</v>
      </c>
      <c r="E21" s="72">
        <v>0</v>
      </c>
      <c r="F21" s="72">
        <v>0</v>
      </c>
      <c r="G21" s="11" t="s">
        <v>449</v>
      </c>
    </row>
    <row r="22" spans="1:7" x14ac:dyDescent="0.15">
      <c r="A22" s="9"/>
      <c r="B22" s="9"/>
      <c r="C22" s="9"/>
      <c r="D22" s="9"/>
      <c r="E22" s="9"/>
      <c r="F22" s="9"/>
      <c r="G22" s="9"/>
    </row>
    <row r="23" spans="1:7" x14ac:dyDescent="0.15">
      <c r="A23" s="23" t="s">
        <v>32</v>
      </c>
    </row>
    <row r="24" spans="1:7" x14ac:dyDescent="0.15">
      <c r="A24" s="157" t="s">
        <v>58</v>
      </c>
      <c r="B24" s="157"/>
      <c r="C24" s="157"/>
      <c r="D24" s="157"/>
      <c r="E24" s="157"/>
      <c r="F24" s="157"/>
      <c r="G24" s="157"/>
    </row>
    <row r="25" spans="1:7" ht="11.25" customHeight="1" x14ac:dyDescent="0.15">
      <c r="A25" s="157" t="s">
        <v>59</v>
      </c>
      <c r="B25" s="157"/>
      <c r="C25" s="157"/>
      <c r="D25" s="157"/>
      <c r="E25" s="157"/>
      <c r="F25" s="157"/>
      <c r="G25" s="157"/>
    </row>
    <row r="26" spans="1:7" x14ac:dyDescent="0.15">
      <c r="A26" s="157" t="s">
        <v>60</v>
      </c>
      <c r="B26" s="157"/>
      <c r="C26" s="157"/>
      <c r="D26" s="157"/>
      <c r="E26" s="157"/>
      <c r="F26" s="157"/>
      <c r="G26" s="157"/>
    </row>
    <row r="27" spans="1:7" ht="25.5" customHeight="1" x14ac:dyDescent="0.15">
      <c r="A27" s="157" t="s">
        <v>61</v>
      </c>
      <c r="B27" s="157"/>
      <c r="C27" s="157"/>
      <c r="D27" s="157"/>
      <c r="E27" s="157"/>
      <c r="F27" s="157"/>
      <c r="G27" s="157"/>
    </row>
    <row r="28" spans="1:7" ht="29.25" customHeight="1" x14ac:dyDescent="0.15">
      <c r="A28" s="157" t="s">
        <v>62</v>
      </c>
      <c r="B28" s="157"/>
      <c r="C28" s="157"/>
      <c r="D28" s="157"/>
      <c r="E28" s="157"/>
      <c r="F28" s="157"/>
      <c r="G28" s="157"/>
    </row>
    <row r="29" spans="1:7" x14ac:dyDescent="0.15">
      <c r="A29" s="171" t="s">
        <v>63</v>
      </c>
      <c r="B29" s="171"/>
      <c r="C29" s="171"/>
      <c r="D29" s="171"/>
      <c r="E29" s="171"/>
      <c r="F29" s="171"/>
      <c r="G29" s="171"/>
    </row>
    <row r="30" spans="1:7" ht="24.75" customHeight="1" x14ac:dyDescent="0.15">
      <c r="A30" s="157" t="s">
        <v>457</v>
      </c>
      <c r="B30" s="157"/>
      <c r="C30" s="157"/>
      <c r="D30" s="157"/>
      <c r="E30" s="157"/>
      <c r="F30" s="157"/>
      <c r="G30" s="157"/>
    </row>
    <row r="32" spans="1:7" x14ac:dyDescent="0.15">
      <c r="A32" s="15" t="s">
        <v>458</v>
      </c>
      <c r="B32" s="15"/>
      <c r="C32" s="15"/>
      <c r="D32" s="15"/>
      <c r="E32" s="15"/>
      <c r="F32" s="15"/>
      <c r="G32" s="15"/>
    </row>
    <row r="33" spans="1:7" ht="30" customHeight="1" x14ac:dyDescent="0.15">
      <c r="A33" s="171" t="s">
        <v>64</v>
      </c>
      <c r="B33" s="171"/>
      <c r="C33" s="171"/>
      <c r="D33" s="171"/>
      <c r="E33" s="171"/>
      <c r="F33" s="171"/>
      <c r="G33" s="171"/>
    </row>
    <row r="34" spans="1:7" x14ac:dyDescent="0.15">
      <c r="A34" s="15" t="s">
        <v>65</v>
      </c>
      <c r="B34" s="15"/>
      <c r="C34" s="15"/>
      <c r="D34" s="15"/>
      <c r="E34" s="15"/>
      <c r="F34" s="15"/>
      <c r="G34" s="15"/>
    </row>
    <row r="35" spans="1:7" x14ac:dyDescent="0.15">
      <c r="A35" s="15" t="s">
        <v>38</v>
      </c>
      <c r="B35" s="15"/>
      <c r="C35" s="15"/>
      <c r="D35" s="15"/>
      <c r="E35" s="15"/>
      <c r="F35" s="15"/>
      <c r="G35" s="15"/>
    </row>
    <row r="36" spans="1:7" x14ac:dyDescent="0.15">
      <c r="A36" s="15" t="s">
        <v>451</v>
      </c>
    </row>
    <row r="37" spans="1:7" x14ac:dyDescent="0.15">
      <c r="A37" s="5"/>
    </row>
  </sheetData>
  <sheetProtection algorithmName="SHA-512" hashValue="ga2CXMk8DBG0X4nla361M9kNGC9HmAZtodo+B9qKwuaXxYFFb+RPxuTpOp+SRQbtp84MbsLvzwBCNQ83uv6uaw==" saltValue="pNS8gdjxhOkJIYQkQw57IA==" spinCount="100000" sheet="1" objects="1" scenarios="1"/>
  <mergeCells count="10">
    <mergeCell ref="A2:C2"/>
    <mergeCell ref="D2:G2"/>
    <mergeCell ref="A24:G24"/>
    <mergeCell ref="A25:G25"/>
    <mergeCell ref="A26:G26"/>
    <mergeCell ref="A27:G27"/>
    <mergeCell ref="A28:G28"/>
    <mergeCell ref="A29:G29"/>
    <mergeCell ref="A30:G30"/>
    <mergeCell ref="A33:G33"/>
  </mergeCells>
  <phoneticPr fontId="0" type="noConversion"/>
  <pageMargins left="0.7" right="0.7" top="0.75" bottom="0.75" header="0.3" footer="0.3"/>
  <pageSetup scale="5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zoomScaleNormal="100" workbookViewId="0">
      <selection activeCell="D10" sqref="D10"/>
    </sheetView>
  </sheetViews>
  <sheetFormatPr defaultColWidth="9.140625" defaultRowHeight="11.25" x14ac:dyDescent="0.15"/>
  <cols>
    <col min="1" max="1" width="9.140625" style="1"/>
    <col min="2" max="2" width="24.28515625" style="1" customWidth="1"/>
    <col min="3" max="3" width="16" style="24" customWidth="1"/>
    <col min="4" max="4" width="16.85546875" style="1" customWidth="1"/>
    <col min="5" max="5" width="17.7109375" style="1" customWidth="1"/>
    <col min="6" max="6" width="17.5703125" style="1" customWidth="1"/>
    <col min="7" max="16384" width="9.140625" style="1"/>
  </cols>
  <sheetData>
    <row r="1" spans="1:8" x14ac:dyDescent="0.15">
      <c r="A1" s="2" t="s">
        <v>444</v>
      </c>
    </row>
    <row r="2" spans="1:8" x14ac:dyDescent="0.15">
      <c r="A2" s="23" t="s">
        <v>66</v>
      </c>
    </row>
    <row r="3" spans="1:8" x14ac:dyDescent="0.15">
      <c r="A3" s="175"/>
      <c r="B3" s="175"/>
      <c r="C3" s="38" t="s">
        <v>67</v>
      </c>
      <c r="D3" s="39" t="s">
        <v>68</v>
      </c>
      <c r="E3" s="37"/>
      <c r="F3" s="14"/>
    </row>
    <row r="4" spans="1:8" x14ac:dyDescent="0.15">
      <c r="A4" s="176" t="s">
        <v>69</v>
      </c>
      <c r="B4" s="176"/>
      <c r="C4" s="26" t="s">
        <v>70</v>
      </c>
      <c r="D4" s="66" t="s">
        <v>71</v>
      </c>
      <c r="E4" s="177"/>
      <c r="F4" s="174"/>
      <c r="G4" s="15"/>
      <c r="H4" s="15"/>
    </row>
    <row r="5" spans="1:8" ht="29.25" customHeight="1" x14ac:dyDescent="0.15">
      <c r="A5" s="27"/>
      <c r="B5" s="66" t="s">
        <v>72</v>
      </c>
      <c r="C5" s="56">
        <v>0</v>
      </c>
      <c r="D5" s="66"/>
      <c r="E5" s="177"/>
      <c r="F5" s="174"/>
      <c r="G5" s="15"/>
      <c r="H5" s="15"/>
    </row>
    <row r="6" spans="1:8" x14ac:dyDescent="0.15">
      <c r="A6" s="176" t="s">
        <v>73</v>
      </c>
      <c r="B6" s="176"/>
      <c r="C6" s="26" t="s">
        <v>70</v>
      </c>
      <c r="D6" s="66" t="s">
        <v>71</v>
      </c>
      <c r="E6" s="177"/>
      <c r="F6" s="174"/>
      <c r="G6" s="15"/>
      <c r="H6" s="15"/>
    </row>
    <row r="7" spans="1:8" ht="29.25" customHeight="1" x14ac:dyDescent="0.15">
      <c r="A7" s="27"/>
      <c r="B7" s="22" t="s">
        <v>74</v>
      </c>
      <c r="C7" s="56">
        <v>0</v>
      </c>
      <c r="D7" s="66"/>
      <c r="E7" s="177"/>
      <c r="F7" s="174"/>
      <c r="G7" s="15"/>
      <c r="H7" s="15"/>
    </row>
    <row r="8" spans="1:8" x14ac:dyDescent="0.15">
      <c r="A8" s="176" t="s">
        <v>75</v>
      </c>
      <c r="B8" s="176"/>
      <c r="C8" s="26" t="s">
        <v>70</v>
      </c>
      <c r="D8" s="66" t="s">
        <v>71</v>
      </c>
      <c r="E8" s="177"/>
      <c r="F8" s="174"/>
      <c r="G8" s="15"/>
      <c r="H8" s="15"/>
    </row>
    <row r="9" spans="1:8" ht="29.25" customHeight="1" x14ac:dyDescent="0.15">
      <c r="A9" s="27"/>
      <c r="B9" s="22" t="s">
        <v>76</v>
      </c>
      <c r="C9" s="56">
        <v>0</v>
      </c>
      <c r="D9" s="66"/>
      <c r="E9" s="177"/>
      <c r="F9" s="174"/>
      <c r="G9" s="15"/>
      <c r="H9" s="15"/>
    </row>
    <row r="10" spans="1:8" x14ac:dyDescent="0.15">
      <c r="B10" s="67"/>
      <c r="C10" s="142"/>
      <c r="D10" s="143"/>
      <c r="E10" s="15"/>
      <c r="F10" s="15"/>
      <c r="G10" s="15"/>
      <c r="H10" s="15"/>
    </row>
    <row r="11" spans="1:8" x14ac:dyDescent="0.15">
      <c r="B11" s="67"/>
      <c r="C11" s="25"/>
      <c r="D11" s="16"/>
      <c r="E11" s="15"/>
      <c r="F11" s="15"/>
      <c r="G11" s="15"/>
      <c r="H11" s="15"/>
    </row>
    <row r="12" spans="1:8" x14ac:dyDescent="0.15">
      <c r="A12" s="2" t="s">
        <v>77</v>
      </c>
    </row>
    <row r="13" spans="1:8" x14ac:dyDescent="0.15">
      <c r="A13" s="1" t="s">
        <v>78</v>
      </c>
      <c r="B13" s="5"/>
    </row>
    <row r="14" spans="1:8" x14ac:dyDescent="0.15">
      <c r="A14" s="1" t="s">
        <v>79</v>
      </c>
    </row>
    <row r="15" spans="1:8" x14ac:dyDescent="0.15">
      <c r="A15" s="1" t="s">
        <v>80</v>
      </c>
    </row>
    <row r="16" spans="1:8" x14ac:dyDescent="0.15">
      <c r="A16" s="1" t="s">
        <v>81</v>
      </c>
    </row>
    <row r="17" spans="1:1" x14ac:dyDescent="0.15">
      <c r="A17" s="1" t="s">
        <v>82</v>
      </c>
    </row>
  </sheetData>
  <sheetProtection algorithmName="SHA-512" hashValue="s5I0nt5wm4QKfBJMao0lwIEQPnziOt8HqGoWZcl5zOC3U3jNHI6XYfOxmFGkGkzknBuk5Ls9BAnEVz6W9v/GJw==" saltValue="0LP19Ft0hf5JLeaDev4exg==" spinCount="100000" sheet="1" objects="1" scenarios="1"/>
  <mergeCells count="10">
    <mergeCell ref="F4:F5"/>
    <mergeCell ref="A3:B3"/>
    <mergeCell ref="A4:B4"/>
    <mergeCell ref="E4:E5"/>
    <mergeCell ref="F8:F9"/>
    <mergeCell ref="A6:B6"/>
    <mergeCell ref="E6:E7"/>
    <mergeCell ref="F6:F7"/>
    <mergeCell ref="A8:B8"/>
    <mergeCell ref="E8:E9"/>
  </mergeCells>
  <phoneticPr fontId="1"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4"/>
  <sheetViews>
    <sheetView zoomScaleNormal="100" workbookViewId="0">
      <selection activeCell="D8" sqref="D8"/>
    </sheetView>
  </sheetViews>
  <sheetFormatPr defaultColWidth="9.140625" defaultRowHeight="11.25" x14ac:dyDescent="0.15"/>
  <cols>
    <col min="1" max="1" width="11.140625" style="1" customWidth="1"/>
    <col min="2" max="2" width="12.28515625" style="1" customWidth="1"/>
    <col min="3" max="3" width="54.85546875" style="1" customWidth="1"/>
    <col min="4" max="4" width="18.5703125" style="1" customWidth="1"/>
    <col min="5" max="16384" width="9.140625" style="1"/>
  </cols>
  <sheetData>
    <row r="1" spans="1:7" x14ac:dyDescent="0.15">
      <c r="A1" s="2" t="s">
        <v>444</v>
      </c>
    </row>
    <row r="2" spans="1:7" ht="25.5" customHeight="1" x14ac:dyDescent="0.15">
      <c r="A2" s="178" t="s">
        <v>83</v>
      </c>
      <c r="B2" s="179"/>
      <c r="C2" s="180"/>
      <c r="D2" s="180"/>
    </row>
    <row r="3" spans="1:7" x14ac:dyDescent="0.15">
      <c r="A3" s="40"/>
      <c r="B3" s="156" t="s">
        <v>84</v>
      </c>
      <c r="C3" s="156"/>
      <c r="D3" s="65" t="s">
        <v>85</v>
      </c>
    </row>
    <row r="4" spans="1:7" ht="14.25" customHeight="1" x14ac:dyDescent="0.15">
      <c r="A4" s="7" t="s">
        <v>86</v>
      </c>
      <c r="B4" s="164" t="s">
        <v>459</v>
      </c>
      <c r="C4" s="164"/>
      <c r="D4" s="55">
        <v>0</v>
      </c>
      <c r="E4" s="6"/>
      <c r="F4" s="6"/>
      <c r="G4" s="6"/>
    </row>
    <row r="5" spans="1:7" ht="14.25" customHeight="1" x14ac:dyDescent="0.15">
      <c r="A5" s="7" t="s">
        <v>2</v>
      </c>
      <c r="B5" s="164" t="s">
        <v>87</v>
      </c>
      <c r="C5" s="164"/>
      <c r="D5" s="55">
        <v>0</v>
      </c>
      <c r="E5" s="6"/>
      <c r="F5" s="6"/>
      <c r="G5" s="6"/>
    </row>
    <row r="6" spans="1:7" ht="14.25" customHeight="1" x14ac:dyDescent="0.15">
      <c r="A6" s="7" t="s">
        <v>3</v>
      </c>
      <c r="B6" s="164" t="s">
        <v>88</v>
      </c>
      <c r="C6" s="164"/>
      <c r="D6" s="55">
        <v>0</v>
      </c>
    </row>
    <row r="7" spans="1:7" ht="14.25" customHeight="1" x14ac:dyDescent="0.15">
      <c r="A7" s="7" t="s">
        <v>4</v>
      </c>
      <c r="B7" s="164" t="s">
        <v>89</v>
      </c>
      <c r="C7" s="164"/>
      <c r="D7" s="55">
        <v>0</v>
      </c>
    </row>
    <row r="8" spans="1:7" ht="15" customHeight="1" x14ac:dyDescent="0.15">
      <c r="A8" s="12"/>
    </row>
    <row r="9" spans="1:7" ht="15" customHeight="1" x14ac:dyDescent="0.15">
      <c r="A9" s="60" t="s">
        <v>77</v>
      </c>
      <c r="B9" s="23"/>
    </row>
    <row r="10" spans="1:7" ht="37.5" customHeight="1" x14ac:dyDescent="0.15">
      <c r="A10" s="157" t="s">
        <v>90</v>
      </c>
      <c r="B10" s="157"/>
      <c r="C10" s="157"/>
      <c r="D10" s="157"/>
    </row>
    <row r="11" spans="1:7" ht="39.75" customHeight="1" x14ac:dyDescent="0.15">
      <c r="A11" s="157" t="s">
        <v>91</v>
      </c>
      <c r="B11" s="157"/>
      <c r="C11" s="157"/>
      <c r="D11" s="157"/>
    </row>
    <row r="12" spans="1:7" ht="27" customHeight="1" x14ac:dyDescent="0.15">
      <c r="A12" s="157" t="s">
        <v>92</v>
      </c>
      <c r="B12" s="157"/>
      <c r="C12" s="157"/>
      <c r="D12" s="157"/>
    </row>
    <row r="13" spans="1:7" ht="27" customHeight="1" x14ac:dyDescent="0.15">
      <c r="A13" s="157" t="s">
        <v>93</v>
      </c>
      <c r="B13" s="157"/>
      <c r="C13" s="157"/>
      <c r="D13" s="157"/>
    </row>
    <row r="15" spans="1:7" x14ac:dyDescent="0.15">
      <c r="A15" s="5" t="s">
        <v>94</v>
      </c>
    </row>
    <row r="16" spans="1:7" x14ac:dyDescent="0.15">
      <c r="A16" s="13" t="s">
        <v>467</v>
      </c>
    </row>
    <row r="17" spans="1:1" x14ac:dyDescent="0.15">
      <c r="A17" s="13" t="s">
        <v>95</v>
      </c>
    </row>
    <row r="18" spans="1:1" x14ac:dyDescent="0.15">
      <c r="A18" s="13" t="s">
        <v>96</v>
      </c>
    </row>
    <row r="19" spans="1:1" x14ac:dyDescent="0.15">
      <c r="A19" s="13" t="s">
        <v>97</v>
      </c>
    </row>
    <row r="20" spans="1:1" x14ac:dyDescent="0.15">
      <c r="A20" s="13" t="s">
        <v>98</v>
      </c>
    </row>
    <row r="21" spans="1:1" x14ac:dyDescent="0.15">
      <c r="A21" s="13" t="s">
        <v>99</v>
      </c>
    </row>
    <row r="22" spans="1:1" x14ac:dyDescent="0.15">
      <c r="A22" s="13" t="s">
        <v>100</v>
      </c>
    </row>
    <row r="23" spans="1:1" x14ac:dyDescent="0.15">
      <c r="A23" s="13" t="s">
        <v>101</v>
      </c>
    </row>
    <row r="24" spans="1:1" x14ac:dyDescent="0.15">
      <c r="A24" s="13" t="s">
        <v>460</v>
      </c>
    </row>
  </sheetData>
  <sheetProtection algorithmName="SHA-512" hashValue="PHhNK9yGXRdos/2XVITjaTx9NNguYJMKnn2Af+9D+fa1IESccpuqcC+I81kFnjiz8ACOY1ktd0yXGagOBrTIDQ==" saltValue="cUP5jcGWTY84I9f9mNHw8A==" spinCount="100000" sheet="1" objects="1" scenarios="1"/>
  <mergeCells count="11">
    <mergeCell ref="B6:C6"/>
    <mergeCell ref="A2:B2"/>
    <mergeCell ref="C2:D2"/>
    <mergeCell ref="B3:C3"/>
    <mergeCell ref="B4:C4"/>
    <mergeCell ref="B5:C5"/>
    <mergeCell ref="A10:D10"/>
    <mergeCell ref="A11:D11"/>
    <mergeCell ref="A12:D12"/>
    <mergeCell ref="A13:D13"/>
    <mergeCell ref="B7:C7"/>
  </mergeCells>
  <phoneticPr fontId="0" type="noConversion"/>
  <pageMargins left="0.7" right="0.7" top="0.75" bottom="0.75" header="0.3" footer="0.3"/>
  <pageSetup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topLeftCell="A13" zoomScaleNormal="100" workbookViewId="0">
      <selection activeCell="P35" sqref="P35"/>
    </sheetView>
  </sheetViews>
  <sheetFormatPr defaultColWidth="9.140625" defaultRowHeight="11.25" x14ac:dyDescent="0.15"/>
  <cols>
    <col min="1" max="1" width="9.140625" style="1"/>
    <col min="2" max="2" width="11.7109375" style="1" customWidth="1"/>
    <col min="3" max="9" width="12.42578125" style="3" customWidth="1"/>
    <col min="10" max="10" width="4.140625" style="1" customWidth="1"/>
    <col min="11" max="11" width="12.42578125" style="1" customWidth="1"/>
    <col min="12" max="12" width="12.42578125" style="3" customWidth="1"/>
    <col min="13" max="16384" width="9.140625" style="1"/>
  </cols>
  <sheetData>
    <row r="1" spans="1:19" x14ac:dyDescent="0.15">
      <c r="A1" s="2" t="s">
        <v>444</v>
      </c>
      <c r="B1" s="3"/>
    </row>
    <row r="2" spans="1:19" ht="11.25" customHeight="1" x14ac:dyDescent="0.15">
      <c r="A2" s="187" t="s">
        <v>102</v>
      </c>
      <c r="B2" s="188"/>
      <c r="C2" s="189"/>
      <c r="E2" s="32"/>
      <c r="F2" s="32"/>
      <c r="G2" s="33"/>
      <c r="H2" s="33"/>
      <c r="I2" s="33"/>
      <c r="J2" s="70"/>
      <c r="L2" s="33"/>
    </row>
    <row r="3" spans="1:19" ht="11.25" customHeight="1" x14ac:dyDescent="0.15">
      <c r="A3" s="192" t="s">
        <v>1</v>
      </c>
      <c r="B3" s="193"/>
      <c r="C3" s="183" t="s">
        <v>2</v>
      </c>
      <c r="D3" s="183" t="s">
        <v>3</v>
      </c>
      <c r="E3" s="183" t="s">
        <v>4</v>
      </c>
      <c r="F3" s="183" t="s">
        <v>5</v>
      </c>
      <c r="G3" s="183" t="s">
        <v>6</v>
      </c>
      <c r="H3" s="183" t="s">
        <v>7</v>
      </c>
      <c r="I3" s="183" t="s">
        <v>8</v>
      </c>
      <c r="J3" s="185"/>
      <c r="K3" s="185" t="s">
        <v>9</v>
      </c>
      <c r="L3" s="183" t="s">
        <v>10</v>
      </c>
    </row>
    <row r="4" spans="1:19" ht="11.25" customHeight="1" x14ac:dyDescent="0.15">
      <c r="A4" s="194"/>
      <c r="B4" s="195"/>
      <c r="C4" s="184"/>
      <c r="D4" s="184"/>
      <c r="E4" s="184"/>
      <c r="F4" s="184"/>
      <c r="G4" s="184"/>
      <c r="H4" s="184"/>
      <c r="I4" s="184"/>
      <c r="J4" s="186"/>
      <c r="K4" s="186"/>
      <c r="L4" s="184"/>
    </row>
    <row r="5" spans="1:19" ht="15" customHeight="1" x14ac:dyDescent="0.15">
      <c r="A5" s="196" t="s">
        <v>103</v>
      </c>
      <c r="B5" s="197"/>
      <c r="C5" s="190" t="s">
        <v>104</v>
      </c>
      <c r="D5" s="181" t="s">
        <v>105</v>
      </c>
      <c r="E5" s="181" t="s">
        <v>106</v>
      </c>
      <c r="F5" s="181" t="s">
        <v>107</v>
      </c>
      <c r="G5" s="181" t="s">
        <v>108</v>
      </c>
      <c r="H5" s="181" t="s">
        <v>109</v>
      </c>
      <c r="I5" s="181" t="s">
        <v>110</v>
      </c>
      <c r="J5" s="30"/>
      <c r="K5" s="57" t="s">
        <v>111</v>
      </c>
      <c r="L5" s="181" t="s">
        <v>462</v>
      </c>
    </row>
    <row r="6" spans="1:19" ht="18.75" customHeight="1" x14ac:dyDescent="0.15">
      <c r="A6" s="198"/>
      <c r="B6" s="199"/>
      <c r="C6" s="191"/>
      <c r="D6" s="182"/>
      <c r="E6" s="182"/>
      <c r="F6" s="182"/>
      <c r="G6" s="182"/>
      <c r="H6" s="182"/>
      <c r="I6" s="182"/>
      <c r="J6" s="30"/>
      <c r="K6" s="57" t="s">
        <v>112</v>
      </c>
      <c r="L6" s="182"/>
    </row>
    <row r="7" spans="1:19" ht="15.75" customHeight="1" x14ac:dyDescent="0.15">
      <c r="A7" s="66">
        <v>0</v>
      </c>
      <c r="B7" s="66">
        <v>50</v>
      </c>
      <c r="C7" s="54">
        <v>0</v>
      </c>
      <c r="D7" s="54">
        <v>0</v>
      </c>
      <c r="E7" s="54">
        <v>0</v>
      </c>
      <c r="F7" s="54">
        <v>0</v>
      </c>
      <c r="G7" s="54">
        <v>0</v>
      </c>
      <c r="H7" s="54">
        <v>0</v>
      </c>
      <c r="I7" s="54">
        <v>0</v>
      </c>
      <c r="J7" s="31"/>
      <c r="K7" s="29">
        <v>1</v>
      </c>
      <c r="L7" s="54">
        <v>0</v>
      </c>
      <c r="N7" s="18"/>
      <c r="O7" s="18"/>
      <c r="P7" s="18"/>
      <c r="Q7" s="18"/>
      <c r="R7" s="18"/>
      <c r="S7" s="18"/>
    </row>
    <row r="8" spans="1:19" ht="15.75" customHeight="1" x14ac:dyDescent="0.15">
      <c r="A8" s="66">
        <v>51</v>
      </c>
      <c r="B8" s="66">
        <v>100</v>
      </c>
      <c r="C8" s="54">
        <v>0</v>
      </c>
      <c r="D8" s="54">
        <v>0</v>
      </c>
      <c r="E8" s="54">
        <v>0</v>
      </c>
      <c r="F8" s="54">
        <v>0</v>
      </c>
      <c r="G8" s="54">
        <v>0</v>
      </c>
      <c r="H8" s="54">
        <v>0</v>
      </c>
      <c r="I8" s="54">
        <v>0</v>
      </c>
      <c r="J8" s="31"/>
      <c r="K8" s="29">
        <v>1</v>
      </c>
      <c r="N8" s="18"/>
      <c r="O8" s="18"/>
      <c r="P8" s="18"/>
      <c r="Q8" s="18"/>
      <c r="R8" s="18"/>
      <c r="S8" s="18"/>
    </row>
    <row r="9" spans="1:19" ht="15.75" customHeight="1" x14ac:dyDescent="0.15">
      <c r="A9" s="66">
        <v>101</v>
      </c>
      <c r="B9" s="66">
        <v>200</v>
      </c>
      <c r="C9" s="54">
        <v>0</v>
      </c>
      <c r="D9" s="54">
        <v>0</v>
      </c>
      <c r="E9" s="54">
        <v>0</v>
      </c>
      <c r="F9" s="54">
        <v>0</v>
      </c>
      <c r="G9" s="54">
        <v>0</v>
      </c>
      <c r="H9" s="54">
        <v>0</v>
      </c>
      <c r="I9" s="54">
        <v>0</v>
      </c>
      <c r="J9" s="31"/>
      <c r="K9" s="29">
        <v>1</v>
      </c>
      <c r="N9" s="18"/>
      <c r="O9" s="18"/>
      <c r="P9" s="18"/>
      <c r="Q9" s="18"/>
      <c r="R9" s="18"/>
      <c r="S9" s="18"/>
    </row>
    <row r="10" spans="1:19" ht="15.75" customHeight="1" x14ac:dyDescent="0.15">
      <c r="A10" s="66">
        <v>201</v>
      </c>
      <c r="B10" s="66">
        <v>300</v>
      </c>
      <c r="C10" s="54">
        <v>0</v>
      </c>
      <c r="D10" s="54">
        <v>0</v>
      </c>
      <c r="E10" s="54">
        <v>0</v>
      </c>
      <c r="F10" s="54">
        <v>0</v>
      </c>
      <c r="G10" s="54">
        <v>0</v>
      </c>
      <c r="H10" s="54">
        <v>0</v>
      </c>
      <c r="I10" s="54">
        <v>0</v>
      </c>
      <c r="J10" s="31"/>
      <c r="K10" s="29">
        <v>1</v>
      </c>
      <c r="N10" s="18"/>
      <c r="O10" s="18"/>
      <c r="P10" s="18"/>
      <c r="Q10" s="18"/>
      <c r="R10" s="18"/>
      <c r="S10" s="18"/>
    </row>
    <row r="11" spans="1:19" ht="15.75" customHeight="1" x14ac:dyDescent="0.15">
      <c r="A11" s="66">
        <v>301</v>
      </c>
      <c r="B11" s="66">
        <v>400</v>
      </c>
      <c r="C11" s="54">
        <v>0</v>
      </c>
      <c r="D11" s="54">
        <v>0</v>
      </c>
      <c r="E11" s="54">
        <v>0</v>
      </c>
      <c r="F11" s="54">
        <v>0</v>
      </c>
      <c r="G11" s="54">
        <v>0</v>
      </c>
      <c r="H11" s="54">
        <v>0</v>
      </c>
      <c r="I11" s="54">
        <v>0</v>
      </c>
      <c r="J11" s="31"/>
      <c r="K11" s="29">
        <v>1</v>
      </c>
      <c r="N11" s="18"/>
      <c r="O11" s="18"/>
      <c r="P11" s="18"/>
      <c r="Q11" s="18"/>
      <c r="R11" s="18"/>
      <c r="S11" s="18"/>
    </row>
    <row r="12" spans="1:19" ht="15.75" customHeight="1" x14ac:dyDescent="0.15">
      <c r="A12" s="66">
        <v>401</v>
      </c>
      <c r="B12" s="66">
        <v>500</v>
      </c>
      <c r="C12" s="54">
        <v>0</v>
      </c>
      <c r="D12" s="54">
        <v>0</v>
      </c>
      <c r="E12" s="54">
        <v>0</v>
      </c>
      <c r="F12" s="54">
        <v>0</v>
      </c>
      <c r="G12" s="54">
        <v>0</v>
      </c>
      <c r="H12" s="54">
        <v>0</v>
      </c>
      <c r="I12" s="54">
        <v>0</v>
      </c>
      <c r="J12" s="31"/>
      <c r="K12" s="29">
        <v>1</v>
      </c>
      <c r="N12" s="18"/>
      <c r="O12" s="18"/>
      <c r="P12" s="18"/>
      <c r="Q12" s="18"/>
      <c r="R12" s="18"/>
      <c r="S12" s="18"/>
    </row>
    <row r="13" spans="1:19" ht="15.75" customHeight="1" x14ac:dyDescent="0.15">
      <c r="A13" s="66">
        <v>501</v>
      </c>
      <c r="B13" s="66">
        <v>600</v>
      </c>
      <c r="C13" s="54">
        <v>0</v>
      </c>
      <c r="D13" s="54">
        <v>0</v>
      </c>
      <c r="E13" s="54">
        <v>0</v>
      </c>
      <c r="F13" s="54">
        <v>0</v>
      </c>
      <c r="G13" s="54">
        <v>0</v>
      </c>
      <c r="H13" s="54">
        <v>0</v>
      </c>
      <c r="I13" s="54">
        <v>0</v>
      </c>
      <c r="J13" s="31"/>
      <c r="K13" s="29">
        <v>2</v>
      </c>
      <c r="N13" s="18"/>
      <c r="O13" s="18"/>
      <c r="P13" s="18"/>
      <c r="Q13" s="18"/>
      <c r="R13" s="18"/>
      <c r="S13" s="18"/>
    </row>
    <row r="14" spans="1:19" ht="15.75" customHeight="1" x14ac:dyDescent="0.15">
      <c r="A14" s="66">
        <v>601</v>
      </c>
      <c r="B14" s="66">
        <v>700</v>
      </c>
      <c r="C14" s="54">
        <v>0</v>
      </c>
      <c r="D14" s="54">
        <v>0</v>
      </c>
      <c r="E14" s="54">
        <v>0</v>
      </c>
      <c r="F14" s="54">
        <v>0</v>
      </c>
      <c r="G14" s="54">
        <v>0</v>
      </c>
      <c r="H14" s="54">
        <v>0</v>
      </c>
      <c r="I14" s="54">
        <v>0</v>
      </c>
      <c r="J14" s="31"/>
      <c r="K14" s="29">
        <v>2</v>
      </c>
      <c r="N14" s="18"/>
      <c r="O14" s="18"/>
      <c r="P14" s="18"/>
      <c r="Q14" s="18"/>
      <c r="R14" s="18"/>
      <c r="S14" s="18"/>
    </row>
    <row r="15" spans="1:19" ht="15.75" customHeight="1" x14ac:dyDescent="0.15">
      <c r="A15" s="66">
        <v>701</v>
      </c>
      <c r="B15" s="66">
        <v>800</v>
      </c>
      <c r="C15" s="54">
        <v>0</v>
      </c>
      <c r="D15" s="54">
        <v>0</v>
      </c>
      <c r="E15" s="54">
        <v>0</v>
      </c>
      <c r="F15" s="54">
        <v>0</v>
      </c>
      <c r="G15" s="54">
        <v>0</v>
      </c>
      <c r="H15" s="54">
        <v>0</v>
      </c>
      <c r="I15" s="54">
        <v>0</v>
      </c>
      <c r="J15" s="31"/>
      <c r="K15" s="29">
        <v>2</v>
      </c>
      <c r="N15" s="18"/>
      <c r="O15" s="18"/>
      <c r="P15" s="18"/>
      <c r="Q15" s="18"/>
      <c r="R15" s="18"/>
      <c r="S15" s="18"/>
    </row>
    <row r="16" spans="1:19" ht="15.75" customHeight="1" x14ac:dyDescent="0.15">
      <c r="A16" s="66">
        <v>801</v>
      </c>
      <c r="B16" s="66">
        <v>900</v>
      </c>
      <c r="C16" s="54">
        <v>0</v>
      </c>
      <c r="D16" s="54">
        <v>0</v>
      </c>
      <c r="E16" s="54">
        <v>0</v>
      </c>
      <c r="F16" s="54">
        <v>0</v>
      </c>
      <c r="G16" s="54">
        <v>0</v>
      </c>
      <c r="H16" s="54">
        <v>0</v>
      </c>
      <c r="I16" s="54">
        <v>0</v>
      </c>
      <c r="J16" s="31"/>
      <c r="K16" s="29">
        <v>2</v>
      </c>
      <c r="N16" s="18"/>
      <c r="O16" s="18"/>
      <c r="P16" s="18"/>
      <c r="Q16" s="18"/>
      <c r="R16" s="18"/>
      <c r="S16" s="18"/>
    </row>
    <row r="17" spans="1:19" ht="15.75" customHeight="1" x14ac:dyDescent="0.15">
      <c r="A17" s="66">
        <v>901</v>
      </c>
      <c r="B17" s="66">
        <v>1000</v>
      </c>
      <c r="C17" s="54">
        <v>0</v>
      </c>
      <c r="D17" s="54">
        <v>0</v>
      </c>
      <c r="E17" s="54">
        <v>0</v>
      </c>
      <c r="F17" s="54">
        <v>0</v>
      </c>
      <c r="G17" s="54">
        <v>0</v>
      </c>
      <c r="H17" s="54">
        <v>0</v>
      </c>
      <c r="I17" s="54">
        <v>0</v>
      </c>
      <c r="J17" s="31"/>
      <c r="K17" s="29">
        <v>2</v>
      </c>
      <c r="N17" s="18"/>
      <c r="O17" s="18"/>
      <c r="P17" s="18"/>
      <c r="Q17" s="18"/>
      <c r="R17" s="18"/>
      <c r="S17" s="18"/>
    </row>
    <row r="18" spans="1:19" ht="15.75" customHeight="1" x14ac:dyDescent="0.15">
      <c r="A18" s="66">
        <v>1001</v>
      </c>
      <c r="B18" s="66">
        <v>1100</v>
      </c>
      <c r="C18" s="54">
        <v>0</v>
      </c>
      <c r="D18" s="54">
        <v>0</v>
      </c>
      <c r="E18" s="54">
        <v>0</v>
      </c>
      <c r="F18" s="54">
        <v>0</v>
      </c>
      <c r="G18" s="54">
        <v>0</v>
      </c>
      <c r="H18" s="54">
        <v>0</v>
      </c>
      <c r="I18" s="54">
        <v>0</v>
      </c>
      <c r="J18" s="31"/>
      <c r="K18" s="29">
        <v>3</v>
      </c>
      <c r="N18" s="18"/>
      <c r="O18" s="18"/>
      <c r="P18" s="18"/>
      <c r="Q18" s="18"/>
      <c r="R18" s="18"/>
      <c r="S18" s="18"/>
    </row>
    <row r="19" spans="1:19" ht="15.75" customHeight="1" x14ac:dyDescent="0.15">
      <c r="A19" s="66">
        <v>1101</v>
      </c>
      <c r="B19" s="66">
        <v>1200</v>
      </c>
      <c r="C19" s="54">
        <v>0</v>
      </c>
      <c r="D19" s="54">
        <v>0</v>
      </c>
      <c r="E19" s="54">
        <v>0</v>
      </c>
      <c r="F19" s="54">
        <v>0</v>
      </c>
      <c r="G19" s="54">
        <v>0</v>
      </c>
      <c r="H19" s="54">
        <v>0</v>
      </c>
      <c r="I19" s="54">
        <v>0</v>
      </c>
      <c r="J19" s="31"/>
      <c r="K19" s="29">
        <v>3</v>
      </c>
      <c r="N19" s="18"/>
      <c r="O19" s="18"/>
      <c r="P19" s="18"/>
      <c r="Q19" s="18"/>
      <c r="R19" s="18"/>
      <c r="S19" s="18"/>
    </row>
    <row r="20" spans="1:19" ht="15.75" customHeight="1" x14ac:dyDescent="0.15">
      <c r="A20" s="66">
        <v>1201</v>
      </c>
      <c r="B20" s="66">
        <v>1300</v>
      </c>
      <c r="C20" s="54">
        <v>0</v>
      </c>
      <c r="D20" s="54">
        <v>0</v>
      </c>
      <c r="E20" s="54">
        <v>0</v>
      </c>
      <c r="F20" s="54">
        <v>0</v>
      </c>
      <c r="G20" s="54">
        <v>0</v>
      </c>
      <c r="H20" s="54">
        <v>0</v>
      </c>
      <c r="I20" s="54">
        <v>0</v>
      </c>
      <c r="J20" s="31"/>
      <c r="K20" s="29">
        <v>3</v>
      </c>
      <c r="N20" s="18"/>
      <c r="O20" s="18"/>
      <c r="P20" s="18"/>
      <c r="Q20" s="18"/>
      <c r="R20" s="18"/>
      <c r="S20" s="18"/>
    </row>
    <row r="21" spans="1:19" ht="15.75" customHeight="1" x14ac:dyDescent="0.15">
      <c r="A21" s="66">
        <v>1301</v>
      </c>
      <c r="B21" s="66">
        <v>1400</v>
      </c>
      <c r="C21" s="54">
        <v>0</v>
      </c>
      <c r="D21" s="54">
        <v>0</v>
      </c>
      <c r="E21" s="54">
        <v>0</v>
      </c>
      <c r="F21" s="54">
        <v>0</v>
      </c>
      <c r="G21" s="54">
        <v>0</v>
      </c>
      <c r="H21" s="54">
        <v>0</v>
      </c>
      <c r="I21" s="54">
        <v>0</v>
      </c>
      <c r="J21" s="31"/>
      <c r="K21" s="29">
        <v>3</v>
      </c>
      <c r="N21" s="18"/>
      <c r="O21" s="18"/>
      <c r="P21" s="18"/>
      <c r="Q21" s="18"/>
      <c r="R21" s="18"/>
      <c r="S21" s="18"/>
    </row>
    <row r="22" spans="1:19" ht="15.75" customHeight="1" x14ac:dyDescent="0.15">
      <c r="A22" s="66">
        <v>1401</v>
      </c>
      <c r="B22" s="66">
        <v>1500</v>
      </c>
      <c r="C22" s="54">
        <v>0</v>
      </c>
      <c r="D22" s="54">
        <v>0</v>
      </c>
      <c r="E22" s="54">
        <v>0</v>
      </c>
      <c r="F22" s="54">
        <v>0</v>
      </c>
      <c r="G22" s="54">
        <v>0</v>
      </c>
      <c r="H22" s="54">
        <v>0</v>
      </c>
      <c r="I22" s="54">
        <v>0</v>
      </c>
      <c r="J22" s="31"/>
      <c r="K22" s="29">
        <v>3</v>
      </c>
      <c r="N22" s="18"/>
      <c r="O22" s="18"/>
      <c r="P22" s="18"/>
      <c r="Q22" s="18"/>
      <c r="R22" s="18"/>
      <c r="S22" s="18"/>
    </row>
    <row r="23" spans="1:19" ht="15.75" customHeight="1" x14ac:dyDescent="0.15">
      <c r="A23" s="66">
        <v>1501</v>
      </c>
      <c r="B23" s="66">
        <v>1600</v>
      </c>
      <c r="C23" s="54">
        <v>0</v>
      </c>
      <c r="D23" s="54">
        <v>0</v>
      </c>
      <c r="E23" s="54">
        <v>0</v>
      </c>
      <c r="F23" s="54">
        <v>0</v>
      </c>
      <c r="G23" s="54">
        <v>0</v>
      </c>
      <c r="H23" s="54">
        <v>0</v>
      </c>
      <c r="I23" s="54">
        <v>0</v>
      </c>
      <c r="J23" s="31"/>
      <c r="K23" s="29">
        <v>4</v>
      </c>
      <c r="N23" s="18"/>
      <c r="O23" s="18"/>
      <c r="P23" s="18"/>
      <c r="Q23" s="18"/>
      <c r="R23" s="18"/>
      <c r="S23" s="18"/>
    </row>
    <row r="24" spans="1:19" ht="15.75" customHeight="1" x14ac:dyDescent="0.15">
      <c r="A24" s="66">
        <v>1601</v>
      </c>
      <c r="B24" s="66">
        <v>1700</v>
      </c>
      <c r="C24" s="54">
        <v>0</v>
      </c>
      <c r="D24" s="54">
        <v>0</v>
      </c>
      <c r="E24" s="54">
        <v>0</v>
      </c>
      <c r="F24" s="54">
        <v>0</v>
      </c>
      <c r="G24" s="54">
        <v>0</v>
      </c>
      <c r="H24" s="54">
        <v>0</v>
      </c>
      <c r="I24" s="54">
        <v>0</v>
      </c>
      <c r="J24" s="31"/>
      <c r="K24" s="29">
        <v>4</v>
      </c>
      <c r="N24" s="18"/>
      <c r="O24" s="18"/>
      <c r="P24" s="18"/>
      <c r="Q24" s="18"/>
      <c r="R24" s="18"/>
      <c r="S24" s="18"/>
    </row>
    <row r="25" spans="1:19" ht="15.75" customHeight="1" x14ac:dyDescent="0.15">
      <c r="A25" s="66">
        <v>1701</v>
      </c>
      <c r="B25" s="66">
        <v>1800</v>
      </c>
      <c r="C25" s="54">
        <v>0</v>
      </c>
      <c r="D25" s="54">
        <v>0</v>
      </c>
      <c r="E25" s="54">
        <v>0</v>
      </c>
      <c r="F25" s="54">
        <v>0</v>
      </c>
      <c r="G25" s="54">
        <v>0</v>
      </c>
      <c r="H25" s="54">
        <v>0</v>
      </c>
      <c r="I25" s="54">
        <v>0</v>
      </c>
      <c r="J25" s="31"/>
      <c r="K25" s="29">
        <v>4</v>
      </c>
      <c r="N25" s="18"/>
      <c r="O25" s="18"/>
      <c r="P25" s="18"/>
      <c r="Q25" s="18"/>
      <c r="R25" s="18"/>
      <c r="S25" s="18"/>
    </row>
    <row r="26" spans="1:19" ht="15.75" customHeight="1" x14ac:dyDescent="0.15">
      <c r="A26" s="66">
        <v>1801</v>
      </c>
      <c r="B26" s="66">
        <v>1900</v>
      </c>
      <c r="C26" s="54">
        <v>0</v>
      </c>
      <c r="D26" s="54">
        <v>0</v>
      </c>
      <c r="E26" s="54">
        <v>0</v>
      </c>
      <c r="F26" s="54">
        <v>0</v>
      </c>
      <c r="G26" s="54">
        <v>0</v>
      </c>
      <c r="H26" s="54">
        <v>0</v>
      </c>
      <c r="I26" s="54">
        <v>0</v>
      </c>
      <c r="J26" s="31"/>
      <c r="K26" s="29">
        <v>4</v>
      </c>
      <c r="N26" s="18"/>
      <c r="O26" s="18"/>
      <c r="P26" s="18"/>
      <c r="Q26" s="18"/>
      <c r="R26" s="18"/>
      <c r="S26" s="18"/>
    </row>
    <row r="27" spans="1:19" ht="15.75" customHeight="1" x14ac:dyDescent="0.15">
      <c r="A27" s="66">
        <v>1901</v>
      </c>
      <c r="B27" s="66">
        <v>2000</v>
      </c>
      <c r="C27" s="54">
        <v>0</v>
      </c>
      <c r="D27" s="54">
        <v>0</v>
      </c>
      <c r="E27" s="54">
        <v>0</v>
      </c>
      <c r="F27" s="54">
        <v>0</v>
      </c>
      <c r="G27" s="54">
        <v>0</v>
      </c>
      <c r="H27" s="54">
        <v>0</v>
      </c>
      <c r="I27" s="54">
        <v>0</v>
      </c>
      <c r="J27" s="31"/>
      <c r="K27" s="29">
        <v>5</v>
      </c>
      <c r="N27" s="18"/>
      <c r="O27" s="18"/>
      <c r="P27" s="18"/>
      <c r="Q27" s="18"/>
      <c r="R27" s="18"/>
      <c r="S27" s="18"/>
    </row>
    <row r="28" spans="1:19" ht="15.75" customHeight="1" x14ac:dyDescent="0.15">
      <c r="A28" s="66">
        <v>2001</v>
      </c>
      <c r="B28" s="66">
        <v>2100</v>
      </c>
      <c r="C28" s="54">
        <v>0</v>
      </c>
      <c r="D28" s="54">
        <v>0</v>
      </c>
      <c r="E28" s="54">
        <v>0</v>
      </c>
      <c r="F28" s="54">
        <v>0</v>
      </c>
      <c r="G28" s="54">
        <v>0</v>
      </c>
      <c r="H28" s="54">
        <v>0</v>
      </c>
      <c r="I28" s="54">
        <v>0</v>
      </c>
      <c r="J28" s="31"/>
      <c r="K28" s="29">
        <v>5</v>
      </c>
      <c r="N28" s="18"/>
      <c r="O28" s="18"/>
      <c r="P28" s="18"/>
      <c r="Q28" s="18"/>
      <c r="R28" s="18"/>
      <c r="S28" s="18"/>
    </row>
    <row r="29" spans="1:19" ht="15.75" customHeight="1" x14ac:dyDescent="0.15">
      <c r="A29" s="66">
        <v>2101</v>
      </c>
      <c r="B29" s="66">
        <v>2200</v>
      </c>
      <c r="C29" s="54">
        <v>0</v>
      </c>
      <c r="D29" s="54">
        <v>0</v>
      </c>
      <c r="E29" s="54">
        <v>0</v>
      </c>
      <c r="F29" s="54">
        <v>0</v>
      </c>
      <c r="G29" s="54">
        <v>0</v>
      </c>
      <c r="H29" s="54">
        <v>0</v>
      </c>
      <c r="I29" s="54">
        <v>0</v>
      </c>
      <c r="J29" s="31"/>
      <c r="K29" s="29">
        <v>5</v>
      </c>
      <c r="N29" s="18"/>
      <c r="O29" s="18"/>
      <c r="P29" s="18"/>
      <c r="Q29" s="18"/>
      <c r="R29" s="18"/>
      <c r="S29" s="18"/>
    </row>
    <row r="30" spans="1:19" ht="15.75" customHeight="1" x14ac:dyDescent="0.15">
      <c r="A30" s="66">
        <v>2201</v>
      </c>
      <c r="B30" s="66">
        <v>2300</v>
      </c>
      <c r="C30" s="54">
        <v>0</v>
      </c>
      <c r="D30" s="54">
        <v>0</v>
      </c>
      <c r="E30" s="54">
        <v>0</v>
      </c>
      <c r="F30" s="54">
        <v>0</v>
      </c>
      <c r="G30" s="54">
        <v>0</v>
      </c>
      <c r="H30" s="54">
        <v>0</v>
      </c>
      <c r="I30" s="54">
        <v>0</v>
      </c>
      <c r="J30" s="31"/>
      <c r="K30" s="29">
        <v>5</v>
      </c>
      <c r="N30" s="18"/>
      <c r="O30" s="18"/>
      <c r="P30" s="18"/>
      <c r="Q30" s="18"/>
      <c r="R30" s="18"/>
      <c r="S30" s="18"/>
    </row>
    <row r="31" spans="1:19" ht="15.75" customHeight="1" x14ac:dyDescent="0.15">
      <c r="A31" s="66">
        <v>2301</v>
      </c>
      <c r="B31" s="66">
        <v>2400</v>
      </c>
      <c r="C31" s="54">
        <v>0</v>
      </c>
      <c r="D31" s="54">
        <v>0</v>
      </c>
      <c r="E31" s="54">
        <v>0</v>
      </c>
      <c r="F31" s="54">
        <v>0</v>
      </c>
      <c r="G31" s="54">
        <v>0</v>
      </c>
      <c r="H31" s="54">
        <v>0</v>
      </c>
      <c r="I31" s="54">
        <v>0</v>
      </c>
      <c r="J31" s="31"/>
      <c r="K31" s="29">
        <v>5</v>
      </c>
      <c r="N31" s="18"/>
      <c r="O31" s="18"/>
      <c r="P31" s="18"/>
      <c r="Q31" s="18"/>
      <c r="R31" s="18"/>
      <c r="S31" s="18"/>
    </row>
    <row r="32" spans="1:19" ht="15.75" customHeight="1" x14ac:dyDescent="0.15">
      <c r="A32" s="66">
        <v>2401</v>
      </c>
      <c r="B32" s="66">
        <v>2500</v>
      </c>
      <c r="C32" s="54">
        <v>0</v>
      </c>
      <c r="D32" s="54">
        <v>0</v>
      </c>
      <c r="E32" s="54">
        <v>0</v>
      </c>
      <c r="F32" s="54">
        <v>0</v>
      </c>
      <c r="G32" s="54">
        <v>0</v>
      </c>
      <c r="H32" s="54">
        <v>0</v>
      </c>
      <c r="I32" s="54">
        <v>0</v>
      </c>
      <c r="J32" s="31"/>
      <c r="K32" s="29">
        <v>6</v>
      </c>
      <c r="N32" s="18"/>
      <c r="O32" s="18"/>
      <c r="P32" s="18"/>
      <c r="Q32" s="18"/>
      <c r="R32" s="18"/>
      <c r="S32" s="18"/>
    </row>
    <row r="33" spans="1:19" ht="15.75" customHeight="1" x14ac:dyDescent="0.15">
      <c r="A33" s="66">
        <v>2501</v>
      </c>
      <c r="B33" s="66">
        <v>2600</v>
      </c>
      <c r="C33" s="54">
        <v>0</v>
      </c>
      <c r="D33" s="54">
        <v>0</v>
      </c>
      <c r="E33" s="54">
        <v>0</v>
      </c>
      <c r="F33" s="54">
        <v>0</v>
      </c>
      <c r="G33" s="54">
        <v>0</v>
      </c>
      <c r="H33" s="54">
        <v>0</v>
      </c>
      <c r="I33" s="54">
        <v>0</v>
      </c>
      <c r="J33" s="31"/>
      <c r="K33" s="29">
        <v>6</v>
      </c>
      <c r="N33" s="18"/>
      <c r="O33" s="18"/>
      <c r="P33" s="18"/>
      <c r="Q33" s="18"/>
      <c r="R33" s="18"/>
      <c r="S33" s="18"/>
    </row>
    <row r="34" spans="1:19" ht="15.75" customHeight="1" x14ac:dyDescent="0.15">
      <c r="A34" s="66">
        <v>2601</v>
      </c>
      <c r="B34" s="66">
        <v>2700</v>
      </c>
      <c r="C34" s="54">
        <v>0</v>
      </c>
      <c r="D34" s="54">
        <v>0</v>
      </c>
      <c r="E34" s="54">
        <v>0</v>
      </c>
      <c r="F34" s="54">
        <v>0</v>
      </c>
      <c r="G34" s="54">
        <v>0</v>
      </c>
      <c r="H34" s="54">
        <v>0</v>
      </c>
      <c r="I34" s="54">
        <v>0</v>
      </c>
      <c r="J34" s="31"/>
      <c r="K34" s="29">
        <v>6</v>
      </c>
      <c r="N34" s="18"/>
      <c r="O34" s="18"/>
      <c r="P34" s="18"/>
      <c r="Q34" s="18"/>
      <c r="R34" s="18"/>
      <c r="S34" s="18"/>
    </row>
    <row r="35" spans="1:19" ht="15.75" customHeight="1" x14ac:dyDescent="0.15">
      <c r="A35" s="66">
        <v>2701</v>
      </c>
      <c r="B35" s="66">
        <v>2800</v>
      </c>
      <c r="C35" s="54">
        <v>0</v>
      </c>
      <c r="D35" s="54">
        <v>0</v>
      </c>
      <c r="E35" s="54">
        <v>0</v>
      </c>
      <c r="F35" s="54">
        <v>0</v>
      </c>
      <c r="G35" s="54">
        <v>0</v>
      </c>
      <c r="H35" s="54">
        <v>0</v>
      </c>
      <c r="I35" s="54">
        <v>0</v>
      </c>
      <c r="J35" s="31"/>
      <c r="K35" s="29">
        <v>6</v>
      </c>
      <c r="N35" s="18"/>
      <c r="O35" s="18"/>
      <c r="P35" s="18"/>
      <c r="Q35" s="18"/>
      <c r="R35" s="18"/>
      <c r="S35" s="18"/>
    </row>
    <row r="36" spans="1:19" ht="15.75" customHeight="1" x14ac:dyDescent="0.15">
      <c r="A36" s="66">
        <v>2801</v>
      </c>
      <c r="B36" s="66">
        <v>2900</v>
      </c>
      <c r="C36" s="54">
        <v>0</v>
      </c>
      <c r="D36" s="54">
        <v>0</v>
      </c>
      <c r="E36" s="54">
        <v>0</v>
      </c>
      <c r="F36" s="54">
        <v>0</v>
      </c>
      <c r="G36" s="54">
        <v>0</v>
      </c>
      <c r="H36" s="54">
        <v>0</v>
      </c>
      <c r="I36" s="54">
        <v>0</v>
      </c>
      <c r="J36" s="31"/>
      <c r="K36" s="29">
        <v>6</v>
      </c>
      <c r="N36" s="18"/>
      <c r="O36" s="18"/>
      <c r="P36" s="18"/>
      <c r="Q36" s="18"/>
      <c r="R36" s="18"/>
      <c r="S36" s="18"/>
    </row>
    <row r="37" spans="1:19" ht="15.75" customHeight="1" x14ac:dyDescent="0.15">
      <c r="A37" s="66">
        <v>2901</v>
      </c>
      <c r="B37" s="66">
        <v>3000</v>
      </c>
      <c r="C37" s="54">
        <v>0</v>
      </c>
      <c r="D37" s="54">
        <v>0</v>
      </c>
      <c r="E37" s="54">
        <v>0</v>
      </c>
      <c r="F37" s="54">
        <v>0</v>
      </c>
      <c r="G37" s="54">
        <v>0</v>
      </c>
      <c r="H37" s="54">
        <v>0</v>
      </c>
      <c r="I37" s="54">
        <v>0</v>
      </c>
      <c r="J37" s="31"/>
      <c r="K37" s="29">
        <v>7</v>
      </c>
      <c r="N37" s="18"/>
      <c r="O37" s="18"/>
      <c r="P37" s="18"/>
      <c r="Q37" s="18"/>
      <c r="R37" s="18"/>
      <c r="S37" s="18"/>
    </row>
    <row r="38" spans="1:19" ht="15.75" customHeight="1" x14ac:dyDescent="0.15">
      <c r="A38" s="66">
        <v>3001</v>
      </c>
      <c r="B38" s="66">
        <v>3100</v>
      </c>
      <c r="C38" s="54">
        <v>0</v>
      </c>
      <c r="D38" s="54">
        <v>0</v>
      </c>
      <c r="E38" s="54">
        <v>0</v>
      </c>
      <c r="F38" s="54">
        <v>0</v>
      </c>
      <c r="G38" s="54">
        <v>0</v>
      </c>
      <c r="H38" s="54">
        <v>0</v>
      </c>
      <c r="I38" s="54">
        <v>0</v>
      </c>
      <c r="J38" s="31"/>
      <c r="K38" s="29">
        <v>7</v>
      </c>
      <c r="N38" s="18"/>
      <c r="O38" s="18"/>
      <c r="P38" s="18"/>
      <c r="Q38" s="18"/>
      <c r="R38" s="18"/>
      <c r="S38" s="18"/>
    </row>
    <row r="39" spans="1:19" ht="15.75" customHeight="1" x14ac:dyDescent="0.15">
      <c r="A39" s="66">
        <v>3101</v>
      </c>
      <c r="B39" s="66">
        <v>3200</v>
      </c>
      <c r="C39" s="54">
        <v>0</v>
      </c>
      <c r="D39" s="54">
        <v>0</v>
      </c>
      <c r="E39" s="54">
        <v>0</v>
      </c>
      <c r="F39" s="54">
        <v>0</v>
      </c>
      <c r="G39" s="54">
        <v>0</v>
      </c>
      <c r="H39" s="54">
        <v>0</v>
      </c>
      <c r="I39" s="54">
        <v>0</v>
      </c>
      <c r="J39" s="31"/>
      <c r="K39" s="29">
        <v>7</v>
      </c>
      <c r="N39" s="18"/>
      <c r="O39" s="18"/>
      <c r="P39" s="18"/>
      <c r="Q39" s="18"/>
      <c r="R39" s="18"/>
      <c r="S39" s="18"/>
    </row>
    <row r="40" spans="1:19" ht="15.75" customHeight="1" x14ac:dyDescent="0.15">
      <c r="A40" s="66">
        <v>3201</v>
      </c>
      <c r="B40" s="66">
        <v>3300</v>
      </c>
      <c r="C40" s="54">
        <v>0</v>
      </c>
      <c r="D40" s="54">
        <v>0</v>
      </c>
      <c r="E40" s="54">
        <v>0</v>
      </c>
      <c r="F40" s="54">
        <v>0</v>
      </c>
      <c r="G40" s="54">
        <v>0</v>
      </c>
      <c r="H40" s="54">
        <v>0</v>
      </c>
      <c r="I40" s="54">
        <v>0</v>
      </c>
      <c r="J40" s="31"/>
      <c r="K40" s="29">
        <v>7</v>
      </c>
      <c r="N40" s="18"/>
      <c r="O40" s="18"/>
      <c r="P40" s="18"/>
      <c r="Q40" s="18"/>
      <c r="R40" s="18"/>
      <c r="S40" s="18"/>
    </row>
    <row r="41" spans="1:19" ht="15.75" customHeight="1" x14ac:dyDescent="0.15">
      <c r="A41" s="66">
        <v>3301</v>
      </c>
      <c r="B41" s="66">
        <v>3400</v>
      </c>
      <c r="C41" s="54">
        <v>0</v>
      </c>
      <c r="D41" s="54">
        <v>0</v>
      </c>
      <c r="E41" s="54">
        <v>0</v>
      </c>
      <c r="F41" s="54">
        <v>0</v>
      </c>
      <c r="G41" s="54">
        <v>0</v>
      </c>
      <c r="H41" s="54">
        <v>0</v>
      </c>
      <c r="I41" s="54">
        <v>0</v>
      </c>
      <c r="J41" s="31"/>
      <c r="K41" s="29">
        <v>7</v>
      </c>
      <c r="N41" s="18"/>
      <c r="O41" s="18"/>
      <c r="P41" s="18"/>
      <c r="Q41" s="18"/>
      <c r="R41" s="18"/>
      <c r="S41" s="18"/>
    </row>
    <row r="42" spans="1:19" ht="15.75" customHeight="1" x14ac:dyDescent="0.15">
      <c r="A42" s="66">
        <v>3401</v>
      </c>
      <c r="B42" s="66">
        <v>3500</v>
      </c>
      <c r="C42" s="54">
        <v>0</v>
      </c>
      <c r="D42" s="54">
        <v>0</v>
      </c>
      <c r="E42" s="54">
        <v>0</v>
      </c>
      <c r="F42" s="54">
        <v>0</v>
      </c>
      <c r="G42" s="54">
        <v>0</v>
      </c>
      <c r="H42" s="54">
        <v>0</v>
      </c>
      <c r="I42" s="54">
        <v>0</v>
      </c>
      <c r="J42" s="31"/>
      <c r="K42" s="29">
        <v>8</v>
      </c>
      <c r="N42" s="18"/>
      <c r="O42" s="18"/>
      <c r="P42" s="18"/>
      <c r="Q42" s="18"/>
      <c r="R42" s="18"/>
      <c r="S42" s="18"/>
    </row>
    <row r="43" spans="1:19" ht="15.75" customHeight="1" x14ac:dyDescent="0.15">
      <c r="A43" s="66">
        <v>3501</v>
      </c>
      <c r="B43" s="66">
        <v>3600</v>
      </c>
      <c r="C43" s="54">
        <v>0</v>
      </c>
      <c r="D43" s="54">
        <v>0</v>
      </c>
      <c r="E43" s="54">
        <v>0</v>
      </c>
      <c r="F43" s="54">
        <v>0</v>
      </c>
      <c r="G43" s="54">
        <v>0</v>
      </c>
      <c r="H43" s="54">
        <v>0</v>
      </c>
      <c r="I43" s="54">
        <v>0</v>
      </c>
      <c r="J43" s="31"/>
      <c r="K43" s="29">
        <v>8</v>
      </c>
      <c r="N43" s="18"/>
      <c r="O43" s="18"/>
      <c r="P43" s="18"/>
      <c r="Q43" s="18"/>
      <c r="R43" s="18"/>
      <c r="S43" s="18"/>
    </row>
    <row r="44" spans="1:19" ht="15.75" customHeight="1" x14ac:dyDescent="0.15">
      <c r="A44" s="66">
        <v>3601</v>
      </c>
      <c r="B44" s="66">
        <v>3700</v>
      </c>
      <c r="C44" s="54">
        <v>0</v>
      </c>
      <c r="D44" s="54">
        <v>0</v>
      </c>
      <c r="E44" s="54">
        <v>0</v>
      </c>
      <c r="F44" s="54">
        <v>0</v>
      </c>
      <c r="G44" s="54">
        <v>0</v>
      </c>
      <c r="H44" s="54">
        <v>0</v>
      </c>
      <c r="I44" s="54">
        <v>0</v>
      </c>
      <c r="J44" s="31"/>
      <c r="K44" s="29">
        <v>8</v>
      </c>
      <c r="N44" s="18"/>
      <c r="O44" s="18"/>
      <c r="P44" s="18"/>
      <c r="Q44" s="18"/>
      <c r="R44" s="18"/>
      <c r="S44" s="18"/>
    </row>
    <row r="45" spans="1:19" ht="15.75" customHeight="1" x14ac:dyDescent="0.15">
      <c r="A45" s="66">
        <v>3701</v>
      </c>
      <c r="B45" s="66">
        <v>3800</v>
      </c>
      <c r="C45" s="54">
        <v>0</v>
      </c>
      <c r="D45" s="54">
        <v>0</v>
      </c>
      <c r="E45" s="54">
        <v>0</v>
      </c>
      <c r="F45" s="54">
        <v>0</v>
      </c>
      <c r="G45" s="54">
        <v>0</v>
      </c>
      <c r="H45" s="54">
        <v>0</v>
      </c>
      <c r="I45" s="54">
        <v>0</v>
      </c>
      <c r="J45" s="31"/>
      <c r="K45" s="29">
        <v>8</v>
      </c>
      <c r="N45" s="18"/>
      <c r="O45" s="18"/>
      <c r="P45" s="18"/>
      <c r="Q45" s="18"/>
      <c r="R45" s="18"/>
      <c r="S45" s="18"/>
    </row>
    <row r="46" spans="1:19" ht="15.75" customHeight="1" x14ac:dyDescent="0.15">
      <c r="A46" s="66">
        <v>3801</v>
      </c>
      <c r="B46" s="66">
        <v>3900</v>
      </c>
      <c r="C46" s="54">
        <v>0</v>
      </c>
      <c r="D46" s="54">
        <v>0</v>
      </c>
      <c r="E46" s="54">
        <v>0</v>
      </c>
      <c r="F46" s="54">
        <v>0</v>
      </c>
      <c r="G46" s="54">
        <v>0</v>
      </c>
      <c r="H46" s="54">
        <v>0</v>
      </c>
      <c r="I46" s="54">
        <v>0</v>
      </c>
      <c r="J46" s="31"/>
      <c r="K46" s="29">
        <v>8</v>
      </c>
      <c r="N46" s="18"/>
      <c r="O46" s="18"/>
      <c r="P46" s="18"/>
      <c r="Q46" s="18"/>
      <c r="R46" s="18"/>
      <c r="S46" s="18"/>
    </row>
    <row r="47" spans="1:19" ht="15.75" customHeight="1" x14ac:dyDescent="0.15">
      <c r="A47" s="66">
        <v>3901</v>
      </c>
      <c r="B47" s="66">
        <v>4000</v>
      </c>
      <c r="C47" s="54">
        <v>0</v>
      </c>
      <c r="D47" s="54">
        <v>0</v>
      </c>
      <c r="E47" s="54">
        <v>0</v>
      </c>
      <c r="F47" s="54">
        <v>0</v>
      </c>
      <c r="G47" s="54">
        <v>0</v>
      </c>
      <c r="H47" s="54">
        <v>0</v>
      </c>
      <c r="I47" s="54">
        <v>0</v>
      </c>
      <c r="J47" s="31"/>
      <c r="K47" s="29">
        <v>8</v>
      </c>
      <c r="N47" s="18"/>
      <c r="O47" s="18"/>
      <c r="P47" s="18"/>
      <c r="Q47" s="18"/>
      <c r="R47" s="18"/>
      <c r="S47" s="18"/>
    </row>
    <row r="49" spans="1:12" x14ac:dyDescent="0.15">
      <c r="A49" s="2" t="s">
        <v>32</v>
      </c>
      <c r="B49" s="2"/>
    </row>
    <row r="50" spans="1:12" x14ac:dyDescent="0.15">
      <c r="A50" s="5" t="s">
        <v>461</v>
      </c>
      <c r="B50" s="5"/>
    </row>
    <row r="51" spans="1:12" x14ac:dyDescent="0.15">
      <c r="A51" s="1" t="s">
        <v>113</v>
      </c>
      <c r="B51" s="5"/>
    </row>
    <row r="52" spans="1:12" x14ac:dyDescent="0.15">
      <c r="A52" s="1" t="s">
        <v>114</v>
      </c>
      <c r="B52" s="5"/>
    </row>
    <row r="53" spans="1:12" x14ac:dyDescent="0.15">
      <c r="A53" s="15" t="s">
        <v>115</v>
      </c>
      <c r="B53" s="5"/>
    </row>
    <row r="54" spans="1:12" x14ac:dyDescent="0.15">
      <c r="A54" s="15" t="s">
        <v>463</v>
      </c>
      <c r="B54" s="5"/>
    </row>
    <row r="56" spans="1:12" x14ac:dyDescent="0.15">
      <c r="A56" s="61" t="s">
        <v>464</v>
      </c>
      <c r="B56" s="61"/>
      <c r="C56" s="61"/>
      <c r="D56" s="61"/>
      <c r="E56" s="61"/>
      <c r="F56" s="61"/>
      <c r="G56" s="61"/>
      <c r="H56" s="61"/>
      <c r="I56" s="61"/>
      <c r="J56" s="61"/>
      <c r="K56" s="61"/>
    </row>
    <row r="57" spans="1:12" s="21" customFormat="1" x14ac:dyDescent="0.25">
      <c r="A57" s="62" t="s">
        <v>116</v>
      </c>
      <c r="B57" s="61"/>
      <c r="C57" s="61"/>
      <c r="D57" s="61"/>
      <c r="E57" s="61"/>
      <c r="F57" s="61"/>
      <c r="G57" s="61"/>
      <c r="H57" s="61"/>
      <c r="I57" s="61"/>
      <c r="J57" s="61"/>
      <c r="K57" s="61"/>
      <c r="L57" s="34"/>
    </row>
    <row r="58" spans="1:12" ht="48.75" customHeight="1" x14ac:dyDescent="0.15">
      <c r="A58" s="157" t="s">
        <v>117</v>
      </c>
      <c r="B58" s="157"/>
      <c r="C58" s="157"/>
      <c r="D58" s="157"/>
      <c r="E58" s="157"/>
      <c r="F58" s="157"/>
      <c r="G58" s="157"/>
      <c r="H58" s="157"/>
      <c r="I58" s="157"/>
      <c r="J58" s="157"/>
      <c r="K58" s="157"/>
    </row>
    <row r="59" spans="1:12" ht="15" customHeight="1" x14ac:dyDescent="0.15">
      <c r="A59" s="3" t="s">
        <v>118</v>
      </c>
    </row>
    <row r="60" spans="1:12" ht="15" customHeight="1" x14ac:dyDescent="0.15"/>
    <row r="61" spans="1:12" ht="15" customHeight="1" x14ac:dyDescent="0.15"/>
    <row r="62" spans="1:12" ht="15" customHeight="1" x14ac:dyDescent="0.15"/>
    <row r="63" spans="1:12" ht="15" customHeight="1" x14ac:dyDescent="0.15"/>
  </sheetData>
  <sheetProtection algorithmName="SHA-512" hashValue="Msd6UPZGufVCTGuevRlqxgI0yQ/LarBJrN/m8iC6D8EkvrldDK1Am1uDXHJ9o5NfB4ymnWzvjnO9w22SHudL6g==" saltValue="qtFKlEif5qeSN3BAnI/2zQ==" spinCount="100000" sheet="1" objects="1" scenarios="1"/>
  <mergeCells count="22">
    <mergeCell ref="A2:C2"/>
    <mergeCell ref="K3:K4"/>
    <mergeCell ref="C5:C6"/>
    <mergeCell ref="H5:H6"/>
    <mergeCell ref="I5:I6"/>
    <mergeCell ref="E5:E6"/>
    <mergeCell ref="E3:E4"/>
    <mergeCell ref="C3:C4"/>
    <mergeCell ref="D3:D4"/>
    <mergeCell ref="D5:D6"/>
    <mergeCell ref="A3:B4"/>
    <mergeCell ref="A5:B6"/>
    <mergeCell ref="A58:K58"/>
    <mergeCell ref="L5:L6"/>
    <mergeCell ref="F3:F4"/>
    <mergeCell ref="G3:G4"/>
    <mergeCell ref="L3:L4"/>
    <mergeCell ref="I3:I4"/>
    <mergeCell ref="F5:F6"/>
    <mergeCell ref="G5:G6"/>
    <mergeCell ref="H3:H4"/>
    <mergeCell ref="J3:J4"/>
  </mergeCells>
  <phoneticPr fontId="0" type="noConversion"/>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zoomScaleNormal="100" workbookViewId="0">
      <selection activeCell="E13" sqref="E13"/>
    </sheetView>
  </sheetViews>
  <sheetFormatPr defaultColWidth="9.140625" defaultRowHeight="11.25" x14ac:dyDescent="0.15"/>
  <cols>
    <col min="1" max="1" width="8.5703125" style="1" customWidth="1"/>
    <col min="2" max="2" width="39.140625" style="1" customWidth="1"/>
    <col min="3" max="3" width="22.85546875" style="1" customWidth="1"/>
    <col min="4" max="4" width="20.7109375" style="1" customWidth="1"/>
    <col min="5" max="5" width="18.5703125" style="3" customWidth="1"/>
    <col min="6" max="16384" width="9.140625" style="1"/>
  </cols>
  <sheetData>
    <row r="1" spans="1:7" s="2" customFormat="1" x14ac:dyDescent="0.15">
      <c r="A1" s="2" t="s">
        <v>444</v>
      </c>
      <c r="E1" s="36"/>
    </row>
    <row r="2" spans="1:7" x14ac:dyDescent="0.15">
      <c r="A2" s="23" t="s">
        <v>465</v>
      </c>
    </row>
    <row r="3" spans="1:7" ht="33" customHeight="1" x14ac:dyDescent="0.15">
      <c r="A3" s="43"/>
      <c r="B3" s="44"/>
      <c r="C3" s="200" t="s">
        <v>119</v>
      </c>
      <c r="D3" s="200"/>
      <c r="E3" s="45" t="s">
        <v>120</v>
      </c>
      <c r="F3" s="15"/>
    </row>
    <row r="4" spans="1:7" ht="22.5" customHeight="1" x14ac:dyDescent="0.15">
      <c r="A4" s="42">
        <v>1</v>
      </c>
      <c r="B4" s="69" t="s">
        <v>121</v>
      </c>
      <c r="C4" s="22"/>
      <c r="D4" s="22" t="s">
        <v>67</v>
      </c>
      <c r="E4" s="54">
        <v>0</v>
      </c>
      <c r="F4" s="15"/>
    </row>
    <row r="5" spans="1:7" ht="44.25" customHeight="1" x14ac:dyDescent="0.15">
      <c r="A5" s="42">
        <v>2</v>
      </c>
      <c r="B5" s="69" t="s">
        <v>122</v>
      </c>
      <c r="C5" s="22" t="s">
        <v>123</v>
      </c>
      <c r="D5" s="22" t="s">
        <v>124</v>
      </c>
      <c r="E5" s="54">
        <v>0</v>
      </c>
      <c r="F5" s="15"/>
      <c r="G5" s="41"/>
    </row>
    <row r="6" spans="1:7" ht="44.25" customHeight="1" x14ac:dyDescent="0.15">
      <c r="A6" s="46"/>
      <c r="B6" s="47"/>
      <c r="C6" s="48"/>
      <c r="D6" s="22" t="s">
        <v>125</v>
      </c>
      <c r="E6" s="54">
        <v>0</v>
      </c>
      <c r="F6" s="15"/>
      <c r="G6" s="41"/>
    </row>
    <row r="7" spans="1:7" ht="25.5" customHeight="1" x14ac:dyDescent="0.15">
      <c r="A7" s="46"/>
      <c r="B7" s="47"/>
      <c r="C7" s="48"/>
      <c r="D7" s="22" t="s">
        <v>126</v>
      </c>
      <c r="E7" s="54">
        <v>0</v>
      </c>
      <c r="F7" s="15"/>
      <c r="G7" s="41"/>
    </row>
    <row r="8" spans="1:7" ht="39.75" customHeight="1" x14ac:dyDescent="0.15">
      <c r="A8" s="46"/>
      <c r="B8" s="47"/>
      <c r="C8" s="22" t="s">
        <v>127</v>
      </c>
      <c r="D8" s="22" t="s">
        <v>128</v>
      </c>
      <c r="E8" s="54">
        <v>0</v>
      </c>
      <c r="F8" s="15"/>
    </row>
    <row r="9" spans="1:7" ht="39.75" customHeight="1" x14ac:dyDescent="0.15">
      <c r="A9" s="46"/>
      <c r="B9" s="47"/>
      <c r="C9" s="48"/>
      <c r="D9" s="22" t="s">
        <v>129</v>
      </c>
      <c r="E9" s="54">
        <v>0</v>
      </c>
      <c r="F9" s="15"/>
    </row>
    <row r="10" spans="1:7" ht="34.5" customHeight="1" x14ac:dyDescent="0.15">
      <c r="A10" s="46"/>
      <c r="B10" s="47"/>
      <c r="C10" s="48"/>
      <c r="D10" s="22" t="s">
        <v>126</v>
      </c>
      <c r="E10" s="54">
        <v>0</v>
      </c>
      <c r="F10" s="15"/>
    </row>
    <row r="11" spans="1:7" ht="74.45" customHeight="1" x14ac:dyDescent="0.15">
      <c r="A11" s="42">
        <v>3</v>
      </c>
      <c r="B11" s="69" t="s">
        <v>130</v>
      </c>
      <c r="C11" s="69" t="s">
        <v>131</v>
      </c>
      <c r="D11" s="49" t="s">
        <v>132</v>
      </c>
      <c r="E11" s="54">
        <v>0</v>
      </c>
      <c r="F11" s="15"/>
    </row>
    <row r="12" spans="1:7" ht="53.25" customHeight="1" x14ac:dyDescent="0.15">
      <c r="A12" s="46"/>
      <c r="B12" s="47"/>
      <c r="C12" s="47"/>
      <c r="D12" s="22" t="s">
        <v>133</v>
      </c>
      <c r="E12" s="54">
        <v>0</v>
      </c>
      <c r="F12" s="15"/>
    </row>
    <row r="14" spans="1:7" x14ac:dyDescent="0.15">
      <c r="A14" s="2" t="s">
        <v>77</v>
      </c>
    </row>
    <row r="15" spans="1:7" x14ac:dyDescent="0.15">
      <c r="A15" s="15" t="s">
        <v>134</v>
      </c>
    </row>
    <row r="16" spans="1:7" x14ac:dyDescent="0.15">
      <c r="A16" s="15" t="s">
        <v>135</v>
      </c>
    </row>
    <row r="17" spans="1:1" x14ac:dyDescent="0.15">
      <c r="A17" s="15" t="s">
        <v>455</v>
      </c>
    </row>
  </sheetData>
  <sheetProtection algorithmName="SHA-512" hashValue="wjY9bJSfhNdaydx/wdKIqCTlxbKmsdW09Ie4Lwzm6xIA6Zm/mu43lNIN0uyiOWki45a1kxqab7eX7OSIf1nR9Q==" saltValue="QhZH4Z/8lCONggmKKUpJFg==" spinCount="100000" sheet="1" objects="1" scenarios="1"/>
  <mergeCells count="1">
    <mergeCell ref="C3:D3"/>
  </mergeCells>
  <phoneticPr fontId="1"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212"/>
  <sheetViews>
    <sheetView tabSelected="1" topLeftCell="M1" zoomScaleNormal="100" workbookViewId="0">
      <selection activeCell="AC59" sqref="AC59"/>
    </sheetView>
  </sheetViews>
  <sheetFormatPr defaultColWidth="9.140625" defaultRowHeight="11.25" x14ac:dyDescent="0.15"/>
  <cols>
    <col min="1" max="1" width="13.140625" style="1" customWidth="1"/>
    <col min="2" max="2" width="9.42578125" style="1" customWidth="1"/>
    <col min="3" max="3" width="24" style="1" customWidth="1"/>
    <col min="4" max="4" width="24" style="6" customWidth="1"/>
    <col min="5" max="5" width="22.7109375" style="1" customWidth="1"/>
    <col min="6" max="6" width="16.42578125" style="6" bestFit="1" customWidth="1"/>
    <col min="7" max="7" width="15.42578125" style="50" customWidth="1"/>
    <col min="8" max="8" width="16.42578125" style="50" customWidth="1"/>
    <col min="9" max="9" width="19.7109375" style="50" bestFit="1" customWidth="1"/>
    <col min="10" max="10" width="14.7109375" style="50" customWidth="1"/>
    <col min="11" max="11" width="22.140625" style="51" bestFit="1" customWidth="1"/>
    <col min="12" max="12" width="17.7109375" style="51" bestFit="1" customWidth="1"/>
    <col min="13" max="13" width="26.85546875" style="51" bestFit="1" customWidth="1"/>
    <col min="14" max="14" width="17.7109375" style="51" customWidth="1"/>
    <col min="15" max="15" width="13.7109375" style="51" customWidth="1"/>
    <col min="16" max="16" width="15.42578125" style="52" customWidth="1"/>
    <col min="17" max="17" width="13.140625" style="52" customWidth="1"/>
    <col min="18" max="18" width="12" style="52" bestFit="1" customWidth="1"/>
    <col min="19" max="19" width="10.7109375" style="52" customWidth="1"/>
    <col min="20" max="21" width="12" style="52" bestFit="1" customWidth="1"/>
    <col min="22" max="22" width="10.28515625" style="52" bestFit="1" customWidth="1"/>
    <col min="23" max="23" width="12" style="52" bestFit="1" customWidth="1"/>
    <col min="24" max="26" width="12.28515625" style="52" customWidth="1"/>
    <col min="27" max="27" width="11.42578125" style="52" customWidth="1"/>
    <col min="28" max="28" width="12" style="52" bestFit="1" customWidth="1"/>
    <col min="29" max="29" width="13" style="64" bestFit="1" customWidth="1"/>
    <col min="30" max="30" width="12.28515625" style="52" customWidth="1"/>
    <col min="31" max="32" width="12" style="52" bestFit="1" customWidth="1"/>
    <col min="33" max="33" width="13.5703125" style="52" bestFit="1" customWidth="1"/>
    <col min="34" max="34" width="14.28515625" style="52" bestFit="1" customWidth="1"/>
    <col min="35" max="16384" width="9.140625" style="1"/>
  </cols>
  <sheetData>
    <row r="1" spans="1:38" x14ac:dyDescent="0.15">
      <c r="A1" s="73" t="s">
        <v>445</v>
      </c>
      <c r="B1" s="74"/>
      <c r="C1" s="74"/>
      <c r="D1" s="75"/>
      <c r="E1" s="74"/>
      <c r="F1" s="75"/>
      <c r="G1" s="76"/>
      <c r="H1" s="76"/>
      <c r="I1" s="76"/>
      <c r="J1" s="76"/>
      <c r="K1" s="77"/>
      <c r="L1" s="77"/>
      <c r="M1" s="77"/>
      <c r="N1" s="77"/>
      <c r="O1" s="77"/>
      <c r="P1" s="78"/>
      <c r="Q1" s="78"/>
      <c r="R1" s="78"/>
      <c r="S1" s="78"/>
      <c r="T1" s="78"/>
      <c r="U1" s="78"/>
      <c r="V1" s="78"/>
      <c r="W1" s="78"/>
      <c r="X1" s="78"/>
      <c r="Y1" s="78"/>
      <c r="Z1" s="78"/>
      <c r="AA1" s="78"/>
      <c r="AB1" s="78"/>
      <c r="AC1" s="79"/>
      <c r="AD1" s="78"/>
      <c r="AE1" s="78"/>
      <c r="AF1" s="78"/>
      <c r="AG1" s="78"/>
      <c r="AH1" s="78"/>
      <c r="AI1" s="74"/>
      <c r="AJ1" s="74"/>
      <c r="AK1" s="74"/>
      <c r="AL1" s="74"/>
    </row>
    <row r="2" spans="1:38" x14ac:dyDescent="0.15">
      <c r="A2" s="73"/>
      <c r="B2" s="74"/>
      <c r="C2" s="74"/>
      <c r="D2" s="75"/>
      <c r="E2" s="74"/>
      <c r="F2" s="75"/>
      <c r="G2" s="76"/>
      <c r="H2" s="76"/>
      <c r="I2" s="76"/>
      <c r="J2" s="76"/>
      <c r="K2" s="77"/>
      <c r="L2" s="77"/>
      <c r="M2" s="77"/>
      <c r="N2" s="77"/>
      <c r="O2" s="77"/>
      <c r="P2" s="78"/>
      <c r="Q2" s="78"/>
      <c r="R2" s="78"/>
      <c r="S2" s="78"/>
      <c r="T2" s="78"/>
      <c r="U2" s="78"/>
      <c r="V2" s="78"/>
      <c r="W2" s="78"/>
      <c r="X2" s="78"/>
      <c r="Y2" s="78"/>
      <c r="Z2" s="78"/>
      <c r="AA2" s="78"/>
      <c r="AB2" s="78"/>
      <c r="AC2" s="79"/>
      <c r="AD2" s="78"/>
      <c r="AE2" s="78"/>
      <c r="AF2" s="78"/>
      <c r="AG2" s="78"/>
      <c r="AH2" s="78"/>
      <c r="AI2" s="74"/>
      <c r="AJ2" s="74"/>
      <c r="AK2" s="74"/>
      <c r="AL2" s="74"/>
    </row>
    <row r="3" spans="1:38" x14ac:dyDescent="0.15">
      <c r="A3" s="80" t="s">
        <v>136</v>
      </c>
      <c r="B3" s="74"/>
      <c r="C3" s="74"/>
      <c r="D3" s="75"/>
      <c r="E3" s="74"/>
      <c r="F3" s="75"/>
      <c r="G3" s="76"/>
      <c r="H3" s="76"/>
      <c r="I3" s="76"/>
      <c r="J3" s="76"/>
      <c r="K3" s="77"/>
      <c r="L3" s="77"/>
      <c r="M3" s="77"/>
      <c r="N3" s="77"/>
      <c r="O3" s="77"/>
      <c r="P3" s="78"/>
      <c r="Q3" s="78"/>
      <c r="R3" s="78"/>
      <c r="S3" s="78"/>
      <c r="T3" s="78"/>
      <c r="U3" s="78"/>
      <c r="V3" s="78"/>
      <c r="W3" s="78"/>
      <c r="X3" s="78"/>
      <c r="Y3" s="78"/>
      <c r="Z3" s="78"/>
      <c r="AA3" s="78"/>
      <c r="AB3" s="78"/>
      <c r="AC3" s="79"/>
      <c r="AD3" s="78"/>
      <c r="AE3" s="78"/>
      <c r="AF3" s="78"/>
      <c r="AG3" s="78"/>
      <c r="AH3" s="78"/>
      <c r="AI3" s="74"/>
      <c r="AJ3" s="74"/>
      <c r="AK3" s="74"/>
      <c r="AL3" s="74"/>
    </row>
    <row r="4" spans="1:38" s="53" customFormat="1" ht="45" x14ac:dyDescent="0.15">
      <c r="A4" s="81" t="s">
        <v>137</v>
      </c>
      <c r="B4" s="81" t="s">
        <v>138</v>
      </c>
      <c r="C4" s="81" t="s">
        <v>139</v>
      </c>
      <c r="D4" s="82" t="s">
        <v>140</v>
      </c>
      <c r="E4" s="81" t="s">
        <v>141</v>
      </c>
      <c r="F4" s="82" t="s">
        <v>142</v>
      </c>
      <c r="G4" s="83" t="s">
        <v>143</v>
      </c>
      <c r="H4" s="83" t="s">
        <v>144</v>
      </c>
      <c r="I4" s="83" t="s">
        <v>145</v>
      </c>
      <c r="J4" s="84" t="s">
        <v>146</v>
      </c>
      <c r="K4" s="83" t="s">
        <v>147</v>
      </c>
      <c r="L4" s="83" t="s">
        <v>148</v>
      </c>
      <c r="M4" s="83" t="s">
        <v>149</v>
      </c>
      <c r="N4" s="83" t="s">
        <v>150</v>
      </c>
      <c r="O4" s="83"/>
      <c r="P4" s="84" t="s">
        <v>475</v>
      </c>
      <c r="Q4" s="84" t="s">
        <v>476</v>
      </c>
      <c r="R4" s="85" t="s">
        <v>151</v>
      </c>
      <c r="S4" s="84" t="s">
        <v>152</v>
      </c>
      <c r="T4" s="84" t="s">
        <v>153</v>
      </c>
      <c r="U4" s="84" t="s">
        <v>154</v>
      </c>
      <c r="V4" s="84" t="s">
        <v>155</v>
      </c>
      <c r="W4" s="85" t="s">
        <v>156</v>
      </c>
      <c r="X4" s="84" t="s">
        <v>157</v>
      </c>
      <c r="Y4" s="84" t="s">
        <v>158</v>
      </c>
      <c r="Z4" s="84" t="s">
        <v>159</v>
      </c>
      <c r="AA4" s="84" t="s">
        <v>160</v>
      </c>
      <c r="AB4" s="85" t="s">
        <v>161</v>
      </c>
      <c r="AC4" s="86" t="s">
        <v>162</v>
      </c>
      <c r="AD4" s="84" t="s">
        <v>163</v>
      </c>
      <c r="AE4" s="84" t="s">
        <v>485</v>
      </c>
      <c r="AF4" s="84" t="s">
        <v>164</v>
      </c>
      <c r="AG4" s="85" t="s">
        <v>466</v>
      </c>
      <c r="AH4" s="87" t="s">
        <v>165</v>
      </c>
      <c r="AI4" s="88"/>
      <c r="AJ4" s="88"/>
      <c r="AK4" s="88"/>
      <c r="AL4" s="88"/>
    </row>
    <row r="5" spans="1:38" x14ac:dyDescent="0.15">
      <c r="A5" s="89">
        <v>1</v>
      </c>
      <c r="B5" s="89" t="s">
        <v>166</v>
      </c>
      <c r="C5" s="89" t="s">
        <v>167</v>
      </c>
      <c r="D5" s="90" t="s">
        <v>168</v>
      </c>
      <c r="E5" s="89" t="s">
        <v>169</v>
      </c>
      <c r="F5" s="90" t="s">
        <v>170</v>
      </c>
      <c r="G5" s="91">
        <v>3</v>
      </c>
      <c r="H5" s="91">
        <v>1</v>
      </c>
      <c r="I5" s="90"/>
      <c r="J5" s="71" t="str">
        <f>IF(G5&lt;33.2,"20ft","40ft")</f>
        <v>20ft</v>
      </c>
      <c r="K5" s="92">
        <v>0</v>
      </c>
      <c r="L5" s="92" t="s">
        <v>53</v>
      </c>
      <c r="M5" s="92" t="s">
        <v>25</v>
      </c>
      <c r="N5" s="92">
        <v>0</v>
      </c>
      <c r="O5" s="92"/>
      <c r="P5" s="71">
        <f>(Storage!$C$5+Storage!$C$7)*5</f>
        <v>0</v>
      </c>
      <c r="Q5" s="93">
        <f>IF(H5&gt;0,(H5*36*Storage!$C$9),"nvt")</f>
        <v>0</v>
      </c>
      <c r="R5" s="93">
        <f t="shared" ref="R5:R29" si="0">SUM(P5:Q5)</f>
        <v>0</v>
      </c>
      <c r="S5" s="93">
        <f>Origin!$C$6</f>
        <v>0</v>
      </c>
      <c r="T5" s="93" t="str">
        <f>IF($K5&gt;0,($K5*Origin!$D$6),"nvt")</f>
        <v>nvt</v>
      </c>
      <c r="U5" s="71">
        <f>IF(Calculatie!G5&gt;45,Calculatie!G5*Origin!$J$6,IF(G5&gt;35,G5*Origin!$I$6,IF(G5&gt;25,G5*Origin!$H$6,IF(Calculatie!G5&gt;15,Calculatie!G5*Origin!$G$6,IF(Calculatie!G5&gt;5,Calculatie!G5*Origin!$F$6,IF(Calculatie!G5&gt;0,Origin!$E$6,"nvt"))))))</f>
        <v>0</v>
      </c>
      <c r="V5" s="93" t="str">
        <f>IF($I5=1,Origin!$K$6,"nvt")</f>
        <v>nvt</v>
      </c>
      <c r="W5" s="93">
        <f t="shared" ref="W5:W29" si="1">SUM(S5:V5)</f>
        <v>0</v>
      </c>
      <c r="X5" s="93">
        <f>Destination!$C$8</f>
        <v>0</v>
      </c>
      <c r="Y5" s="93" t="str">
        <f>IF(N5&gt;0,(N5*Destination!$D$8),"nvt")</f>
        <v>nvt</v>
      </c>
      <c r="Z5" s="71">
        <f>IF(Calculatie!$G5&gt;45,Calculatie!$G5*Destination!$J$8,IF($G5&gt;35,$G5*Destination!$I$8,IF($G5&gt;25,$G5*Destination!$H$8,IF(Calculatie!$G5&gt;15,Calculatie!$G5*Destination!$G$8,IF(Calculatie!$G5&gt;5,Calculatie!$G5*Destination!$F$8,IF(Calculatie!$G5&gt;0,Destination!$E$8,"nvt"))))))</f>
        <v>0</v>
      </c>
      <c r="AA5" s="93" t="str">
        <f>IF($I5=1,Destination!$K$8,"nvt")</f>
        <v>nvt</v>
      </c>
      <c r="AB5" s="93">
        <f t="shared" ref="AB5:AB29" si="2">SUM(X5:AA5)</f>
        <v>0</v>
      </c>
      <c r="AC5" s="94">
        <f>Shipping!D7</f>
        <v>0</v>
      </c>
      <c r="AD5" s="95">
        <f>AC5*1.0527</f>
        <v>0</v>
      </c>
      <c r="AE5" s="93">
        <f>(H5*2800*Insurance!$D$7)*36</f>
        <v>0</v>
      </c>
      <c r="AF5" s="93">
        <f>G5*2800*Insurance!$D$4</f>
        <v>0</v>
      </c>
      <c r="AG5" s="93">
        <f t="shared" ref="AG5:AG29" si="3">SUM(AE5:AF5)</f>
        <v>0</v>
      </c>
      <c r="AH5" s="93">
        <f t="shared" ref="AH5:AH29" si="4">AG5+AC5+AB5+W5+R5</f>
        <v>0</v>
      </c>
      <c r="AI5" s="74"/>
      <c r="AJ5" s="96"/>
      <c r="AK5" s="74"/>
      <c r="AL5" s="74"/>
    </row>
    <row r="6" spans="1:38" x14ac:dyDescent="0.15">
      <c r="A6" s="89">
        <v>2</v>
      </c>
      <c r="B6" s="89" t="s">
        <v>166</v>
      </c>
      <c r="C6" s="97" t="s">
        <v>171</v>
      </c>
      <c r="D6" s="98" t="s">
        <v>168</v>
      </c>
      <c r="E6" s="97" t="s">
        <v>169</v>
      </c>
      <c r="F6" s="98" t="s">
        <v>170</v>
      </c>
      <c r="G6" s="91">
        <v>59</v>
      </c>
      <c r="H6" s="91">
        <v>18</v>
      </c>
      <c r="I6" s="90">
        <v>1</v>
      </c>
      <c r="J6" s="71" t="str">
        <f t="shared" ref="J6:J29" si="5">IF(G6&lt;33.2,"20ft","40ft")</f>
        <v>40ft</v>
      </c>
      <c r="K6" s="92">
        <v>0</v>
      </c>
      <c r="L6" s="92" t="s">
        <v>53</v>
      </c>
      <c r="M6" s="92" t="s">
        <v>25</v>
      </c>
      <c r="N6" s="92">
        <v>0</v>
      </c>
      <c r="O6" s="92"/>
      <c r="P6" s="71">
        <f>(Storage!$C$5+Storage!$C$7)*H6</f>
        <v>0</v>
      </c>
      <c r="Q6" s="93">
        <f>IF(H6&gt;0,(H6*36*Storage!$C$9),"nvt")</f>
        <v>0</v>
      </c>
      <c r="R6" s="93">
        <f t="shared" si="0"/>
        <v>0</v>
      </c>
      <c r="S6" s="93">
        <f>Origin!$C$6</f>
        <v>0</v>
      </c>
      <c r="T6" s="93" t="str">
        <f>IF($K6&gt;0,($K6*Origin!$D$6),"nvt")</f>
        <v>nvt</v>
      </c>
      <c r="U6" s="71">
        <f>IF(Calculatie!G6&gt;45,Calculatie!G6*Origin!$J$6,IF(G6&gt;35,G6*Origin!$I$6,IF(G6&gt;25,G6*Origin!$H$6,IF(Calculatie!G6&gt;15,Calculatie!G6*Origin!$G$6,IF(Calculatie!G6&gt;5,Calculatie!G6*Origin!$F$6,IF(Calculatie!G6&gt;0,Origin!$E$6,"nvt"))))))</f>
        <v>0</v>
      </c>
      <c r="V6" s="93">
        <f>IF(I6=1,Origin!$K$6,"nvt")</f>
        <v>0</v>
      </c>
      <c r="W6" s="93">
        <f t="shared" si="1"/>
        <v>0</v>
      </c>
      <c r="X6" s="93">
        <f>Destination!$C$8</f>
        <v>0</v>
      </c>
      <c r="Y6" s="93" t="str">
        <f>IF(N6&gt;0,(N6*Destination!$D$8),"nvt")</f>
        <v>nvt</v>
      </c>
      <c r="Z6" s="71">
        <f>IF(Calculatie!$G6&gt;45,Calculatie!$G6*Destination!$J$8,IF($G6&gt;35,$G6*Destination!$I$8,IF($G6&gt;25,$G6*Destination!$H$8,IF(Calculatie!$G6&gt;15,Calculatie!$G6*Destination!$G$8,IF(Calculatie!$G6&gt;5,Calculatie!$G6*Destination!$F$8,IF(Calculatie!$G6&gt;0,Destination!$E$8,"nvt"))))))</f>
        <v>0</v>
      </c>
      <c r="AA6" s="93">
        <f>IF($I6=1,Destination!$K$8,"nvt")</f>
        <v>0</v>
      </c>
      <c r="AB6" s="93">
        <f t="shared" si="2"/>
        <v>0</v>
      </c>
      <c r="AC6" s="94">
        <f>Shipping!E7+Shipping!F7</f>
        <v>0</v>
      </c>
      <c r="AD6" s="95">
        <f t="shared" ref="AD6:AD29" si="6">AC6*1.0527</f>
        <v>0</v>
      </c>
      <c r="AE6" s="93">
        <f>(H6*2800*Insurance!$D$7)*36</f>
        <v>0</v>
      </c>
      <c r="AF6" s="93">
        <f>G6*2800*Insurance!$D$4</f>
        <v>0</v>
      </c>
      <c r="AG6" s="93">
        <f t="shared" si="3"/>
        <v>0</v>
      </c>
      <c r="AH6" s="93">
        <f t="shared" si="4"/>
        <v>0</v>
      </c>
      <c r="AI6" s="74"/>
      <c r="AJ6" s="74"/>
      <c r="AK6" s="74"/>
      <c r="AL6" s="74"/>
    </row>
    <row r="7" spans="1:38" x14ac:dyDescent="0.15">
      <c r="A7" s="89">
        <v>3</v>
      </c>
      <c r="B7" s="89" t="s">
        <v>166</v>
      </c>
      <c r="C7" s="97" t="s">
        <v>172</v>
      </c>
      <c r="D7" s="98" t="s">
        <v>168</v>
      </c>
      <c r="E7" s="97" t="s">
        <v>173</v>
      </c>
      <c r="F7" s="98" t="s">
        <v>174</v>
      </c>
      <c r="G7" s="91">
        <v>7</v>
      </c>
      <c r="H7" s="91">
        <v>0</v>
      </c>
      <c r="I7" s="90"/>
      <c r="J7" s="71" t="str">
        <f t="shared" si="5"/>
        <v>20ft</v>
      </c>
      <c r="K7" s="92">
        <v>0</v>
      </c>
      <c r="L7" s="92" t="s">
        <v>53</v>
      </c>
      <c r="M7" s="92" t="s">
        <v>175</v>
      </c>
      <c r="N7" s="92">
        <v>448</v>
      </c>
      <c r="O7" s="92"/>
      <c r="P7" s="71" t="str">
        <f>IF(H7&gt;0,Storage!$C$10,"nvt")</f>
        <v>nvt</v>
      </c>
      <c r="Q7" s="93" t="str">
        <f>IF(H7&gt;0,(H7*36*Storage!$C$9),"nvt")</f>
        <v>nvt</v>
      </c>
      <c r="R7" s="93">
        <f t="shared" si="0"/>
        <v>0</v>
      </c>
      <c r="S7" s="93">
        <f>Origin!$C$6</f>
        <v>0</v>
      </c>
      <c r="T7" s="93" t="str">
        <f>IF($K7&gt;0,($K7*Origin!$D$6),"nvt")</f>
        <v>nvt</v>
      </c>
      <c r="U7" s="71">
        <f>IF(Calculatie!G7&gt;45,Calculatie!G7*Origin!$J$6,IF(G7&gt;35,G7*Origin!$I$6,IF(G7&gt;25,G7*Origin!$H$6,IF(Calculatie!G7&gt;15,Calculatie!G7*Origin!$G$6,IF(Calculatie!G7&gt;5,Calculatie!G7*Origin!$F$6,IF(Calculatie!G7&gt;0,Origin!$E$6,"nvt"))))))</f>
        <v>0</v>
      </c>
      <c r="V7" s="93" t="str">
        <f>IF(I7=1,Origin!$K$6,"nvt")</f>
        <v>nvt</v>
      </c>
      <c r="W7" s="93">
        <f t="shared" si="1"/>
        <v>0</v>
      </c>
      <c r="X7" s="93">
        <f>Destination!$C$11</f>
        <v>0</v>
      </c>
      <c r="Y7" s="93">
        <f>IF(N7&gt;0,(N7*Destination!$D$11),"nvt")</f>
        <v>0</v>
      </c>
      <c r="Z7" s="71">
        <f>IF(Calculatie!$G7&gt;45,Calculatie!$G7*Destination!$J$11,IF($G7&gt;35,$G7*Destination!$I$11,IF($G7&gt;25,$G7*Destination!$H$11,IF(Calculatie!$G7&gt;15,Calculatie!$G7*Destination!$G$11,IF(Calculatie!$G7&gt;5,Calculatie!$G7*Destination!$F$11,IF(Calculatie!$G7&gt;0,Destination!$E$11,"nvt"))))))</f>
        <v>0</v>
      </c>
      <c r="AA7" s="93" t="str">
        <f>IF($I7=1,Destination!$K$11,"nvt")</f>
        <v>nvt</v>
      </c>
      <c r="AB7" s="93">
        <f t="shared" si="2"/>
        <v>0</v>
      </c>
      <c r="AC7" s="94">
        <f>Shipping!D11</f>
        <v>0</v>
      </c>
      <c r="AD7" s="95">
        <f t="shared" si="6"/>
        <v>0</v>
      </c>
      <c r="AE7" s="93">
        <f>(H7*2800*Insurance!$D$7)*36</f>
        <v>0</v>
      </c>
      <c r="AF7" s="93">
        <f>G7*2800*Insurance!$D$4</f>
        <v>0</v>
      </c>
      <c r="AG7" s="93">
        <f t="shared" si="3"/>
        <v>0</v>
      </c>
      <c r="AH7" s="93">
        <f t="shared" si="4"/>
        <v>0</v>
      </c>
      <c r="AI7" s="74"/>
      <c r="AJ7" s="74"/>
      <c r="AK7" s="74"/>
      <c r="AL7" s="74"/>
    </row>
    <row r="8" spans="1:38" x14ac:dyDescent="0.15">
      <c r="A8" s="89">
        <v>4</v>
      </c>
      <c r="B8" s="89" t="s">
        <v>166</v>
      </c>
      <c r="C8" s="89" t="s">
        <v>176</v>
      </c>
      <c r="D8" s="90" t="s">
        <v>168</v>
      </c>
      <c r="E8" s="97" t="s">
        <v>177</v>
      </c>
      <c r="F8" s="90" t="s">
        <v>178</v>
      </c>
      <c r="G8" s="91">
        <v>1</v>
      </c>
      <c r="H8" s="91">
        <v>0</v>
      </c>
      <c r="I8" s="90"/>
      <c r="J8" s="71" t="str">
        <f t="shared" si="5"/>
        <v>20ft</v>
      </c>
      <c r="K8" s="92">
        <v>0</v>
      </c>
      <c r="L8" s="92" t="s">
        <v>53</v>
      </c>
      <c r="M8" s="92" t="s">
        <v>54</v>
      </c>
      <c r="N8" s="92">
        <v>0</v>
      </c>
      <c r="O8" s="92"/>
      <c r="P8" s="71" t="str">
        <f>IF(H8&gt;0,Storage!$C$10,"nvt")</f>
        <v>nvt</v>
      </c>
      <c r="Q8" s="93" t="str">
        <f>IF(H8&gt;0,(H8*36*Storage!$C$9),"nvt")</f>
        <v>nvt</v>
      </c>
      <c r="R8" s="93">
        <f t="shared" si="0"/>
        <v>0</v>
      </c>
      <c r="S8" s="93">
        <f>Origin!$C$6</f>
        <v>0</v>
      </c>
      <c r="T8" s="93" t="str">
        <f>IF($K8&gt;0,($K8*Origin!$D$6),"nvt")</f>
        <v>nvt</v>
      </c>
      <c r="U8" s="71">
        <f>IF(Calculatie!G8&gt;45,Calculatie!G8*Origin!$J$6,IF(G8&gt;35,G8*Origin!$I$6,IF(G8&gt;25,G8*Origin!$H$6,IF(Calculatie!G8&gt;15,Calculatie!G8*Origin!$G$6,IF(Calculatie!G8&gt;5,Calculatie!G8*Origin!$F$6,IF(Calculatie!G8&gt;0,Origin!$E$6,"nvt"))))))</f>
        <v>0</v>
      </c>
      <c r="V8" s="93" t="str">
        <f>IF(I8=1,Origin!$K$6,"nvt")</f>
        <v>nvt</v>
      </c>
      <c r="W8" s="93">
        <f t="shared" si="1"/>
        <v>0</v>
      </c>
      <c r="X8" s="93">
        <f>Destination!$C$7</f>
        <v>0</v>
      </c>
      <c r="Y8" s="93" t="str">
        <f>IF(N8&gt;0,(N8*Destination!$D$7),"nvt")</f>
        <v>nvt</v>
      </c>
      <c r="Z8" s="71">
        <f>IF(Calculatie!$G8&gt;45,Calculatie!$G8*Destination!$J$7,IF($G8&gt;35,$G8*Destination!$I$7,IF($G8&gt;25,$G8*Destination!$H$7,IF(Calculatie!$G8&gt;15,Calculatie!$G8*Destination!$G$7,IF(Calculatie!$G8&gt;5,Calculatie!$G8*Destination!$F$7,IF(Calculatie!$G8&gt;0,Destination!$E$7,"nvt"))))))</f>
        <v>0</v>
      </c>
      <c r="AA8" s="93" t="str">
        <f>IF($I8=1,Destination!$K$7,"nvt")</f>
        <v>nvt</v>
      </c>
      <c r="AB8" s="93">
        <f t="shared" si="2"/>
        <v>0</v>
      </c>
      <c r="AC8" s="94">
        <f>Shipping!D6</f>
        <v>0</v>
      </c>
      <c r="AD8" s="95">
        <f t="shared" si="6"/>
        <v>0</v>
      </c>
      <c r="AE8" s="93">
        <f>(H8*2800*Insurance!$D$7)*36</f>
        <v>0</v>
      </c>
      <c r="AF8" s="93">
        <f>G8*2800*Insurance!$D$4</f>
        <v>0</v>
      </c>
      <c r="AG8" s="93">
        <f t="shared" si="3"/>
        <v>0</v>
      </c>
      <c r="AH8" s="93">
        <f t="shared" si="4"/>
        <v>0</v>
      </c>
      <c r="AI8" s="74"/>
      <c r="AJ8" s="74"/>
      <c r="AK8" s="74"/>
      <c r="AL8" s="74"/>
    </row>
    <row r="9" spans="1:38" x14ac:dyDescent="0.15">
      <c r="A9" s="89">
        <v>5</v>
      </c>
      <c r="B9" s="89" t="s">
        <v>166</v>
      </c>
      <c r="C9" s="89" t="s">
        <v>179</v>
      </c>
      <c r="D9" s="90" t="s">
        <v>168</v>
      </c>
      <c r="E9" s="97" t="s">
        <v>177</v>
      </c>
      <c r="F9" s="90" t="s">
        <v>178</v>
      </c>
      <c r="G9" s="91">
        <v>1</v>
      </c>
      <c r="H9" s="91">
        <v>0</v>
      </c>
      <c r="I9" s="90"/>
      <c r="J9" s="71" t="str">
        <f t="shared" si="5"/>
        <v>20ft</v>
      </c>
      <c r="K9" s="92">
        <v>0</v>
      </c>
      <c r="L9" s="92" t="s">
        <v>53</v>
      </c>
      <c r="M9" s="92" t="s">
        <v>54</v>
      </c>
      <c r="N9" s="92">
        <v>0</v>
      </c>
      <c r="O9" s="92"/>
      <c r="P9" s="71" t="str">
        <f>IF(H9&gt;0,Storage!$C$10,"nvt")</f>
        <v>nvt</v>
      </c>
      <c r="Q9" s="93" t="str">
        <f>IF(H9&gt;0,(H9*36*Storage!$C$9),"nvt")</f>
        <v>nvt</v>
      </c>
      <c r="R9" s="93">
        <f t="shared" si="0"/>
        <v>0</v>
      </c>
      <c r="S9" s="93">
        <f>Origin!$C$6</f>
        <v>0</v>
      </c>
      <c r="T9" s="93" t="str">
        <f>IF($K9&gt;0,($K9*Origin!$D$6),"nvt")</f>
        <v>nvt</v>
      </c>
      <c r="U9" s="71">
        <f>IF(Calculatie!G9&gt;45,Calculatie!G9*Origin!$J$6,IF(G9&gt;35,G9*Origin!$I$6,IF(G9&gt;25,G9*Origin!$H$6,IF(Calculatie!G9&gt;15,Calculatie!G9*Origin!$G$6,IF(Calculatie!G9&gt;5,Calculatie!G9*Origin!$F$6,IF(Calculatie!G9&gt;0,Origin!$E$6,"nvt"))))))</f>
        <v>0</v>
      </c>
      <c r="V9" s="93" t="str">
        <f>IF(I9=1,Origin!$K$6,"nvt")</f>
        <v>nvt</v>
      </c>
      <c r="W9" s="93">
        <f t="shared" si="1"/>
        <v>0</v>
      </c>
      <c r="X9" s="93">
        <f>Destination!$C$7</f>
        <v>0</v>
      </c>
      <c r="Y9" s="93" t="str">
        <f>IF(N9&gt;0,(N9*Destination!$D$7),"nvt")</f>
        <v>nvt</v>
      </c>
      <c r="Z9" s="71">
        <f>IF(Calculatie!$G9&gt;45,Calculatie!$G9*Destination!$J$7,IF($G9&gt;35,$G9*Destination!$I$7,IF($G9&gt;25,$G9*Destination!$H$7,IF(Calculatie!$G9&gt;15,Calculatie!$G9*Destination!$G$7,IF(Calculatie!$G9&gt;5,Calculatie!$G9*Destination!$F$7,IF(Calculatie!$G9&gt;0,Destination!$E$7,"nvt"))))))</f>
        <v>0</v>
      </c>
      <c r="AA9" s="93" t="str">
        <f>IF($I9=1,Destination!$K$7,"nvt")</f>
        <v>nvt</v>
      </c>
      <c r="AB9" s="93">
        <f t="shared" si="2"/>
        <v>0</v>
      </c>
      <c r="AC9" s="94">
        <f>Shipping!D6</f>
        <v>0</v>
      </c>
      <c r="AD9" s="95">
        <f t="shared" si="6"/>
        <v>0</v>
      </c>
      <c r="AE9" s="93">
        <f>(H9*2800*Insurance!$D$7)*36</f>
        <v>0</v>
      </c>
      <c r="AF9" s="93">
        <f>G9*2800*Insurance!$D$4</f>
        <v>0</v>
      </c>
      <c r="AG9" s="93">
        <f t="shared" si="3"/>
        <v>0</v>
      </c>
      <c r="AH9" s="93">
        <f t="shared" si="4"/>
        <v>0</v>
      </c>
      <c r="AI9" s="74"/>
      <c r="AJ9" s="74"/>
      <c r="AK9" s="74"/>
      <c r="AL9" s="74"/>
    </row>
    <row r="10" spans="1:38" x14ac:dyDescent="0.15">
      <c r="A10" s="89">
        <v>6</v>
      </c>
      <c r="B10" s="89" t="s">
        <v>166</v>
      </c>
      <c r="C10" s="97" t="s">
        <v>180</v>
      </c>
      <c r="D10" s="98" t="s">
        <v>168</v>
      </c>
      <c r="E10" s="97" t="s">
        <v>177</v>
      </c>
      <c r="F10" s="98" t="s">
        <v>178</v>
      </c>
      <c r="G10" s="91">
        <v>21</v>
      </c>
      <c r="H10" s="91">
        <v>0</v>
      </c>
      <c r="I10" s="90">
        <v>1</v>
      </c>
      <c r="J10" s="71" t="str">
        <f t="shared" si="5"/>
        <v>20ft</v>
      </c>
      <c r="K10" s="92">
        <v>0</v>
      </c>
      <c r="L10" s="92" t="s">
        <v>53</v>
      </c>
      <c r="M10" s="92" t="s">
        <v>54</v>
      </c>
      <c r="N10" s="92">
        <v>0</v>
      </c>
      <c r="O10" s="92"/>
      <c r="P10" s="71" t="str">
        <f>IF(H10&gt;0,Storage!$C$10,"nvt")</f>
        <v>nvt</v>
      </c>
      <c r="Q10" s="93" t="str">
        <f>IF(H10&gt;0,(H10*36*Storage!$C$9),"nvt")</f>
        <v>nvt</v>
      </c>
      <c r="R10" s="93">
        <f t="shared" si="0"/>
        <v>0</v>
      </c>
      <c r="S10" s="93">
        <f>Origin!$C$6</f>
        <v>0</v>
      </c>
      <c r="T10" s="93" t="str">
        <f>IF($K10&gt;0,($K10*Origin!$D$6),"nvt")</f>
        <v>nvt</v>
      </c>
      <c r="U10" s="71">
        <f>IF(Calculatie!G10&gt;45,Calculatie!G10*Origin!$J$6,IF(G10&gt;35,G10*Origin!$I$6,IF(G10&gt;25,G10*Origin!$H$6,IF(Calculatie!G10&gt;15,Calculatie!G10*Origin!$G$6,IF(Calculatie!G10&gt;5,Calculatie!G10*Origin!$F$6,IF(Calculatie!G10&gt;0,Origin!$E$6,"nvt"))))))</f>
        <v>0</v>
      </c>
      <c r="V10" s="93">
        <f>IF(I10=1,Origin!$K$6,"nvt")</f>
        <v>0</v>
      </c>
      <c r="W10" s="93">
        <f t="shared" si="1"/>
        <v>0</v>
      </c>
      <c r="X10" s="93">
        <f>Destination!$C$7</f>
        <v>0</v>
      </c>
      <c r="Y10" s="93" t="str">
        <f>IF(N10&gt;0,(N10*Destination!$D$7),"nvt")</f>
        <v>nvt</v>
      </c>
      <c r="Z10" s="71">
        <f>IF(Calculatie!$G10&gt;45,Calculatie!$G10*Destination!$J$7,IF($G10&gt;35,$G10*Destination!$I$7,IF($G10&gt;25,$G10*Destination!$H$7,IF(Calculatie!$G10&gt;15,Calculatie!$G10*Destination!$G$7,IF(Calculatie!$G10&gt;5,Calculatie!$G10*Destination!$F$7,IF(Calculatie!$G10&gt;0,Destination!$E$7,"nvt"))))))</f>
        <v>0</v>
      </c>
      <c r="AA10" s="93">
        <f>IF($I10=1,Destination!$K$7,"nvt")</f>
        <v>0</v>
      </c>
      <c r="AB10" s="93">
        <f t="shared" si="2"/>
        <v>0</v>
      </c>
      <c r="AC10" s="94">
        <f>Shipping!D6+Shipping!F6</f>
        <v>0</v>
      </c>
      <c r="AD10" s="95">
        <f t="shared" si="6"/>
        <v>0</v>
      </c>
      <c r="AE10" s="93">
        <f>(H10*2800*Insurance!$D$7)*36</f>
        <v>0</v>
      </c>
      <c r="AF10" s="93">
        <f>G10*2800*Insurance!$D$4</f>
        <v>0</v>
      </c>
      <c r="AG10" s="93">
        <f t="shared" si="3"/>
        <v>0</v>
      </c>
      <c r="AH10" s="93">
        <f t="shared" si="4"/>
        <v>0</v>
      </c>
      <c r="AI10" s="74"/>
      <c r="AJ10" s="74"/>
      <c r="AK10" s="74"/>
      <c r="AL10" s="74"/>
    </row>
    <row r="11" spans="1:38" x14ac:dyDescent="0.15">
      <c r="A11" s="89">
        <v>7</v>
      </c>
      <c r="B11" s="89" t="s">
        <v>166</v>
      </c>
      <c r="C11" s="97" t="s">
        <v>181</v>
      </c>
      <c r="D11" s="98" t="s">
        <v>168</v>
      </c>
      <c r="E11" s="97" t="s">
        <v>177</v>
      </c>
      <c r="F11" s="98" t="s">
        <v>178</v>
      </c>
      <c r="G11" s="91">
        <v>25</v>
      </c>
      <c r="H11" s="91">
        <v>0</v>
      </c>
      <c r="I11" s="90"/>
      <c r="J11" s="71" t="str">
        <f t="shared" si="5"/>
        <v>20ft</v>
      </c>
      <c r="K11" s="92">
        <v>0</v>
      </c>
      <c r="L11" s="92" t="s">
        <v>53</v>
      </c>
      <c r="M11" s="92" t="s">
        <v>54</v>
      </c>
      <c r="N11" s="92">
        <v>0</v>
      </c>
      <c r="O11" s="92"/>
      <c r="P11" s="71" t="str">
        <f>IF(H11&gt;0,Storage!$C$10,"nvt")</f>
        <v>nvt</v>
      </c>
      <c r="Q11" s="93" t="str">
        <f>IF(H11&gt;0,(H11*36*Storage!$C$9),"nvt")</f>
        <v>nvt</v>
      </c>
      <c r="R11" s="93">
        <f t="shared" si="0"/>
        <v>0</v>
      </c>
      <c r="S11" s="93">
        <f>Origin!$C$6</f>
        <v>0</v>
      </c>
      <c r="T11" s="93" t="str">
        <f>IF($K11&gt;0,($K11*Origin!$D$6),"nvt")</f>
        <v>nvt</v>
      </c>
      <c r="U11" s="71">
        <f>IF(Calculatie!G11&gt;45,Calculatie!G11*Origin!$J$6,IF(G11&gt;35,G11*Origin!$I$6,IF(G11&gt;25,G11*Origin!$H$6,IF(Calculatie!G11&gt;15,Calculatie!G11*Origin!$G$6,IF(Calculatie!G11&gt;5,Calculatie!G11*Origin!$F$6,IF(Calculatie!G11&gt;0,Origin!$E$6,"nvt"))))))</f>
        <v>0</v>
      </c>
      <c r="V11" s="93" t="str">
        <f>IF(I11=1,Origin!$K$6,"nvt")</f>
        <v>nvt</v>
      </c>
      <c r="W11" s="93">
        <f t="shared" si="1"/>
        <v>0</v>
      </c>
      <c r="X11" s="93">
        <f>Destination!$C$7</f>
        <v>0</v>
      </c>
      <c r="Y11" s="93" t="str">
        <f>IF(N11&gt;0,(N11*Destination!$D$7),"nvt")</f>
        <v>nvt</v>
      </c>
      <c r="Z11" s="71">
        <f>IF(Calculatie!$G11&gt;45,Calculatie!$G11*Destination!$J$7,IF($G11&gt;35,$G11*Destination!$I$7,IF($G11&gt;25,$G11*Destination!$H$7,IF(Calculatie!$G11&gt;15,Calculatie!$G11*Destination!$G$7,IF(Calculatie!$G11&gt;5,Calculatie!$G11*Destination!$F$7,IF(Calculatie!$G11&gt;0,Destination!$E$7,"nvt"))))))</f>
        <v>0</v>
      </c>
      <c r="AA11" s="93" t="str">
        <f>IF($I11=1,Destination!$K$7,"nvt")</f>
        <v>nvt</v>
      </c>
      <c r="AB11" s="93">
        <f t="shared" si="2"/>
        <v>0</v>
      </c>
      <c r="AC11" s="94">
        <f>Shipping!D6</f>
        <v>0</v>
      </c>
      <c r="AD11" s="95">
        <f t="shared" si="6"/>
        <v>0</v>
      </c>
      <c r="AE11" s="93">
        <f>(H11*2800*Insurance!$D$7)*36</f>
        <v>0</v>
      </c>
      <c r="AF11" s="93">
        <f>G11*2800*Insurance!$D$4</f>
        <v>0</v>
      </c>
      <c r="AG11" s="93">
        <f t="shared" si="3"/>
        <v>0</v>
      </c>
      <c r="AH11" s="93">
        <f t="shared" si="4"/>
        <v>0</v>
      </c>
      <c r="AI11" s="74"/>
      <c r="AJ11" s="74"/>
      <c r="AK11" s="74"/>
      <c r="AL11" s="74"/>
    </row>
    <row r="12" spans="1:38" x14ac:dyDescent="0.15">
      <c r="A12" s="89">
        <v>8</v>
      </c>
      <c r="B12" s="89" t="s">
        <v>166</v>
      </c>
      <c r="C12" s="97" t="s">
        <v>182</v>
      </c>
      <c r="D12" s="98" t="s">
        <v>168</v>
      </c>
      <c r="E12" s="97" t="s">
        <v>177</v>
      </c>
      <c r="F12" s="98" t="s">
        <v>178</v>
      </c>
      <c r="G12" s="91">
        <v>26</v>
      </c>
      <c r="H12" s="91">
        <v>0</v>
      </c>
      <c r="I12" s="90">
        <v>1</v>
      </c>
      <c r="J12" s="71" t="str">
        <f t="shared" si="5"/>
        <v>20ft</v>
      </c>
      <c r="K12" s="92">
        <v>0</v>
      </c>
      <c r="L12" s="92" t="s">
        <v>53</v>
      </c>
      <c r="M12" s="92" t="s">
        <v>54</v>
      </c>
      <c r="N12" s="92">
        <v>0</v>
      </c>
      <c r="O12" s="92"/>
      <c r="P12" s="71" t="str">
        <f>IF(H12&gt;0,Storage!$C$10,"nvt")</f>
        <v>nvt</v>
      </c>
      <c r="Q12" s="93" t="str">
        <f>IF(H12&gt;0,(H12*36*Storage!$C$9),"nvt")</f>
        <v>nvt</v>
      </c>
      <c r="R12" s="93">
        <f t="shared" si="0"/>
        <v>0</v>
      </c>
      <c r="S12" s="93">
        <f>Origin!$C$6</f>
        <v>0</v>
      </c>
      <c r="T12" s="93" t="str">
        <f>IF($K12&gt;0,($K12*Origin!$D$6),"nvt")</f>
        <v>nvt</v>
      </c>
      <c r="U12" s="71">
        <f>IF(Calculatie!G12&gt;45,Calculatie!G12*Origin!$J$6,IF(G12&gt;35,G12*Origin!$I$6,IF(G12&gt;25,G12*Origin!$H$6,IF(Calculatie!G12&gt;15,Calculatie!G12*Origin!$G$6,IF(Calculatie!G12&gt;5,Calculatie!G12*Origin!$F$6,IF(Calculatie!G12&gt;0,Origin!$E$6,"nvt"))))))</f>
        <v>0</v>
      </c>
      <c r="V12" s="93">
        <f>IF(I12=1,Origin!$K$6,"nvt")</f>
        <v>0</v>
      </c>
      <c r="W12" s="93">
        <f t="shared" si="1"/>
        <v>0</v>
      </c>
      <c r="X12" s="93">
        <f>Destination!$C$7</f>
        <v>0</v>
      </c>
      <c r="Y12" s="93" t="str">
        <f>IF(N12&gt;0,(N12*Destination!$D$7),"nvt")</f>
        <v>nvt</v>
      </c>
      <c r="Z12" s="71">
        <f>IF(Calculatie!$G12&gt;45,Calculatie!$G12*Destination!$J$7,IF($G12&gt;35,$G12*Destination!$I$7,IF($G12&gt;25,$G12*Destination!$H$7,IF(Calculatie!$G12&gt;15,Calculatie!$G12*Destination!$G$7,IF(Calculatie!$G12&gt;5,Calculatie!$G12*Destination!$F$7,IF(Calculatie!$G12&gt;0,Destination!$E$7,"nvt"))))))</f>
        <v>0</v>
      </c>
      <c r="AA12" s="93">
        <f>IF($I12=1,Destination!$K$7,"nvt")</f>
        <v>0</v>
      </c>
      <c r="AB12" s="93">
        <f t="shared" si="2"/>
        <v>0</v>
      </c>
      <c r="AC12" s="94">
        <f>Shipping!D6+Shipping!F6</f>
        <v>0</v>
      </c>
      <c r="AD12" s="95">
        <f t="shared" si="6"/>
        <v>0</v>
      </c>
      <c r="AE12" s="93">
        <f>(H12*2800*Insurance!$D$7)*36</f>
        <v>0</v>
      </c>
      <c r="AF12" s="93">
        <f>G12*2800*Insurance!$D$4</f>
        <v>0</v>
      </c>
      <c r="AG12" s="93">
        <f t="shared" si="3"/>
        <v>0</v>
      </c>
      <c r="AH12" s="93">
        <f t="shared" si="4"/>
        <v>0</v>
      </c>
      <c r="AI12" s="74"/>
      <c r="AJ12" s="74"/>
      <c r="AK12" s="74"/>
      <c r="AL12" s="74"/>
    </row>
    <row r="13" spans="1:38" x14ac:dyDescent="0.15">
      <c r="A13" s="89">
        <v>9</v>
      </c>
      <c r="B13" s="89" t="s">
        <v>166</v>
      </c>
      <c r="C13" s="97" t="s">
        <v>183</v>
      </c>
      <c r="D13" s="98" t="s">
        <v>168</v>
      </c>
      <c r="E13" s="97" t="s">
        <v>177</v>
      </c>
      <c r="F13" s="98" t="s">
        <v>178</v>
      </c>
      <c r="G13" s="91">
        <v>29</v>
      </c>
      <c r="H13" s="91">
        <v>2</v>
      </c>
      <c r="I13" s="90"/>
      <c r="J13" s="71" t="str">
        <f t="shared" si="5"/>
        <v>20ft</v>
      </c>
      <c r="K13" s="92">
        <v>0</v>
      </c>
      <c r="L13" s="92" t="s">
        <v>53</v>
      </c>
      <c r="M13" s="92" t="s">
        <v>54</v>
      </c>
      <c r="N13" s="92">
        <v>0</v>
      </c>
      <c r="O13" s="92"/>
      <c r="P13" s="71">
        <f>(Storage!$C$5+Storage!$C$7)*5</f>
        <v>0</v>
      </c>
      <c r="Q13" s="93">
        <f>IF(H13&gt;0,(H13*36*Storage!$C$9),"nvt")</f>
        <v>0</v>
      </c>
      <c r="R13" s="93">
        <f t="shared" si="0"/>
        <v>0</v>
      </c>
      <c r="S13" s="93">
        <f>Origin!$C$6</f>
        <v>0</v>
      </c>
      <c r="T13" s="93" t="str">
        <f>IF($K13&gt;0,($K13*Origin!$D$6),"nvt")</f>
        <v>nvt</v>
      </c>
      <c r="U13" s="71">
        <f>IF(Calculatie!G13&gt;45,Calculatie!G13*Origin!$J$6,IF(G13&gt;35,G13*Origin!$I$6,IF(G13&gt;25,G13*Origin!$H$6,IF(Calculatie!G13&gt;15,Calculatie!G13*Origin!$G$6,IF(Calculatie!G13&gt;5,Calculatie!G13*Origin!$F$6,IF(Calculatie!G13&gt;0,Origin!$E$6,"nvt"))))))</f>
        <v>0</v>
      </c>
      <c r="V13" s="93" t="str">
        <f>IF(I13=1,Origin!$K$6,"nvt")</f>
        <v>nvt</v>
      </c>
      <c r="W13" s="93">
        <f t="shared" si="1"/>
        <v>0</v>
      </c>
      <c r="X13" s="93">
        <f>Destination!$C$7</f>
        <v>0</v>
      </c>
      <c r="Y13" s="93" t="str">
        <f>IF(N13&gt;0,(N13*Destination!$D$7),"nvt")</f>
        <v>nvt</v>
      </c>
      <c r="Z13" s="71">
        <f>IF(Calculatie!$G13&gt;45,Calculatie!$G13*Destination!$J$7,IF($G13&gt;35,$G13*Destination!$I$7,IF($G13&gt;25,$G13*Destination!$H$7,IF(Calculatie!$G13&gt;15,Calculatie!$G13*Destination!$G$7,IF(Calculatie!$G13&gt;5,Calculatie!$G13*Destination!$F$7,IF(Calculatie!$G13&gt;0,Destination!$E$7,"nvt"))))))</f>
        <v>0</v>
      </c>
      <c r="AA13" s="93" t="str">
        <f>IF($I13=1,Destination!$K$7,"nvt")</f>
        <v>nvt</v>
      </c>
      <c r="AB13" s="93">
        <f t="shared" si="2"/>
        <v>0</v>
      </c>
      <c r="AC13" s="94">
        <f>Shipping!D6</f>
        <v>0</v>
      </c>
      <c r="AD13" s="95">
        <f t="shared" si="6"/>
        <v>0</v>
      </c>
      <c r="AE13" s="93">
        <f>(H13*2800*Insurance!$D$7)*36</f>
        <v>0</v>
      </c>
      <c r="AF13" s="93">
        <f>G13*2800*Insurance!$D$4</f>
        <v>0</v>
      </c>
      <c r="AG13" s="93">
        <f t="shared" si="3"/>
        <v>0</v>
      </c>
      <c r="AH13" s="93">
        <f t="shared" si="4"/>
        <v>0</v>
      </c>
      <c r="AI13" s="74"/>
      <c r="AJ13" s="74"/>
      <c r="AK13" s="74"/>
      <c r="AL13" s="74"/>
    </row>
    <row r="14" spans="1:38" x14ac:dyDescent="0.15">
      <c r="A14" s="89">
        <v>10</v>
      </c>
      <c r="B14" s="89" t="s">
        <v>166</v>
      </c>
      <c r="C14" s="97" t="s">
        <v>184</v>
      </c>
      <c r="D14" s="98" t="s">
        <v>168</v>
      </c>
      <c r="E14" s="97" t="s">
        <v>177</v>
      </c>
      <c r="F14" s="98" t="s">
        <v>178</v>
      </c>
      <c r="G14" s="91">
        <v>28</v>
      </c>
      <c r="H14" s="91">
        <v>2</v>
      </c>
      <c r="I14" s="90">
        <v>1</v>
      </c>
      <c r="J14" s="71" t="str">
        <f t="shared" si="5"/>
        <v>20ft</v>
      </c>
      <c r="K14" s="92">
        <v>0</v>
      </c>
      <c r="L14" s="92" t="s">
        <v>53</v>
      </c>
      <c r="M14" s="92" t="s">
        <v>54</v>
      </c>
      <c r="N14" s="92">
        <v>0</v>
      </c>
      <c r="O14" s="92"/>
      <c r="P14" s="71">
        <f>(Storage!$C$5+Storage!$C$7)*5</f>
        <v>0</v>
      </c>
      <c r="Q14" s="93">
        <f>IF(H14&gt;0,(H14*36*Storage!$C$9),"nvt")</f>
        <v>0</v>
      </c>
      <c r="R14" s="93">
        <f t="shared" si="0"/>
        <v>0</v>
      </c>
      <c r="S14" s="93">
        <f>Origin!$C$6</f>
        <v>0</v>
      </c>
      <c r="T14" s="93" t="str">
        <f>IF($K14&gt;0,($K14*Origin!$D$6),"nvt")</f>
        <v>nvt</v>
      </c>
      <c r="U14" s="71">
        <f>IF(Calculatie!G14&gt;45,Calculatie!G14*Origin!$J$6,IF(G14&gt;35,G14*Origin!$I$6,IF(G14&gt;25,G14*Origin!$H$6,IF(Calculatie!G14&gt;15,Calculatie!G14*Origin!$G$6,IF(Calculatie!G14&gt;5,Calculatie!G14*Origin!$F$6,IF(Calculatie!G14&gt;0,Origin!$E$6,"nvt"))))))</f>
        <v>0</v>
      </c>
      <c r="V14" s="93">
        <f>IF(I14=1,Origin!$K$6,"nvt")</f>
        <v>0</v>
      </c>
      <c r="W14" s="93">
        <f t="shared" si="1"/>
        <v>0</v>
      </c>
      <c r="X14" s="93">
        <f>Destination!$C$7</f>
        <v>0</v>
      </c>
      <c r="Y14" s="93" t="str">
        <f>IF(N14&gt;0,(N14*Destination!$D$7),"nvt")</f>
        <v>nvt</v>
      </c>
      <c r="Z14" s="71">
        <f>IF(Calculatie!$G14&gt;45,Calculatie!$G14*Destination!$J$7,IF($G14&gt;35,$G14*Destination!$I$7,IF($G14&gt;25,$G14*Destination!$H$7,IF(Calculatie!$G14&gt;15,Calculatie!$G14*Destination!$G$7,IF(Calculatie!$G14&gt;5,Calculatie!$G14*Destination!$F$7,IF(Calculatie!$G14&gt;0,Destination!$E$7,"nvt"))))))</f>
        <v>0</v>
      </c>
      <c r="AA14" s="93">
        <f>IF($I14=1,Destination!$K$7,"nvt")</f>
        <v>0</v>
      </c>
      <c r="AB14" s="93">
        <f t="shared" si="2"/>
        <v>0</v>
      </c>
      <c r="AC14" s="94">
        <f>Shipping!D6+Shipping!F6</f>
        <v>0</v>
      </c>
      <c r="AD14" s="95">
        <f t="shared" si="6"/>
        <v>0</v>
      </c>
      <c r="AE14" s="93">
        <f>(H14*2800*Insurance!$D$7)*36</f>
        <v>0</v>
      </c>
      <c r="AF14" s="93">
        <f>G14*2800*Insurance!$D$4</f>
        <v>0</v>
      </c>
      <c r="AG14" s="93">
        <f t="shared" si="3"/>
        <v>0</v>
      </c>
      <c r="AH14" s="93">
        <f t="shared" si="4"/>
        <v>0</v>
      </c>
      <c r="AI14" s="74"/>
      <c r="AJ14" s="74"/>
      <c r="AK14" s="74"/>
      <c r="AL14" s="74"/>
    </row>
    <row r="15" spans="1:38" x14ac:dyDescent="0.15">
      <c r="A15" s="89">
        <v>11</v>
      </c>
      <c r="B15" s="89" t="s">
        <v>166</v>
      </c>
      <c r="C15" s="97" t="s">
        <v>185</v>
      </c>
      <c r="D15" s="98" t="s">
        <v>168</v>
      </c>
      <c r="E15" s="97" t="s">
        <v>177</v>
      </c>
      <c r="F15" s="98" t="s">
        <v>178</v>
      </c>
      <c r="G15" s="91">
        <v>36</v>
      </c>
      <c r="H15" s="91">
        <v>2</v>
      </c>
      <c r="I15" s="90">
        <v>1</v>
      </c>
      <c r="J15" s="71" t="str">
        <f t="shared" si="5"/>
        <v>40ft</v>
      </c>
      <c r="K15" s="92">
        <v>0</v>
      </c>
      <c r="L15" s="92" t="s">
        <v>53</v>
      </c>
      <c r="M15" s="92" t="s">
        <v>54</v>
      </c>
      <c r="N15" s="92">
        <v>0</v>
      </c>
      <c r="O15" s="92"/>
      <c r="P15" s="71">
        <f>(Storage!$C$5+Storage!$C$7)*5</f>
        <v>0</v>
      </c>
      <c r="Q15" s="93">
        <f>IF(H15&gt;0,(H15*36*Storage!$C$9),"nvt")</f>
        <v>0</v>
      </c>
      <c r="R15" s="93">
        <f t="shared" si="0"/>
        <v>0</v>
      </c>
      <c r="S15" s="93">
        <f>Origin!$C$6</f>
        <v>0</v>
      </c>
      <c r="T15" s="93" t="str">
        <f>IF($K15&gt;0,($K15*Origin!$D$6),"nvt")</f>
        <v>nvt</v>
      </c>
      <c r="U15" s="71">
        <f>IF(Calculatie!G15&gt;45,Calculatie!G15*Origin!$J$6,IF(G15&gt;35,G15*Origin!$I$6,IF(G15&gt;25,G15*Origin!$H$6,IF(Calculatie!G15&gt;15,Calculatie!G15*Origin!$G$6,IF(Calculatie!G15&gt;5,Calculatie!G15*Origin!$F$6,IF(Calculatie!G15&gt;0,Origin!$E$6,"nvt"))))))</f>
        <v>0</v>
      </c>
      <c r="V15" s="93">
        <f>IF(I15=1,Origin!$K$6,"nvt")</f>
        <v>0</v>
      </c>
      <c r="W15" s="93">
        <f t="shared" si="1"/>
        <v>0</v>
      </c>
      <c r="X15" s="93">
        <f>Destination!$C$7</f>
        <v>0</v>
      </c>
      <c r="Y15" s="93" t="str">
        <f>IF(N15&gt;0,(N15*Destination!$D$7),"nvt")</f>
        <v>nvt</v>
      </c>
      <c r="Z15" s="71">
        <f>IF(Calculatie!$G15&gt;45,Calculatie!$G15*Destination!$J$7,IF($G15&gt;35,$G15*Destination!$I$7,IF($G15&gt;25,$G15*Destination!$H$7,IF(Calculatie!$G15&gt;15,Calculatie!$G15*Destination!$G$7,IF(Calculatie!$G15&gt;5,Calculatie!$G15*Destination!$F$7,IF(Calculatie!$G15&gt;0,Destination!$E$7,"nvt"))))))</f>
        <v>0</v>
      </c>
      <c r="AA15" s="93">
        <f>IF($I15=1,Destination!$K$7,"nvt")</f>
        <v>0</v>
      </c>
      <c r="AB15" s="93">
        <f t="shared" si="2"/>
        <v>0</v>
      </c>
      <c r="AC15" s="94">
        <f>Shipping!E6+Shipping!F6</f>
        <v>0</v>
      </c>
      <c r="AD15" s="95">
        <f t="shared" si="6"/>
        <v>0</v>
      </c>
      <c r="AE15" s="93">
        <f>(H15*2800*Insurance!$D$7)*36</f>
        <v>0</v>
      </c>
      <c r="AF15" s="93">
        <f>G15*2800*Insurance!$D$4</f>
        <v>0</v>
      </c>
      <c r="AG15" s="93">
        <f t="shared" si="3"/>
        <v>0</v>
      </c>
      <c r="AH15" s="93">
        <f t="shared" si="4"/>
        <v>0</v>
      </c>
      <c r="AI15" s="74"/>
      <c r="AJ15" s="74"/>
      <c r="AK15" s="74"/>
      <c r="AL15" s="74"/>
    </row>
    <row r="16" spans="1:38" x14ac:dyDescent="0.15">
      <c r="A16" s="89">
        <v>12</v>
      </c>
      <c r="B16" s="89" t="s">
        <v>166</v>
      </c>
      <c r="C16" s="97" t="s">
        <v>186</v>
      </c>
      <c r="D16" s="98" t="s">
        <v>168</v>
      </c>
      <c r="E16" s="97" t="s">
        <v>177</v>
      </c>
      <c r="F16" s="98" t="s">
        <v>178</v>
      </c>
      <c r="G16" s="91">
        <v>39</v>
      </c>
      <c r="H16" s="91">
        <v>0</v>
      </c>
      <c r="I16" s="90"/>
      <c r="J16" s="71" t="str">
        <f t="shared" si="5"/>
        <v>40ft</v>
      </c>
      <c r="K16" s="92">
        <v>0</v>
      </c>
      <c r="L16" s="92" t="s">
        <v>53</v>
      </c>
      <c r="M16" s="92" t="s">
        <v>54</v>
      </c>
      <c r="N16" s="92">
        <v>0</v>
      </c>
      <c r="O16" s="92"/>
      <c r="P16" s="71" t="str">
        <f>IF(H16&gt;0,Storage!$C$10,"nvt")</f>
        <v>nvt</v>
      </c>
      <c r="Q16" s="93" t="str">
        <f>IF(H16&gt;0,(H16*36*Storage!$C$9),"nvt")</f>
        <v>nvt</v>
      </c>
      <c r="R16" s="93">
        <f t="shared" si="0"/>
        <v>0</v>
      </c>
      <c r="S16" s="93">
        <f>Origin!$C$6</f>
        <v>0</v>
      </c>
      <c r="T16" s="93" t="str">
        <f>IF($K16&gt;0,($K16*Origin!$D$6),"nvt")</f>
        <v>nvt</v>
      </c>
      <c r="U16" s="71">
        <f>IF(Calculatie!G16&gt;45,Calculatie!G16*Origin!$J$6,IF(G16&gt;35,G16*Origin!$I$6,IF(G16&gt;25,G16*Origin!$H$6,IF(Calculatie!G16&gt;15,Calculatie!G16*Origin!$G$6,IF(Calculatie!G16&gt;5,Calculatie!G16*Origin!$F$6,IF(Calculatie!G16&gt;0,Origin!$E$6,"nvt"))))))</f>
        <v>0</v>
      </c>
      <c r="V16" s="93" t="str">
        <f>IF(I16=1,Origin!$K$6,"nvt")</f>
        <v>nvt</v>
      </c>
      <c r="W16" s="93">
        <f t="shared" si="1"/>
        <v>0</v>
      </c>
      <c r="X16" s="93">
        <f>Destination!$C$7</f>
        <v>0</v>
      </c>
      <c r="Y16" s="93" t="str">
        <f>IF(N16&gt;0,(N16*Destination!$D$7),"nvt")</f>
        <v>nvt</v>
      </c>
      <c r="Z16" s="71">
        <f>IF(Calculatie!$G16&gt;45,Calculatie!$G16*Destination!$J$7,IF($G16&gt;35,$G16*Destination!$I$7,IF($G16&gt;25,$G16*Destination!$H$7,IF(Calculatie!$G16&gt;15,Calculatie!$G16*Destination!$G$7,IF(Calculatie!$G16&gt;5,Calculatie!$G16*Destination!$F$7,IF(Calculatie!$G16&gt;0,Destination!$E$7,"nvt"))))))</f>
        <v>0</v>
      </c>
      <c r="AA16" s="93" t="str">
        <f>IF($I16=1,Destination!$K$7,"nvt")</f>
        <v>nvt</v>
      </c>
      <c r="AB16" s="93">
        <f t="shared" si="2"/>
        <v>0</v>
      </c>
      <c r="AC16" s="94">
        <f>Shipping!E6</f>
        <v>0</v>
      </c>
      <c r="AD16" s="95">
        <f t="shared" si="6"/>
        <v>0</v>
      </c>
      <c r="AE16" s="93">
        <f>(H16*2800*Insurance!$D$7)*36</f>
        <v>0</v>
      </c>
      <c r="AF16" s="93">
        <f>G16*2800*Insurance!$D$4</f>
        <v>0</v>
      </c>
      <c r="AG16" s="93">
        <f t="shared" si="3"/>
        <v>0</v>
      </c>
      <c r="AH16" s="93">
        <f t="shared" si="4"/>
        <v>0</v>
      </c>
      <c r="AI16" s="74"/>
      <c r="AJ16" s="74"/>
      <c r="AK16" s="74"/>
      <c r="AL16" s="74"/>
    </row>
    <row r="17" spans="1:38" x14ac:dyDescent="0.15">
      <c r="A17" s="89">
        <v>13</v>
      </c>
      <c r="B17" s="89" t="s">
        <v>166</v>
      </c>
      <c r="C17" s="97" t="s">
        <v>187</v>
      </c>
      <c r="D17" s="98" t="s">
        <v>168</v>
      </c>
      <c r="E17" s="97" t="s">
        <v>177</v>
      </c>
      <c r="F17" s="98" t="s">
        <v>178</v>
      </c>
      <c r="G17" s="91">
        <v>40</v>
      </c>
      <c r="H17" s="91">
        <v>13</v>
      </c>
      <c r="I17" s="90">
        <v>1</v>
      </c>
      <c r="J17" s="71" t="str">
        <f t="shared" si="5"/>
        <v>40ft</v>
      </c>
      <c r="K17" s="92">
        <v>0</v>
      </c>
      <c r="L17" s="92" t="s">
        <v>53</v>
      </c>
      <c r="M17" s="92" t="s">
        <v>54</v>
      </c>
      <c r="N17" s="92">
        <v>0</v>
      </c>
      <c r="O17" s="92"/>
      <c r="P17" s="71">
        <f>(Storage!$C$5+Storage!$C$7)*H17</f>
        <v>0</v>
      </c>
      <c r="Q17" s="93">
        <f>IF(H17&gt;0,(H17*36*Storage!$C$9),"nvt")</f>
        <v>0</v>
      </c>
      <c r="R17" s="93">
        <f t="shared" si="0"/>
        <v>0</v>
      </c>
      <c r="S17" s="93">
        <f>Origin!$C$6</f>
        <v>0</v>
      </c>
      <c r="T17" s="93" t="str">
        <f>IF($K17&gt;0,($K17*Origin!$D$6),"nvt")</f>
        <v>nvt</v>
      </c>
      <c r="U17" s="71">
        <f>IF(Calculatie!G17&gt;45,Calculatie!G17*Origin!$J$6,IF(G17&gt;35,G17*Origin!$I$6,IF(G17&gt;25,G17*Origin!$H$6,IF(Calculatie!G17&gt;15,Calculatie!G17*Origin!$G$6,IF(Calculatie!G17&gt;5,Calculatie!G17*Origin!$F$6,IF(Calculatie!G17&gt;0,Origin!$E$6,"nvt"))))))</f>
        <v>0</v>
      </c>
      <c r="V17" s="93">
        <f>IF(I17=1,Origin!$K$6,"nvt")</f>
        <v>0</v>
      </c>
      <c r="W17" s="93">
        <f t="shared" si="1"/>
        <v>0</v>
      </c>
      <c r="X17" s="93">
        <f>Destination!$C$7</f>
        <v>0</v>
      </c>
      <c r="Y17" s="93" t="str">
        <f>IF(N17&gt;0,(N17*Destination!$D$7),"nvt")</f>
        <v>nvt</v>
      </c>
      <c r="Z17" s="71">
        <f>IF(Calculatie!$G17&gt;45,Calculatie!$G17*Destination!$J$7,IF($G17&gt;35,$G17*Destination!$I$7,IF($G17&gt;25,$G17*Destination!$H$7,IF(Calculatie!$G17&gt;15,Calculatie!$G17*Destination!$G$7,IF(Calculatie!$G17&gt;5,Calculatie!$G17*Destination!$F$7,IF(Calculatie!$G17&gt;0,Destination!$E$7,"nvt"))))))</f>
        <v>0</v>
      </c>
      <c r="AA17" s="93">
        <f>IF($I17=1,Destination!$K$7,"nvt")</f>
        <v>0</v>
      </c>
      <c r="AB17" s="93">
        <f t="shared" si="2"/>
        <v>0</v>
      </c>
      <c r="AC17" s="94">
        <f>Shipping!E6+Shipping!F6</f>
        <v>0</v>
      </c>
      <c r="AD17" s="95">
        <f t="shared" si="6"/>
        <v>0</v>
      </c>
      <c r="AE17" s="93">
        <f>(H17*2800*Insurance!$D$7)*36</f>
        <v>0</v>
      </c>
      <c r="AF17" s="93">
        <f>G17*2800*Insurance!$D$4</f>
        <v>0</v>
      </c>
      <c r="AG17" s="93">
        <f t="shared" si="3"/>
        <v>0</v>
      </c>
      <c r="AH17" s="93">
        <f t="shared" si="4"/>
        <v>0</v>
      </c>
      <c r="AI17" s="74"/>
      <c r="AJ17" s="74"/>
      <c r="AK17" s="74"/>
      <c r="AL17" s="74"/>
    </row>
    <row r="18" spans="1:38" x14ac:dyDescent="0.15">
      <c r="A18" s="89">
        <v>14</v>
      </c>
      <c r="B18" s="89" t="s">
        <v>166</v>
      </c>
      <c r="C18" s="97" t="s">
        <v>186</v>
      </c>
      <c r="D18" s="98" t="s">
        <v>168</v>
      </c>
      <c r="E18" s="97" t="s">
        <v>177</v>
      </c>
      <c r="F18" s="98" t="s">
        <v>178</v>
      </c>
      <c r="G18" s="91">
        <v>43</v>
      </c>
      <c r="H18" s="91">
        <v>4</v>
      </c>
      <c r="I18" s="90">
        <v>1</v>
      </c>
      <c r="J18" s="71" t="str">
        <f t="shared" si="5"/>
        <v>40ft</v>
      </c>
      <c r="K18" s="92">
        <v>0</v>
      </c>
      <c r="L18" s="92" t="s">
        <v>53</v>
      </c>
      <c r="M18" s="92" t="s">
        <v>54</v>
      </c>
      <c r="N18" s="92">
        <v>0</v>
      </c>
      <c r="O18" s="92"/>
      <c r="P18" s="71">
        <f>(Storage!$C$5+Storage!$C$7)*5</f>
        <v>0</v>
      </c>
      <c r="Q18" s="93">
        <f>IF(H18&gt;0,(H18*36*Storage!$C$9),"nvt")</f>
        <v>0</v>
      </c>
      <c r="R18" s="93">
        <f t="shared" si="0"/>
        <v>0</v>
      </c>
      <c r="S18" s="93">
        <f>Origin!$C$6</f>
        <v>0</v>
      </c>
      <c r="T18" s="93" t="str">
        <f>IF($K18&gt;0,($K18*Origin!$D$6),"nvt")</f>
        <v>nvt</v>
      </c>
      <c r="U18" s="71">
        <f>IF(Calculatie!G18&gt;45,Calculatie!G18*Origin!$J$6,IF(G18&gt;35,G18*Origin!$I$6,IF(G18&gt;25,G18*Origin!$H$6,IF(Calculatie!G18&gt;15,Calculatie!G18*Origin!$G$6,IF(Calculatie!G18&gt;5,Calculatie!G18*Origin!$F$6,IF(Calculatie!G18&gt;0,Origin!$E$6,"nvt"))))))</f>
        <v>0</v>
      </c>
      <c r="V18" s="93">
        <f>IF(I18=1,Origin!$K$6,"nvt")</f>
        <v>0</v>
      </c>
      <c r="W18" s="93">
        <f t="shared" si="1"/>
        <v>0</v>
      </c>
      <c r="X18" s="93">
        <f>Destination!$C$7</f>
        <v>0</v>
      </c>
      <c r="Y18" s="93" t="str">
        <f>IF(N18&gt;0,(N18*Destination!$D$7),"nvt")</f>
        <v>nvt</v>
      </c>
      <c r="Z18" s="71">
        <f>IF(Calculatie!$G18&gt;45,Calculatie!$G18*Destination!$J$7,IF($G18&gt;35,$G18*Destination!$I$7,IF($G18&gt;25,$G18*Destination!$H$7,IF(Calculatie!$G18&gt;15,Calculatie!$G18*Destination!$G$7,IF(Calculatie!$G18&gt;5,Calculatie!$G18*Destination!$F$7,IF(Calculatie!$G18&gt;0,Destination!$E$7,"nvt"))))))</f>
        <v>0</v>
      </c>
      <c r="AA18" s="93">
        <f>IF($I18=1,Destination!$K$7,"nvt")</f>
        <v>0</v>
      </c>
      <c r="AB18" s="93">
        <f t="shared" si="2"/>
        <v>0</v>
      </c>
      <c r="AC18" s="94">
        <f>Shipping!E6+Shipping!F6</f>
        <v>0</v>
      </c>
      <c r="AD18" s="95">
        <f t="shared" si="6"/>
        <v>0</v>
      </c>
      <c r="AE18" s="93">
        <f>(H18*2800*Insurance!$D$7)*36</f>
        <v>0</v>
      </c>
      <c r="AF18" s="93">
        <f>G18*2800*Insurance!$D$4</f>
        <v>0</v>
      </c>
      <c r="AG18" s="93">
        <f t="shared" si="3"/>
        <v>0</v>
      </c>
      <c r="AH18" s="93">
        <f t="shared" si="4"/>
        <v>0</v>
      </c>
      <c r="AI18" s="74"/>
      <c r="AJ18" s="74"/>
      <c r="AK18" s="74"/>
      <c r="AL18" s="74"/>
    </row>
    <row r="19" spans="1:38" x14ac:dyDescent="0.15">
      <c r="A19" s="89">
        <v>15</v>
      </c>
      <c r="B19" s="89" t="s">
        <v>166</v>
      </c>
      <c r="C19" s="97" t="s">
        <v>188</v>
      </c>
      <c r="D19" s="98" t="s">
        <v>168</v>
      </c>
      <c r="E19" s="97" t="s">
        <v>177</v>
      </c>
      <c r="F19" s="98" t="s">
        <v>178</v>
      </c>
      <c r="G19" s="91">
        <v>50</v>
      </c>
      <c r="H19" s="91">
        <v>0</v>
      </c>
      <c r="I19" s="90">
        <v>1</v>
      </c>
      <c r="J19" s="71" t="str">
        <f t="shared" si="5"/>
        <v>40ft</v>
      </c>
      <c r="K19" s="92">
        <v>0</v>
      </c>
      <c r="L19" s="92" t="s">
        <v>53</v>
      </c>
      <c r="M19" s="92" t="s">
        <v>54</v>
      </c>
      <c r="N19" s="92">
        <v>0</v>
      </c>
      <c r="O19" s="92"/>
      <c r="P19" s="71" t="str">
        <f>IF(H19&gt;0,Storage!$C$10,"nvt")</f>
        <v>nvt</v>
      </c>
      <c r="Q19" s="93" t="str">
        <f>IF(H19&gt;0,(H19*36*Storage!$C$9),"nvt")</f>
        <v>nvt</v>
      </c>
      <c r="R19" s="93">
        <f t="shared" si="0"/>
        <v>0</v>
      </c>
      <c r="S19" s="93">
        <f>Origin!$C$6</f>
        <v>0</v>
      </c>
      <c r="T19" s="93" t="str">
        <f>IF($K19&gt;0,($K19*Origin!$D$6),"nvt")</f>
        <v>nvt</v>
      </c>
      <c r="U19" s="71">
        <f>IF(Calculatie!G19&gt;45,Calculatie!G19*Origin!$J$6,IF(G19&gt;35,G19*Origin!$I$6,IF(G19&gt;25,G19*Origin!$H$6,IF(Calculatie!G19&gt;15,Calculatie!G19*Origin!$G$6,IF(Calculatie!G19&gt;5,Calculatie!G19*Origin!$F$6,IF(Calculatie!G19&gt;0,Origin!$E$6,"nvt"))))))</f>
        <v>0</v>
      </c>
      <c r="V19" s="93">
        <f>IF(I19=1,Origin!$K$6,"nvt")</f>
        <v>0</v>
      </c>
      <c r="W19" s="93">
        <f t="shared" si="1"/>
        <v>0</v>
      </c>
      <c r="X19" s="93">
        <f>Destination!$C$7</f>
        <v>0</v>
      </c>
      <c r="Y19" s="93" t="str">
        <f>IF(N19&gt;0,(N19*Destination!$D$7),"nvt")</f>
        <v>nvt</v>
      </c>
      <c r="Z19" s="71">
        <f>IF(Calculatie!$G19&gt;45,Calculatie!$G19*Destination!$J$7,IF($G19&gt;35,$G19*Destination!$I$7,IF($G19&gt;25,$G19*Destination!$H$7,IF(Calculatie!$G19&gt;15,Calculatie!$G19*Destination!$G$7,IF(Calculatie!$G19&gt;5,Calculatie!$G19*Destination!$F$7,IF(Calculatie!$G19&gt;0,Destination!$E$7,"nvt"))))))</f>
        <v>0</v>
      </c>
      <c r="AA19" s="93">
        <f>IF($I19=1,Destination!$K$7,"nvt")</f>
        <v>0</v>
      </c>
      <c r="AB19" s="93">
        <f t="shared" si="2"/>
        <v>0</v>
      </c>
      <c r="AC19" s="94">
        <f>Shipping!E6+Shipping!F6</f>
        <v>0</v>
      </c>
      <c r="AD19" s="95">
        <f t="shared" si="6"/>
        <v>0</v>
      </c>
      <c r="AE19" s="93">
        <f>(H19*2800*Insurance!$D$7)*36</f>
        <v>0</v>
      </c>
      <c r="AF19" s="93">
        <f>G19*2800*Insurance!$D$4</f>
        <v>0</v>
      </c>
      <c r="AG19" s="93">
        <f t="shared" si="3"/>
        <v>0</v>
      </c>
      <c r="AH19" s="93">
        <f t="shared" si="4"/>
        <v>0</v>
      </c>
      <c r="AI19" s="74"/>
      <c r="AJ19" s="74"/>
      <c r="AK19" s="74"/>
      <c r="AL19" s="74"/>
    </row>
    <row r="20" spans="1:38" x14ac:dyDescent="0.15">
      <c r="A20" s="89">
        <v>16</v>
      </c>
      <c r="B20" s="89" t="s">
        <v>166</v>
      </c>
      <c r="C20" s="97" t="s">
        <v>189</v>
      </c>
      <c r="D20" s="98" t="s">
        <v>168</v>
      </c>
      <c r="E20" s="97" t="s">
        <v>177</v>
      </c>
      <c r="F20" s="98" t="s">
        <v>178</v>
      </c>
      <c r="G20" s="91">
        <v>61</v>
      </c>
      <c r="H20" s="91">
        <v>5</v>
      </c>
      <c r="I20" s="90"/>
      <c r="J20" s="71" t="str">
        <f t="shared" si="5"/>
        <v>40ft</v>
      </c>
      <c r="K20" s="92">
        <v>0</v>
      </c>
      <c r="L20" s="92" t="s">
        <v>53</v>
      </c>
      <c r="M20" s="92" t="s">
        <v>54</v>
      </c>
      <c r="N20" s="92">
        <v>0</v>
      </c>
      <c r="O20" s="92"/>
      <c r="P20" s="71">
        <f>(Storage!$C$5+Storage!$C$7)*5</f>
        <v>0</v>
      </c>
      <c r="Q20" s="93">
        <f>IF(H20&gt;0,(H20*36*Storage!$C$9),"nvt")</f>
        <v>0</v>
      </c>
      <c r="R20" s="93">
        <f t="shared" si="0"/>
        <v>0</v>
      </c>
      <c r="S20" s="93">
        <f>Origin!$C$6</f>
        <v>0</v>
      </c>
      <c r="T20" s="93" t="str">
        <f>IF($K20&gt;0,($K20*Origin!$D$6),"nvt")</f>
        <v>nvt</v>
      </c>
      <c r="U20" s="71">
        <f>IF(Calculatie!G20&gt;45,Calculatie!G20*Origin!$J$6,IF(G20&gt;35,G20*Origin!$I$6,IF(G20&gt;25,G20*Origin!$H$6,IF(Calculatie!G20&gt;15,Calculatie!G20*Origin!$G$6,IF(Calculatie!G20&gt;5,Calculatie!G20*Origin!$F$6,IF(Calculatie!G20&gt;0,Origin!$E$6,"nvt"))))))</f>
        <v>0</v>
      </c>
      <c r="V20" s="93" t="str">
        <f>IF(I20=1,Origin!$K$6,"nvt")</f>
        <v>nvt</v>
      </c>
      <c r="W20" s="93">
        <f t="shared" si="1"/>
        <v>0</v>
      </c>
      <c r="X20" s="93">
        <f>Destination!$C$7</f>
        <v>0</v>
      </c>
      <c r="Y20" s="93" t="str">
        <f>IF(N20&gt;0,(N20*Destination!$D$7),"nvt")</f>
        <v>nvt</v>
      </c>
      <c r="Z20" s="71">
        <f>IF(Calculatie!$G20&gt;45,Calculatie!$G20*Destination!$J$7,IF($G20&gt;35,$G20*Destination!$I$7,IF($G20&gt;25,$G20*Destination!$H$7,IF(Calculatie!$G20&gt;15,Calculatie!$G20*Destination!$G$7,IF(Calculatie!$G20&gt;5,Calculatie!$G20*Destination!$F$7,IF(Calculatie!$G20&gt;0,Destination!$E$7,"nvt"))))))</f>
        <v>0</v>
      </c>
      <c r="AA20" s="93" t="str">
        <f>IF($I20=1,Destination!$K$7,"nvt")</f>
        <v>nvt</v>
      </c>
      <c r="AB20" s="93">
        <f t="shared" si="2"/>
        <v>0</v>
      </c>
      <c r="AC20" s="94">
        <f>Shipping!E6</f>
        <v>0</v>
      </c>
      <c r="AD20" s="95">
        <f t="shared" si="6"/>
        <v>0</v>
      </c>
      <c r="AE20" s="93">
        <f>(H20*2800*Insurance!$D$7)*36</f>
        <v>0</v>
      </c>
      <c r="AF20" s="93">
        <f>G20*2800*Insurance!$D$4</f>
        <v>0</v>
      </c>
      <c r="AG20" s="93">
        <f t="shared" si="3"/>
        <v>0</v>
      </c>
      <c r="AH20" s="93">
        <f t="shared" si="4"/>
        <v>0</v>
      </c>
      <c r="AI20" s="74"/>
      <c r="AJ20" s="74"/>
      <c r="AK20" s="74"/>
      <c r="AL20" s="74"/>
    </row>
    <row r="21" spans="1:38" x14ac:dyDescent="0.15">
      <c r="A21" s="89">
        <v>17</v>
      </c>
      <c r="B21" s="89" t="s">
        <v>166</v>
      </c>
      <c r="C21" s="97" t="s">
        <v>190</v>
      </c>
      <c r="D21" s="98" t="s">
        <v>168</v>
      </c>
      <c r="E21" s="97" t="s">
        <v>56</v>
      </c>
      <c r="F21" s="98" t="s">
        <v>191</v>
      </c>
      <c r="G21" s="91">
        <v>66</v>
      </c>
      <c r="H21" s="91">
        <v>10</v>
      </c>
      <c r="I21" s="90">
        <v>1</v>
      </c>
      <c r="J21" s="71" t="str">
        <f t="shared" si="5"/>
        <v>40ft</v>
      </c>
      <c r="K21" s="92">
        <v>0</v>
      </c>
      <c r="L21" s="92" t="s">
        <v>53</v>
      </c>
      <c r="M21" s="92" t="s">
        <v>56</v>
      </c>
      <c r="N21" s="92">
        <v>0</v>
      </c>
      <c r="O21" s="92"/>
      <c r="P21" s="71">
        <f>(Storage!$C$5+Storage!$C$7)*H21</f>
        <v>0</v>
      </c>
      <c r="Q21" s="93">
        <f>IF(H21&gt;0,(H21*36*Storage!$C$9),"nvt")</f>
        <v>0</v>
      </c>
      <c r="R21" s="93">
        <f t="shared" si="0"/>
        <v>0</v>
      </c>
      <c r="S21" s="93">
        <f>Origin!$C$6</f>
        <v>0</v>
      </c>
      <c r="T21" s="93" t="str">
        <f>IF($K21&gt;0,($K21*Origin!$D$6),"nvt")</f>
        <v>nvt</v>
      </c>
      <c r="U21" s="71">
        <f>IF(Calculatie!G21&gt;45,Calculatie!G21*Origin!$J$6,IF(G21&gt;35,G21*Origin!$I$6,IF(G21&gt;25,G21*Origin!$H$6,IF(Calculatie!G21&gt;15,Calculatie!G21*Origin!$G$6,IF(Calculatie!G21&gt;5,Calculatie!G21*Origin!$F$6,IF(Calculatie!G21&gt;0,Origin!$E$6,"nvt"))))))</f>
        <v>0</v>
      </c>
      <c r="V21" s="93">
        <f>IF(I21=1,Origin!$K$6,"nvt")</f>
        <v>0</v>
      </c>
      <c r="W21" s="93">
        <f t="shared" si="1"/>
        <v>0</v>
      </c>
      <c r="X21" s="93">
        <f>Destination!$C$9</f>
        <v>0</v>
      </c>
      <c r="Y21" s="93" t="str">
        <f>IF(N21&gt;0,(N21*Destination!$D$11),"nvt")</f>
        <v>nvt</v>
      </c>
      <c r="Z21" s="71">
        <f>IF(Calculatie!$G21&gt;45,Calculatie!$G21*Destination!$J$9,IF($G21&gt;35,$G21*Destination!$I$9,IF($G21&gt;25,$G21*Destination!$H$9,IF(Calculatie!$G21&gt;15,Calculatie!$G21*Destination!$G$9,IF(Calculatie!$G21&gt;5,Calculatie!$G21*Destination!$F$9,IF(Calculatie!$G21&gt;0,Destination!$E$9,"nvt"))))))</f>
        <v>0</v>
      </c>
      <c r="AA21" s="93">
        <f>IF($I21=1,Destination!$K$9,"nvt")</f>
        <v>0</v>
      </c>
      <c r="AB21" s="93">
        <f t="shared" si="2"/>
        <v>0</v>
      </c>
      <c r="AC21" s="94">
        <f>Shipping!E8+Shipping!F8</f>
        <v>0</v>
      </c>
      <c r="AD21" s="95">
        <f t="shared" si="6"/>
        <v>0</v>
      </c>
      <c r="AE21" s="93">
        <f>(H21*2800*Insurance!$D$7)*36</f>
        <v>0</v>
      </c>
      <c r="AF21" s="93">
        <f>G21*2800*Insurance!$D$4</f>
        <v>0</v>
      </c>
      <c r="AG21" s="93">
        <f t="shared" si="3"/>
        <v>0</v>
      </c>
      <c r="AH21" s="93">
        <f t="shared" si="4"/>
        <v>0</v>
      </c>
      <c r="AI21" s="74"/>
      <c r="AJ21" s="74"/>
      <c r="AK21" s="74"/>
      <c r="AL21" s="74"/>
    </row>
    <row r="22" spans="1:38" x14ac:dyDescent="0.15">
      <c r="A22" s="89">
        <v>18</v>
      </c>
      <c r="B22" s="89" t="s">
        <v>166</v>
      </c>
      <c r="C22" s="89" t="s">
        <v>192</v>
      </c>
      <c r="D22" s="90" t="s">
        <v>168</v>
      </c>
      <c r="E22" s="89" t="s">
        <v>193</v>
      </c>
      <c r="F22" s="90" t="s">
        <v>194</v>
      </c>
      <c r="G22" s="91">
        <v>2</v>
      </c>
      <c r="H22" s="91">
        <v>0</v>
      </c>
      <c r="I22" s="90"/>
      <c r="J22" s="71" t="str">
        <f t="shared" si="5"/>
        <v>20ft</v>
      </c>
      <c r="K22" s="92">
        <v>0</v>
      </c>
      <c r="L22" s="92" t="s">
        <v>53</v>
      </c>
      <c r="M22" s="92" t="s">
        <v>46</v>
      </c>
      <c r="N22" s="92">
        <v>0</v>
      </c>
      <c r="O22" s="92"/>
      <c r="P22" s="71" t="str">
        <f>IF(H22&gt;0,Storage!$C$10,"nvt")</f>
        <v>nvt</v>
      </c>
      <c r="Q22" s="93" t="str">
        <f>IF(H22&gt;0,(H22*36*Storage!$C$9),"nvt")</f>
        <v>nvt</v>
      </c>
      <c r="R22" s="93">
        <f t="shared" si="0"/>
        <v>0</v>
      </c>
      <c r="S22" s="93">
        <f>Origin!$C$6</f>
        <v>0</v>
      </c>
      <c r="T22" s="93" t="str">
        <f>IF($K22&gt;0,($K22*Origin!$D$6),"nvt")</f>
        <v>nvt</v>
      </c>
      <c r="U22" s="71">
        <f>IF(Calculatie!G22&gt;45,Calculatie!G22*Origin!$J$6,IF(G22&gt;35,G22*Origin!$I$6,IF(G22&gt;25,G22*Origin!$H$6,IF(Calculatie!G22&gt;15,Calculatie!G22*Origin!$G$6,IF(Calculatie!G22&gt;5,Calculatie!G22*Origin!$F$6,IF(Calculatie!G22&gt;0,Origin!$E$6,"nvt"))))))</f>
        <v>0</v>
      </c>
      <c r="V22" s="93" t="str">
        <f>IF(I22=1,Origin!$K$6,"nvt")</f>
        <v>nvt</v>
      </c>
      <c r="W22" s="93">
        <f t="shared" si="1"/>
        <v>0</v>
      </c>
      <c r="X22" s="93">
        <f>Destination!$C$13</f>
        <v>0</v>
      </c>
      <c r="Y22" s="93" t="str">
        <f>IF(N22&gt;0,(N22*Destination!$D$13),"nvt")</f>
        <v>nvt</v>
      </c>
      <c r="Z22" s="71">
        <f>IF(Calculatie!$G22&gt;45,Calculatie!$G22*Destination!$J$13,IF($G22&gt;35,$G22*Destination!$I$13,IF($G22&gt;25,$G22*Destination!$H$13,IF(Calculatie!$G22&gt;15,Calculatie!$G22*Destination!$G$13,IF(Calculatie!$G22&gt;5,Calculatie!$G22*Destination!$F$13,IF(Calculatie!$G22&gt;0,Destination!$E$13,"nvt"))))))</f>
        <v>0</v>
      </c>
      <c r="AA22" s="93" t="str">
        <f>IF($I22=1,Destination!$K$13,"nvt")</f>
        <v>nvt</v>
      </c>
      <c r="AB22" s="93">
        <f t="shared" si="2"/>
        <v>0</v>
      </c>
      <c r="AC22" s="94">
        <f>Shipping!D12</f>
        <v>0</v>
      </c>
      <c r="AD22" s="95">
        <f t="shared" si="6"/>
        <v>0</v>
      </c>
      <c r="AE22" s="93">
        <f>(H22*2800*Insurance!$D$7)*36</f>
        <v>0</v>
      </c>
      <c r="AF22" s="93">
        <f>G22*2800*Insurance!$D$4</f>
        <v>0</v>
      </c>
      <c r="AG22" s="93">
        <f t="shared" si="3"/>
        <v>0</v>
      </c>
      <c r="AH22" s="93">
        <f t="shared" si="4"/>
        <v>0</v>
      </c>
      <c r="AI22" s="74"/>
      <c r="AJ22" s="74"/>
      <c r="AK22" s="74"/>
      <c r="AL22" s="74"/>
    </row>
    <row r="23" spans="1:38" x14ac:dyDescent="0.15">
      <c r="A23" s="89">
        <v>19</v>
      </c>
      <c r="B23" s="89" t="s">
        <v>166</v>
      </c>
      <c r="C23" s="89" t="s">
        <v>183</v>
      </c>
      <c r="D23" s="90" t="s">
        <v>168</v>
      </c>
      <c r="E23" s="89" t="s">
        <v>195</v>
      </c>
      <c r="F23" s="90" t="s">
        <v>194</v>
      </c>
      <c r="G23" s="91">
        <v>3</v>
      </c>
      <c r="H23" s="91">
        <v>0</v>
      </c>
      <c r="I23" s="90"/>
      <c r="J23" s="71" t="str">
        <f t="shared" si="5"/>
        <v>20ft</v>
      </c>
      <c r="K23" s="92">
        <v>0</v>
      </c>
      <c r="L23" s="92" t="s">
        <v>53</v>
      </c>
      <c r="M23" s="92" t="s">
        <v>46</v>
      </c>
      <c r="N23" s="92">
        <v>315</v>
      </c>
      <c r="O23" s="92"/>
      <c r="P23" s="71" t="str">
        <f>IF(H23&gt;0,Storage!$C$10,"nvt")</f>
        <v>nvt</v>
      </c>
      <c r="Q23" s="93" t="str">
        <f>IF(H23&gt;0,(H23*36*Storage!$C$9),"nvt")</f>
        <v>nvt</v>
      </c>
      <c r="R23" s="93">
        <f t="shared" si="0"/>
        <v>0</v>
      </c>
      <c r="S23" s="93">
        <f>Origin!$C$6</f>
        <v>0</v>
      </c>
      <c r="T23" s="93" t="str">
        <f>IF($K23&gt;0,($K23*Origin!$D$6),"nvt")</f>
        <v>nvt</v>
      </c>
      <c r="U23" s="71">
        <f>IF(Calculatie!G23&gt;45,Calculatie!G23*Origin!$J$6,IF(G23&gt;35,G23*Origin!$I$6,IF(G23&gt;25,G23*Origin!$H$6,IF(Calculatie!G23&gt;15,Calculatie!G23*Origin!$G$6,IF(Calculatie!G23&gt;5,Calculatie!G23*Origin!$F$6,IF(Calculatie!G23&gt;0,Origin!$E$6,"nvt"))))))</f>
        <v>0</v>
      </c>
      <c r="V23" s="93" t="str">
        <f>IF(I23=1,Origin!$K$6,"nvt")</f>
        <v>nvt</v>
      </c>
      <c r="W23" s="93">
        <f t="shared" si="1"/>
        <v>0</v>
      </c>
      <c r="X23" s="93">
        <f>Destination!$C$13</f>
        <v>0</v>
      </c>
      <c r="Y23" s="93">
        <f>IF(N23&gt;0,(N23*Destination!$D$13),"nvt")</f>
        <v>0</v>
      </c>
      <c r="Z23" s="71">
        <f>IF(Calculatie!$G23&gt;45,Calculatie!$G23*Destination!$J$13,IF($G23&gt;35,$G23*Destination!$I$13,IF($G23&gt;25,$G23*Destination!$H$13,IF(Calculatie!$G23&gt;15,Calculatie!$G23*Destination!$G$13,IF(Calculatie!$G23&gt;5,Calculatie!$G23*Destination!$F$13,IF(Calculatie!$G23&gt;0,Destination!$E$13,"nvt"))))))</f>
        <v>0</v>
      </c>
      <c r="AA23" s="93" t="str">
        <f>IF($I23=1,Destination!$K$13,"nvt")</f>
        <v>nvt</v>
      </c>
      <c r="AB23" s="93">
        <f t="shared" si="2"/>
        <v>0</v>
      </c>
      <c r="AC23" s="94">
        <f>Shipping!D12</f>
        <v>0</v>
      </c>
      <c r="AD23" s="95">
        <f t="shared" si="6"/>
        <v>0</v>
      </c>
      <c r="AE23" s="93">
        <f>(H23*2800*Insurance!$D$7)*36</f>
        <v>0</v>
      </c>
      <c r="AF23" s="93">
        <f>G23*2800*Insurance!$D$4</f>
        <v>0</v>
      </c>
      <c r="AG23" s="93">
        <f t="shared" si="3"/>
        <v>0</v>
      </c>
      <c r="AH23" s="93">
        <f t="shared" si="4"/>
        <v>0</v>
      </c>
      <c r="AI23" s="74"/>
      <c r="AJ23" s="74"/>
      <c r="AK23" s="74"/>
      <c r="AL23" s="74"/>
    </row>
    <row r="24" spans="1:38" x14ac:dyDescent="0.15">
      <c r="A24" s="89">
        <v>20</v>
      </c>
      <c r="B24" s="89" t="s">
        <v>166</v>
      </c>
      <c r="C24" s="89" t="s">
        <v>196</v>
      </c>
      <c r="D24" s="90" t="s">
        <v>168</v>
      </c>
      <c r="E24" s="89" t="s">
        <v>197</v>
      </c>
      <c r="F24" s="90" t="s">
        <v>194</v>
      </c>
      <c r="G24" s="91">
        <v>4</v>
      </c>
      <c r="H24" s="91">
        <v>0</v>
      </c>
      <c r="I24" s="90"/>
      <c r="J24" s="71" t="str">
        <f t="shared" si="5"/>
        <v>20ft</v>
      </c>
      <c r="K24" s="92">
        <v>0</v>
      </c>
      <c r="L24" s="92" t="s">
        <v>53</v>
      </c>
      <c r="M24" s="92" t="s">
        <v>198</v>
      </c>
      <c r="N24" s="92">
        <v>950</v>
      </c>
      <c r="O24" s="92"/>
      <c r="P24" s="71" t="str">
        <f>IF(H24&gt;0,Storage!$C$10,"nvt")</f>
        <v>nvt</v>
      </c>
      <c r="Q24" s="93" t="str">
        <f>IF(H24&gt;0,(H24*36*Storage!$C$9),"nvt")</f>
        <v>nvt</v>
      </c>
      <c r="R24" s="93">
        <f t="shared" si="0"/>
        <v>0</v>
      </c>
      <c r="S24" s="93">
        <f>Origin!$C$6</f>
        <v>0</v>
      </c>
      <c r="T24" s="93" t="str">
        <f>IF($K24&gt;0,($K24*Origin!$D$6),"nvt")</f>
        <v>nvt</v>
      </c>
      <c r="U24" s="71">
        <f>IF(Calculatie!G24&gt;45,Calculatie!G24*Origin!$J$6,IF(G24&gt;35,G24*Origin!$I$6,IF(G24&gt;25,G24*Origin!$H$6,IF(Calculatie!G24&gt;15,Calculatie!G24*Origin!$G$6,IF(Calculatie!G24&gt;5,Calculatie!G24*Origin!$F$6,IF(Calculatie!G24&gt;0,Origin!$E$6,"nvt"))))))</f>
        <v>0</v>
      </c>
      <c r="V24" s="93" t="str">
        <f>IF(I24=1,Origin!$K$6,"nvt")</f>
        <v>nvt</v>
      </c>
      <c r="W24" s="93">
        <f t="shared" si="1"/>
        <v>0</v>
      </c>
      <c r="X24" s="93">
        <f>Destination!$C$13</f>
        <v>0</v>
      </c>
      <c r="Y24" s="93">
        <f>IF(N24&gt;0,(N24*Destination!$D$13),"nvt")</f>
        <v>0</v>
      </c>
      <c r="Z24" s="71">
        <f>IF(Calculatie!$G24&gt;45,Calculatie!$G24*Destination!$J$13,IF($G24&gt;35,$G24*Destination!$I$13,IF($G24&gt;25,$G24*Destination!$H$13,IF(Calculatie!$G24&gt;15,Calculatie!$G24*Destination!$G$13,IF(Calculatie!$G24&gt;5,Calculatie!$G24*Destination!$F$13,IF(Calculatie!$G24&gt;0,Destination!$E$13,"nvt"))))))</f>
        <v>0</v>
      </c>
      <c r="AA24" s="93" t="str">
        <f>IF($I24=1,Destination!$K$13,"nvt")</f>
        <v>nvt</v>
      </c>
      <c r="AB24" s="93">
        <f t="shared" si="2"/>
        <v>0</v>
      </c>
      <c r="AC24" s="94">
        <f>Shipping!D12</f>
        <v>0</v>
      </c>
      <c r="AD24" s="95">
        <f t="shared" si="6"/>
        <v>0</v>
      </c>
      <c r="AE24" s="93">
        <f>(H24*2800*Insurance!$D$7)*36</f>
        <v>0</v>
      </c>
      <c r="AF24" s="93">
        <f>G24*2800*Insurance!$D$4</f>
        <v>0</v>
      </c>
      <c r="AG24" s="93">
        <f t="shared" si="3"/>
        <v>0</v>
      </c>
      <c r="AH24" s="93">
        <f t="shared" si="4"/>
        <v>0</v>
      </c>
      <c r="AI24" s="74"/>
      <c r="AJ24" s="74"/>
      <c r="AK24" s="74"/>
      <c r="AL24" s="74"/>
    </row>
    <row r="25" spans="1:38" x14ac:dyDescent="0.15">
      <c r="A25" s="89">
        <v>21</v>
      </c>
      <c r="B25" s="89" t="s">
        <v>166</v>
      </c>
      <c r="C25" s="97" t="s">
        <v>199</v>
      </c>
      <c r="D25" s="98" t="s">
        <v>168</v>
      </c>
      <c r="E25" s="97" t="s">
        <v>200</v>
      </c>
      <c r="F25" s="98" t="s">
        <v>194</v>
      </c>
      <c r="G25" s="91">
        <v>8</v>
      </c>
      <c r="H25" s="91">
        <v>0</v>
      </c>
      <c r="I25" s="90"/>
      <c r="J25" s="71" t="str">
        <f t="shared" si="5"/>
        <v>20ft</v>
      </c>
      <c r="K25" s="92">
        <v>0</v>
      </c>
      <c r="L25" s="92" t="s">
        <v>53</v>
      </c>
      <c r="M25" s="92" t="s">
        <v>175</v>
      </c>
      <c r="N25" s="92">
        <v>2000</v>
      </c>
      <c r="O25" s="92"/>
      <c r="P25" s="71" t="str">
        <f>IF(H25&gt;0,Storage!$C$10,"nvt")</f>
        <v>nvt</v>
      </c>
      <c r="Q25" s="93" t="str">
        <f>IF(H25&gt;0,(H25*36*Storage!$C$9),"nvt")</f>
        <v>nvt</v>
      </c>
      <c r="R25" s="93">
        <f t="shared" si="0"/>
        <v>0</v>
      </c>
      <c r="S25" s="93">
        <f>Origin!$C$6</f>
        <v>0</v>
      </c>
      <c r="T25" s="93" t="str">
        <f>IF($K25&gt;0,($K25*Origin!$D$6),"nvt")</f>
        <v>nvt</v>
      </c>
      <c r="U25" s="71">
        <f>IF(Calculatie!G25&gt;45,Calculatie!G25*Origin!$J$6,IF(G25&gt;35,G25*Origin!$I$6,IF(G25&gt;25,G25*Origin!$H$6,IF(Calculatie!G25&gt;15,Calculatie!G25*Origin!$G$6,IF(Calculatie!G25&gt;5,Calculatie!G25*Origin!$F$6,IF(Calculatie!G25&gt;0,Origin!$E$6,"nvt"))))))</f>
        <v>0</v>
      </c>
      <c r="V25" s="93" t="str">
        <f>IF(I25=1,Origin!$K$6,"nvt")</f>
        <v>nvt</v>
      </c>
      <c r="W25" s="93">
        <f t="shared" si="1"/>
        <v>0</v>
      </c>
      <c r="X25" s="93">
        <f>Destination!$C$11</f>
        <v>0</v>
      </c>
      <c r="Y25" s="93">
        <f>IF(N25&gt;0,(N25*Destination!$D$11),"nvt")</f>
        <v>0</v>
      </c>
      <c r="Z25" s="71">
        <f>IF(Calculatie!$G25&gt;45,Calculatie!$G25*Destination!$J$11,IF($G25&gt;35,$G25*Destination!$I$11,IF($G25&gt;25,$G25*Destination!$H$11,IF(Calculatie!$G25&gt;15,Calculatie!$G25*Destination!$G$11,IF(Calculatie!$G25&gt;5,Calculatie!$G25*Destination!$F$11,IF(Calculatie!$G25&gt;0,Destination!$E$11,"nvt"))))))</f>
        <v>0</v>
      </c>
      <c r="AA25" s="93" t="str">
        <f>IF($I25=1,Destination!$K$11,"nvt")</f>
        <v>nvt</v>
      </c>
      <c r="AB25" s="93">
        <f t="shared" si="2"/>
        <v>0</v>
      </c>
      <c r="AC25" s="94">
        <f>Shipping!D11</f>
        <v>0</v>
      </c>
      <c r="AD25" s="95">
        <f t="shared" si="6"/>
        <v>0</v>
      </c>
      <c r="AE25" s="93">
        <f>(H25*2800*Insurance!$D$7)*36</f>
        <v>0</v>
      </c>
      <c r="AF25" s="93">
        <f>G25*2800*Insurance!$D$4</f>
        <v>0</v>
      </c>
      <c r="AG25" s="93">
        <f t="shared" si="3"/>
        <v>0</v>
      </c>
      <c r="AH25" s="93">
        <f t="shared" si="4"/>
        <v>0</v>
      </c>
      <c r="AI25" s="74"/>
      <c r="AJ25" s="74"/>
      <c r="AK25" s="74"/>
      <c r="AL25" s="74"/>
    </row>
    <row r="26" spans="1:38" x14ac:dyDescent="0.15">
      <c r="A26" s="89">
        <v>22</v>
      </c>
      <c r="B26" s="89" t="s">
        <v>166</v>
      </c>
      <c r="C26" s="97" t="s">
        <v>201</v>
      </c>
      <c r="D26" s="98" t="s">
        <v>168</v>
      </c>
      <c r="E26" s="97" t="s">
        <v>202</v>
      </c>
      <c r="F26" s="98" t="s">
        <v>194</v>
      </c>
      <c r="G26" s="91">
        <v>33</v>
      </c>
      <c r="H26" s="91">
        <v>0</v>
      </c>
      <c r="I26" s="90"/>
      <c r="J26" s="71" t="str">
        <f t="shared" si="5"/>
        <v>20ft</v>
      </c>
      <c r="K26" s="92">
        <v>0</v>
      </c>
      <c r="L26" s="92" t="s">
        <v>53</v>
      </c>
      <c r="M26" s="92" t="s">
        <v>46</v>
      </c>
      <c r="N26" s="92">
        <v>100</v>
      </c>
      <c r="O26" s="92"/>
      <c r="P26" s="71" t="str">
        <f>IF(H26&gt;0,Storage!$C$10,"nvt")</f>
        <v>nvt</v>
      </c>
      <c r="Q26" s="93" t="str">
        <f>IF(H26&gt;0,(H26*36*Storage!$C$9),"nvt")</f>
        <v>nvt</v>
      </c>
      <c r="R26" s="93">
        <f t="shared" si="0"/>
        <v>0</v>
      </c>
      <c r="S26" s="93">
        <f>Origin!$C$6</f>
        <v>0</v>
      </c>
      <c r="T26" s="93" t="str">
        <f>IF($K26&gt;0,($K26*Origin!$D$6),"nvt")</f>
        <v>nvt</v>
      </c>
      <c r="U26" s="71">
        <f>IF(Calculatie!G26&gt;45,Calculatie!G26*Origin!$J$6,IF(G26&gt;35,G26*Origin!$I$6,IF(G26&gt;25,G26*Origin!$H$6,IF(Calculatie!G26&gt;15,Calculatie!G26*Origin!$G$6,IF(Calculatie!G26&gt;5,Calculatie!G26*Origin!$F$6,IF(Calculatie!G26&gt;0,Origin!$E$6,"nvt"))))))</f>
        <v>0</v>
      </c>
      <c r="V26" s="93" t="str">
        <f>IF(I26=1,Origin!$K$6,"nvt")</f>
        <v>nvt</v>
      </c>
      <c r="W26" s="93">
        <f t="shared" si="1"/>
        <v>0</v>
      </c>
      <c r="X26" s="93">
        <f>Destination!$C$13</f>
        <v>0</v>
      </c>
      <c r="Y26" s="93">
        <f>IF(N26&gt;0,(N26*Destination!$D$13),"nvt")</f>
        <v>0</v>
      </c>
      <c r="Z26" s="71">
        <f>IF(Calculatie!$G26&gt;45,Calculatie!$G26*Destination!$J$13,IF($G26&gt;35,$G26*Destination!$I$13,IF($G26&gt;25,$G26*Destination!$H$13,IF(Calculatie!$G26&gt;15,Calculatie!$G26*Destination!$G$13,IF(Calculatie!$G26&gt;5,Calculatie!$G26*Destination!$F$13,IF(Calculatie!$G26&gt;0,Destination!$E$13,"nvt"))))))</f>
        <v>0</v>
      </c>
      <c r="AA26" s="93" t="str">
        <f>IF($I26=1,Destination!$K$13,"nvt")</f>
        <v>nvt</v>
      </c>
      <c r="AB26" s="93">
        <f t="shared" si="2"/>
        <v>0</v>
      </c>
      <c r="AC26" s="94">
        <f>Shipping!D12</f>
        <v>0</v>
      </c>
      <c r="AD26" s="95">
        <f t="shared" si="6"/>
        <v>0</v>
      </c>
      <c r="AE26" s="93">
        <f>(H26*2800*Insurance!$D$7)*36</f>
        <v>0</v>
      </c>
      <c r="AF26" s="93">
        <f>G26*2800*Insurance!$D$4</f>
        <v>0</v>
      </c>
      <c r="AG26" s="93">
        <f t="shared" si="3"/>
        <v>0</v>
      </c>
      <c r="AH26" s="93">
        <f t="shared" si="4"/>
        <v>0</v>
      </c>
      <c r="AI26" s="74"/>
      <c r="AJ26" s="74"/>
      <c r="AK26" s="74"/>
      <c r="AL26" s="74"/>
    </row>
    <row r="27" spans="1:38" x14ac:dyDescent="0.15">
      <c r="A27" s="89">
        <v>23</v>
      </c>
      <c r="B27" s="89" t="s">
        <v>166</v>
      </c>
      <c r="C27" s="97" t="s">
        <v>203</v>
      </c>
      <c r="D27" s="98" t="s">
        <v>168</v>
      </c>
      <c r="E27" s="97" t="s">
        <v>202</v>
      </c>
      <c r="F27" s="98" t="s">
        <v>194</v>
      </c>
      <c r="G27" s="91">
        <v>50</v>
      </c>
      <c r="H27" s="91">
        <v>6</v>
      </c>
      <c r="I27" s="90"/>
      <c r="J27" s="71" t="str">
        <f t="shared" si="5"/>
        <v>40ft</v>
      </c>
      <c r="K27" s="92">
        <v>0</v>
      </c>
      <c r="L27" s="92" t="s">
        <v>53</v>
      </c>
      <c r="M27" s="92" t="s">
        <v>46</v>
      </c>
      <c r="N27" s="92">
        <v>100</v>
      </c>
      <c r="O27" s="92"/>
      <c r="P27" s="71">
        <f>(Storage!$C$5+Storage!$C$7)*H27</f>
        <v>0</v>
      </c>
      <c r="Q27" s="93">
        <f>IF(H27&gt;0,(H27*36*Storage!$C$9),"nvt")</f>
        <v>0</v>
      </c>
      <c r="R27" s="93">
        <f t="shared" si="0"/>
        <v>0</v>
      </c>
      <c r="S27" s="93">
        <f>Origin!$C$6</f>
        <v>0</v>
      </c>
      <c r="T27" s="93" t="str">
        <f>IF($K27&gt;0,($K27*Origin!$D$6),"nvt")</f>
        <v>nvt</v>
      </c>
      <c r="U27" s="71">
        <f>IF(Calculatie!G27&gt;45,Calculatie!G27*Origin!$J$6,IF(G27&gt;35,G27*Origin!$I$6,IF(G27&gt;25,G27*Origin!$H$6,IF(Calculatie!G27&gt;15,Calculatie!G27*Origin!$G$6,IF(Calculatie!G27&gt;5,Calculatie!G27*Origin!$F$6,IF(Calculatie!G27&gt;0,Origin!$E$6,"nvt"))))))</f>
        <v>0</v>
      </c>
      <c r="V27" s="93" t="str">
        <f>IF(I27=1,Origin!$K$6,"nvt")</f>
        <v>nvt</v>
      </c>
      <c r="W27" s="93">
        <f t="shared" si="1"/>
        <v>0</v>
      </c>
      <c r="X27" s="93">
        <f>Destination!$C$13</f>
        <v>0</v>
      </c>
      <c r="Y27" s="93">
        <f>IF(N27&gt;0,(N27*Destination!$D$13),"nvt")</f>
        <v>0</v>
      </c>
      <c r="Z27" s="71">
        <f>IF(Calculatie!$G27&gt;45,Calculatie!$G27*Destination!$J$13,IF($G27&gt;35,$G27*Destination!$I$13,IF($G27&gt;25,$G27*Destination!$H$13,IF(Calculatie!$G27&gt;15,Calculatie!$G27*Destination!$G$13,IF(Calculatie!$G27&gt;5,Calculatie!$G27*Destination!$F$13,IF(Calculatie!$G27&gt;0,Destination!$E$13,"nvt"))))))</f>
        <v>0</v>
      </c>
      <c r="AA27" s="93" t="str">
        <f>IF($I27=1,Destination!$K$13,"nvt")</f>
        <v>nvt</v>
      </c>
      <c r="AB27" s="93">
        <f t="shared" si="2"/>
        <v>0</v>
      </c>
      <c r="AC27" s="94">
        <f>Shipping!E12</f>
        <v>0</v>
      </c>
      <c r="AD27" s="95">
        <f t="shared" si="6"/>
        <v>0</v>
      </c>
      <c r="AE27" s="93">
        <f>(H27*2800*Insurance!$D$7)*36</f>
        <v>0</v>
      </c>
      <c r="AF27" s="93">
        <f>G27*2800*Insurance!$D$4</f>
        <v>0</v>
      </c>
      <c r="AG27" s="93">
        <f t="shared" si="3"/>
        <v>0</v>
      </c>
      <c r="AH27" s="93">
        <f t="shared" si="4"/>
        <v>0</v>
      </c>
      <c r="AI27" s="74"/>
      <c r="AJ27" s="74"/>
      <c r="AK27" s="74"/>
      <c r="AL27" s="74"/>
    </row>
    <row r="28" spans="1:38" x14ac:dyDescent="0.15">
      <c r="A28" s="89">
        <v>24</v>
      </c>
      <c r="B28" s="89" t="s">
        <v>166</v>
      </c>
      <c r="C28" s="97" t="s">
        <v>204</v>
      </c>
      <c r="D28" s="98" t="s">
        <v>168</v>
      </c>
      <c r="E28" s="97" t="s">
        <v>205</v>
      </c>
      <c r="F28" s="98" t="s">
        <v>194</v>
      </c>
      <c r="G28" s="91">
        <v>52</v>
      </c>
      <c r="H28" s="91">
        <v>13</v>
      </c>
      <c r="I28" s="90"/>
      <c r="J28" s="71" t="str">
        <f t="shared" si="5"/>
        <v>40ft</v>
      </c>
      <c r="K28" s="92">
        <v>0</v>
      </c>
      <c r="L28" s="92" t="s">
        <v>53</v>
      </c>
      <c r="M28" s="92" t="s">
        <v>57</v>
      </c>
      <c r="N28" s="92">
        <v>0</v>
      </c>
      <c r="O28" s="92"/>
      <c r="P28" s="71">
        <f>(Storage!$C$5+Storage!$C$7)*H28</f>
        <v>0</v>
      </c>
      <c r="Q28" s="93">
        <f>IF(H28&gt;0,(H28*36*Storage!$C$9),"nvt")</f>
        <v>0</v>
      </c>
      <c r="R28" s="93">
        <f t="shared" si="0"/>
        <v>0</v>
      </c>
      <c r="S28" s="93">
        <f>Origin!$C$6</f>
        <v>0</v>
      </c>
      <c r="T28" s="93" t="str">
        <f>IF($K28&gt;0,($K28*Origin!$D$6),"nvt")</f>
        <v>nvt</v>
      </c>
      <c r="U28" s="71">
        <f>IF(Calculatie!G28&gt;45,Calculatie!G28*Origin!$J$6,IF(G28&gt;35,G28*Origin!$I$6,IF(G28&gt;25,G28*Origin!$H$6,IF(Calculatie!G28&gt;15,Calculatie!G28*Origin!$G$6,IF(Calculatie!G28&gt;5,Calculatie!G28*Origin!$F$6,IF(Calculatie!G28&gt;0,Origin!$E$6,"nvt"))))))</f>
        <v>0</v>
      </c>
      <c r="V28" s="93" t="str">
        <f>IF(I28=1,Origin!$K$6,"nvt")</f>
        <v>nvt</v>
      </c>
      <c r="W28" s="93">
        <f t="shared" ref="W28" si="7">SUM(S28:V28)</f>
        <v>0</v>
      </c>
      <c r="X28" s="93">
        <f>Destination!$C$11</f>
        <v>0</v>
      </c>
      <c r="Y28" s="93" t="str">
        <f>IF($N28&gt;0,(N28*Destination!$D$11),"nvt")</f>
        <v>nvt</v>
      </c>
      <c r="Z28" s="71">
        <f>IF(Calculatie!$G28&gt;45,Calculatie!$G28*Destination!$J$11,IF($G28&gt;35,$G28*Destination!$I$11,IF($G28&gt;25,$G28*Destination!$H$11,IF(Calculatie!$G28&gt;15,Calculatie!$G28*Destination!$G$11,IF(Calculatie!$G28&gt;5,Calculatie!$G28*Destination!$F$11,IF(Calculatie!$G28&gt;0,Destination!$E$11,"nvt"))))))</f>
        <v>0</v>
      </c>
      <c r="AA28" s="93" t="str">
        <f>IF($I28=1,Destination!$K$11,"nvt")</f>
        <v>nvt</v>
      </c>
      <c r="AB28" s="93">
        <f t="shared" ref="AB28" si="8">SUM(X28:AA28)</f>
        <v>0</v>
      </c>
      <c r="AC28" s="94">
        <f>Shipping!E10</f>
        <v>0</v>
      </c>
      <c r="AD28" s="95">
        <f t="shared" si="6"/>
        <v>0</v>
      </c>
      <c r="AE28" s="93">
        <f>(H28*2800*Insurance!$D$7)*36</f>
        <v>0</v>
      </c>
      <c r="AF28" s="93">
        <f>G28*2800*Insurance!$D$4</f>
        <v>0</v>
      </c>
      <c r="AG28" s="93">
        <f t="shared" si="3"/>
        <v>0</v>
      </c>
      <c r="AH28" s="93">
        <f t="shared" si="4"/>
        <v>0</v>
      </c>
      <c r="AI28" s="74"/>
      <c r="AJ28" s="74"/>
      <c r="AK28" s="74"/>
      <c r="AL28" s="74"/>
    </row>
    <row r="29" spans="1:38" x14ac:dyDescent="0.15">
      <c r="A29" s="89">
        <v>25</v>
      </c>
      <c r="B29" s="89" t="s">
        <v>166</v>
      </c>
      <c r="C29" s="97" t="s">
        <v>206</v>
      </c>
      <c r="D29" s="98" t="s">
        <v>168</v>
      </c>
      <c r="E29" s="97" t="s">
        <v>207</v>
      </c>
      <c r="F29" s="98" t="s">
        <v>194</v>
      </c>
      <c r="G29" s="91">
        <v>55</v>
      </c>
      <c r="H29" s="91">
        <v>0</v>
      </c>
      <c r="I29" s="90"/>
      <c r="J29" s="71" t="str">
        <f t="shared" si="5"/>
        <v>40ft</v>
      </c>
      <c r="K29" s="92">
        <v>0</v>
      </c>
      <c r="L29" s="92" t="s">
        <v>53</v>
      </c>
      <c r="M29" s="92" t="s">
        <v>175</v>
      </c>
      <c r="N29" s="92">
        <v>0</v>
      </c>
      <c r="O29" s="92"/>
      <c r="P29" s="71" t="str">
        <f>IF(H29&gt;0,Storage!$C$10,"nvt")</f>
        <v>nvt</v>
      </c>
      <c r="Q29" s="93" t="str">
        <f>IF(H29&gt;0,(H29*36*Storage!$C$9),"nvt")</f>
        <v>nvt</v>
      </c>
      <c r="R29" s="93">
        <f t="shared" si="0"/>
        <v>0</v>
      </c>
      <c r="S29" s="93">
        <f>Origin!$C$6</f>
        <v>0</v>
      </c>
      <c r="T29" s="93" t="str">
        <f>IF($K29&gt;0,($K29*Origin!$D$6),"nvt")</f>
        <v>nvt</v>
      </c>
      <c r="U29" s="71">
        <f>IF(Calculatie!G29&gt;45,Calculatie!G29*Origin!$J$6,IF(G29&gt;35,G29*Origin!$I$6,IF(G29&gt;25,G29*Origin!$H$6,IF(Calculatie!G29&gt;15,Calculatie!G29*Origin!$G$6,IF(Calculatie!G29&gt;5,Calculatie!G29*Origin!$F$6,IF(Calculatie!G29&gt;0,Origin!$E$6,"nvt"))))))</f>
        <v>0</v>
      </c>
      <c r="V29" s="93" t="str">
        <f>IF(I29=1,Origin!$K$6,"nvt")</f>
        <v>nvt</v>
      </c>
      <c r="W29" s="93">
        <f t="shared" si="1"/>
        <v>0</v>
      </c>
      <c r="X29" s="93">
        <f>Destination!$C$11</f>
        <v>0</v>
      </c>
      <c r="Y29" s="93" t="str">
        <f>IF(N29&gt;0,(N29*Destination!$D$11),"nvt")</f>
        <v>nvt</v>
      </c>
      <c r="Z29" s="71">
        <f>IF(Calculatie!$G29&gt;45,Calculatie!$G29*Destination!$J$11,IF($G29&gt;35,$G29*Destination!$I$11,IF($G29&gt;25,$G29*Destination!$H$11,IF(Calculatie!$G29&gt;15,Calculatie!$G29*Destination!$G$11,IF(Calculatie!$G29&gt;5,Calculatie!$G29*Destination!$F$11,IF(Calculatie!$G29&gt;0,Destination!$E$11,"nvt"))))))</f>
        <v>0</v>
      </c>
      <c r="AA29" s="93" t="str">
        <f>IF($I29=1,Destination!$K$11,"nvt")</f>
        <v>nvt</v>
      </c>
      <c r="AB29" s="93">
        <f t="shared" si="2"/>
        <v>0</v>
      </c>
      <c r="AC29" s="94">
        <f>Shipping!E11</f>
        <v>0</v>
      </c>
      <c r="AD29" s="95">
        <f t="shared" si="6"/>
        <v>0</v>
      </c>
      <c r="AE29" s="93">
        <f>(H29*2800*Insurance!$D$7)*36</f>
        <v>0</v>
      </c>
      <c r="AF29" s="93">
        <f>G29*2800*Insurance!$D$4</f>
        <v>0</v>
      </c>
      <c r="AG29" s="93">
        <f t="shared" si="3"/>
        <v>0</v>
      </c>
      <c r="AH29" s="93">
        <f t="shared" si="4"/>
        <v>0</v>
      </c>
      <c r="AI29" s="74"/>
      <c r="AJ29" s="74"/>
      <c r="AK29" s="74"/>
      <c r="AL29" s="74"/>
    </row>
    <row r="30" spans="1:38" ht="22.5" x14ac:dyDescent="0.15">
      <c r="A30" s="74"/>
      <c r="B30" s="74"/>
      <c r="C30" s="99"/>
      <c r="D30" s="75"/>
      <c r="E30" s="74"/>
      <c r="F30" s="75"/>
      <c r="G30" s="76"/>
      <c r="H30" s="76"/>
      <c r="I30" s="76"/>
      <c r="J30" s="76"/>
      <c r="K30" s="77"/>
      <c r="L30" s="77"/>
      <c r="M30" s="77"/>
      <c r="N30" s="77"/>
      <c r="O30" s="77"/>
      <c r="P30" s="78"/>
      <c r="Q30" s="78"/>
      <c r="R30" s="78"/>
      <c r="S30" s="78"/>
      <c r="T30" s="78"/>
      <c r="U30" s="78"/>
      <c r="V30" s="78"/>
      <c r="W30" s="78"/>
      <c r="X30" s="78"/>
      <c r="Y30" s="78"/>
      <c r="Z30" s="78"/>
      <c r="AA30" s="78"/>
      <c r="AB30" s="78"/>
      <c r="AC30" s="79"/>
      <c r="AD30" s="78"/>
      <c r="AE30" s="78"/>
      <c r="AF30" s="78"/>
      <c r="AG30" s="100" t="s">
        <v>208</v>
      </c>
      <c r="AH30" s="101">
        <f>SUM(AH5:AH29)</f>
        <v>0</v>
      </c>
      <c r="AI30" s="74"/>
      <c r="AJ30" s="74"/>
      <c r="AK30" s="74"/>
      <c r="AL30" s="74"/>
    </row>
    <row r="31" spans="1:38" x14ac:dyDescent="0.15">
      <c r="A31" s="74"/>
      <c r="B31" s="74"/>
      <c r="C31" s="74"/>
      <c r="D31" s="75"/>
      <c r="E31" s="74"/>
      <c r="F31" s="75"/>
      <c r="G31" s="76"/>
      <c r="H31" s="76"/>
      <c r="I31" s="76"/>
      <c r="J31" s="76"/>
      <c r="K31" s="77"/>
      <c r="L31" s="77"/>
      <c r="M31" s="77"/>
      <c r="N31" s="77"/>
      <c r="O31" s="77"/>
      <c r="P31" s="78"/>
      <c r="Q31" s="78"/>
      <c r="R31" s="78"/>
      <c r="S31" s="78"/>
      <c r="T31" s="78"/>
      <c r="U31" s="78"/>
      <c r="V31" s="78"/>
      <c r="W31" s="78"/>
      <c r="X31" s="78"/>
      <c r="Y31" s="78"/>
      <c r="Z31" s="78"/>
      <c r="AA31" s="78"/>
      <c r="AB31" s="78"/>
      <c r="AC31" s="79"/>
      <c r="AD31" s="78"/>
      <c r="AE31" s="78"/>
      <c r="AF31" s="78"/>
      <c r="AG31" s="78"/>
      <c r="AH31" s="74"/>
      <c r="AI31" s="74"/>
      <c r="AJ31" s="74"/>
      <c r="AK31" s="74"/>
      <c r="AL31" s="74"/>
    </row>
    <row r="32" spans="1:38" x14ac:dyDescent="0.15">
      <c r="A32" s="80" t="s">
        <v>209</v>
      </c>
      <c r="B32" s="102"/>
      <c r="C32" s="103"/>
      <c r="D32" s="104"/>
      <c r="E32" s="103"/>
      <c r="F32" s="104"/>
      <c r="G32" s="105"/>
      <c r="H32" s="105"/>
      <c r="I32" s="76"/>
      <c r="J32" s="104"/>
      <c r="K32" s="77"/>
      <c r="L32" s="77"/>
      <c r="M32" s="77"/>
      <c r="N32" s="77"/>
      <c r="O32" s="77"/>
      <c r="P32" s="78"/>
      <c r="Q32" s="78"/>
      <c r="R32" s="78"/>
      <c r="S32" s="78"/>
      <c r="T32" s="78"/>
      <c r="U32" s="78"/>
      <c r="V32" s="78"/>
      <c r="W32" s="78"/>
      <c r="X32" s="78"/>
      <c r="Y32" s="78"/>
      <c r="Z32" s="78"/>
      <c r="AA32" s="78"/>
      <c r="AB32" s="78"/>
      <c r="AC32" s="79"/>
      <c r="AD32" s="78"/>
      <c r="AE32" s="78"/>
      <c r="AF32" s="78"/>
      <c r="AG32" s="78"/>
      <c r="AH32" s="78"/>
      <c r="AI32" s="74"/>
      <c r="AJ32" s="74"/>
      <c r="AK32" s="74"/>
      <c r="AL32" s="74"/>
    </row>
    <row r="33" spans="1:38" s="53" customFormat="1" ht="45" x14ac:dyDescent="0.15">
      <c r="A33" s="81" t="s">
        <v>137</v>
      </c>
      <c r="B33" s="81" t="s">
        <v>138</v>
      </c>
      <c r="C33" s="81" t="s">
        <v>139</v>
      </c>
      <c r="D33" s="82" t="s">
        <v>140</v>
      </c>
      <c r="E33" s="81" t="s">
        <v>141</v>
      </c>
      <c r="F33" s="82" t="s">
        <v>142</v>
      </c>
      <c r="G33" s="83" t="s">
        <v>143</v>
      </c>
      <c r="H33" s="83" t="s">
        <v>144</v>
      </c>
      <c r="I33" s="83" t="s">
        <v>145</v>
      </c>
      <c r="J33" s="84" t="s">
        <v>146</v>
      </c>
      <c r="K33" s="83" t="s">
        <v>147</v>
      </c>
      <c r="L33" s="83" t="s">
        <v>148</v>
      </c>
      <c r="M33" s="83" t="s">
        <v>149</v>
      </c>
      <c r="N33" s="83" t="s">
        <v>150</v>
      </c>
      <c r="O33" s="83"/>
      <c r="P33" s="84" t="s">
        <v>475</v>
      </c>
      <c r="Q33" s="84" t="s">
        <v>476</v>
      </c>
      <c r="R33" s="85" t="s">
        <v>151</v>
      </c>
      <c r="S33" s="84" t="s">
        <v>152</v>
      </c>
      <c r="T33" s="84" t="s">
        <v>153</v>
      </c>
      <c r="U33" s="84" t="s">
        <v>154</v>
      </c>
      <c r="V33" s="84" t="s">
        <v>155</v>
      </c>
      <c r="W33" s="85" t="s">
        <v>156</v>
      </c>
      <c r="X33" s="84" t="s">
        <v>157</v>
      </c>
      <c r="Y33" s="84" t="s">
        <v>158</v>
      </c>
      <c r="Z33" s="84" t="s">
        <v>159</v>
      </c>
      <c r="AA33" s="84" t="s">
        <v>160</v>
      </c>
      <c r="AB33" s="85" t="s">
        <v>161</v>
      </c>
      <c r="AC33" s="86" t="s">
        <v>162</v>
      </c>
      <c r="AD33" s="84" t="s">
        <v>163</v>
      </c>
      <c r="AE33" s="84" t="s">
        <v>485</v>
      </c>
      <c r="AF33" s="84" t="s">
        <v>164</v>
      </c>
      <c r="AG33" s="85" t="s">
        <v>466</v>
      </c>
      <c r="AH33" s="87" t="s">
        <v>210</v>
      </c>
      <c r="AI33" s="88"/>
      <c r="AJ33" s="88"/>
      <c r="AK33" s="88"/>
      <c r="AL33" s="88"/>
    </row>
    <row r="34" spans="1:38" x14ac:dyDescent="0.15">
      <c r="A34" s="89">
        <v>26</v>
      </c>
      <c r="B34" s="89" t="s">
        <v>166</v>
      </c>
      <c r="C34" s="89" t="s">
        <v>169</v>
      </c>
      <c r="D34" s="90" t="s">
        <v>170</v>
      </c>
      <c r="E34" s="89" t="s">
        <v>211</v>
      </c>
      <c r="F34" s="90" t="s">
        <v>168</v>
      </c>
      <c r="G34" s="91">
        <v>3</v>
      </c>
      <c r="H34" s="91">
        <v>0</v>
      </c>
      <c r="I34" s="90"/>
      <c r="J34" s="71" t="str">
        <f>IF(G34&lt;33.2,"20ft","40ft")</f>
        <v>20ft</v>
      </c>
      <c r="K34" s="92">
        <v>0</v>
      </c>
      <c r="L34" s="92" t="s">
        <v>25</v>
      </c>
      <c r="M34" s="92" t="s">
        <v>53</v>
      </c>
      <c r="N34" s="92">
        <v>0</v>
      </c>
      <c r="O34" s="92"/>
      <c r="P34" s="71" t="str">
        <f>IF(H34&gt;0,Storage!$C$10,"nvt")</f>
        <v>nvt</v>
      </c>
      <c r="Q34" s="93" t="str">
        <f>IF(H34&gt;0,(H34*36*Storage!$C$9),"nvt")</f>
        <v>nvt</v>
      </c>
      <c r="R34" s="93">
        <f t="shared" ref="R34:R67" si="9">SUM(P34:Q34)</f>
        <v>0</v>
      </c>
      <c r="S34" s="93">
        <f>Origin!$C$8</f>
        <v>0</v>
      </c>
      <c r="T34" s="93" t="str">
        <f>IF($K34&gt;0,($K34*Origin!$D$8),"nvt")</f>
        <v>nvt</v>
      </c>
      <c r="U34" s="71">
        <f>IF(Calculatie!G34&gt;45,Calculatie!G34*Origin!$J$8,IF(G34&gt;35,G34*Origin!$I$8,IF(G34&gt;25,G34*Origin!$H$8,IF(Calculatie!G34&gt;15,Calculatie!G34*Origin!$G$8,IF(Calculatie!G34&gt;5,Calculatie!G34*Origin!$F$8,IF(Calculatie!G34&gt;0,Origin!$E$8,"nvt"))))))</f>
        <v>0</v>
      </c>
      <c r="V34" s="93" t="str">
        <f>IF(I34=1,Origin!$K$8,"nvt")</f>
        <v>nvt</v>
      </c>
      <c r="W34" s="93">
        <f t="shared" ref="W34:W67" si="10">SUM(S34:V34)</f>
        <v>0</v>
      </c>
      <c r="X34" s="93">
        <f>Destination!$C$6</f>
        <v>0</v>
      </c>
      <c r="Y34" s="93" t="str">
        <f>IF($N34&gt;0,($N34*Destination!$D$6),"nvt")</f>
        <v>nvt</v>
      </c>
      <c r="Z34" s="71">
        <f>IF(Calculatie!$G34&gt;45,Calculatie!$G34*Destination!$J$6,IF($G34&gt;35,$G34*Destination!$I$6,IF($G34&gt;25,$G34*Destination!$H$6,IF(Calculatie!$G34&gt;15,Calculatie!$G34*Destination!$G$6,IF(Calculatie!$G34&gt;5,Calculatie!$G34*Destination!$F$6,IF(Calculatie!$G34&gt;0,Destination!$E$6,"nvt"))))))</f>
        <v>0</v>
      </c>
      <c r="AA34" s="93" t="str">
        <f>IF($I34=1,Destination!$K$6,"nvt")</f>
        <v>nvt</v>
      </c>
      <c r="AB34" s="93">
        <f t="shared" ref="AB34:AB67" si="11">SUM(X34:AA34)</f>
        <v>0</v>
      </c>
      <c r="AC34" s="94">
        <f>Shipping!D15</f>
        <v>0</v>
      </c>
      <c r="AD34" s="95">
        <f>AC34*1.0527</f>
        <v>0</v>
      </c>
      <c r="AE34" s="93">
        <f>(H34*2800*Insurance!$D$7)*36</f>
        <v>0</v>
      </c>
      <c r="AF34" s="93">
        <f>G34*2800*Insurance!$D$4</f>
        <v>0</v>
      </c>
      <c r="AG34" s="93">
        <f t="shared" ref="AG34:AG67" si="12">SUM(AE34:AF34)</f>
        <v>0</v>
      </c>
      <c r="AH34" s="93">
        <f t="shared" ref="AH34:AH67" si="13">AG34+AC34+AB34+W34+R34</f>
        <v>0</v>
      </c>
      <c r="AI34" s="74"/>
      <c r="AJ34" s="74"/>
      <c r="AK34" s="74"/>
      <c r="AL34" s="74"/>
    </row>
    <row r="35" spans="1:38" x14ac:dyDescent="0.15">
      <c r="A35" s="89">
        <v>27</v>
      </c>
      <c r="B35" s="89" t="s">
        <v>166</v>
      </c>
      <c r="C35" s="89" t="s">
        <v>169</v>
      </c>
      <c r="D35" s="90" t="s">
        <v>170</v>
      </c>
      <c r="E35" s="89" t="s">
        <v>212</v>
      </c>
      <c r="F35" s="90" t="s">
        <v>168</v>
      </c>
      <c r="G35" s="91">
        <v>5</v>
      </c>
      <c r="H35" s="91">
        <v>0</v>
      </c>
      <c r="I35" s="90"/>
      <c r="J35" s="71" t="str">
        <f t="shared" ref="J35:J67" si="14">IF(G35&lt;33.2,"20ft","40ft")</f>
        <v>20ft</v>
      </c>
      <c r="K35" s="92">
        <v>0</v>
      </c>
      <c r="L35" s="92" t="s">
        <v>25</v>
      </c>
      <c r="M35" s="92" t="s">
        <v>53</v>
      </c>
      <c r="N35" s="92">
        <v>0</v>
      </c>
      <c r="O35" s="92"/>
      <c r="P35" s="71" t="str">
        <f>IF(H35&gt;0,Storage!$C$10,"nvt")</f>
        <v>nvt</v>
      </c>
      <c r="Q35" s="93" t="str">
        <f>IF(H35&gt;0,(H35*36*Storage!$C$9),"nvt")</f>
        <v>nvt</v>
      </c>
      <c r="R35" s="93">
        <f t="shared" si="9"/>
        <v>0</v>
      </c>
      <c r="S35" s="93">
        <f>Origin!$C$8</f>
        <v>0</v>
      </c>
      <c r="T35" s="93" t="str">
        <f>IF($K35&gt;0,($K35*Origin!$D$8),"nvt")</f>
        <v>nvt</v>
      </c>
      <c r="U35" s="71">
        <f>IF(Calculatie!G35&gt;45,Calculatie!G35*Origin!$J$8,IF(G35&gt;35,G35*Origin!$I$8,IF(G35&gt;25,G35*Origin!$H$8,IF(Calculatie!G35&gt;15,Calculatie!G35*Origin!$G$8,IF(Calculatie!G35&gt;5,Calculatie!G35*Origin!$F$8,IF(Calculatie!G35&gt;0,Origin!$E$8,"nvt"))))))</f>
        <v>0</v>
      </c>
      <c r="V35" s="93" t="str">
        <f>IF(I35=1,Origin!$K$8,"nvt")</f>
        <v>nvt</v>
      </c>
      <c r="W35" s="93">
        <f t="shared" si="10"/>
        <v>0</v>
      </c>
      <c r="X35" s="93">
        <f>Destination!$C$6</f>
        <v>0</v>
      </c>
      <c r="Y35" s="93" t="str">
        <f>IF($N35&gt;0,($N35*Destination!$D$6),"nvt")</f>
        <v>nvt</v>
      </c>
      <c r="Z35" s="71">
        <f>IF(Calculatie!$G35&gt;45,Calculatie!$G35*Destination!$J$6,IF($G35&gt;35,$G35*Destination!$I$6,IF($G35&gt;25,$G35*Destination!$H$6,IF(Calculatie!$G35&gt;15,Calculatie!$G35*Destination!$G$6,IF(Calculatie!$G35&gt;5,Calculatie!$G35*Destination!$F$6,IF(Calculatie!$G35&gt;0,Destination!$E$6,"nvt"))))))</f>
        <v>0</v>
      </c>
      <c r="AA35" s="93" t="str">
        <f>IF($I35=1,Destination!$K$6,"nvt")</f>
        <v>nvt</v>
      </c>
      <c r="AB35" s="93">
        <f t="shared" si="11"/>
        <v>0</v>
      </c>
      <c r="AC35" s="94">
        <f>Shipping!D15</f>
        <v>0</v>
      </c>
      <c r="AD35" s="95">
        <f t="shared" ref="AD35:AD67" si="15">AC35*1.0527</f>
        <v>0</v>
      </c>
      <c r="AE35" s="93">
        <f>(H35*2800*Insurance!$D$7)*36</f>
        <v>0</v>
      </c>
      <c r="AF35" s="93">
        <f>G35*2800*Insurance!$D$4</f>
        <v>0</v>
      </c>
      <c r="AG35" s="93">
        <f t="shared" si="12"/>
        <v>0</v>
      </c>
      <c r="AH35" s="93">
        <f t="shared" si="13"/>
        <v>0</v>
      </c>
      <c r="AI35" s="74"/>
      <c r="AJ35" s="74"/>
      <c r="AK35" s="74"/>
      <c r="AL35" s="74"/>
    </row>
    <row r="36" spans="1:38" x14ac:dyDescent="0.15">
      <c r="A36" s="89">
        <v>28</v>
      </c>
      <c r="B36" s="89" t="s">
        <v>166</v>
      </c>
      <c r="C36" s="89" t="s">
        <v>169</v>
      </c>
      <c r="D36" s="90" t="s">
        <v>170</v>
      </c>
      <c r="E36" s="89" t="s">
        <v>213</v>
      </c>
      <c r="F36" s="90" t="s">
        <v>168</v>
      </c>
      <c r="G36" s="91">
        <v>5</v>
      </c>
      <c r="H36" s="91">
        <v>0</v>
      </c>
      <c r="I36" s="90"/>
      <c r="J36" s="71" t="str">
        <f t="shared" si="14"/>
        <v>20ft</v>
      </c>
      <c r="K36" s="92">
        <v>0</v>
      </c>
      <c r="L36" s="92" t="s">
        <v>25</v>
      </c>
      <c r="M36" s="92" t="s">
        <v>53</v>
      </c>
      <c r="N36" s="92">
        <v>0</v>
      </c>
      <c r="O36" s="92"/>
      <c r="P36" s="71" t="str">
        <f>IF(H36&gt;0,Storage!$C$10,"nvt")</f>
        <v>nvt</v>
      </c>
      <c r="Q36" s="93" t="str">
        <f>IF(H36&gt;0,(H36*36*Storage!$C$9),"nvt")</f>
        <v>nvt</v>
      </c>
      <c r="R36" s="93">
        <f t="shared" si="9"/>
        <v>0</v>
      </c>
      <c r="S36" s="93">
        <f>Origin!$C$8</f>
        <v>0</v>
      </c>
      <c r="T36" s="93" t="str">
        <f>IF($K36&gt;0,($K36*Origin!$D$8),"nvt")</f>
        <v>nvt</v>
      </c>
      <c r="U36" s="71">
        <f>IF(Calculatie!G36&gt;45,Calculatie!G36*Origin!$J$8,IF(G36&gt;35,G36*Origin!$I$8,IF(G36&gt;25,G36*Origin!$H$8,IF(Calculatie!G36&gt;15,Calculatie!G36*Origin!$G$8,IF(Calculatie!G36&gt;5,Calculatie!G36*Origin!$F$8,IF(Calculatie!G36&gt;0,Origin!$E$8,"nvt"))))))</f>
        <v>0</v>
      </c>
      <c r="V36" s="93" t="str">
        <f>IF(I36=1,Origin!$K$8,"nvt")</f>
        <v>nvt</v>
      </c>
      <c r="W36" s="93">
        <f t="shared" si="10"/>
        <v>0</v>
      </c>
      <c r="X36" s="93">
        <f>Destination!$C$6</f>
        <v>0</v>
      </c>
      <c r="Y36" s="93" t="str">
        <f>IF($N36&gt;0,($N36*Destination!$D$6),"nvt")</f>
        <v>nvt</v>
      </c>
      <c r="Z36" s="71">
        <f>IF(Calculatie!$G36&gt;45,Calculatie!$G36*Destination!$J$6,IF($G36&gt;35,$G36*Destination!$I$6,IF($G36&gt;25,$G36*Destination!$H$6,IF(Calculatie!$G36&gt;15,Calculatie!$G36*Destination!$G$6,IF(Calculatie!$G36&gt;5,Calculatie!$G36*Destination!$F$6,IF(Calculatie!$G36&gt;0,Destination!$E$6,"nvt"))))))</f>
        <v>0</v>
      </c>
      <c r="AA36" s="93" t="str">
        <f>IF($I36=1,Destination!$K$6,"nvt")</f>
        <v>nvt</v>
      </c>
      <c r="AB36" s="93">
        <f t="shared" si="11"/>
        <v>0</v>
      </c>
      <c r="AC36" s="94">
        <f>Shipping!D15</f>
        <v>0</v>
      </c>
      <c r="AD36" s="95">
        <f t="shared" si="15"/>
        <v>0</v>
      </c>
      <c r="AE36" s="93">
        <f>(H36*2800*Insurance!$D$7)*36</f>
        <v>0</v>
      </c>
      <c r="AF36" s="93">
        <f>G36*2800*Insurance!$D$4</f>
        <v>0</v>
      </c>
      <c r="AG36" s="93">
        <f t="shared" si="12"/>
        <v>0</v>
      </c>
      <c r="AH36" s="93">
        <f t="shared" si="13"/>
        <v>0</v>
      </c>
      <c r="AI36" s="74"/>
      <c r="AJ36" s="74"/>
      <c r="AK36" s="74"/>
      <c r="AL36" s="74"/>
    </row>
    <row r="37" spans="1:38" x14ac:dyDescent="0.15">
      <c r="A37" s="89">
        <v>29</v>
      </c>
      <c r="B37" s="89" t="s">
        <v>166</v>
      </c>
      <c r="C37" s="89" t="s">
        <v>169</v>
      </c>
      <c r="D37" s="90" t="s">
        <v>170</v>
      </c>
      <c r="E37" s="89" t="s">
        <v>214</v>
      </c>
      <c r="F37" s="90" t="s">
        <v>168</v>
      </c>
      <c r="G37" s="91">
        <v>5</v>
      </c>
      <c r="H37" s="91">
        <v>0</v>
      </c>
      <c r="I37" s="90"/>
      <c r="J37" s="71" t="str">
        <f t="shared" si="14"/>
        <v>20ft</v>
      </c>
      <c r="K37" s="92">
        <v>0</v>
      </c>
      <c r="L37" s="92" t="s">
        <v>25</v>
      </c>
      <c r="M37" s="92" t="s">
        <v>53</v>
      </c>
      <c r="N37" s="92">
        <v>0</v>
      </c>
      <c r="O37" s="92"/>
      <c r="P37" s="71" t="str">
        <f>IF(H37&gt;0,Storage!$C$10,"nvt")</f>
        <v>nvt</v>
      </c>
      <c r="Q37" s="93" t="str">
        <f>IF(H37&gt;0,(H37*36*Storage!$C$9),"nvt")</f>
        <v>nvt</v>
      </c>
      <c r="R37" s="93">
        <f t="shared" si="9"/>
        <v>0</v>
      </c>
      <c r="S37" s="93">
        <f>Origin!$C$8</f>
        <v>0</v>
      </c>
      <c r="T37" s="93" t="str">
        <f>IF($K37&gt;0,($K37*Origin!$D$8),"nvt")</f>
        <v>nvt</v>
      </c>
      <c r="U37" s="71">
        <f>IF(Calculatie!G37&gt;45,Calculatie!G37*Origin!$J$8,IF(G37&gt;35,G37*Origin!$I$8,IF(G37&gt;25,G37*Origin!$H$8,IF(Calculatie!G37&gt;15,Calculatie!G37*Origin!$G$8,IF(Calculatie!G37&gt;5,Calculatie!G37*Origin!$F$8,IF(Calculatie!G37&gt;0,Origin!$E$8,"nvt"))))))</f>
        <v>0</v>
      </c>
      <c r="V37" s="93" t="str">
        <f>IF(I37=1,Origin!$K$8,"nvt")</f>
        <v>nvt</v>
      </c>
      <c r="W37" s="93">
        <f t="shared" si="10"/>
        <v>0</v>
      </c>
      <c r="X37" s="93">
        <f>Destination!$C$6</f>
        <v>0</v>
      </c>
      <c r="Y37" s="93" t="str">
        <f>IF($N37&gt;0,($N37*Destination!$D$6),"nvt")</f>
        <v>nvt</v>
      </c>
      <c r="Z37" s="71">
        <f>IF(Calculatie!$G37&gt;45,Calculatie!$G37*Destination!$J$6,IF($G37&gt;35,$G37*Destination!$I$6,IF($G37&gt;25,$G37*Destination!$H$6,IF(Calculatie!$G37&gt;15,Calculatie!$G37*Destination!$G$6,IF(Calculatie!$G37&gt;5,Calculatie!$G37*Destination!$F$6,IF(Calculatie!$G37&gt;0,Destination!$E$6,"nvt"))))))</f>
        <v>0</v>
      </c>
      <c r="AA37" s="93" t="str">
        <f>IF($I37=1,Destination!$K$6,"nvt")</f>
        <v>nvt</v>
      </c>
      <c r="AB37" s="93">
        <f t="shared" si="11"/>
        <v>0</v>
      </c>
      <c r="AC37" s="94">
        <f>Shipping!D15</f>
        <v>0</v>
      </c>
      <c r="AD37" s="95">
        <f t="shared" si="15"/>
        <v>0</v>
      </c>
      <c r="AE37" s="93">
        <f>(H37*2800*Insurance!$D$7)*36</f>
        <v>0</v>
      </c>
      <c r="AF37" s="93">
        <f>G37*2800*Insurance!$D$4</f>
        <v>0</v>
      </c>
      <c r="AG37" s="93">
        <f t="shared" si="12"/>
        <v>0</v>
      </c>
      <c r="AH37" s="93">
        <f t="shared" si="13"/>
        <v>0</v>
      </c>
      <c r="AI37" s="74"/>
      <c r="AJ37" s="74"/>
      <c r="AK37" s="74"/>
      <c r="AL37" s="74"/>
    </row>
    <row r="38" spans="1:38" x14ac:dyDescent="0.15">
      <c r="A38" s="89">
        <v>30</v>
      </c>
      <c r="B38" s="89" t="s">
        <v>166</v>
      </c>
      <c r="C38" s="89" t="s">
        <v>215</v>
      </c>
      <c r="D38" s="90" t="s">
        <v>170</v>
      </c>
      <c r="E38" s="89" t="s">
        <v>216</v>
      </c>
      <c r="F38" s="90" t="s">
        <v>168</v>
      </c>
      <c r="G38" s="91">
        <v>3</v>
      </c>
      <c r="H38" s="91">
        <v>0</v>
      </c>
      <c r="I38" s="90"/>
      <c r="J38" s="71" t="str">
        <f t="shared" si="14"/>
        <v>20ft</v>
      </c>
      <c r="K38" s="92">
        <v>0</v>
      </c>
      <c r="L38" s="92" t="s">
        <v>25</v>
      </c>
      <c r="M38" s="92" t="s">
        <v>53</v>
      </c>
      <c r="N38" s="92">
        <v>0</v>
      </c>
      <c r="O38" s="92"/>
      <c r="P38" s="71" t="str">
        <f>IF(H38&gt;0,Storage!$C$10,"nvt")</f>
        <v>nvt</v>
      </c>
      <c r="Q38" s="93" t="str">
        <f>IF(H38&gt;0,(H38*36*Storage!$C$9),"nvt")</f>
        <v>nvt</v>
      </c>
      <c r="R38" s="93">
        <f t="shared" si="9"/>
        <v>0</v>
      </c>
      <c r="S38" s="93">
        <f>Origin!$C$8</f>
        <v>0</v>
      </c>
      <c r="T38" s="93" t="str">
        <f>IF($K38&gt;0,($K38*Origin!$D$8),"nvt")</f>
        <v>nvt</v>
      </c>
      <c r="U38" s="71">
        <f>IF(Calculatie!G38&gt;45,Calculatie!G38*Origin!$J$8,IF(G38&gt;35,G38*Origin!$I$8,IF(G38&gt;25,G38*Origin!$H$8,IF(Calculatie!G38&gt;15,Calculatie!G38*Origin!$G$8,IF(Calculatie!G38&gt;5,Calculatie!G38*Origin!$F$8,IF(Calculatie!G38&gt;0,Origin!$E$8,"nvt"))))))</f>
        <v>0</v>
      </c>
      <c r="V38" s="93" t="str">
        <f>IF(I38=1,Origin!$K$8,"nvt")</f>
        <v>nvt</v>
      </c>
      <c r="W38" s="93">
        <f t="shared" si="10"/>
        <v>0</v>
      </c>
      <c r="X38" s="93">
        <f>Destination!$C$6</f>
        <v>0</v>
      </c>
      <c r="Y38" s="93" t="str">
        <f>IF($N38&gt;0,($N38*Destination!$D$6),"nvt")</f>
        <v>nvt</v>
      </c>
      <c r="Z38" s="71">
        <f>IF(Calculatie!$G38&gt;45,Calculatie!$G38*Destination!$J$6,IF($G38&gt;35,$G38*Destination!$I$6,IF($G38&gt;25,$G38*Destination!$H$6,IF(Calculatie!$G38&gt;15,Calculatie!$G38*Destination!$G$6,IF(Calculatie!$G38&gt;5,Calculatie!$G38*Destination!$F$6,IF(Calculatie!$G38&gt;0,Destination!$E$6,"nvt"))))))</f>
        <v>0</v>
      </c>
      <c r="AA38" s="93" t="str">
        <f>IF($I38=1,Destination!$K$6,"nvt")</f>
        <v>nvt</v>
      </c>
      <c r="AB38" s="93">
        <f t="shared" si="11"/>
        <v>0</v>
      </c>
      <c r="AC38" s="94">
        <f>Shipping!D15</f>
        <v>0</v>
      </c>
      <c r="AD38" s="95">
        <f t="shared" si="15"/>
        <v>0</v>
      </c>
      <c r="AE38" s="93">
        <f>(H38*2800*Insurance!$D$7)*36</f>
        <v>0</v>
      </c>
      <c r="AF38" s="93">
        <f>G38*2800*Insurance!$D$4</f>
        <v>0</v>
      </c>
      <c r="AG38" s="93">
        <f t="shared" si="12"/>
        <v>0</v>
      </c>
      <c r="AH38" s="93">
        <f t="shared" si="13"/>
        <v>0</v>
      </c>
      <c r="AI38" s="74"/>
      <c r="AJ38" s="74"/>
      <c r="AK38" s="74"/>
      <c r="AL38" s="74"/>
    </row>
    <row r="39" spans="1:38" x14ac:dyDescent="0.15">
      <c r="A39" s="89">
        <v>31</v>
      </c>
      <c r="B39" s="89" t="s">
        <v>166</v>
      </c>
      <c r="C39" s="97" t="s">
        <v>169</v>
      </c>
      <c r="D39" s="98" t="s">
        <v>170</v>
      </c>
      <c r="E39" s="97" t="s">
        <v>217</v>
      </c>
      <c r="F39" s="98" t="s">
        <v>168</v>
      </c>
      <c r="G39" s="91">
        <v>8</v>
      </c>
      <c r="H39" s="91">
        <v>0</v>
      </c>
      <c r="I39" s="90"/>
      <c r="J39" s="71" t="str">
        <f t="shared" si="14"/>
        <v>20ft</v>
      </c>
      <c r="K39" s="92">
        <v>0</v>
      </c>
      <c r="L39" s="92" t="s">
        <v>25</v>
      </c>
      <c r="M39" s="92" t="s">
        <v>53</v>
      </c>
      <c r="N39" s="92">
        <v>0</v>
      </c>
      <c r="O39" s="92"/>
      <c r="P39" s="71" t="str">
        <f>IF(H39&gt;0,Storage!$C$10,"nvt")</f>
        <v>nvt</v>
      </c>
      <c r="Q39" s="93" t="str">
        <f>IF(H39&gt;0,(H39*36*Storage!$C$9),"nvt")</f>
        <v>nvt</v>
      </c>
      <c r="R39" s="93">
        <f t="shared" si="9"/>
        <v>0</v>
      </c>
      <c r="S39" s="93">
        <f>Origin!$C$8</f>
        <v>0</v>
      </c>
      <c r="T39" s="93" t="str">
        <f>IF($K39&gt;0,($K39*Origin!$D$8),"nvt")</f>
        <v>nvt</v>
      </c>
      <c r="U39" s="71">
        <f>IF(Calculatie!G39&gt;45,Calculatie!G39*Origin!$J$8,IF(G39&gt;35,G39*Origin!$I$8,IF(G39&gt;25,G39*Origin!$H$8,IF(Calculatie!G39&gt;15,Calculatie!G39*Origin!$G$8,IF(Calculatie!G39&gt;5,Calculatie!G39*Origin!$F$8,IF(Calculatie!G39&gt;0,Origin!$E$8,"nvt"))))))</f>
        <v>0</v>
      </c>
      <c r="V39" s="93" t="str">
        <f>IF(I39=1,Origin!$K$8,"nvt")</f>
        <v>nvt</v>
      </c>
      <c r="W39" s="93">
        <f t="shared" si="10"/>
        <v>0</v>
      </c>
      <c r="X39" s="93">
        <f>Destination!$C$6</f>
        <v>0</v>
      </c>
      <c r="Y39" s="93" t="str">
        <f>IF($N39&gt;0,($N39*Destination!$D$6),"nvt")</f>
        <v>nvt</v>
      </c>
      <c r="Z39" s="71">
        <f>IF(Calculatie!$G39&gt;45,Calculatie!$G39*Destination!$J$6,IF($G39&gt;35,$G39*Destination!$I$6,IF($G39&gt;25,$G39*Destination!$H$6,IF(Calculatie!$G39&gt;15,Calculatie!$G39*Destination!$G$6,IF(Calculatie!$G39&gt;5,Calculatie!$G39*Destination!$F$6,IF(Calculatie!$G39&gt;0,Destination!$E$6,"nvt"))))))</f>
        <v>0</v>
      </c>
      <c r="AA39" s="93" t="str">
        <f>IF($I39=1,Destination!$K$6,"nvt")</f>
        <v>nvt</v>
      </c>
      <c r="AB39" s="93">
        <f t="shared" si="11"/>
        <v>0</v>
      </c>
      <c r="AC39" s="94">
        <f>Shipping!D15</f>
        <v>0</v>
      </c>
      <c r="AD39" s="95">
        <f t="shared" si="15"/>
        <v>0</v>
      </c>
      <c r="AE39" s="93">
        <f>(H39*2800*Insurance!$D$7)*36</f>
        <v>0</v>
      </c>
      <c r="AF39" s="93">
        <f>G39*2800*Insurance!$D$4</f>
        <v>0</v>
      </c>
      <c r="AG39" s="93">
        <f t="shared" si="12"/>
        <v>0</v>
      </c>
      <c r="AH39" s="93">
        <f t="shared" si="13"/>
        <v>0</v>
      </c>
      <c r="AI39" s="74"/>
      <c r="AJ39" s="74"/>
      <c r="AK39" s="74"/>
      <c r="AL39" s="74"/>
    </row>
    <row r="40" spans="1:38" x14ac:dyDescent="0.15">
      <c r="A40" s="89">
        <v>32</v>
      </c>
      <c r="B40" s="89" t="s">
        <v>166</v>
      </c>
      <c r="C40" s="97" t="s">
        <v>169</v>
      </c>
      <c r="D40" s="98" t="s">
        <v>170</v>
      </c>
      <c r="E40" s="97" t="s">
        <v>218</v>
      </c>
      <c r="F40" s="98" t="s">
        <v>168</v>
      </c>
      <c r="G40" s="91">
        <v>9</v>
      </c>
      <c r="H40" s="91">
        <v>0</v>
      </c>
      <c r="I40" s="90"/>
      <c r="J40" s="71" t="str">
        <f t="shared" si="14"/>
        <v>20ft</v>
      </c>
      <c r="K40" s="92">
        <v>0</v>
      </c>
      <c r="L40" s="92" t="s">
        <v>25</v>
      </c>
      <c r="M40" s="92" t="s">
        <v>53</v>
      </c>
      <c r="N40" s="92">
        <v>0</v>
      </c>
      <c r="O40" s="92"/>
      <c r="P40" s="71" t="str">
        <f>IF(H40&gt;0,Storage!$C$10,"nvt")</f>
        <v>nvt</v>
      </c>
      <c r="Q40" s="93" t="str">
        <f>IF(H40&gt;0,(H40*36*Storage!$C$9),"nvt")</f>
        <v>nvt</v>
      </c>
      <c r="R40" s="93">
        <f t="shared" si="9"/>
        <v>0</v>
      </c>
      <c r="S40" s="93">
        <f>Origin!$C$8</f>
        <v>0</v>
      </c>
      <c r="T40" s="93" t="str">
        <f>IF($K40&gt;0,($K40*Origin!$D$8),"nvt")</f>
        <v>nvt</v>
      </c>
      <c r="U40" s="71">
        <f>IF(Calculatie!G40&gt;45,Calculatie!G40*Origin!$J$8,IF(G40&gt;35,G40*Origin!$I$8,IF(G40&gt;25,G40*Origin!$H$8,IF(Calculatie!G40&gt;15,Calculatie!G40*Origin!$G$8,IF(Calculatie!G40&gt;5,Calculatie!G40*Origin!$F$8,IF(Calculatie!G40&gt;0,Origin!$E$8,"nvt"))))))</f>
        <v>0</v>
      </c>
      <c r="V40" s="93" t="str">
        <f>IF(I40=1,Origin!$K$8,"nvt")</f>
        <v>nvt</v>
      </c>
      <c r="W40" s="93">
        <f t="shared" si="10"/>
        <v>0</v>
      </c>
      <c r="X40" s="93">
        <f>Destination!$C$6</f>
        <v>0</v>
      </c>
      <c r="Y40" s="93" t="str">
        <f>IF($N40&gt;0,($N40*Destination!$D$6),"nvt")</f>
        <v>nvt</v>
      </c>
      <c r="Z40" s="71">
        <f>IF(Calculatie!$G40&gt;45,Calculatie!$G40*Destination!$J$6,IF($G40&gt;35,$G40*Destination!$I$6,IF($G40&gt;25,$G40*Destination!$H$6,IF(Calculatie!$G40&gt;15,Calculatie!$G40*Destination!$G$6,IF(Calculatie!$G40&gt;5,Calculatie!$G40*Destination!$F$6,IF(Calculatie!$G40&gt;0,Destination!$E$6,"nvt"))))))</f>
        <v>0</v>
      </c>
      <c r="AA40" s="93" t="str">
        <f>IF($I40=1,Destination!$K$6,"nvt")</f>
        <v>nvt</v>
      </c>
      <c r="AB40" s="93">
        <f t="shared" si="11"/>
        <v>0</v>
      </c>
      <c r="AC40" s="94">
        <f>Shipping!D15</f>
        <v>0</v>
      </c>
      <c r="AD40" s="95">
        <f t="shared" si="15"/>
        <v>0</v>
      </c>
      <c r="AE40" s="93">
        <f>(H40*2800*Insurance!$D$7)*36</f>
        <v>0</v>
      </c>
      <c r="AF40" s="93">
        <f>G40*2800*Insurance!$D$4</f>
        <v>0</v>
      </c>
      <c r="AG40" s="93">
        <f t="shared" si="12"/>
        <v>0</v>
      </c>
      <c r="AH40" s="93">
        <f t="shared" si="13"/>
        <v>0</v>
      </c>
      <c r="AI40" s="74"/>
      <c r="AJ40" s="74"/>
      <c r="AK40" s="74"/>
      <c r="AL40" s="74"/>
    </row>
    <row r="41" spans="1:38" x14ac:dyDescent="0.15">
      <c r="A41" s="89">
        <v>33</v>
      </c>
      <c r="B41" s="89" t="s">
        <v>166</v>
      </c>
      <c r="C41" s="97" t="s">
        <v>169</v>
      </c>
      <c r="D41" s="98" t="s">
        <v>170</v>
      </c>
      <c r="E41" s="97" t="s">
        <v>219</v>
      </c>
      <c r="F41" s="98" t="s">
        <v>168</v>
      </c>
      <c r="G41" s="91">
        <v>16</v>
      </c>
      <c r="H41" s="91">
        <v>0</v>
      </c>
      <c r="I41" s="90"/>
      <c r="J41" s="71" t="str">
        <f t="shared" si="14"/>
        <v>20ft</v>
      </c>
      <c r="K41" s="92">
        <v>0</v>
      </c>
      <c r="L41" s="92" t="s">
        <v>25</v>
      </c>
      <c r="M41" s="92" t="s">
        <v>53</v>
      </c>
      <c r="N41" s="92">
        <v>0</v>
      </c>
      <c r="O41" s="92"/>
      <c r="P41" s="71" t="str">
        <f>IF(H41&gt;0,Storage!$C$10,"nvt")</f>
        <v>nvt</v>
      </c>
      <c r="Q41" s="93" t="str">
        <f>IF(H41&gt;0,(H41*36*Storage!$C$9),"nvt")</f>
        <v>nvt</v>
      </c>
      <c r="R41" s="93">
        <f t="shared" si="9"/>
        <v>0</v>
      </c>
      <c r="S41" s="93">
        <f>Origin!$C$8</f>
        <v>0</v>
      </c>
      <c r="T41" s="93" t="str">
        <f>IF($K41&gt;0,($K41*Origin!$D$8),"nvt")</f>
        <v>nvt</v>
      </c>
      <c r="U41" s="71">
        <f>IF(Calculatie!G41&gt;45,Calculatie!G41*Origin!$J$8,IF(G41&gt;35,G41*Origin!$I$8,IF(G41&gt;25,G41*Origin!$H$8,IF(Calculatie!G41&gt;15,Calculatie!G41*Origin!$G$8,IF(Calculatie!G41&gt;5,Calculatie!G41*Origin!$F$8,IF(Calculatie!G41&gt;0,Origin!$E$8,"nvt"))))))</f>
        <v>0</v>
      </c>
      <c r="V41" s="93" t="str">
        <f>IF(I41=1,Origin!$K$8,"nvt")</f>
        <v>nvt</v>
      </c>
      <c r="W41" s="93">
        <f t="shared" si="10"/>
        <v>0</v>
      </c>
      <c r="X41" s="93">
        <f>Destination!$C$6</f>
        <v>0</v>
      </c>
      <c r="Y41" s="93" t="str">
        <f>IF($N41&gt;0,($N41*Destination!$D$6),"nvt")</f>
        <v>nvt</v>
      </c>
      <c r="Z41" s="71">
        <f>IF(Calculatie!$G41&gt;45,Calculatie!$G41*Destination!$J$6,IF($G41&gt;35,$G41*Destination!$I$6,IF($G41&gt;25,$G41*Destination!$H$6,IF(Calculatie!$G41&gt;15,Calculatie!$G41*Destination!$G$6,IF(Calculatie!$G41&gt;5,Calculatie!$G41*Destination!$F$6,IF(Calculatie!$G41&gt;0,Destination!$E$6,"nvt"))))))</f>
        <v>0</v>
      </c>
      <c r="AA41" s="93" t="str">
        <f>IF($I41=1,Destination!$K$6,"nvt")</f>
        <v>nvt</v>
      </c>
      <c r="AB41" s="93">
        <f t="shared" si="11"/>
        <v>0</v>
      </c>
      <c r="AC41" s="94">
        <f>Shipping!D15</f>
        <v>0</v>
      </c>
      <c r="AD41" s="95">
        <f t="shared" si="15"/>
        <v>0</v>
      </c>
      <c r="AE41" s="93">
        <f>(H41*2800*Insurance!$D$7)*36</f>
        <v>0</v>
      </c>
      <c r="AF41" s="93">
        <f>G41*2800*Insurance!$D$4</f>
        <v>0</v>
      </c>
      <c r="AG41" s="93">
        <f t="shared" si="12"/>
        <v>0</v>
      </c>
      <c r="AH41" s="93">
        <f t="shared" si="13"/>
        <v>0</v>
      </c>
      <c r="AI41" s="74"/>
      <c r="AJ41" s="74"/>
      <c r="AK41" s="74"/>
      <c r="AL41" s="74"/>
    </row>
    <row r="42" spans="1:38" x14ac:dyDescent="0.15">
      <c r="A42" s="89">
        <v>34</v>
      </c>
      <c r="B42" s="89" t="s">
        <v>166</v>
      </c>
      <c r="C42" s="97" t="s">
        <v>169</v>
      </c>
      <c r="D42" s="98" t="s">
        <v>170</v>
      </c>
      <c r="E42" s="97" t="s">
        <v>220</v>
      </c>
      <c r="F42" s="98" t="s">
        <v>168</v>
      </c>
      <c r="G42" s="91">
        <v>19</v>
      </c>
      <c r="H42" s="91">
        <v>0</v>
      </c>
      <c r="I42" s="90"/>
      <c r="J42" s="71" t="str">
        <f t="shared" si="14"/>
        <v>20ft</v>
      </c>
      <c r="K42" s="92">
        <v>0</v>
      </c>
      <c r="L42" s="92" t="s">
        <v>25</v>
      </c>
      <c r="M42" s="92" t="s">
        <v>53</v>
      </c>
      <c r="N42" s="92">
        <v>0</v>
      </c>
      <c r="O42" s="92"/>
      <c r="P42" s="71" t="str">
        <f>IF(H42&gt;0,Storage!$C$10,"nvt")</f>
        <v>nvt</v>
      </c>
      <c r="Q42" s="93" t="str">
        <f>IF(H42&gt;0,(H42*36*Storage!$C$9),"nvt")</f>
        <v>nvt</v>
      </c>
      <c r="R42" s="93">
        <f t="shared" si="9"/>
        <v>0</v>
      </c>
      <c r="S42" s="93">
        <f>Origin!$C$8</f>
        <v>0</v>
      </c>
      <c r="T42" s="93" t="str">
        <f>IF($K42&gt;0,($K42*Origin!$D$8),"nvt")</f>
        <v>nvt</v>
      </c>
      <c r="U42" s="71">
        <f>IF(Calculatie!G42&gt;45,Calculatie!G42*Origin!$J$8,IF(G42&gt;35,G42*Origin!$I$8,IF(G42&gt;25,G42*Origin!$H$8,IF(Calculatie!G42&gt;15,Calculatie!G42*Origin!$G$8,IF(Calculatie!G42&gt;5,Calculatie!G42*Origin!$F$8,IF(Calculatie!G42&gt;0,Origin!$E$8,"nvt"))))))</f>
        <v>0</v>
      </c>
      <c r="V42" s="93" t="str">
        <f>IF(I42=1,Origin!$K$8,"nvt")</f>
        <v>nvt</v>
      </c>
      <c r="W42" s="93">
        <f t="shared" si="10"/>
        <v>0</v>
      </c>
      <c r="X42" s="93">
        <f>Destination!$C$6</f>
        <v>0</v>
      </c>
      <c r="Y42" s="93" t="str">
        <f>IF($N42&gt;0,($N42*Destination!$D$6),"nvt")</f>
        <v>nvt</v>
      </c>
      <c r="Z42" s="71">
        <f>IF(Calculatie!$G42&gt;45,Calculatie!$G42*Destination!$J$6,IF($G42&gt;35,$G42*Destination!$I$6,IF($G42&gt;25,$G42*Destination!$H$6,IF(Calculatie!$G42&gt;15,Calculatie!$G42*Destination!$G$6,IF(Calculatie!$G42&gt;5,Calculatie!$G42*Destination!$F$6,IF(Calculatie!$G42&gt;0,Destination!$E$6,"nvt"))))))</f>
        <v>0</v>
      </c>
      <c r="AA42" s="93" t="str">
        <f>IF($I42=1,Destination!$K$6,"nvt")</f>
        <v>nvt</v>
      </c>
      <c r="AB42" s="93">
        <f t="shared" si="11"/>
        <v>0</v>
      </c>
      <c r="AC42" s="94">
        <f>Shipping!D15</f>
        <v>0</v>
      </c>
      <c r="AD42" s="95">
        <f t="shared" si="15"/>
        <v>0</v>
      </c>
      <c r="AE42" s="93">
        <f>(H42*2800*Insurance!$D$7)*36</f>
        <v>0</v>
      </c>
      <c r="AF42" s="93">
        <f>G42*2800*Insurance!$D$4</f>
        <v>0</v>
      </c>
      <c r="AG42" s="93">
        <f t="shared" si="12"/>
        <v>0</v>
      </c>
      <c r="AH42" s="93">
        <f t="shared" si="13"/>
        <v>0</v>
      </c>
      <c r="AI42" s="74"/>
      <c r="AJ42" s="74"/>
      <c r="AK42" s="74"/>
      <c r="AL42" s="74"/>
    </row>
    <row r="43" spans="1:38" x14ac:dyDescent="0.15">
      <c r="A43" s="89">
        <v>35</v>
      </c>
      <c r="B43" s="89" t="s">
        <v>166</v>
      </c>
      <c r="C43" s="97" t="s">
        <v>169</v>
      </c>
      <c r="D43" s="98" t="s">
        <v>170</v>
      </c>
      <c r="E43" s="97" t="s">
        <v>221</v>
      </c>
      <c r="F43" s="98" t="s">
        <v>168</v>
      </c>
      <c r="G43" s="91">
        <v>22</v>
      </c>
      <c r="H43" s="91">
        <v>0</v>
      </c>
      <c r="I43" s="90"/>
      <c r="J43" s="71" t="str">
        <f t="shared" si="14"/>
        <v>20ft</v>
      </c>
      <c r="K43" s="92">
        <v>0</v>
      </c>
      <c r="L43" s="92" t="s">
        <v>25</v>
      </c>
      <c r="M43" s="92" t="s">
        <v>53</v>
      </c>
      <c r="N43" s="92">
        <v>0</v>
      </c>
      <c r="O43" s="92"/>
      <c r="P43" s="71" t="str">
        <f>IF(H43&gt;0,Storage!$C$10,"nvt")</f>
        <v>nvt</v>
      </c>
      <c r="Q43" s="93" t="str">
        <f>IF(H43&gt;0,(H43*36*Storage!$C$9),"nvt")</f>
        <v>nvt</v>
      </c>
      <c r="R43" s="93">
        <f t="shared" si="9"/>
        <v>0</v>
      </c>
      <c r="S43" s="93">
        <f>Origin!$C$8</f>
        <v>0</v>
      </c>
      <c r="T43" s="93" t="str">
        <f>IF($K43&gt;0,($K43*Origin!$D$8),"nvt")</f>
        <v>nvt</v>
      </c>
      <c r="U43" s="71">
        <f>IF(Calculatie!G43&gt;45,Calculatie!G43*Origin!$J$8,IF(G43&gt;35,G43*Origin!$I$8,IF(G43&gt;25,G43*Origin!$H$8,IF(Calculatie!G43&gt;15,Calculatie!G43*Origin!$G$8,IF(Calculatie!G43&gt;5,Calculatie!G43*Origin!$F$8,IF(Calculatie!G43&gt;0,Origin!$E$8,"nvt"))))))</f>
        <v>0</v>
      </c>
      <c r="V43" s="93" t="str">
        <f>IF(I43=1,Origin!$K$8,"nvt")</f>
        <v>nvt</v>
      </c>
      <c r="W43" s="93">
        <f t="shared" si="10"/>
        <v>0</v>
      </c>
      <c r="X43" s="93">
        <f>Destination!$C$6</f>
        <v>0</v>
      </c>
      <c r="Y43" s="93" t="str">
        <f>IF($N43&gt;0,($N43*Destination!$D$6),"nvt")</f>
        <v>nvt</v>
      </c>
      <c r="Z43" s="71">
        <f>IF(Calculatie!$G43&gt;45,Calculatie!$G43*Destination!$J$6,IF($G43&gt;35,$G43*Destination!$I$6,IF($G43&gt;25,$G43*Destination!$H$6,IF(Calculatie!$G43&gt;15,Calculatie!$G43*Destination!$G$6,IF(Calculatie!$G43&gt;5,Calculatie!$G43*Destination!$F$6,IF(Calculatie!$G43&gt;0,Destination!$E$6,"nvt"))))))</f>
        <v>0</v>
      </c>
      <c r="AA43" s="93" t="str">
        <f>IF($I43=1,Destination!$K$6,"nvt")</f>
        <v>nvt</v>
      </c>
      <c r="AB43" s="93">
        <f t="shared" si="11"/>
        <v>0</v>
      </c>
      <c r="AC43" s="94">
        <f>Shipping!D15</f>
        <v>0</v>
      </c>
      <c r="AD43" s="95">
        <f t="shared" si="15"/>
        <v>0</v>
      </c>
      <c r="AE43" s="93">
        <f>(H43*2800*Insurance!$D$7)*36</f>
        <v>0</v>
      </c>
      <c r="AF43" s="93">
        <f>G43*2800*Insurance!$D$4</f>
        <v>0</v>
      </c>
      <c r="AG43" s="93">
        <f t="shared" si="12"/>
        <v>0</v>
      </c>
      <c r="AH43" s="93">
        <f t="shared" si="13"/>
        <v>0</v>
      </c>
      <c r="AI43" s="74"/>
      <c r="AJ43" s="74"/>
      <c r="AK43" s="74"/>
      <c r="AL43" s="74"/>
    </row>
    <row r="44" spans="1:38" s="155" customFormat="1" x14ac:dyDescent="0.15">
      <c r="A44" s="144">
        <v>36</v>
      </c>
      <c r="B44" s="144" t="s">
        <v>166</v>
      </c>
      <c r="C44" s="145" t="s">
        <v>169</v>
      </c>
      <c r="D44" s="146" t="s">
        <v>170</v>
      </c>
      <c r="E44" s="145" t="s">
        <v>222</v>
      </c>
      <c r="F44" s="146" t="s">
        <v>168</v>
      </c>
      <c r="G44" s="147">
        <v>33</v>
      </c>
      <c r="H44" s="147">
        <v>0</v>
      </c>
      <c r="I44" s="148">
        <v>1</v>
      </c>
      <c r="J44" s="149" t="str">
        <f t="shared" si="14"/>
        <v>20ft</v>
      </c>
      <c r="K44" s="150">
        <v>0</v>
      </c>
      <c r="L44" s="150" t="s">
        <v>25</v>
      </c>
      <c r="M44" s="150" t="s">
        <v>53</v>
      </c>
      <c r="N44" s="150">
        <v>0</v>
      </c>
      <c r="O44" s="150"/>
      <c r="P44" s="149" t="str">
        <f>IF(H44&gt;0,Storage!$C$10,"nvt")</f>
        <v>nvt</v>
      </c>
      <c r="Q44" s="151" t="str">
        <f>IF(H44&gt;0,(H44*36*Storage!$C$9),"nvt")</f>
        <v>nvt</v>
      </c>
      <c r="R44" s="151">
        <f t="shared" si="9"/>
        <v>0</v>
      </c>
      <c r="S44" s="151">
        <f>Origin!$C$8</f>
        <v>0</v>
      </c>
      <c r="T44" s="151" t="str">
        <f>IF($K44&gt;0,($K44*Origin!$D$8),"nvt")</f>
        <v>nvt</v>
      </c>
      <c r="U44" s="149">
        <f>IF(Calculatie!G44&gt;45,Calculatie!G44*Origin!$J$8,IF(G44&gt;35,G44*Origin!$I$8,IF(G44&gt;25,G44*Origin!$H$8,IF(Calculatie!G44&gt;15,Calculatie!G44*Origin!$G$8,IF(Calculatie!G44&gt;5,Calculatie!G44*Origin!$F$8,IF(Calculatie!G44&gt;0,Origin!$E$8,"nvt"))))))</f>
        <v>0</v>
      </c>
      <c r="V44" s="151">
        <f>IF(I44=1,Origin!$K$8,"nvt")</f>
        <v>0</v>
      </c>
      <c r="W44" s="151">
        <f t="shared" si="10"/>
        <v>0</v>
      </c>
      <c r="X44" s="151">
        <f>Destination!$C$6</f>
        <v>0</v>
      </c>
      <c r="Y44" s="151" t="str">
        <f>IF($N44&gt;0,($N44*Destination!$D$6),"nvt")</f>
        <v>nvt</v>
      </c>
      <c r="Z44" s="149">
        <f>IF(Calculatie!$G44&gt;45,Calculatie!$G44*Destination!$J$6,IF($G44&gt;35,$G44*Destination!$I$6,IF($G44&gt;25,$G44*Destination!$H$6,IF(Calculatie!$G44&gt;15,Calculatie!$G44*Destination!$G$6,IF(Calculatie!$G44&gt;5,Calculatie!$G44*Destination!$F$6,IF(Calculatie!$G44&gt;0,Destination!$E$6,"nvt"))))))</f>
        <v>0</v>
      </c>
      <c r="AA44" s="151">
        <f>IF($I44=1,Destination!$K$6,"nvt")</f>
        <v>0</v>
      </c>
      <c r="AB44" s="151">
        <f t="shared" si="11"/>
        <v>0</v>
      </c>
      <c r="AC44" s="152">
        <f>Shipping!D15+Shipping!F15</f>
        <v>0</v>
      </c>
      <c r="AD44" s="153">
        <f t="shared" si="15"/>
        <v>0</v>
      </c>
      <c r="AE44" s="151">
        <f>(H44*2800*Insurance!$D$7)*36</f>
        <v>0</v>
      </c>
      <c r="AF44" s="151">
        <f>G44*2800*Insurance!$D$4</f>
        <v>0</v>
      </c>
      <c r="AG44" s="151">
        <f t="shared" si="12"/>
        <v>0</v>
      </c>
      <c r="AH44" s="151">
        <f t="shared" si="13"/>
        <v>0</v>
      </c>
      <c r="AI44" s="154"/>
      <c r="AJ44" s="154"/>
      <c r="AK44" s="154"/>
      <c r="AL44" s="154"/>
    </row>
    <row r="45" spans="1:38" x14ac:dyDescent="0.15">
      <c r="A45" s="89">
        <v>37</v>
      </c>
      <c r="B45" s="89" t="s">
        <v>166</v>
      </c>
      <c r="C45" s="97" t="s">
        <v>169</v>
      </c>
      <c r="D45" s="98" t="s">
        <v>170</v>
      </c>
      <c r="E45" s="97" t="s">
        <v>223</v>
      </c>
      <c r="F45" s="98" t="s">
        <v>168</v>
      </c>
      <c r="G45" s="91">
        <v>32</v>
      </c>
      <c r="H45" s="91">
        <v>0</v>
      </c>
      <c r="I45" s="90"/>
      <c r="J45" s="71" t="str">
        <f t="shared" si="14"/>
        <v>20ft</v>
      </c>
      <c r="K45" s="92">
        <v>0</v>
      </c>
      <c r="L45" s="92" t="s">
        <v>25</v>
      </c>
      <c r="M45" s="92" t="s">
        <v>53</v>
      </c>
      <c r="N45" s="92">
        <v>0</v>
      </c>
      <c r="O45" s="92"/>
      <c r="P45" s="71" t="str">
        <f>IF(H45&gt;0,Storage!$C$10,"nvt")</f>
        <v>nvt</v>
      </c>
      <c r="Q45" s="93" t="str">
        <f>IF(H45&gt;0,(H45*36*Storage!$C$9),"nvt")</f>
        <v>nvt</v>
      </c>
      <c r="R45" s="93">
        <f t="shared" si="9"/>
        <v>0</v>
      </c>
      <c r="S45" s="93">
        <f>Origin!$C$8</f>
        <v>0</v>
      </c>
      <c r="T45" s="93" t="str">
        <f>IF($K45&gt;0,($K45*Origin!$D$8),"nvt")</f>
        <v>nvt</v>
      </c>
      <c r="U45" s="71">
        <f>IF(Calculatie!G45&gt;45,Calculatie!G45*Origin!$J$8,IF(G45&gt;35,G45*Origin!$I$8,IF(G45&gt;25,G45*Origin!$H$8,IF(Calculatie!G45&gt;15,Calculatie!G45*Origin!$G$8,IF(Calculatie!G45&gt;5,Calculatie!G45*Origin!$F$8,IF(Calculatie!G45&gt;0,Origin!$E$8,"nvt"))))))</f>
        <v>0</v>
      </c>
      <c r="V45" s="93" t="str">
        <f>IF(I45=1,Origin!$K$8,"nvt")</f>
        <v>nvt</v>
      </c>
      <c r="W45" s="93">
        <f t="shared" si="10"/>
        <v>0</v>
      </c>
      <c r="X45" s="93">
        <f>Destination!$C$6</f>
        <v>0</v>
      </c>
      <c r="Y45" s="93" t="str">
        <f>IF($N45&gt;0,($N45*Destination!$D$6),"nvt")</f>
        <v>nvt</v>
      </c>
      <c r="Z45" s="71">
        <f>IF(Calculatie!$G45&gt;45,Calculatie!$G45*Destination!$J$6,IF($G45&gt;35,$G45*Destination!$I$6,IF($G45&gt;25,$G45*Destination!$H$6,IF(Calculatie!$G45&gt;15,Calculatie!$G45*Destination!$G$6,IF(Calculatie!$G45&gt;5,Calculatie!$G45*Destination!$F$6,IF(Calculatie!$G45&gt;0,Destination!$E$6,"nvt"))))))</f>
        <v>0</v>
      </c>
      <c r="AA45" s="93" t="str">
        <f>IF($I45=1,Destination!$K$6,"nvt")</f>
        <v>nvt</v>
      </c>
      <c r="AB45" s="93">
        <f t="shared" si="11"/>
        <v>0</v>
      </c>
      <c r="AC45" s="94">
        <f>Shipping!D15</f>
        <v>0</v>
      </c>
      <c r="AD45" s="95">
        <f t="shared" si="15"/>
        <v>0</v>
      </c>
      <c r="AE45" s="93">
        <f>(H45*2800*Insurance!$D$7)*36</f>
        <v>0</v>
      </c>
      <c r="AF45" s="93">
        <f>G45*2800*Insurance!$D$4</f>
        <v>0</v>
      </c>
      <c r="AG45" s="93">
        <f t="shared" si="12"/>
        <v>0</v>
      </c>
      <c r="AH45" s="93">
        <f t="shared" si="13"/>
        <v>0</v>
      </c>
      <c r="AI45" s="74"/>
      <c r="AJ45" s="74"/>
      <c r="AK45" s="74"/>
      <c r="AL45" s="74"/>
    </row>
    <row r="46" spans="1:38" s="155" customFormat="1" x14ac:dyDescent="0.15">
      <c r="A46" s="144">
        <v>38</v>
      </c>
      <c r="B46" s="144" t="s">
        <v>166</v>
      </c>
      <c r="C46" s="145" t="s">
        <v>224</v>
      </c>
      <c r="D46" s="146" t="s">
        <v>174</v>
      </c>
      <c r="E46" s="145" t="s">
        <v>225</v>
      </c>
      <c r="F46" s="146" t="s">
        <v>168</v>
      </c>
      <c r="G46" s="147">
        <v>35</v>
      </c>
      <c r="H46" s="147">
        <v>0</v>
      </c>
      <c r="I46" s="148">
        <v>1</v>
      </c>
      <c r="J46" s="149" t="str">
        <f t="shared" si="14"/>
        <v>40ft</v>
      </c>
      <c r="K46" s="150">
        <v>3400</v>
      </c>
      <c r="L46" s="150" t="s">
        <v>226</v>
      </c>
      <c r="M46" s="150" t="s">
        <v>53</v>
      </c>
      <c r="N46" s="150">
        <v>0</v>
      </c>
      <c r="O46" s="150"/>
      <c r="P46" s="149" t="str">
        <f>IF(H46&gt;0,Storage!$C$10,"nvt")</f>
        <v>nvt</v>
      </c>
      <c r="Q46" s="151" t="str">
        <f>IF(H46&gt;0,(H46*36*Storage!$C$9),"nvt")</f>
        <v>nvt</v>
      </c>
      <c r="R46" s="151">
        <f t="shared" si="9"/>
        <v>0</v>
      </c>
      <c r="S46" s="151">
        <f>Origin!$C$11</f>
        <v>0</v>
      </c>
      <c r="T46" s="151">
        <f>IF($K46&gt;0,($K46*Origin!$D$11),"nvt")</f>
        <v>0</v>
      </c>
      <c r="U46" s="149">
        <f>IF(Calculatie!G46&gt;45,Calculatie!G46*Origin!$J$11,IF(G46&gt;35,G46*Origin!$I$11,IF(G46&gt;25,G46*Origin!$H$11,IF(Calculatie!G46&gt;15,Calculatie!G46*Origin!$G$11,IF(Calculatie!G46&gt;5,Calculatie!G46*Origin!$F$11,IF(Calculatie!G46&gt;0,Origin!$E$11,"nvt"))))))</f>
        <v>0</v>
      </c>
      <c r="V46" s="151">
        <f>IF(I46=1,Origin!$K$11,"nvt")</f>
        <v>0</v>
      </c>
      <c r="W46" s="151">
        <f t="shared" si="10"/>
        <v>0</v>
      </c>
      <c r="X46" s="151">
        <f>Destination!$C$6</f>
        <v>0</v>
      </c>
      <c r="Y46" s="151" t="str">
        <f>IF($N46&gt;0,($N46*Destination!$D$6),"nvt")</f>
        <v>nvt</v>
      </c>
      <c r="Z46" s="149">
        <f>IF(Calculatie!$G46&gt;45,Calculatie!$G46*Destination!$J$6,IF($G46&gt;35,$G46*Destination!$I$6,IF($G46&gt;25,$G46*Destination!$H$6,IF(Calculatie!$G46&gt;15,Calculatie!$G46*Destination!$G$6,IF(Calculatie!$G46&gt;5,Calculatie!$G46*Destination!$F$6,IF(Calculatie!$G46&gt;0,Destination!$E$6,"nvt"))))))</f>
        <v>0</v>
      </c>
      <c r="AA46" s="151">
        <f>IF($I46=1,Destination!$K$6,"nvt")</f>
        <v>0</v>
      </c>
      <c r="AB46" s="151">
        <f t="shared" si="11"/>
        <v>0</v>
      </c>
      <c r="AC46" s="152">
        <f>Shipping!E19+Shipping!F19</f>
        <v>0</v>
      </c>
      <c r="AD46" s="153">
        <f t="shared" si="15"/>
        <v>0</v>
      </c>
      <c r="AE46" s="151">
        <f>(H46*2800*Insurance!$D$7)*36</f>
        <v>0</v>
      </c>
      <c r="AF46" s="151">
        <f>G46*2800*Insurance!$D$4</f>
        <v>0</v>
      </c>
      <c r="AG46" s="151">
        <f t="shared" si="12"/>
        <v>0</v>
      </c>
      <c r="AH46" s="151">
        <f t="shared" si="13"/>
        <v>0</v>
      </c>
      <c r="AI46" s="154"/>
      <c r="AJ46" s="154"/>
      <c r="AK46" s="154"/>
      <c r="AL46" s="154"/>
    </row>
    <row r="47" spans="1:38" x14ac:dyDescent="0.15">
      <c r="A47" s="89">
        <v>39</v>
      </c>
      <c r="B47" s="89" t="s">
        <v>166</v>
      </c>
      <c r="C47" s="89" t="s">
        <v>177</v>
      </c>
      <c r="D47" s="90" t="s">
        <v>178</v>
      </c>
      <c r="E47" s="89" t="s">
        <v>221</v>
      </c>
      <c r="F47" s="90" t="s">
        <v>168</v>
      </c>
      <c r="G47" s="91">
        <v>2</v>
      </c>
      <c r="H47" s="91">
        <v>0</v>
      </c>
      <c r="I47" s="90"/>
      <c r="J47" s="71" t="str">
        <f t="shared" si="14"/>
        <v>20ft</v>
      </c>
      <c r="K47" s="92">
        <v>0</v>
      </c>
      <c r="L47" s="92" t="s">
        <v>54</v>
      </c>
      <c r="M47" s="92" t="s">
        <v>53</v>
      </c>
      <c r="N47" s="92">
        <v>0</v>
      </c>
      <c r="O47" s="92"/>
      <c r="P47" s="71" t="str">
        <f>IF(H47&gt;0,Storage!$C$10,"nvt")</f>
        <v>nvt</v>
      </c>
      <c r="Q47" s="93" t="str">
        <f>IF(H47&gt;0,(H47*36*Storage!$C$9),"nvt")</f>
        <v>nvt</v>
      </c>
      <c r="R47" s="93">
        <f t="shared" si="9"/>
        <v>0</v>
      </c>
      <c r="S47" s="93">
        <f>Origin!$C$7</f>
        <v>0</v>
      </c>
      <c r="T47" s="93" t="str">
        <f>IF($K47&gt;0,($K47*Origin!$D$7),"nvt")</f>
        <v>nvt</v>
      </c>
      <c r="U47" s="71">
        <f>IF(Calculatie!G47&gt;45,Calculatie!G47*Origin!$J$7,IF(G47&gt;35,G47*Origin!$I$7,IF(G47&gt;25,G47*Origin!$H$7,IF(Calculatie!G47&gt;15,Calculatie!G47*Origin!$G$7,IF(Calculatie!G47&gt;5,Calculatie!G47*Origin!$F$7,IF(Calculatie!G47&gt;0,Origin!$E$7,"nvt"))))))</f>
        <v>0</v>
      </c>
      <c r="V47" s="93" t="str">
        <f>IF(I47=1,Origin!$K$7,"nvt")</f>
        <v>nvt</v>
      </c>
      <c r="W47" s="93">
        <f t="shared" si="10"/>
        <v>0</v>
      </c>
      <c r="X47" s="93">
        <f>Destination!$C$6</f>
        <v>0</v>
      </c>
      <c r="Y47" s="93" t="str">
        <f>IF($N47&gt;0,($N47*Destination!$D$6),"nvt")</f>
        <v>nvt</v>
      </c>
      <c r="Z47" s="71">
        <f>IF(Calculatie!$G47&gt;45,Calculatie!$G47*Destination!$J$6,IF($G47&gt;35,$G47*Destination!$I$6,IF($G47&gt;25,$G47*Destination!$H$6,IF(Calculatie!$G47&gt;15,Calculatie!$G47*Destination!$G$6,IF(Calculatie!$G47&gt;5,Calculatie!$G47*Destination!$F$6,IF(Calculatie!$G47&gt;0,Destination!$E$6,"nvt"))))))</f>
        <v>0</v>
      </c>
      <c r="AA47" s="93" t="str">
        <f>IF($I47=1,Destination!$K$6,"nvt")</f>
        <v>nvt</v>
      </c>
      <c r="AB47" s="93">
        <f t="shared" si="11"/>
        <v>0</v>
      </c>
      <c r="AC47" s="94">
        <f>Shipping!D14</f>
        <v>0</v>
      </c>
      <c r="AD47" s="95">
        <f t="shared" si="15"/>
        <v>0</v>
      </c>
      <c r="AE47" s="93">
        <f>(H47*2800*Insurance!$D$7)*36</f>
        <v>0</v>
      </c>
      <c r="AF47" s="93">
        <f>G47*2800*Insurance!$D$4</f>
        <v>0</v>
      </c>
      <c r="AG47" s="93">
        <f t="shared" si="12"/>
        <v>0</v>
      </c>
      <c r="AH47" s="93">
        <f t="shared" si="13"/>
        <v>0</v>
      </c>
      <c r="AI47" s="74"/>
      <c r="AJ47" s="74"/>
      <c r="AK47" s="74"/>
      <c r="AL47" s="74"/>
    </row>
    <row r="48" spans="1:38" x14ac:dyDescent="0.15">
      <c r="A48" s="89">
        <v>40</v>
      </c>
      <c r="B48" s="89" t="s">
        <v>166</v>
      </c>
      <c r="C48" s="89" t="s">
        <v>177</v>
      </c>
      <c r="D48" s="90" t="s">
        <v>178</v>
      </c>
      <c r="E48" s="89" t="s">
        <v>227</v>
      </c>
      <c r="F48" s="90" t="s">
        <v>168</v>
      </c>
      <c r="G48" s="91">
        <v>5</v>
      </c>
      <c r="H48" s="91">
        <v>0</v>
      </c>
      <c r="I48" s="90"/>
      <c r="J48" s="71" t="str">
        <f t="shared" si="14"/>
        <v>20ft</v>
      </c>
      <c r="K48" s="92">
        <v>0</v>
      </c>
      <c r="L48" s="92" t="s">
        <v>54</v>
      </c>
      <c r="M48" s="92" t="s">
        <v>53</v>
      </c>
      <c r="N48" s="92">
        <v>0</v>
      </c>
      <c r="O48" s="92"/>
      <c r="P48" s="71" t="str">
        <f>IF(H48&gt;0,Storage!$C$10,"nvt")</f>
        <v>nvt</v>
      </c>
      <c r="Q48" s="93" t="str">
        <f>IF(H48&gt;0,(H48*36*Storage!$C$9),"nvt")</f>
        <v>nvt</v>
      </c>
      <c r="R48" s="93">
        <f t="shared" si="9"/>
        <v>0</v>
      </c>
      <c r="S48" s="93">
        <f>Origin!$C$7</f>
        <v>0</v>
      </c>
      <c r="T48" s="93" t="str">
        <f>IF($K48&gt;0,($K48*Origin!$D$7),"nvt")</f>
        <v>nvt</v>
      </c>
      <c r="U48" s="71">
        <f>IF(Calculatie!G48&gt;45,Calculatie!G48*Origin!$J$7,IF(G48&gt;35,G48*Origin!$I$7,IF(G48&gt;25,G48*Origin!$H$7,IF(Calculatie!G48&gt;15,Calculatie!G48*Origin!$G$7,IF(Calculatie!G48&gt;5,Calculatie!G48*Origin!$F$7,IF(Calculatie!G48&gt;0,Origin!$E$7,"nvt"))))))</f>
        <v>0</v>
      </c>
      <c r="V48" s="93" t="str">
        <f>IF(I48=1,Origin!$K$7,"nvt")</f>
        <v>nvt</v>
      </c>
      <c r="W48" s="93">
        <f t="shared" si="10"/>
        <v>0</v>
      </c>
      <c r="X48" s="93">
        <f>Destination!$C$6</f>
        <v>0</v>
      </c>
      <c r="Y48" s="93" t="str">
        <f>IF($N48&gt;0,($N48*Destination!$D$6),"nvt")</f>
        <v>nvt</v>
      </c>
      <c r="Z48" s="71">
        <f>IF(Calculatie!$G48&gt;45,Calculatie!$G48*Destination!$J$6,IF($G48&gt;35,$G48*Destination!$I$6,IF($G48&gt;25,$G48*Destination!$H$6,IF(Calculatie!$G48&gt;15,Calculatie!$G48*Destination!$G$6,IF(Calculatie!$G48&gt;5,Calculatie!$G48*Destination!$F$6,IF(Calculatie!$G48&gt;0,Destination!$E$6,"nvt"))))))</f>
        <v>0</v>
      </c>
      <c r="AA48" s="93" t="str">
        <f>IF($I48=1,Destination!$K$6,"nvt")</f>
        <v>nvt</v>
      </c>
      <c r="AB48" s="93">
        <f t="shared" si="11"/>
        <v>0</v>
      </c>
      <c r="AC48" s="94">
        <f>Shipping!D14</f>
        <v>0</v>
      </c>
      <c r="AD48" s="95">
        <f t="shared" si="15"/>
        <v>0</v>
      </c>
      <c r="AE48" s="93">
        <f>(H48*2800*Insurance!$D$7)*36</f>
        <v>0</v>
      </c>
      <c r="AF48" s="93">
        <f>G48*2800*Insurance!$D$4</f>
        <v>0</v>
      </c>
      <c r="AG48" s="93">
        <f t="shared" si="12"/>
        <v>0</v>
      </c>
      <c r="AH48" s="93">
        <f t="shared" si="13"/>
        <v>0</v>
      </c>
      <c r="AI48" s="74"/>
      <c r="AJ48" s="74"/>
      <c r="AK48" s="74"/>
      <c r="AL48" s="74"/>
    </row>
    <row r="49" spans="1:38" x14ac:dyDescent="0.15">
      <c r="A49" s="89">
        <v>41</v>
      </c>
      <c r="B49" s="89" t="s">
        <v>166</v>
      </c>
      <c r="C49" s="89" t="s">
        <v>177</v>
      </c>
      <c r="D49" s="90" t="s">
        <v>178</v>
      </c>
      <c r="E49" s="89" t="s">
        <v>228</v>
      </c>
      <c r="F49" s="90" t="s">
        <v>168</v>
      </c>
      <c r="G49" s="91">
        <v>5</v>
      </c>
      <c r="H49" s="91">
        <v>0</v>
      </c>
      <c r="I49" s="90"/>
      <c r="J49" s="71" t="str">
        <f t="shared" si="14"/>
        <v>20ft</v>
      </c>
      <c r="K49" s="92">
        <v>0</v>
      </c>
      <c r="L49" s="92" t="s">
        <v>54</v>
      </c>
      <c r="M49" s="92" t="s">
        <v>53</v>
      </c>
      <c r="N49" s="92">
        <v>0</v>
      </c>
      <c r="O49" s="92"/>
      <c r="P49" s="71" t="str">
        <f>IF(H49&gt;0,Storage!$C$10,"nvt")</f>
        <v>nvt</v>
      </c>
      <c r="Q49" s="93" t="str">
        <f>IF(H49&gt;0,(H49*36*Storage!$C$9),"nvt")</f>
        <v>nvt</v>
      </c>
      <c r="R49" s="93">
        <f t="shared" si="9"/>
        <v>0</v>
      </c>
      <c r="S49" s="93">
        <f>Origin!$C$7</f>
        <v>0</v>
      </c>
      <c r="T49" s="93" t="str">
        <f>IF($K49&gt;0,($K49*Origin!$D$7),"nvt")</f>
        <v>nvt</v>
      </c>
      <c r="U49" s="71">
        <f>IF(Calculatie!G49&gt;45,Calculatie!G49*Origin!$J$7,IF(G49&gt;35,G49*Origin!$I$7,IF(G49&gt;25,G49*Origin!$H$7,IF(Calculatie!G49&gt;15,Calculatie!G49*Origin!$G$7,IF(Calculatie!G49&gt;5,Calculatie!G49*Origin!$F$7,IF(Calculatie!G49&gt;0,Origin!$E$7,"nvt"))))))</f>
        <v>0</v>
      </c>
      <c r="V49" s="93" t="str">
        <f>IF(I49=1,Origin!$K$7,"nvt")</f>
        <v>nvt</v>
      </c>
      <c r="W49" s="93">
        <f t="shared" si="10"/>
        <v>0</v>
      </c>
      <c r="X49" s="93">
        <f>Destination!$C$6</f>
        <v>0</v>
      </c>
      <c r="Y49" s="93" t="str">
        <f>IF($N49&gt;0,($N49*Destination!$D$6),"nvt")</f>
        <v>nvt</v>
      </c>
      <c r="Z49" s="71">
        <f>IF(Calculatie!$G49&gt;45,Calculatie!$G49*Destination!$J$6,IF($G49&gt;35,$G49*Destination!$I$6,IF($G49&gt;25,$G49*Destination!$H$6,IF(Calculatie!$G49&gt;15,Calculatie!$G49*Destination!$G$6,IF(Calculatie!$G49&gt;5,Calculatie!$G49*Destination!$F$6,IF(Calculatie!$G49&gt;0,Destination!$E$6,"nvt"))))))</f>
        <v>0</v>
      </c>
      <c r="AA49" s="93" t="str">
        <f>IF($I49=1,Destination!$K$6,"nvt")</f>
        <v>nvt</v>
      </c>
      <c r="AB49" s="93">
        <f t="shared" si="11"/>
        <v>0</v>
      </c>
      <c r="AC49" s="94">
        <f>Shipping!D14</f>
        <v>0</v>
      </c>
      <c r="AD49" s="95">
        <f t="shared" si="15"/>
        <v>0</v>
      </c>
      <c r="AE49" s="93">
        <f>(H49*2800*Insurance!$D$7)*36</f>
        <v>0</v>
      </c>
      <c r="AF49" s="93">
        <f>G49*2800*Insurance!$D$4</f>
        <v>0</v>
      </c>
      <c r="AG49" s="93">
        <f t="shared" si="12"/>
        <v>0</v>
      </c>
      <c r="AH49" s="93">
        <f t="shared" si="13"/>
        <v>0</v>
      </c>
      <c r="AI49" s="74"/>
      <c r="AJ49" s="74"/>
      <c r="AK49" s="74"/>
      <c r="AL49" s="74"/>
    </row>
    <row r="50" spans="1:38" x14ac:dyDescent="0.15">
      <c r="A50" s="89">
        <v>42</v>
      </c>
      <c r="B50" s="89" t="s">
        <v>166</v>
      </c>
      <c r="C50" s="97" t="s">
        <v>177</v>
      </c>
      <c r="D50" s="98" t="s">
        <v>178</v>
      </c>
      <c r="E50" s="97" t="s">
        <v>192</v>
      </c>
      <c r="F50" s="98" t="s">
        <v>168</v>
      </c>
      <c r="G50" s="91">
        <v>6</v>
      </c>
      <c r="H50" s="91">
        <v>3</v>
      </c>
      <c r="I50" s="90"/>
      <c r="J50" s="71" t="str">
        <f t="shared" si="14"/>
        <v>20ft</v>
      </c>
      <c r="K50" s="92">
        <v>0</v>
      </c>
      <c r="L50" s="92" t="s">
        <v>54</v>
      </c>
      <c r="M50" s="92" t="s">
        <v>53</v>
      </c>
      <c r="N50" s="92">
        <v>0</v>
      </c>
      <c r="O50" s="92"/>
      <c r="P50" s="71">
        <f>(Storage!$C$5+Storage!$C$7)*5</f>
        <v>0</v>
      </c>
      <c r="Q50" s="93">
        <f>IF(H50&gt;0,(H50*36*Storage!$C$9),"nvt")</f>
        <v>0</v>
      </c>
      <c r="R50" s="93">
        <f t="shared" si="9"/>
        <v>0</v>
      </c>
      <c r="S50" s="93">
        <f>Origin!$C$7</f>
        <v>0</v>
      </c>
      <c r="T50" s="93" t="str">
        <f>IF($K50&gt;0,($K50*Origin!$D$7),"nvt")</f>
        <v>nvt</v>
      </c>
      <c r="U50" s="71">
        <f>IF(Calculatie!G50&gt;45,Calculatie!G50*Origin!$J$7,IF(G50&gt;35,G50*Origin!$I$7,IF(G50&gt;25,G50*Origin!$H$7,IF(Calculatie!G50&gt;15,Calculatie!G50*Origin!$G$7,IF(Calculatie!G50&gt;5,Calculatie!G50*Origin!$F$7,IF(Calculatie!G50&gt;0,Origin!$E$7,"nvt"))))))</f>
        <v>0</v>
      </c>
      <c r="V50" s="93" t="str">
        <f>IF(I50=1,Origin!$K$7,"nvt")</f>
        <v>nvt</v>
      </c>
      <c r="W50" s="93">
        <f t="shared" si="10"/>
        <v>0</v>
      </c>
      <c r="X50" s="93">
        <f>Destination!$C$6</f>
        <v>0</v>
      </c>
      <c r="Y50" s="93" t="str">
        <f>IF($N50&gt;0,($N50*Destination!$D$6),"nvt")</f>
        <v>nvt</v>
      </c>
      <c r="Z50" s="71">
        <f>IF(Calculatie!$G50&gt;45,Calculatie!$G50*Destination!$J$6,IF($G50&gt;35,$G50*Destination!$I$6,IF($G50&gt;25,$G50*Destination!$H$6,IF(Calculatie!$G50&gt;15,Calculatie!$G50*Destination!$G$6,IF(Calculatie!$G50&gt;5,Calculatie!$G50*Destination!$F$6,IF(Calculatie!$G50&gt;0,Destination!$E$6,"nvt"))))))</f>
        <v>0</v>
      </c>
      <c r="AA50" s="93" t="str">
        <f>IF($I50=1,Destination!$K$6,"nvt")</f>
        <v>nvt</v>
      </c>
      <c r="AB50" s="93">
        <f t="shared" si="11"/>
        <v>0</v>
      </c>
      <c r="AC50" s="94">
        <f>Shipping!D14</f>
        <v>0</v>
      </c>
      <c r="AD50" s="95">
        <f t="shared" si="15"/>
        <v>0</v>
      </c>
      <c r="AE50" s="93">
        <f>(H50*2800*Insurance!$D$7)*36</f>
        <v>0</v>
      </c>
      <c r="AF50" s="93">
        <f>G50*2800*Insurance!$D$4</f>
        <v>0</v>
      </c>
      <c r="AG50" s="93">
        <f t="shared" si="12"/>
        <v>0</v>
      </c>
      <c r="AH50" s="93">
        <f t="shared" si="13"/>
        <v>0</v>
      </c>
      <c r="AI50" s="74"/>
      <c r="AJ50" s="74"/>
      <c r="AK50" s="74"/>
      <c r="AL50" s="74"/>
    </row>
    <row r="51" spans="1:38" x14ac:dyDescent="0.15">
      <c r="A51" s="89">
        <v>43</v>
      </c>
      <c r="B51" s="89" t="s">
        <v>166</v>
      </c>
      <c r="C51" s="97" t="s">
        <v>177</v>
      </c>
      <c r="D51" s="98" t="s">
        <v>178</v>
      </c>
      <c r="E51" s="97" t="s">
        <v>186</v>
      </c>
      <c r="F51" s="98" t="s">
        <v>168</v>
      </c>
      <c r="G51" s="91">
        <v>11</v>
      </c>
      <c r="H51" s="91">
        <v>0</v>
      </c>
      <c r="I51" s="90"/>
      <c r="J51" s="71" t="str">
        <f t="shared" si="14"/>
        <v>20ft</v>
      </c>
      <c r="K51" s="92">
        <v>0</v>
      </c>
      <c r="L51" s="92" t="s">
        <v>54</v>
      </c>
      <c r="M51" s="92" t="s">
        <v>53</v>
      </c>
      <c r="N51" s="92">
        <v>0</v>
      </c>
      <c r="O51" s="92"/>
      <c r="P51" s="71" t="str">
        <f>IF(H51&gt;0,Storage!$C$10,"nvt")</f>
        <v>nvt</v>
      </c>
      <c r="Q51" s="93" t="str">
        <f>IF(H51&gt;0,(H51*36*Storage!$C$9),"nvt")</f>
        <v>nvt</v>
      </c>
      <c r="R51" s="93">
        <f t="shared" si="9"/>
        <v>0</v>
      </c>
      <c r="S51" s="93">
        <f>Origin!$C$7</f>
        <v>0</v>
      </c>
      <c r="T51" s="93" t="str">
        <f>IF($K51&gt;0,($K51*Origin!$D$7),"nvt")</f>
        <v>nvt</v>
      </c>
      <c r="U51" s="71">
        <f>IF(Calculatie!G51&gt;45,Calculatie!G51*Origin!$J$7,IF(G51&gt;35,G51*Origin!$I$7,IF(G51&gt;25,G51*Origin!$H$7,IF(Calculatie!G51&gt;15,Calculatie!G51*Origin!$G$7,IF(Calculatie!G51&gt;5,Calculatie!G51*Origin!$F$7,IF(Calculatie!G51&gt;0,Origin!$E$7,"nvt"))))))</f>
        <v>0</v>
      </c>
      <c r="V51" s="93" t="str">
        <f>IF(I51=1,Origin!$K$7,"nvt")</f>
        <v>nvt</v>
      </c>
      <c r="W51" s="93">
        <f t="shared" si="10"/>
        <v>0</v>
      </c>
      <c r="X51" s="93">
        <f>Destination!$C$6</f>
        <v>0</v>
      </c>
      <c r="Y51" s="93" t="str">
        <f>IF($N51&gt;0,($N51*Destination!$D$6),"nvt")</f>
        <v>nvt</v>
      </c>
      <c r="Z51" s="71">
        <f>IF(Calculatie!$G51&gt;45,Calculatie!$G51*Destination!$J$6,IF($G51&gt;35,$G51*Destination!$I$6,IF($G51&gt;25,$G51*Destination!$H$6,IF(Calculatie!$G51&gt;15,Calculatie!$G51*Destination!$G$6,IF(Calculatie!$G51&gt;5,Calculatie!$G51*Destination!$F$6,IF(Calculatie!$G51&gt;0,Destination!$E$6,"nvt"))))))</f>
        <v>0</v>
      </c>
      <c r="AA51" s="93" t="str">
        <f>IF($I51=1,Destination!$K$6,"nvt")</f>
        <v>nvt</v>
      </c>
      <c r="AB51" s="93">
        <f t="shared" si="11"/>
        <v>0</v>
      </c>
      <c r="AC51" s="94">
        <f>Shipping!D14</f>
        <v>0</v>
      </c>
      <c r="AD51" s="95">
        <f t="shared" si="15"/>
        <v>0</v>
      </c>
      <c r="AE51" s="93">
        <f>(H51*2800*Insurance!$D$7)*36</f>
        <v>0</v>
      </c>
      <c r="AF51" s="93">
        <f>G51*2800*Insurance!$D$4</f>
        <v>0</v>
      </c>
      <c r="AG51" s="93">
        <f t="shared" si="12"/>
        <v>0</v>
      </c>
      <c r="AH51" s="93">
        <f t="shared" si="13"/>
        <v>0</v>
      </c>
      <c r="AI51" s="74"/>
      <c r="AJ51" s="74"/>
      <c r="AK51" s="74"/>
      <c r="AL51" s="74"/>
    </row>
    <row r="52" spans="1:38" x14ac:dyDescent="0.15">
      <c r="A52" s="89">
        <v>44</v>
      </c>
      <c r="B52" s="89" t="s">
        <v>166</v>
      </c>
      <c r="C52" s="97" t="s">
        <v>177</v>
      </c>
      <c r="D52" s="98" t="s">
        <v>178</v>
      </c>
      <c r="E52" s="97" t="s">
        <v>229</v>
      </c>
      <c r="F52" s="98" t="s">
        <v>168</v>
      </c>
      <c r="G52" s="91">
        <v>22</v>
      </c>
      <c r="H52" s="91">
        <v>0</v>
      </c>
      <c r="I52" s="90"/>
      <c r="J52" s="71" t="str">
        <f t="shared" si="14"/>
        <v>20ft</v>
      </c>
      <c r="K52" s="92">
        <v>0</v>
      </c>
      <c r="L52" s="92" t="s">
        <v>54</v>
      </c>
      <c r="M52" s="92" t="s">
        <v>53</v>
      </c>
      <c r="N52" s="92">
        <v>0</v>
      </c>
      <c r="O52" s="92"/>
      <c r="P52" s="71" t="str">
        <f>IF(H52&gt;0,Storage!$C$10,"nvt")</f>
        <v>nvt</v>
      </c>
      <c r="Q52" s="93" t="str">
        <f>IF(H52&gt;0,(H52*36*Storage!$C$9),"nvt")</f>
        <v>nvt</v>
      </c>
      <c r="R52" s="93">
        <f t="shared" si="9"/>
        <v>0</v>
      </c>
      <c r="S52" s="93">
        <f>Origin!$C$7</f>
        <v>0</v>
      </c>
      <c r="T52" s="93" t="str">
        <f>IF($K52&gt;0,($K52*Origin!$D$7),"nvt")</f>
        <v>nvt</v>
      </c>
      <c r="U52" s="71">
        <f>IF(Calculatie!G52&gt;45,Calculatie!G52*Origin!$J$7,IF(G52&gt;35,G52*Origin!$I$7,IF(G52&gt;25,G52*Origin!$H$7,IF(Calculatie!G52&gt;15,Calculatie!G52*Origin!$G$7,IF(Calculatie!G52&gt;5,Calculatie!G52*Origin!$F$7,IF(Calculatie!G52&gt;0,Origin!$E$7,"nvt"))))))</f>
        <v>0</v>
      </c>
      <c r="V52" s="93" t="str">
        <f>IF(I52=1,Origin!$K$7,"nvt")</f>
        <v>nvt</v>
      </c>
      <c r="W52" s="93">
        <f t="shared" si="10"/>
        <v>0</v>
      </c>
      <c r="X52" s="93">
        <f>Destination!$C$6</f>
        <v>0</v>
      </c>
      <c r="Y52" s="93" t="str">
        <f>IF($N52&gt;0,($N52*Destination!$D$6),"nvt")</f>
        <v>nvt</v>
      </c>
      <c r="Z52" s="71">
        <f>IF(Calculatie!$G52&gt;45,Calculatie!$G52*Destination!$J$6,IF($G52&gt;35,$G52*Destination!$I$6,IF($G52&gt;25,$G52*Destination!$H$6,IF(Calculatie!$G52&gt;15,Calculatie!$G52*Destination!$G$6,IF(Calculatie!$G52&gt;5,Calculatie!$G52*Destination!$F$6,IF(Calculatie!$G52&gt;0,Destination!$E$6,"nvt"))))))</f>
        <v>0</v>
      </c>
      <c r="AA52" s="93" t="str">
        <f>IF($I52=1,Destination!$K$6,"nvt")</f>
        <v>nvt</v>
      </c>
      <c r="AB52" s="93">
        <f t="shared" si="11"/>
        <v>0</v>
      </c>
      <c r="AC52" s="94">
        <f>Shipping!D14</f>
        <v>0</v>
      </c>
      <c r="AD52" s="95">
        <f t="shared" si="15"/>
        <v>0</v>
      </c>
      <c r="AE52" s="93">
        <f>(H52*2800*Insurance!$D$7)*36</f>
        <v>0</v>
      </c>
      <c r="AF52" s="93">
        <f>G52*2800*Insurance!$D$4</f>
        <v>0</v>
      </c>
      <c r="AG52" s="93">
        <f t="shared" si="12"/>
        <v>0</v>
      </c>
      <c r="AH52" s="93">
        <f t="shared" si="13"/>
        <v>0</v>
      </c>
      <c r="AI52" s="74"/>
      <c r="AJ52" s="74"/>
      <c r="AK52" s="74"/>
      <c r="AL52" s="74"/>
    </row>
    <row r="53" spans="1:38" s="155" customFormat="1" x14ac:dyDescent="0.15">
      <c r="A53" s="144">
        <v>45</v>
      </c>
      <c r="B53" s="144" t="s">
        <v>166</v>
      </c>
      <c r="C53" s="145" t="s">
        <v>177</v>
      </c>
      <c r="D53" s="146" t="s">
        <v>178</v>
      </c>
      <c r="E53" s="145" t="s">
        <v>186</v>
      </c>
      <c r="F53" s="146" t="s">
        <v>168</v>
      </c>
      <c r="G53" s="147">
        <v>23</v>
      </c>
      <c r="H53" s="147">
        <v>0</v>
      </c>
      <c r="I53" s="148">
        <v>1</v>
      </c>
      <c r="J53" s="149" t="str">
        <f t="shared" si="14"/>
        <v>20ft</v>
      </c>
      <c r="K53" s="150">
        <v>0</v>
      </c>
      <c r="L53" s="150" t="s">
        <v>54</v>
      </c>
      <c r="M53" s="150" t="s">
        <v>53</v>
      </c>
      <c r="N53" s="150">
        <v>0</v>
      </c>
      <c r="O53" s="150"/>
      <c r="P53" s="149" t="str">
        <f>IF(H53&gt;0,Storage!$C$10,"nvt")</f>
        <v>nvt</v>
      </c>
      <c r="Q53" s="151" t="str">
        <f>IF(H53&gt;0,(H53*36*Storage!$C$9),"nvt")</f>
        <v>nvt</v>
      </c>
      <c r="R53" s="151">
        <f t="shared" si="9"/>
        <v>0</v>
      </c>
      <c r="S53" s="151">
        <f>Origin!$C$7</f>
        <v>0</v>
      </c>
      <c r="T53" s="151" t="str">
        <f>IF($K53&gt;0,($K53*Origin!$D$7),"nvt")</f>
        <v>nvt</v>
      </c>
      <c r="U53" s="149">
        <f>IF(Calculatie!G53&gt;45,Calculatie!G53*Origin!$J$7,IF(G53&gt;35,G53*Origin!$I$7,IF(G53&gt;25,G53*Origin!$H$7,IF(Calculatie!G53&gt;15,Calculatie!G53*Origin!$G$7,IF(Calculatie!G53&gt;5,Calculatie!G53*Origin!$F$7,IF(Calculatie!G53&gt;0,Origin!$E$7,"nvt"))))))</f>
        <v>0</v>
      </c>
      <c r="V53" s="151">
        <f>IF(I53=1,Origin!$K$7,"nvt")</f>
        <v>0</v>
      </c>
      <c r="W53" s="151">
        <f t="shared" si="10"/>
        <v>0</v>
      </c>
      <c r="X53" s="151">
        <f>Destination!$C$6</f>
        <v>0</v>
      </c>
      <c r="Y53" s="151" t="str">
        <f>IF($N53&gt;0,($N53*Destination!$D$6),"nvt")</f>
        <v>nvt</v>
      </c>
      <c r="Z53" s="149">
        <f>IF(Calculatie!$G53&gt;45,Calculatie!$G53*Destination!$J$6,IF($G53&gt;35,$G53*Destination!$I$6,IF($G53&gt;25,$G53*Destination!$H$6,IF(Calculatie!$G53&gt;15,Calculatie!$G53*Destination!$G$6,IF(Calculatie!$G53&gt;5,Calculatie!$G53*Destination!$F$6,IF(Calculatie!$G53&gt;0,Destination!$E$6,"nvt"))))))</f>
        <v>0</v>
      </c>
      <c r="AA53" s="151">
        <f>IF($I53=1,Destination!$K$6,"nvt")</f>
        <v>0</v>
      </c>
      <c r="AB53" s="151">
        <f t="shared" si="11"/>
        <v>0</v>
      </c>
      <c r="AC53" s="152">
        <f>Shipping!D14+Shipping!F14</f>
        <v>0</v>
      </c>
      <c r="AD53" s="153">
        <f t="shared" si="15"/>
        <v>0</v>
      </c>
      <c r="AE53" s="151">
        <f>(H53*2800*Insurance!$D$7)*36</f>
        <v>0</v>
      </c>
      <c r="AF53" s="151">
        <f>G53*2800*Insurance!$D$4</f>
        <v>0</v>
      </c>
      <c r="AG53" s="151">
        <f t="shared" si="12"/>
        <v>0</v>
      </c>
      <c r="AH53" s="151">
        <f t="shared" si="13"/>
        <v>0</v>
      </c>
      <c r="AI53" s="154"/>
      <c r="AJ53" s="154"/>
      <c r="AK53" s="154"/>
      <c r="AL53" s="154"/>
    </row>
    <row r="54" spans="1:38" x14ac:dyDescent="0.15">
      <c r="A54" s="89">
        <v>46</v>
      </c>
      <c r="B54" s="89" t="s">
        <v>166</v>
      </c>
      <c r="C54" s="97" t="s">
        <v>177</v>
      </c>
      <c r="D54" s="98" t="s">
        <v>178</v>
      </c>
      <c r="E54" s="97" t="s">
        <v>230</v>
      </c>
      <c r="F54" s="98" t="s">
        <v>168</v>
      </c>
      <c r="G54" s="91">
        <v>25</v>
      </c>
      <c r="H54" s="91">
        <v>0</v>
      </c>
      <c r="I54" s="90"/>
      <c r="J54" s="71" t="str">
        <f t="shared" si="14"/>
        <v>20ft</v>
      </c>
      <c r="K54" s="92">
        <v>0</v>
      </c>
      <c r="L54" s="92" t="s">
        <v>54</v>
      </c>
      <c r="M54" s="92" t="s">
        <v>53</v>
      </c>
      <c r="N54" s="92">
        <v>0</v>
      </c>
      <c r="O54" s="92"/>
      <c r="P54" s="71" t="str">
        <f>IF(H54&gt;0,Storage!$C$10,"nvt")</f>
        <v>nvt</v>
      </c>
      <c r="Q54" s="93" t="str">
        <f>IF(H54&gt;0,(H54*36*Storage!$C$9),"nvt")</f>
        <v>nvt</v>
      </c>
      <c r="R54" s="93">
        <f t="shared" si="9"/>
        <v>0</v>
      </c>
      <c r="S54" s="93">
        <f>Origin!$C$7</f>
        <v>0</v>
      </c>
      <c r="T54" s="93" t="str">
        <f>IF($K54&gt;0,($K54*Origin!$D$7),"nvt")</f>
        <v>nvt</v>
      </c>
      <c r="U54" s="71">
        <f>IF(Calculatie!G54&gt;45,Calculatie!G54*Origin!$J$7,IF(G54&gt;35,G54*Origin!$I$7,IF(G54&gt;25,G54*Origin!$H$7,IF(Calculatie!G54&gt;15,Calculatie!G54*Origin!$G$7,IF(Calculatie!G54&gt;5,Calculatie!G54*Origin!$F$7,IF(Calculatie!G54&gt;0,Origin!$E$7,"nvt"))))))</f>
        <v>0</v>
      </c>
      <c r="V54" s="93" t="str">
        <f>IF(I54=1,Origin!$K$7,"nvt")</f>
        <v>nvt</v>
      </c>
      <c r="W54" s="93">
        <f t="shared" si="10"/>
        <v>0</v>
      </c>
      <c r="X54" s="93">
        <f>Destination!$C$6</f>
        <v>0</v>
      </c>
      <c r="Y54" s="93" t="str">
        <f>IF($N54&gt;0,($N54*Destination!$D$6),"nvt")</f>
        <v>nvt</v>
      </c>
      <c r="Z54" s="71">
        <f>IF(Calculatie!$G54&gt;45,Calculatie!$G54*Destination!$J$6,IF($G54&gt;35,$G54*Destination!$I$6,IF($G54&gt;25,$G54*Destination!$H$6,IF(Calculatie!$G54&gt;15,Calculatie!$G54*Destination!$G$6,IF(Calculatie!$G54&gt;5,Calculatie!$G54*Destination!$F$6,IF(Calculatie!$G54&gt;0,Destination!$E$6,"nvt"))))))</f>
        <v>0</v>
      </c>
      <c r="AA54" s="93" t="str">
        <f>IF($I54=1,Destination!$K$6,"nvt")</f>
        <v>nvt</v>
      </c>
      <c r="AB54" s="93">
        <f t="shared" si="11"/>
        <v>0</v>
      </c>
      <c r="AC54" s="94">
        <f>Shipping!D14</f>
        <v>0</v>
      </c>
      <c r="AD54" s="95">
        <f t="shared" si="15"/>
        <v>0</v>
      </c>
      <c r="AE54" s="93">
        <f>(H54*2800*Insurance!$D$7)*36</f>
        <v>0</v>
      </c>
      <c r="AF54" s="93">
        <f>G54*2800*Insurance!$D$4</f>
        <v>0</v>
      </c>
      <c r="AG54" s="93">
        <f t="shared" si="12"/>
        <v>0</v>
      </c>
      <c r="AH54" s="93">
        <f t="shared" si="13"/>
        <v>0</v>
      </c>
      <c r="AI54" s="74"/>
      <c r="AJ54" s="74"/>
      <c r="AK54" s="74"/>
      <c r="AL54" s="74"/>
    </row>
    <row r="55" spans="1:38" x14ac:dyDescent="0.15">
      <c r="A55" s="89">
        <v>47</v>
      </c>
      <c r="B55" s="89" t="s">
        <v>166</v>
      </c>
      <c r="C55" s="97" t="s">
        <v>177</v>
      </c>
      <c r="D55" s="98" t="s">
        <v>178</v>
      </c>
      <c r="E55" s="97" t="s">
        <v>231</v>
      </c>
      <c r="F55" s="98" t="s">
        <v>168</v>
      </c>
      <c r="G55" s="91">
        <v>28</v>
      </c>
      <c r="H55" s="91">
        <v>0</v>
      </c>
      <c r="I55" s="90"/>
      <c r="J55" s="71" t="str">
        <f t="shared" si="14"/>
        <v>20ft</v>
      </c>
      <c r="K55" s="92">
        <v>0</v>
      </c>
      <c r="L55" s="92" t="s">
        <v>54</v>
      </c>
      <c r="M55" s="92" t="s">
        <v>53</v>
      </c>
      <c r="N55" s="92">
        <v>0</v>
      </c>
      <c r="O55" s="92"/>
      <c r="P55" s="71" t="str">
        <f>IF(H55&gt;0,Storage!$C$10,"nvt")</f>
        <v>nvt</v>
      </c>
      <c r="Q55" s="93" t="str">
        <f>IF(H55&gt;0,(H55*36*Storage!$C$9),"nvt")</f>
        <v>nvt</v>
      </c>
      <c r="R55" s="93">
        <f t="shared" si="9"/>
        <v>0</v>
      </c>
      <c r="S55" s="93">
        <f>Origin!$C$7</f>
        <v>0</v>
      </c>
      <c r="T55" s="93" t="str">
        <f>IF($K55&gt;0,($K55*Origin!$D$7),"nvt")</f>
        <v>nvt</v>
      </c>
      <c r="U55" s="71">
        <f>IF(Calculatie!G55&gt;45,Calculatie!G55*Origin!$J$7,IF(G55&gt;35,G55*Origin!$I$7,IF(G55&gt;25,G55*Origin!$H$7,IF(Calculatie!G55&gt;15,Calculatie!G55*Origin!$G$7,IF(Calculatie!G55&gt;5,Calculatie!G55*Origin!$F$7,IF(Calculatie!G55&gt;0,Origin!$E$7,"nvt"))))))</f>
        <v>0</v>
      </c>
      <c r="V55" s="93" t="str">
        <f>IF(I55=1,Origin!$K$7,"nvt")</f>
        <v>nvt</v>
      </c>
      <c r="W55" s="93">
        <f t="shared" si="10"/>
        <v>0</v>
      </c>
      <c r="X55" s="93">
        <f>Destination!$C$6</f>
        <v>0</v>
      </c>
      <c r="Y55" s="93" t="str">
        <f>IF($N55&gt;0,($N55*Destination!$D$6),"nvt")</f>
        <v>nvt</v>
      </c>
      <c r="Z55" s="71">
        <f>IF(Calculatie!$G55&gt;45,Calculatie!$G55*Destination!$J$6,IF($G55&gt;35,$G55*Destination!$I$6,IF($G55&gt;25,$G55*Destination!$H$6,IF(Calculatie!$G55&gt;15,Calculatie!$G55*Destination!$G$6,IF(Calculatie!$G55&gt;5,Calculatie!$G55*Destination!$F$6,IF(Calculatie!$G55&gt;0,Destination!$E$6,"nvt"))))))</f>
        <v>0</v>
      </c>
      <c r="AA55" s="93" t="str">
        <f>IF($I55=1,Destination!$K$6,"nvt")</f>
        <v>nvt</v>
      </c>
      <c r="AB55" s="93">
        <f t="shared" si="11"/>
        <v>0</v>
      </c>
      <c r="AC55" s="94">
        <f>Shipping!D14</f>
        <v>0</v>
      </c>
      <c r="AD55" s="95">
        <f t="shared" si="15"/>
        <v>0</v>
      </c>
      <c r="AE55" s="93">
        <f>(H55*2800*Insurance!$D$7)*36</f>
        <v>0</v>
      </c>
      <c r="AF55" s="93">
        <f>G55*2800*Insurance!$D$4</f>
        <v>0</v>
      </c>
      <c r="AG55" s="93">
        <f t="shared" si="12"/>
        <v>0</v>
      </c>
      <c r="AH55" s="93">
        <f t="shared" si="13"/>
        <v>0</v>
      </c>
      <c r="AI55" s="74"/>
      <c r="AJ55" s="74"/>
      <c r="AK55" s="74"/>
      <c r="AL55" s="74"/>
    </row>
    <row r="56" spans="1:38" s="155" customFormat="1" x14ac:dyDescent="0.15">
      <c r="A56" s="144">
        <v>48</v>
      </c>
      <c r="B56" s="144" t="s">
        <v>166</v>
      </c>
      <c r="C56" s="145" t="s">
        <v>177</v>
      </c>
      <c r="D56" s="146" t="s">
        <v>178</v>
      </c>
      <c r="E56" s="145" t="s">
        <v>232</v>
      </c>
      <c r="F56" s="146" t="s">
        <v>168</v>
      </c>
      <c r="G56" s="147">
        <v>31</v>
      </c>
      <c r="H56" s="147">
        <v>0</v>
      </c>
      <c r="I56" s="148">
        <v>1</v>
      </c>
      <c r="J56" s="149" t="str">
        <f t="shared" si="14"/>
        <v>20ft</v>
      </c>
      <c r="K56" s="150">
        <v>0</v>
      </c>
      <c r="L56" s="150" t="s">
        <v>54</v>
      </c>
      <c r="M56" s="150" t="s">
        <v>53</v>
      </c>
      <c r="N56" s="150">
        <v>0</v>
      </c>
      <c r="O56" s="150"/>
      <c r="P56" s="149" t="str">
        <f>IF(H56&gt;0,Storage!$C$10,"nvt")</f>
        <v>nvt</v>
      </c>
      <c r="Q56" s="151" t="str">
        <f>IF(H56&gt;0,(H56*36*Storage!$C$9),"nvt")</f>
        <v>nvt</v>
      </c>
      <c r="R56" s="151">
        <f t="shared" si="9"/>
        <v>0</v>
      </c>
      <c r="S56" s="151">
        <f>Origin!$C$7</f>
        <v>0</v>
      </c>
      <c r="T56" s="151" t="str">
        <f>IF($K56&gt;0,($K56*Origin!$D$7),"nvt")</f>
        <v>nvt</v>
      </c>
      <c r="U56" s="149">
        <f>IF(Calculatie!G56&gt;45,Calculatie!G56*Origin!$J$7,IF(G56&gt;35,G56*Origin!$I$7,IF(G56&gt;25,G56*Origin!$H$7,IF(Calculatie!G56&gt;15,Calculatie!G56*Origin!$G$7,IF(Calculatie!G56&gt;5,Calculatie!G56*Origin!$F$7,IF(Calculatie!G56&gt;0,Origin!$E$7,"nvt"))))))</f>
        <v>0</v>
      </c>
      <c r="V56" s="151">
        <f>IF(I56=1,Origin!$K$7,"nvt")</f>
        <v>0</v>
      </c>
      <c r="W56" s="151">
        <f t="shared" si="10"/>
        <v>0</v>
      </c>
      <c r="X56" s="151">
        <f>Destination!$C$6</f>
        <v>0</v>
      </c>
      <c r="Y56" s="151" t="str">
        <f>IF($N56&gt;0,($N56*Destination!$D$6),"nvt")</f>
        <v>nvt</v>
      </c>
      <c r="Z56" s="149">
        <f>IF(Calculatie!$G56&gt;45,Calculatie!$G56*Destination!$J$6,IF($G56&gt;35,$G56*Destination!$I$6,IF($G56&gt;25,$G56*Destination!$H$6,IF(Calculatie!$G56&gt;15,Calculatie!$G56*Destination!$G$6,IF(Calculatie!$G56&gt;5,Calculatie!$G56*Destination!$F$6,IF(Calculatie!$G56&gt;0,Destination!$E$6,"nvt"))))))</f>
        <v>0</v>
      </c>
      <c r="AA56" s="151">
        <f>IF($I56=1,Destination!$K$6,"nvt")</f>
        <v>0</v>
      </c>
      <c r="AB56" s="151">
        <f t="shared" si="11"/>
        <v>0</v>
      </c>
      <c r="AC56" s="152">
        <f>Shipping!D14+Shipping!F14</f>
        <v>0</v>
      </c>
      <c r="AD56" s="153">
        <f t="shared" si="15"/>
        <v>0</v>
      </c>
      <c r="AE56" s="151">
        <f>(H56*2800*Insurance!$D$7)*36</f>
        <v>0</v>
      </c>
      <c r="AF56" s="151">
        <f>G56*2800*Insurance!$D$4</f>
        <v>0</v>
      </c>
      <c r="AG56" s="151">
        <f t="shared" si="12"/>
        <v>0</v>
      </c>
      <c r="AH56" s="151">
        <f t="shared" si="13"/>
        <v>0</v>
      </c>
      <c r="AI56" s="154"/>
      <c r="AJ56" s="154"/>
      <c r="AK56" s="154"/>
      <c r="AL56" s="154"/>
    </row>
    <row r="57" spans="1:38" x14ac:dyDescent="0.15">
      <c r="A57" s="89">
        <v>49</v>
      </c>
      <c r="B57" s="89" t="s">
        <v>166</v>
      </c>
      <c r="C57" s="97" t="s">
        <v>177</v>
      </c>
      <c r="D57" s="98" t="s">
        <v>178</v>
      </c>
      <c r="E57" s="97" t="s">
        <v>233</v>
      </c>
      <c r="F57" s="98" t="s">
        <v>168</v>
      </c>
      <c r="G57" s="91">
        <v>41</v>
      </c>
      <c r="H57" s="91">
        <v>0</v>
      </c>
      <c r="I57" s="90"/>
      <c r="J57" s="71" t="str">
        <f t="shared" si="14"/>
        <v>40ft</v>
      </c>
      <c r="K57" s="92">
        <v>0</v>
      </c>
      <c r="L57" s="92" t="s">
        <v>54</v>
      </c>
      <c r="M57" s="92" t="s">
        <v>53</v>
      </c>
      <c r="N57" s="92">
        <v>0</v>
      </c>
      <c r="O57" s="92"/>
      <c r="P57" s="71" t="str">
        <f>IF(H57&gt;0,Storage!$C$10,"nvt")</f>
        <v>nvt</v>
      </c>
      <c r="Q57" s="93" t="str">
        <f>IF(H57&gt;0,(H57*36*Storage!$C$9),"nvt")</f>
        <v>nvt</v>
      </c>
      <c r="R57" s="93">
        <f t="shared" si="9"/>
        <v>0</v>
      </c>
      <c r="S57" s="93">
        <f>Origin!$C$7</f>
        <v>0</v>
      </c>
      <c r="T57" s="93" t="str">
        <f>IF($K57&gt;0,($K57*Origin!$D$7),"nvt")</f>
        <v>nvt</v>
      </c>
      <c r="U57" s="71">
        <f>IF(Calculatie!G57&gt;45,Calculatie!G57*Origin!$J$7,IF(G57&gt;35,G57*Origin!$I$7,IF(G57&gt;25,G57*Origin!$H$7,IF(Calculatie!G57&gt;15,Calculatie!G57*Origin!$G$7,IF(Calculatie!G57&gt;5,Calculatie!G57*Origin!$F$7,IF(Calculatie!G57&gt;0,Origin!$E$7,"nvt"))))))</f>
        <v>0</v>
      </c>
      <c r="V57" s="93" t="str">
        <f>IF(I57=1,Origin!$K$7,"nvt")</f>
        <v>nvt</v>
      </c>
      <c r="W57" s="93">
        <f t="shared" si="10"/>
        <v>0</v>
      </c>
      <c r="X57" s="93">
        <f>Destination!$C$6</f>
        <v>0</v>
      </c>
      <c r="Y57" s="93" t="str">
        <f>IF($N57&gt;0,($N57*Destination!$D$6),"nvt")</f>
        <v>nvt</v>
      </c>
      <c r="Z57" s="71">
        <f>IF(Calculatie!$G57&gt;45,Calculatie!$G57*Destination!$J$6,IF($G57&gt;35,$G57*Destination!$I$6,IF($G57&gt;25,$G57*Destination!$H$6,IF(Calculatie!$G57&gt;15,Calculatie!$G57*Destination!$G$6,IF(Calculatie!$G57&gt;5,Calculatie!$G57*Destination!$F$6,IF(Calculatie!$G57&gt;0,Destination!$E$6,"nvt"))))))</f>
        <v>0</v>
      </c>
      <c r="AA57" s="93" t="str">
        <f>IF($I57=1,Destination!$K$6,"nvt")</f>
        <v>nvt</v>
      </c>
      <c r="AB57" s="93">
        <f t="shared" si="11"/>
        <v>0</v>
      </c>
      <c r="AC57" s="94">
        <f>Shipping!E14</f>
        <v>0</v>
      </c>
      <c r="AD57" s="95">
        <f t="shared" si="15"/>
        <v>0</v>
      </c>
      <c r="AE57" s="93">
        <f>(H57*2800*Insurance!$D$7)*36</f>
        <v>0</v>
      </c>
      <c r="AF57" s="93">
        <f>G57*2800*Insurance!$D$4</f>
        <v>0</v>
      </c>
      <c r="AG57" s="93">
        <f t="shared" si="12"/>
        <v>0</v>
      </c>
      <c r="AH57" s="93">
        <f t="shared" si="13"/>
        <v>0</v>
      </c>
      <c r="AI57" s="74"/>
      <c r="AJ57" s="74"/>
      <c r="AK57" s="74"/>
      <c r="AL57" s="74"/>
    </row>
    <row r="58" spans="1:38" x14ac:dyDescent="0.15">
      <c r="A58" s="89">
        <v>50</v>
      </c>
      <c r="B58" s="89" t="s">
        <v>166</v>
      </c>
      <c r="C58" s="97" t="s">
        <v>177</v>
      </c>
      <c r="D58" s="98" t="s">
        <v>178</v>
      </c>
      <c r="E58" s="97" t="s">
        <v>234</v>
      </c>
      <c r="F58" s="98" t="s">
        <v>168</v>
      </c>
      <c r="G58" s="91">
        <v>46</v>
      </c>
      <c r="H58" s="91">
        <v>0</v>
      </c>
      <c r="I58" s="90"/>
      <c r="J58" s="71" t="str">
        <f t="shared" si="14"/>
        <v>40ft</v>
      </c>
      <c r="K58" s="92">
        <v>0</v>
      </c>
      <c r="L58" s="92" t="s">
        <v>54</v>
      </c>
      <c r="M58" s="92" t="s">
        <v>53</v>
      </c>
      <c r="N58" s="92">
        <v>0</v>
      </c>
      <c r="O58" s="92"/>
      <c r="P58" s="71" t="str">
        <f>IF(H58&gt;0,Storage!$C$10,"nvt")</f>
        <v>nvt</v>
      </c>
      <c r="Q58" s="93" t="str">
        <f>IF(H58&gt;0,(H58*36*Storage!$C$9),"nvt")</f>
        <v>nvt</v>
      </c>
      <c r="R58" s="93">
        <f t="shared" si="9"/>
        <v>0</v>
      </c>
      <c r="S58" s="93">
        <f>Origin!$C$7</f>
        <v>0</v>
      </c>
      <c r="T58" s="93" t="str">
        <f>IF($K58&gt;0,($K58*Origin!$D$7),"nvt")</f>
        <v>nvt</v>
      </c>
      <c r="U58" s="71">
        <f>IF(Calculatie!G58&gt;45,Calculatie!G58*Origin!$J$7,IF(G58&gt;35,G58*Origin!$I$7,IF(G58&gt;25,G58*Origin!$H$7,IF(Calculatie!G58&gt;15,Calculatie!G58*Origin!$G$7,IF(Calculatie!G58&gt;5,Calculatie!G58*Origin!$F$7,IF(Calculatie!G58&gt;0,Origin!$E$7,"nvt"))))))</f>
        <v>0</v>
      </c>
      <c r="V58" s="93" t="str">
        <f>IF(I58=1,Origin!$K$7,"nvt")</f>
        <v>nvt</v>
      </c>
      <c r="W58" s="93">
        <f t="shared" si="10"/>
        <v>0</v>
      </c>
      <c r="X58" s="93">
        <f>Destination!$C$6</f>
        <v>0</v>
      </c>
      <c r="Y58" s="93" t="str">
        <f>IF($N58&gt;0,($N58*Destination!$D$6),"nvt")</f>
        <v>nvt</v>
      </c>
      <c r="Z58" s="71">
        <f>IF(Calculatie!$G58&gt;45,Calculatie!$G58*Destination!$J$6,IF($G58&gt;35,$G58*Destination!$I$6,IF($G58&gt;25,$G58*Destination!$H$6,IF(Calculatie!$G58&gt;15,Calculatie!$G58*Destination!$G$6,IF(Calculatie!$G58&gt;5,Calculatie!$G58*Destination!$F$6,IF(Calculatie!$G58&gt;0,Destination!$E$6,"nvt"))))))</f>
        <v>0</v>
      </c>
      <c r="AA58" s="93" t="str">
        <f>IF($I58=1,Destination!$K$6,"nvt")</f>
        <v>nvt</v>
      </c>
      <c r="AB58" s="93">
        <f t="shared" si="11"/>
        <v>0</v>
      </c>
      <c r="AC58" s="94">
        <f>Shipping!E14</f>
        <v>0</v>
      </c>
      <c r="AD58" s="95">
        <f t="shared" si="15"/>
        <v>0</v>
      </c>
      <c r="AE58" s="93">
        <f>(H58*2800*Insurance!$D$7)*36</f>
        <v>0</v>
      </c>
      <c r="AF58" s="93">
        <f>G58*2800*Insurance!$D$4</f>
        <v>0</v>
      </c>
      <c r="AG58" s="93">
        <f t="shared" si="12"/>
        <v>0</v>
      </c>
      <c r="AH58" s="93">
        <f t="shared" si="13"/>
        <v>0</v>
      </c>
      <c r="AI58" s="74"/>
      <c r="AJ58" s="74"/>
      <c r="AK58" s="74"/>
      <c r="AL58" s="74"/>
    </row>
    <row r="59" spans="1:38" x14ac:dyDescent="0.15">
      <c r="A59" s="89">
        <v>51</v>
      </c>
      <c r="B59" s="89" t="s">
        <v>166</v>
      </c>
      <c r="C59" s="89" t="s">
        <v>235</v>
      </c>
      <c r="D59" s="90" t="s">
        <v>191</v>
      </c>
      <c r="E59" s="89" t="s">
        <v>223</v>
      </c>
      <c r="F59" s="90" t="s">
        <v>168</v>
      </c>
      <c r="G59" s="91">
        <v>4</v>
      </c>
      <c r="H59" s="91">
        <v>0</v>
      </c>
      <c r="I59" s="90"/>
      <c r="J59" s="71" t="str">
        <f t="shared" si="14"/>
        <v>20ft</v>
      </c>
      <c r="K59" s="92">
        <v>0</v>
      </c>
      <c r="L59" s="92" t="s">
        <v>56</v>
      </c>
      <c r="M59" s="92" t="s">
        <v>53</v>
      </c>
      <c r="N59" s="92">
        <v>0</v>
      </c>
      <c r="O59" s="92"/>
      <c r="P59" s="71" t="str">
        <f>IF(H59&gt;0,Storage!$C$10,"nvt")</f>
        <v>nvt</v>
      </c>
      <c r="Q59" s="93" t="str">
        <f>IF(H59&gt;0,(H59*36*Storage!$C$9),"nvt")</f>
        <v>nvt</v>
      </c>
      <c r="R59" s="93">
        <f t="shared" si="9"/>
        <v>0</v>
      </c>
      <c r="S59" s="93">
        <f>Origin!$C$9</f>
        <v>0</v>
      </c>
      <c r="T59" s="93" t="str">
        <f>IF($K59&gt;0,($K59*Origin!$D$9),"nvt")</f>
        <v>nvt</v>
      </c>
      <c r="U59" s="71">
        <f>IF(Calculatie!G59&gt;45,Calculatie!G59*Origin!$J$9,IF(G59&gt;35,G59*Origin!$I$9,IF(G59&gt;25,G59*Origin!$H$9,IF(Calculatie!G59&gt;15,Calculatie!G59*Origin!$G$9,IF(Calculatie!G59&gt;5,Calculatie!G59*Origin!$F$9,IF(Calculatie!G59&gt;0,Origin!$E$9,"nvt"))))))</f>
        <v>0</v>
      </c>
      <c r="V59" s="93" t="str">
        <f>IF(I59=1,Origin!$K$9,"nvt")</f>
        <v>nvt</v>
      </c>
      <c r="W59" s="93">
        <f t="shared" si="10"/>
        <v>0</v>
      </c>
      <c r="X59" s="93">
        <f>Destination!$C$6</f>
        <v>0</v>
      </c>
      <c r="Y59" s="93" t="str">
        <f>IF($N59&gt;0,($N59*Destination!$D$6),"nvt")</f>
        <v>nvt</v>
      </c>
      <c r="Z59" s="71">
        <f>IF(Calculatie!$G59&gt;45,Calculatie!$G59*Destination!$J$6,IF($G59&gt;35,$G59*Destination!$I$6,IF($G59&gt;25,$G59*Destination!$H$6,IF(Calculatie!$G59&gt;15,Calculatie!$G59*Destination!$G$6,IF(Calculatie!$G59&gt;5,Calculatie!$G59*Destination!$F$6,IF(Calculatie!$G59&gt;0,Destination!$E$6,"nvt"))))))</f>
        <v>0</v>
      </c>
      <c r="AA59" s="93" t="str">
        <f>IF($I59=1,Destination!$K$6,"nvt")</f>
        <v>nvt</v>
      </c>
      <c r="AB59" s="93">
        <f t="shared" si="11"/>
        <v>0</v>
      </c>
      <c r="AC59" s="94">
        <f>Shipping!D16</f>
        <v>0</v>
      </c>
      <c r="AD59" s="95">
        <f t="shared" si="15"/>
        <v>0</v>
      </c>
      <c r="AE59" s="93">
        <f>(H59*2800*Insurance!$D$7)*36</f>
        <v>0</v>
      </c>
      <c r="AF59" s="93">
        <f>G59*2800*Insurance!$D$4</f>
        <v>0</v>
      </c>
      <c r="AG59" s="93">
        <f t="shared" si="12"/>
        <v>0</v>
      </c>
      <c r="AH59" s="93">
        <f t="shared" si="13"/>
        <v>0</v>
      </c>
      <c r="AI59" s="74"/>
      <c r="AJ59" s="74"/>
      <c r="AK59" s="74"/>
      <c r="AL59" s="74"/>
    </row>
    <row r="60" spans="1:38" s="155" customFormat="1" x14ac:dyDescent="0.15">
      <c r="A60" s="144">
        <v>52</v>
      </c>
      <c r="B60" s="144" t="s">
        <v>166</v>
      </c>
      <c r="C60" s="144" t="s">
        <v>236</v>
      </c>
      <c r="D60" s="148" t="s">
        <v>194</v>
      </c>
      <c r="E60" s="144" t="s">
        <v>181</v>
      </c>
      <c r="F60" s="148" t="s">
        <v>168</v>
      </c>
      <c r="G60" s="147">
        <v>2</v>
      </c>
      <c r="H60" s="147">
        <v>0</v>
      </c>
      <c r="I60" s="148">
        <v>1</v>
      </c>
      <c r="J60" s="149" t="str">
        <f t="shared" si="14"/>
        <v>20ft</v>
      </c>
      <c r="K60" s="150">
        <v>550</v>
      </c>
      <c r="L60" s="150" t="s">
        <v>175</v>
      </c>
      <c r="M60" s="150" t="s">
        <v>53</v>
      </c>
      <c r="N60" s="150">
        <v>0</v>
      </c>
      <c r="O60" s="150"/>
      <c r="P60" s="149" t="str">
        <f>IF(H60&gt;0,Storage!$C$10,"nvt")</f>
        <v>nvt</v>
      </c>
      <c r="Q60" s="151" t="str">
        <f>IF(H60&gt;0,(H60*36*Storage!$C$9),"nvt")</f>
        <v>nvt</v>
      </c>
      <c r="R60" s="151">
        <f t="shared" si="9"/>
        <v>0</v>
      </c>
      <c r="S60" s="151">
        <f>Origin!$C$11</f>
        <v>0</v>
      </c>
      <c r="T60" s="151">
        <f>IF($K60&gt;0,($K60*Origin!$D$11),"nvt")</f>
        <v>0</v>
      </c>
      <c r="U60" s="149">
        <f>IF(Calculatie!G60&gt;45,Calculatie!G60*Origin!$J$11,IF(G60&gt;35,G60*Origin!$I$11,IF(G60&gt;25,G60*Origin!$H$11,IF(Calculatie!G60&gt;15,Calculatie!G60*Origin!$G$11,IF(Calculatie!G60&gt;5,Calculatie!G60*Origin!$F$11,IF(Calculatie!G60&gt;0,Origin!$E$11,"nvt"))))))</f>
        <v>0</v>
      </c>
      <c r="V60" s="151">
        <f>IF(I60=1,Origin!$K$11,"nvt")</f>
        <v>0</v>
      </c>
      <c r="W60" s="151">
        <f t="shared" si="10"/>
        <v>0</v>
      </c>
      <c r="X60" s="151">
        <f>Destination!$C$6</f>
        <v>0</v>
      </c>
      <c r="Y60" s="151" t="str">
        <f>IF($N60&gt;0,($N60*Destination!$D$6),"nvt")</f>
        <v>nvt</v>
      </c>
      <c r="Z60" s="149">
        <f>IF(Calculatie!$G60&gt;45,Calculatie!$G60*Destination!$J$6,IF($G60&gt;35,$G60*Destination!$I$6,IF($G60&gt;25,$G60*Destination!$H$6,IF(Calculatie!$G60&gt;15,Calculatie!$G60*Destination!$G$6,IF(Calculatie!$G60&gt;5,Calculatie!$G60*Destination!$F$6,IF(Calculatie!$G60&gt;0,Destination!$E$6,"nvt"))))))</f>
        <v>0</v>
      </c>
      <c r="AA60" s="151">
        <f>IF($I60=1,Destination!$K$6,"nvt")</f>
        <v>0</v>
      </c>
      <c r="AB60" s="151">
        <f t="shared" si="11"/>
        <v>0</v>
      </c>
      <c r="AC60" s="152">
        <f>Shipping!D19+Shipping!F19</f>
        <v>0</v>
      </c>
      <c r="AD60" s="153">
        <f t="shared" si="15"/>
        <v>0</v>
      </c>
      <c r="AE60" s="151">
        <f>(H60*2800*Insurance!$D$7)*36</f>
        <v>0</v>
      </c>
      <c r="AF60" s="151">
        <f>G60*2800*Insurance!$D$4</f>
        <v>0</v>
      </c>
      <c r="AG60" s="151">
        <f t="shared" si="12"/>
        <v>0</v>
      </c>
      <c r="AH60" s="151">
        <f t="shared" si="13"/>
        <v>0</v>
      </c>
      <c r="AI60" s="154"/>
      <c r="AJ60" s="154"/>
      <c r="AK60" s="154"/>
      <c r="AL60" s="154"/>
    </row>
    <row r="61" spans="1:38" s="155" customFormat="1" x14ac:dyDescent="0.15">
      <c r="A61" s="144">
        <v>53</v>
      </c>
      <c r="B61" s="144" t="s">
        <v>166</v>
      </c>
      <c r="C61" s="144" t="s">
        <v>237</v>
      </c>
      <c r="D61" s="148" t="s">
        <v>194</v>
      </c>
      <c r="E61" s="144" t="s">
        <v>238</v>
      </c>
      <c r="F61" s="148" t="s">
        <v>168</v>
      </c>
      <c r="G61" s="147">
        <v>5</v>
      </c>
      <c r="H61" s="147">
        <v>0</v>
      </c>
      <c r="I61" s="148">
        <v>1</v>
      </c>
      <c r="J61" s="149" t="str">
        <f t="shared" si="14"/>
        <v>20ft</v>
      </c>
      <c r="K61" s="150">
        <v>1050</v>
      </c>
      <c r="L61" s="150" t="s">
        <v>175</v>
      </c>
      <c r="M61" s="150" t="s">
        <v>53</v>
      </c>
      <c r="N61" s="150">
        <v>0</v>
      </c>
      <c r="O61" s="150"/>
      <c r="P61" s="149" t="str">
        <f>IF(H61&gt;0,Storage!$C$10,"nvt")</f>
        <v>nvt</v>
      </c>
      <c r="Q61" s="151" t="str">
        <f>IF(H61&gt;0,(H61*36*Storage!$C$9),"nvt")</f>
        <v>nvt</v>
      </c>
      <c r="R61" s="151">
        <f t="shared" si="9"/>
        <v>0</v>
      </c>
      <c r="S61" s="151">
        <f>Origin!$C$11</f>
        <v>0</v>
      </c>
      <c r="T61" s="151">
        <f>IF($K61&gt;0,($K61*Origin!$D$11),"nvt")</f>
        <v>0</v>
      </c>
      <c r="U61" s="149">
        <f>IF(Calculatie!G61&gt;45,Calculatie!G61*Origin!$J$11,IF(G61&gt;35,G61*Origin!$I$11,IF(G61&gt;25,G61*Origin!$H$11,IF(Calculatie!G61&gt;15,Calculatie!G61*Origin!$G$11,IF(Calculatie!G61&gt;5,Calculatie!G61*Origin!$F$11,IF(Calculatie!G61&gt;0,Origin!$E$11,"nvt"))))))</f>
        <v>0</v>
      </c>
      <c r="V61" s="151">
        <f>IF(I61=1,Origin!$K$11,"nvt")</f>
        <v>0</v>
      </c>
      <c r="W61" s="151">
        <f t="shared" si="10"/>
        <v>0</v>
      </c>
      <c r="X61" s="151">
        <f>Destination!$C$6</f>
        <v>0</v>
      </c>
      <c r="Y61" s="151" t="str">
        <f>IF($N61&gt;0,($N61*Destination!$D$6),"nvt")</f>
        <v>nvt</v>
      </c>
      <c r="Z61" s="149">
        <f>IF(Calculatie!$G61&gt;45,Calculatie!$G61*Destination!$J$6,IF($G61&gt;35,$G61*Destination!$I$6,IF($G61&gt;25,$G61*Destination!$H$6,IF(Calculatie!$G61&gt;15,Calculatie!$G61*Destination!$G$6,IF(Calculatie!$G61&gt;5,Calculatie!$G61*Destination!$F$6,IF(Calculatie!$G61&gt;0,Destination!$E$6,"nvt"))))))</f>
        <v>0</v>
      </c>
      <c r="AA61" s="151">
        <f>IF($I61=1,Destination!$K$6,"nvt")</f>
        <v>0</v>
      </c>
      <c r="AB61" s="151">
        <f t="shared" si="11"/>
        <v>0</v>
      </c>
      <c r="AC61" s="152">
        <f>Shipping!D19+Shipping!F19</f>
        <v>0</v>
      </c>
      <c r="AD61" s="153">
        <f t="shared" si="15"/>
        <v>0</v>
      </c>
      <c r="AE61" s="151">
        <f>(H61*2800*Insurance!$D$7)*36</f>
        <v>0</v>
      </c>
      <c r="AF61" s="151">
        <f>G61*2800*Insurance!$D$4</f>
        <v>0</v>
      </c>
      <c r="AG61" s="151">
        <f t="shared" si="12"/>
        <v>0</v>
      </c>
      <c r="AH61" s="151">
        <f t="shared" si="13"/>
        <v>0</v>
      </c>
      <c r="AI61" s="154"/>
      <c r="AJ61" s="154"/>
      <c r="AK61" s="154"/>
      <c r="AL61" s="154"/>
    </row>
    <row r="62" spans="1:38" x14ac:dyDescent="0.15">
      <c r="A62" s="89">
        <v>54</v>
      </c>
      <c r="B62" s="89" t="s">
        <v>166</v>
      </c>
      <c r="C62" s="89" t="s">
        <v>239</v>
      </c>
      <c r="D62" s="90" t="s">
        <v>194</v>
      </c>
      <c r="E62" s="89" t="s">
        <v>240</v>
      </c>
      <c r="F62" s="90" t="s">
        <v>168</v>
      </c>
      <c r="G62" s="91">
        <v>4</v>
      </c>
      <c r="H62" s="91">
        <v>0</v>
      </c>
      <c r="I62" s="90"/>
      <c r="J62" s="71" t="str">
        <f t="shared" si="14"/>
        <v>20ft</v>
      </c>
      <c r="K62" s="92">
        <v>80</v>
      </c>
      <c r="L62" s="92" t="s">
        <v>46</v>
      </c>
      <c r="M62" s="92" t="s">
        <v>53</v>
      </c>
      <c r="N62" s="92">
        <v>0</v>
      </c>
      <c r="O62" s="92"/>
      <c r="P62" s="71" t="str">
        <f>IF(H62&gt;0,Storage!$C$10,"nvt")</f>
        <v>nvt</v>
      </c>
      <c r="Q62" s="93" t="str">
        <f>IF(H62&gt;0,(H62*36*Storage!$C$9),"nvt")</f>
        <v>nvt</v>
      </c>
      <c r="R62" s="93">
        <f t="shared" si="9"/>
        <v>0</v>
      </c>
      <c r="S62" s="93">
        <f>Origin!$C$13</f>
        <v>0</v>
      </c>
      <c r="T62" s="93">
        <f>IF($K62&gt;0,($K62*Origin!$D$13),"nvt")</f>
        <v>0</v>
      </c>
      <c r="U62" s="71">
        <f>IF(Calculatie!G62&gt;45,Calculatie!G62*Origin!$J$13,IF(G62&gt;35,G62*Origin!$I$13,IF(G62&gt;25,G62*Origin!$H$13,IF(Calculatie!G62&gt;15,Calculatie!G62*Origin!$G$13,IF(Calculatie!G62&gt;5,Calculatie!G62*Origin!$F$13,IF(Calculatie!G62&gt;0,Origin!$E$13,"nvt"))))))</f>
        <v>0</v>
      </c>
      <c r="V62" s="93" t="str">
        <f>IF(I62=1,Origin!$K$13,"nvt")</f>
        <v>nvt</v>
      </c>
      <c r="W62" s="93">
        <f t="shared" si="10"/>
        <v>0</v>
      </c>
      <c r="X62" s="93">
        <f>Destination!$C$6</f>
        <v>0</v>
      </c>
      <c r="Y62" s="93" t="str">
        <f>IF($N62&gt;0,($N62*Destination!$D$6),"nvt")</f>
        <v>nvt</v>
      </c>
      <c r="Z62" s="71">
        <f>IF(Calculatie!$G62&gt;45,Calculatie!$G62*Destination!$J$6,IF($G62&gt;35,$G62*Destination!$I$6,IF($G62&gt;25,$G62*Destination!$H$6,IF(Calculatie!$G62&gt;15,Calculatie!$G62*Destination!$G$6,IF(Calculatie!$G62&gt;5,Calculatie!$G62*Destination!$F$6,IF(Calculatie!$G62&gt;0,Destination!$E$6,"nvt"))))))</f>
        <v>0</v>
      </c>
      <c r="AA62" s="93" t="str">
        <f>IF($I62=1,Destination!$K$6,"nvt")</f>
        <v>nvt</v>
      </c>
      <c r="AB62" s="93">
        <f t="shared" si="11"/>
        <v>0</v>
      </c>
      <c r="AC62" s="94">
        <f>Shipping!D20</f>
        <v>0</v>
      </c>
      <c r="AD62" s="95">
        <f t="shared" si="15"/>
        <v>0</v>
      </c>
      <c r="AE62" s="93">
        <f>(H62*2800*Insurance!$D$7)*36</f>
        <v>0</v>
      </c>
      <c r="AF62" s="93">
        <f>G62*2800*Insurance!$D$4</f>
        <v>0</v>
      </c>
      <c r="AG62" s="93">
        <f t="shared" si="12"/>
        <v>0</v>
      </c>
      <c r="AH62" s="93">
        <f t="shared" si="13"/>
        <v>0</v>
      </c>
      <c r="AI62" s="74"/>
      <c r="AJ62" s="74"/>
      <c r="AK62" s="74"/>
      <c r="AL62" s="74"/>
    </row>
    <row r="63" spans="1:38" s="155" customFormat="1" x14ac:dyDescent="0.15">
      <c r="A63" s="144">
        <v>55</v>
      </c>
      <c r="B63" s="144" t="s">
        <v>166</v>
      </c>
      <c r="C63" s="145" t="s">
        <v>241</v>
      </c>
      <c r="D63" s="146" t="s">
        <v>194</v>
      </c>
      <c r="E63" s="145" t="s">
        <v>242</v>
      </c>
      <c r="F63" s="146" t="s">
        <v>168</v>
      </c>
      <c r="G63" s="147">
        <v>11</v>
      </c>
      <c r="H63" s="147">
        <v>0</v>
      </c>
      <c r="I63" s="148">
        <v>1</v>
      </c>
      <c r="J63" s="149" t="str">
        <f t="shared" si="14"/>
        <v>20ft</v>
      </c>
      <c r="K63" s="150">
        <v>0</v>
      </c>
      <c r="L63" s="150" t="s">
        <v>175</v>
      </c>
      <c r="M63" s="150" t="s">
        <v>53</v>
      </c>
      <c r="N63" s="150">
        <v>0</v>
      </c>
      <c r="O63" s="150"/>
      <c r="P63" s="149" t="str">
        <f>IF(H63&gt;0,Storage!$C$10,"nvt")</f>
        <v>nvt</v>
      </c>
      <c r="Q63" s="151" t="str">
        <f>IF(H63&gt;0,(H63*36*Storage!$C$9),"nvt")</f>
        <v>nvt</v>
      </c>
      <c r="R63" s="151">
        <f t="shared" si="9"/>
        <v>0</v>
      </c>
      <c r="S63" s="151">
        <f>Origin!$C$11</f>
        <v>0</v>
      </c>
      <c r="T63" s="151" t="str">
        <f>IF($K63&gt;0,($K63*Origin!$D$11),"nvt")</f>
        <v>nvt</v>
      </c>
      <c r="U63" s="149">
        <f>IF(Calculatie!G63&gt;45,Calculatie!G63*Origin!$J$11,IF(G63&gt;35,G63*Origin!$I$11,IF(G63&gt;25,G63*Origin!$H$11,IF(Calculatie!G63&gt;15,Calculatie!G63*Origin!$G$11,IF(Calculatie!G63&gt;5,Calculatie!G63*Origin!$F$11,IF(Calculatie!G63&gt;0,Origin!$E$11,"nvt"))))))</f>
        <v>0</v>
      </c>
      <c r="V63" s="151">
        <f>IF(I63=1,Origin!$K$11,"nvt")</f>
        <v>0</v>
      </c>
      <c r="W63" s="151">
        <f t="shared" si="10"/>
        <v>0</v>
      </c>
      <c r="X63" s="151">
        <f>Destination!$C$6</f>
        <v>0</v>
      </c>
      <c r="Y63" s="151" t="str">
        <f>IF($N63&gt;0,($N63*Destination!$D$6),"nvt")</f>
        <v>nvt</v>
      </c>
      <c r="Z63" s="149">
        <f>IF(Calculatie!$G63&gt;45,Calculatie!$G63*Destination!$J$6,IF($G63&gt;35,$G63*Destination!$I$6,IF($G63&gt;25,$G63*Destination!$H$6,IF(Calculatie!$G63&gt;15,Calculatie!$G63*Destination!$G$6,IF(Calculatie!$G63&gt;5,Calculatie!$G63*Destination!$F$6,IF(Calculatie!$G63&gt;0,Destination!$E$6,"nvt"))))))</f>
        <v>0</v>
      </c>
      <c r="AA63" s="151">
        <f>IF($I63=1,Destination!$K$6,"nvt")</f>
        <v>0</v>
      </c>
      <c r="AB63" s="151">
        <f t="shared" si="11"/>
        <v>0</v>
      </c>
      <c r="AC63" s="152">
        <f>Shipping!D19+Shipping!F19</f>
        <v>0</v>
      </c>
      <c r="AD63" s="153">
        <f t="shared" si="15"/>
        <v>0</v>
      </c>
      <c r="AE63" s="151">
        <f>(H63*2800*Insurance!$D$7)*36</f>
        <v>0</v>
      </c>
      <c r="AF63" s="151">
        <f>G63*2800*Insurance!$D$4</f>
        <v>0</v>
      </c>
      <c r="AG63" s="151">
        <f t="shared" si="12"/>
        <v>0</v>
      </c>
      <c r="AH63" s="151">
        <f t="shared" si="13"/>
        <v>0</v>
      </c>
      <c r="AI63" s="154"/>
      <c r="AJ63" s="154"/>
      <c r="AK63" s="154"/>
      <c r="AL63" s="154"/>
    </row>
    <row r="64" spans="1:38" s="155" customFormat="1" x14ac:dyDescent="0.15">
      <c r="A64" s="144">
        <v>56</v>
      </c>
      <c r="B64" s="144" t="s">
        <v>166</v>
      </c>
      <c r="C64" s="145" t="s">
        <v>243</v>
      </c>
      <c r="D64" s="146" t="s">
        <v>194</v>
      </c>
      <c r="E64" s="145" t="s">
        <v>181</v>
      </c>
      <c r="F64" s="146" t="s">
        <v>168</v>
      </c>
      <c r="G64" s="147">
        <v>62</v>
      </c>
      <c r="H64" s="147">
        <v>0</v>
      </c>
      <c r="I64" s="148">
        <v>1</v>
      </c>
      <c r="J64" s="149" t="str">
        <f t="shared" si="14"/>
        <v>40ft</v>
      </c>
      <c r="K64" s="150">
        <v>0</v>
      </c>
      <c r="L64" s="150" t="s">
        <v>175</v>
      </c>
      <c r="M64" s="150" t="s">
        <v>53</v>
      </c>
      <c r="N64" s="150">
        <v>0</v>
      </c>
      <c r="O64" s="150"/>
      <c r="P64" s="149" t="str">
        <f>IF(H64&gt;0,Storage!$C$10,"nvt")</f>
        <v>nvt</v>
      </c>
      <c r="Q64" s="151" t="str">
        <f>IF(H64&gt;0,(H64*36*Storage!$C$9),"nvt")</f>
        <v>nvt</v>
      </c>
      <c r="R64" s="151">
        <f t="shared" si="9"/>
        <v>0</v>
      </c>
      <c r="S64" s="151">
        <f>Origin!$C$11</f>
        <v>0</v>
      </c>
      <c r="T64" s="151" t="str">
        <f>IF($K64&gt;0,($K64*Origin!$D$11),"nvt")</f>
        <v>nvt</v>
      </c>
      <c r="U64" s="149">
        <f>IF(Calculatie!G64&gt;45,Calculatie!G64*Origin!$J$11,IF(G64&gt;35,G64*Origin!$I$11,IF(G64&gt;25,G64*Origin!$H$11,IF(Calculatie!G64&gt;15,Calculatie!G64*Origin!$G$11,IF(Calculatie!G64&gt;5,Calculatie!G64*Origin!$F$11,IF(Calculatie!G64&gt;0,Origin!$E$11,"nvt"))))))</f>
        <v>0</v>
      </c>
      <c r="V64" s="151">
        <f>IF(I64=1,Origin!$K$11,"nvt")</f>
        <v>0</v>
      </c>
      <c r="W64" s="151">
        <f t="shared" si="10"/>
        <v>0</v>
      </c>
      <c r="X64" s="151">
        <f>Destination!$C$6</f>
        <v>0</v>
      </c>
      <c r="Y64" s="151" t="str">
        <f>IF($N64&gt;0,($N64*Destination!$D$6),"nvt")</f>
        <v>nvt</v>
      </c>
      <c r="Z64" s="149">
        <f>IF(Calculatie!$G64&gt;45,Calculatie!$G64*Destination!$J$6,IF($G64&gt;35,$G64*Destination!$I$6,IF($G64&gt;25,$G64*Destination!$H$6,IF(Calculatie!$G64&gt;15,Calculatie!$G64*Destination!$G$6,IF(Calculatie!$G64&gt;5,Calculatie!$G64*Destination!$F$6,IF(Calculatie!$G64&gt;0,Destination!$E$6,"nvt"))))))</f>
        <v>0</v>
      </c>
      <c r="AA64" s="151">
        <f>IF($I64=1,Destination!$K$6,"nvt")</f>
        <v>0</v>
      </c>
      <c r="AB64" s="151">
        <f t="shared" si="11"/>
        <v>0</v>
      </c>
      <c r="AC64" s="152">
        <f>Shipping!E19+Shipping!F19</f>
        <v>0</v>
      </c>
      <c r="AD64" s="153">
        <f t="shared" si="15"/>
        <v>0</v>
      </c>
      <c r="AE64" s="151">
        <f>(H64*2800*Insurance!$D$7)*36</f>
        <v>0</v>
      </c>
      <c r="AF64" s="151">
        <f>G64*2800*Insurance!$D$4</f>
        <v>0</v>
      </c>
      <c r="AG64" s="151">
        <f t="shared" si="12"/>
        <v>0</v>
      </c>
      <c r="AH64" s="151">
        <f t="shared" si="13"/>
        <v>0</v>
      </c>
      <c r="AI64" s="154"/>
      <c r="AJ64" s="154"/>
      <c r="AK64" s="154"/>
      <c r="AL64" s="154"/>
    </row>
    <row r="65" spans="1:39" x14ac:dyDescent="0.15">
      <c r="A65" s="89">
        <v>57</v>
      </c>
      <c r="B65" s="106" t="s">
        <v>166</v>
      </c>
      <c r="C65" s="107" t="s">
        <v>244</v>
      </c>
      <c r="D65" s="108" t="s">
        <v>194</v>
      </c>
      <c r="E65" s="107" t="s">
        <v>238</v>
      </c>
      <c r="F65" s="108" t="s">
        <v>168</v>
      </c>
      <c r="G65" s="109">
        <v>50</v>
      </c>
      <c r="H65" s="109">
        <v>0</v>
      </c>
      <c r="I65" s="110"/>
      <c r="J65" s="71" t="str">
        <f t="shared" si="14"/>
        <v>40ft</v>
      </c>
      <c r="K65" s="111">
        <v>100</v>
      </c>
      <c r="L65" s="111" t="s">
        <v>46</v>
      </c>
      <c r="M65" s="111" t="s">
        <v>53</v>
      </c>
      <c r="N65" s="111">
        <v>0</v>
      </c>
      <c r="O65" s="111"/>
      <c r="P65" s="112" t="str">
        <f>IF(H65&gt;0,Storage!$C$10,"nvt")</f>
        <v>nvt</v>
      </c>
      <c r="Q65" s="93" t="str">
        <f>IF(H65&gt;0,(H65*36*Storage!$C$9),"nvt")</f>
        <v>nvt</v>
      </c>
      <c r="R65" s="113">
        <f t="shared" si="9"/>
        <v>0</v>
      </c>
      <c r="S65" s="113">
        <f>Origin!$C$13</f>
        <v>0</v>
      </c>
      <c r="T65" s="113">
        <f>IF($K65&gt;0,($K65*Origin!$D$13),"nvt")</f>
        <v>0</v>
      </c>
      <c r="U65" s="112">
        <f>IF(Calculatie!G65&gt;45,Calculatie!G65*Origin!$J$13,IF(G65&gt;35,G65*Origin!$I$13,IF(G65&gt;25,G65*Origin!$H$13,IF(Calculatie!G65&gt;15,Calculatie!G65*Origin!$G$13,IF(Calculatie!G65&gt;5,Calculatie!G65*Origin!$F$13,IF(Calculatie!G65&gt;0,Origin!$E$13,"nvt"))))))</f>
        <v>0</v>
      </c>
      <c r="V65" s="113" t="str">
        <f>IF(I65=1,Origin!$K$13,"nvt")</f>
        <v>nvt</v>
      </c>
      <c r="W65" s="113">
        <f t="shared" si="10"/>
        <v>0</v>
      </c>
      <c r="X65" s="113">
        <f>Destination!$C$6</f>
        <v>0</v>
      </c>
      <c r="Y65" s="113" t="str">
        <f>IF($N65&gt;0,($N65*Destination!$D$6),"nvt")</f>
        <v>nvt</v>
      </c>
      <c r="Z65" s="112">
        <f>IF(Calculatie!$G65&gt;45,Calculatie!$G65*Destination!$J$6,IF($G65&gt;35,$G65*Destination!$I$6,IF($G65&gt;25,$G65*Destination!$H$6,IF(Calculatie!$G65&gt;15,Calculatie!$G65*Destination!$G$6,IF(Calculatie!$G65&gt;5,Calculatie!$G65*Destination!$F$6,IF(Calculatie!$G65&gt;0,Destination!$E$6,"nvt"))))))</f>
        <v>0</v>
      </c>
      <c r="AA65" s="93" t="str">
        <f>IF($I65=1,Destination!$K$6,"nvt")</f>
        <v>nvt</v>
      </c>
      <c r="AB65" s="113">
        <f t="shared" si="11"/>
        <v>0</v>
      </c>
      <c r="AC65" s="94">
        <f>Shipping!E20</f>
        <v>0</v>
      </c>
      <c r="AD65" s="95">
        <f t="shared" si="15"/>
        <v>0</v>
      </c>
      <c r="AE65" s="93">
        <f>(H65*2800*Insurance!$D$7)*36</f>
        <v>0</v>
      </c>
      <c r="AF65" s="93">
        <f>G65*2800*Insurance!$D$4</f>
        <v>0</v>
      </c>
      <c r="AG65" s="113">
        <f t="shared" si="12"/>
        <v>0</v>
      </c>
      <c r="AH65" s="93">
        <f t="shared" si="13"/>
        <v>0</v>
      </c>
      <c r="AI65" s="74"/>
      <c r="AJ65" s="74"/>
      <c r="AK65" s="74"/>
      <c r="AL65" s="74"/>
    </row>
    <row r="66" spans="1:39" x14ac:dyDescent="0.15">
      <c r="A66" s="89">
        <v>58</v>
      </c>
      <c r="B66" s="106" t="s">
        <v>166</v>
      </c>
      <c r="C66" s="107" t="s">
        <v>200</v>
      </c>
      <c r="D66" s="108" t="s">
        <v>194</v>
      </c>
      <c r="E66" s="107" t="s">
        <v>245</v>
      </c>
      <c r="F66" s="108" t="s">
        <v>168</v>
      </c>
      <c r="G66" s="109">
        <v>7</v>
      </c>
      <c r="H66" s="109">
        <v>0</v>
      </c>
      <c r="I66" s="110"/>
      <c r="J66" s="71" t="str">
        <f t="shared" si="14"/>
        <v>20ft</v>
      </c>
      <c r="K66" s="111">
        <v>0</v>
      </c>
      <c r="L66" s="111" t="s">
        <v>46</v>
      </c>
      <c r="M66" s="111" t="s">
        <v>53</v>
      </c>
      <c r="N66" s="111">
        <v>0</v>
      </c>
      <c r="O66" s="111"/>
      <c r="P66" s="112" t="str">
        <f>IF(H66&gt;0,Storage!$C$10,"nvt")</f>
        <v>nvt</v>
      </c>
      <c r="Q66" s="93" t="str">
        <f>IF(H66&gt;0,(H66*36*Storage!$C$9),"nvt")</f>
        <v>nvt</v>
      </c>
      <c r="R66" s="113">
        <f t="shared" ref="R66" si="16">SUM(P66:Q66)</f>
        <v>0</v>
      </c>
      <c r="S66" s="113">
        <f>Origin!$C$13</f>
        <v>0</v>
      </c>
      <c r="T66" s="113" t="str">
        <f>IF($K66&gt;0,($K66*Origin!$D$13),"nvt")</f>
        <v>nvt</v>
      </c>
      <c r="U66" s="112">
        <f>IF(Calculatie!G66&gt;45,Calculatie!G66*Origin!$J$13,IF(G66&gt;35,G66*Origin!$I$13,IF(G66&gt;25,G66*Origin!$H$13,IF(Calculatie!G66&gt;15,Calculatie!G66*Origin!$G$13,IF(Calculatie!G66&gt;5,Calculatie!G66*Origin!$F$13,IF(Calculatie!G66&gt;0,Origin!$E$13,"nvt"))))))</f>
        <v>0</v>
      </c>
      <c r="V66" s="113" t="str">
        <f>IF(I66=1,Origin!$K$13,"nvt")</f>
        <v>nvt</v>
      </c>
      <c r="W66" s="113">
        <f t="shared" ref="W66" si="17">SUM(S66:V66)</f>
        <v>0</v>
      </c>
      <c r="X66" s="113">
        <f>Destination!$C$6</f>
        <v>0</v>
      </c>
      <c r="Y66" s="113" t="str">
        <f>IF($N66&gt;0,($N66*Destination!$D$6),"nvt")</f>
        <v>nvt</v>
      </c>
      <c r="Z66" s="112">
        <f>IF(Calculatie!$G66&gt;45,Calculatie!$G66*Destination!$J$6,IF($G66&gt;35,$G66*Destination!$I$6,IF($G66&gt;25,$G66*Destination!$H$6,IF(Calculatie!$G66&gt;15,Calculatie!$G66*Destination!$G$6,IF(Calculatie!$G66&gt;5,Calculatie!$G66*Destination!$F$6,IF(Calculatie!$G66&gt;0,Destination!$E$6,"nvt"))))))</f>
        <v>0</v>
      </c>
      <c r="AA66" s="93" t="str">
        <f>IF($I66=1,Destination!$K$6,"nvt")</f>
        <v>nvt</v>
      </c>
      <c r="AB66" s="113">
        <f t="shared" ref="AB66" si="18">SUM(X66:AA66)</f>
        <v>0</v>
      </c>
      <c r="AC66" s="94">
        <f>Shipping!D20</f>
        <v>0</v>
      </c>
      <c r="AD66" s="95">
        <f t="shared" si="15"/>
        <v>0</v>
      </c>
      <c r="AE66" s="93">
        <f>(H66*2800*Insurance!$D$7)*36</f>
        <v>0</v>
      </c>
      <c r="AF66" s="93">
        <f>G66*2800*Insurance!$D$4</f>
        <v>0</v>
      </c>
      <c r="AG66" s="113">
        <f t="shared" si="12"/>
        <v>0</v>
      </c>
      <c r="AH66" s="93">
        <f t="shared" si="13"/>
        <v>0</v>
      </c>
      <c r="AI66" s="74"/>
      <c r="AJ66" s="74"/>
      <c r="AK66" s="74"/>
      <c r="AL66" s="74"/>
    </row>
    <row r="67" spans="1:39" s="155" customFormat="1" x14ac:dyDescent="0.15">
      <c r="A67" s="144">
        <v>59</v>
      </c>
      <c r="B67" s="144" t="s">
        <v>166</v>
      </c>
      <c r="C67" s="145" t="s">
        <v>246</v>
      </c>
      <c r="D67" s="146" t="s">
        <v>194</v>
      </c>
      <c r="E67" s="145" t="s">
        <v>247</v>
      </c>
      <c r="F67" s="146" t="s">
        <v>168</v>
      </c>
      <c r="G67" s="147">
        <v>52</v>
      </c>
      <c r="H67" s="147">
        <v>0</v>
      </c>
      <c r="I67" s="148">
        <v>1</v>
      </c>
      <c r="J67" s="149" t="str">
        <f t="shared" si="14"/>
        <v>40ft</v>
      </c>
      <c r="K67" s="150">
        <v>450</v>
      </c>
      <c r="L67" s="150" t="s">
        <v>248</v>
      </c>
      <c r="M67" s="150" t="s">
        <v>53</v>
      </c>
      <c r="N67" s="150">
        <v>0</v>
      </c>
      <c r="O67" s="150"/>
      <c r="P67" s="149" t="str">
        <f>IF(H67&gt;0,Storage!$C$10,"nvt")</f>
        <v>nvt</v>
      </c>
      <c r="Q67" s="151" t="str">
        <f>IF(H67&gt;0,(H67*36*Storage!$C$9),"nvt")</f>
        <v>nvt</v>
      </c>
      <c r="R67" s="151">
        <f t="shared" si="9"/>
        <v>0</v>
      </c>
      <c r="S67" s="151">
        <f>Origin!$C$12</f>
        <v>0</v>
      </c>
      <c r="T67" s="151">
        <f>IF($K67&gt;0,($K67*Origin!$D$12),"nvt")</f>
        <v>0</v>
      </c>
      <c r="U67" s="149">
        <f>IF(Calculatie!G67&gt;45,Calculatie!G67*Origin!$J$12,IF(G67&gt;35,G67*Origin!$I$12,IF(G67&gt;25,G67*Origin!$H$12,IF(Calculatie!G67&gt;15,Calculatie!G67*Origin!$G$12,IF(Calculatie!G67&gt;5,Calculatie!G67*Origin!$F$12,IF(Calculatie!G67&gt;0,Origin!$E$12,"nvt"))))))</f>
        <v>0</v>
      </c>
      <c r="V67" s="151">
        <f>IF(I67=1,Origin!$K$12,"nvt")</f>
        <v>0</v>
      </c>
      <c r="W67" s="151">
        <f t="shared" si="10"/>
        <v>0</v>
      </c>
      <c r="X67" s="151">
        <f>Destination!$C$6</f>
        <v>0</v>
      </c>
      <c r="Y67" s="151" t="str">
        <f>IF($N67&gt;0,($N67*Destination!$D$6),"nvt")</f>
        <v>nvt</v>
      </c>
      <c r="Z67" s="149">
        <f>IF(Calculatie!$G67&gt;45,Calculatie!$G67*Destination!$J$6,IF($G67&gt;35,$G67*Destination!$I$6,IF($G67&gt;25,$G67*Destination!$H$6,IF(Calculatie!$G67&gt;15,Calculatie!$G67*Destination!$G$6,IF(Calculatie!$G67&gt;5,Calculatie!$G67*Destination!$F$6,IF(Calculatie!$G67&gt;0,Destination!$E$6,"nvt"))))))</f>
        <v>0</v>
      </c>
      <c r="AA67" s="151">
        <f>IF($I67=1,Destination!$K$6,"nvt")</f>
        <v>0</v>
      </c>
      <c r="AB67" s="151">
        <f t="shared" si="11"/>
        <v>0</v>
      </c>
      <c r="AC67" s="152">
        <f>Shipping!E21+Shipping!F21</f>
        <v>0</v>
      </c>
      <c r="AD67" s="153">
        <f t="shared" si="15"/>
        <v>0</v>
      </c>
      <c r="AE67" s="151">
        <f>(H67*2800*Insurance!$D$7)*36</f>
        <v>0</v>
      </c>
      <c r="AF67" s="151">
        <f>G67*2800*Insurance!$D$4</f>
        <v>0</v>
      </c>
      <c r="AG67" s="151">
        <f t="shared" si="12"/>
        <v>0</v>
      </c>
      <c r="AH67" s="151">
        <f t="shared" si="13"/>
        <v>0</v>
      </c>
      <c r="AI67" s="154"/>
      <c r="AJ67" s="154"/>
      <c r="AK67" s="154"/>
      <c r="AL67" s="154"/>
    </row>
    <row r="68" spans="1:39" ht="22.5" x14ac:dyDescent="0.15">
      <c r="A68" s="74"/>
      <c r="B68" s="74"/>
      <c r="C68" s="99" t="s">
        <v>249</v>
      </c>
      <c r="D68" s="75"/>
      <c r="E68" s="74"/>
      <c r="F68" s="75"/>
      <c r="G68" s="76"/>
      <c r="H68" s="76"/>
      <c r="I68" s="76"/>
      <c r="J68" s="76"/>
      <c r="K68" s="77"/>
      <c r="L68" s="77"/>
      <c r="M68" s="77"/>
      <c r="N68" s="77"/>
      <c r="O68" s="77"/>
      <c r="P68" s="78"/>
      <c r="Q68" s="78"/>
      <c r="R68" s="78"/>
      <c r="S68" s="78"/>
      <c r="T68" s="78"/>
      <c r="U68" s="78"/>
      <c r="V68" s="78"/>
      <c r="W68" s="78"/>
      <c r="X68" s="78"/>
      <c r="Y68" s="78"/>
      <c r="Z68" s="78"/>
      <c r="AA68" s="78"/>
      <c r="AB68" s="78"/>
      <c r="AC68" s="79"/>
      <c r="AD68" s="78"/>
      <c r="AE68" s="78"/>
      <c r="AF68" s="78"/>
      <c r="AG68" s="100" t="s">
        <v>208</v>
      </c>
      <c r="AH68" s="101">
        <f>SUM(AH34:AH67)</f>
        <v>0</v>
      </c>
      <c r="AI68" s="74"/>
      <c r="AJ68" s="74"/>
      <c r="AK68" s="74"/>
      <c r="AL68" s="74"/>
    </row>
    <row r="69" spans="1:39" x14ac:dyDescent="0.15">
      <c r="A69" s="102"/>
      <c r="B69" s="102"/>
      <c r="C69" s="103"/>
      <c r="D69" s="104"/>
      <c r="E69" s="103"/>
      <c r="F69" s="104"/>
      <c r="G69" s="105"/>
      <c r="H69" s="105"/>
      <c r="I69" s="76"/>
      <c r="J69" s="104"/>
      <c r="K69" s="77"/>
      <c r="L69" s="77"/>
      <c r="M69" s="77"/>
      <c r="N69" s="77"/>
      <c r="O69" s="77"/>
      <c r="P69" s="78"/>
      <c r="Q69" s="78"/>
      <c r="R69" s="78"/>
      <c r="S69" s="78"/>
      <c r="T69" s="78"/>
      <c r="U69" s="78"/>
      <c r="V69" s="78"/>
      <c r="W69" s="78"/>
      <c r="X69" s="78"/>
      <c r="Y69" s="78"/>
      <c r="Z69" s="78"/>
      <c r="AA69" s="78"/>
      <c r="AB69" s="78"/>
      <c r="AC69" s="79"/>
      <c r="AD69" s="78"/>
      <c r="AE69" s="78"/>
      <c r="AF69" s="78"/>
      <c r="AG69" s="78"/>
      <c r="AH69" s="78"/>
      <c r="AI69" s="74"/>
      <c r="AJ69" s="74"/>
      <c r="AK69" s="74"/>
      <c r="AL69" s="74"/>
    </row>
    <row r="70" spans="1:39" x14ac:dyDescent="0.15">
      <c r="A70" s="73" t="s">
        <v>250</v>
      </c>
      <c r="B70" s="74"/>
      <c r="C70" s="74"/>
      <c r="D70" s="75"/>
      <c r="E70" s="74"/>
      <c r="F70" s="75"/>
      <c r="G70" s="76"/>
      <c r="H70" s="76"/>
      <c r="I70" s="76"/>
      <c r="J70" s="76"/>
      <c r="K70" s="77"/>
      <c r="L70" s="77"/>
      <c r="M70" s="77"/>
      <c r="N70" s="77"/>
      <c r="O70" s="77"/>
      <c r="P70" s="78"/>
      <c r="Q70" s="78"/>
      <c r="R70" s="78"/>
      <c r="S70" s="78"/>
      <c r="T70" s="78"/>
      <c r="U70" s="78"/>
      <c r="V70" s="78"/>
      <c r="W70" s="78"/>
      <c r="X70" s="78"/>
      <c r="Y70" s="78"/>
      <c r="Z70" s="78"/>
      <c r="AA70" s="78"/>
      <c r="AB70" s="78"/>
      <c r="AC70" s="79"/>
      <c r="AD70" s="78"/>
      <c r="AE70" s="78"/>
      <c r="AF70" s="78"/>
      <c r="AG70" s="78"/>
      <c r="AH70" s="78"/>
      <c r="AI70" s="74"/>
      <c r="AJ70" s="74"/>
      <c r="AK70" s="74"/>
      <c r="AL70" s="74"/>
    </row>
    <row r="71" spans="1:39" ht="33.75" x14ac:dyDescent="0.15">
      <c r="A71" s="81" t="s">
        <v>137</v>
      </c>
      <c r="B71" s="81" t="s">
        <v>138</v>
      </c>
      <c r="C71" s="81" t="s">
        <v>139</v>
      </c>
      <c r="D71" s="82" t="s">
        <v>140</v>
      </c>
      <c r="E71" s="81" t="s">
        <v>141</v>
      </c>
      <c r="F71" s="82" t="s">
        <v>142</v>
      </c>
      <c r="G71" s="83" t="s">
        <v>143</v>
      </c>
      <c r="H71" s="83" t="s">
        <v>150</v>
      </c>
      <c r="I71" s="83" t="s">
        <v>251</v>
      </c>
      <c r="J71" s="83" t="s">
        <v>252</v>
      </c>
      <c r="K71" s="85" t="s">
        <v>253</v>
      </c>
      <c r="L71" s="85" t="s">
        <v>254</v>
      </c>
      <c r="M71" s="85" t="s">
        <v>255</v>
      </c>
      <c r="N71" s="85" t="s">
        <v>466</v>
      </c>
      <c r="O71" s="87" t="s">
        <v>165</v>
      </c>
      <c r="P71" s="74"/>
      <c r="Q71" s="74"/>
      <c r="R71" s="74"/>
      <c r="S71" s="74"/>
      <c r="T71" s="74"/>
      <c r="U71" s="78"/>
      <c r="V71" s="78"/>
      <c r="W71" s="78"/>
      <c r="X71" s="78"/>
      <c r="Y71" s="78"/>
      <c r="Z71" s="78"/>
      <c r="AA71" s="78"/>
      <c r="AB71" s="78"/>
      <c r="AC71" s="78"/>
      <c r="AD71" s="79"/>
      <c r="AE71" s="78"/>
      <c r="AF71" s="78"/>
      <c r="AG71" s="78"/>
      <c r="AH71" s="78"/>
      <c r="AI71" s="78"/>
      <c r="AJ71" s="74"/>
      <c r="AK71" s="74"/>
      <c r="AL71" s="74"/>
      <c r="AM71" s="74"/>
    </row>
    <row r="72" spans="1:39" x14ac:dyDescent="0.15">
      <c r="A72" s="89">
        <v>60</v>
      </c>
      <c r="B72" s="89" t="s">
        <v>256</v>
      </c>
      <c r="C72" s="97" t="s">
        <v>257</v>
      </c>
      <c r="D72" s="98" t="s">
        <v>168</v>
      </c>
      <c r="E72" s="97" t="s">
        <v>258</v>
      </c>
      <c r="F72" s="98" t="s">
        <v>259</v>
      </c>
      <c r="G72" s="91">
        <v>22</v>
      </c>
      <c r="H72" s="92">
        <v>250</v>
      </c>
      <c r="I72" s="90" t="str">
        <f t="shared" ref="I72:I91" si="19">IF(H72&gt;2000,1,"nvt")</f>
        <v>nvt</v>
      </c>
      <c r="J72" s="92"/>
      <c r="K72" s="93" t="str">
        <f>IF(I72=1,Europe!$L$7,"nvt")</f>
        <v>nvt</v>
      </c>
      <c r="L72" s="93" t="str">
        <f>IF($J72="F",'Additionele kosten'!$E$5, "nvt")</f>
        <v>nvt</v>
      </c>
      <c r="M72" s="93">
        <f>G72*Europe!E10</f>
        <v>0</v>
      </c>
      <c r="N72" s="93">
        <f>G72*2800*Insurance!$D$6</f>
        <v>0</v>
      </c>
      <c r="O72" s="93">
        <f>SUM(K72:N72)</f>
        <v>0</v>
      </c>
      <c r="P72" s="74"/>
      <c r="Q72" s="74"/>
      <c r="R72" s="78"/>
      <c r="S72" s="78"/>
      <c r="T72" s="78"/>
      <c r="U72" s="78"/>
      <c r="V72" s="78"/>
      <c r="W72" s="78"/>
      <c r="X72" s="78"/>
      <c r="Y72" s="78"/>
      <c r="Z72" s="78"/>
      <c r="AA72" s="78"/>
      <c r="AB72" s="78"/>
      <c r="AC72" s="78"/>
      <c r="AD72" s="79"/>
      <c r="AE72" s="78"/>
      <c r="AF72" s="78"/>
      <c r="AG72" s="78"/>
      <c r="AH72" s="78"/>
      <c r="AI72" s="78"/>
      <c r="AJ72" s="74"/>
      <c r="AK72" s="74"/>
      <c r="AL72" s="74"/>
      <c r="AM72" s="74"/>
    </row>
    <row r="73" spans="1:39" x14ac:dyDescent="0.15">
      <c r="A73" s="89">
        <v>61</v>
      </c>
      <c r="B73" s="89" t="s">
        <v>256</v>
      </c>
      <c r="C73" s="97" t="s">
        <v>231</v>
      </c>
      <c r="D73" s="98" t="s">
        <v>168</v>
      </c>
      <c r="E73" s="97" t="s">
        <v>260</v>
      </c>
      <c r="F73" s="98" t="s">
        <v>259</v>
      </c>
      <c r="G73" s="91">
        <v>34</v>
      </c>
      <c r="H73" s="92">
        <v>180</v>
      </c>
      <c r="I73" s="90" t="str">
        <f t="shared" si="19"/>
        <v>nvt</v>
      </c>
      <c r="J73" s="92"/>
      <c r="K73" s="93" t="str">
        <f>IF(I73=1,Europe!$L$7,"nvt")</f>
        <v>nvt</v>
      </c>
      <c r="L73" s="93" t="str">
        <f>IF($J73="F",'Additionele kosten'!$E$5, "nvt")</f>
        <v>nvt</v>
      </c>
      <c r="M73" s="93">
        <f>G73*Europe!F9</f>
        <v>0</v>
      </c>
      <c r="N73" s="93">
        <f>G73*2800*Insurance!$D$6</f>
        <v>0</v>
      </c>
      <c r="O73" s="93">
        <f t="shared" ref="O73:O91" si="20">SUM(K73:N73)</f>
        <v>0</v>
      </c>
      <c r="P73" s="74"/>
      <c r="Q73" s="74"/>
      <c r="R73" s="78"/>
      <c r="S73" s="78"/>
      <c r="T73" s="78"/>
      <c r="U73" s="78"/>
      <c r="V73" s="78"/>
      <c r="W73" s="78"/>
      <c r="X73" s="78"/>
      <c r="Y73" s="78"/>
      <c r="Z73" s="78"/>
      <c r="AA73" s="78"/>
      <c r="AB73" s="78"/>
      <c r="AC73" s="78"/>
      <c r="AD73" s="79"/>
      <c r="AE73" s="78"/>
      <c r="AF73" s="78"/>
      <c r="AG73" s="78"/>
      <c r="AH73" s="78"/>
      <c r="AI73" s="78"/>
      <c r="AJ73" s="74"/>
      <c r="AK73" s="74"/>
      <c r="AL73" s="74"/>
      <c r="AM73" s="74"/>
    </row>
    <row r="74" spans="1:39" x14ac:dyDescent="0.15">
      <c r="A74" s="89">
        <v>62</v>
      </c>
      <c r="B74" s="89" t="s">
        <v>256</v>
      </c>
      <c r="C74" s="97" t="s">
        <v>247</v>
      </c>
      <c r="D74" s="98" t="s">
        <v>168</v>
      </c>
      <c r="E74" s="97" t="s">
        <v>261</v>
      </c>
      <c r="F74" s="98" t="s">
        <v>259</v>
      </c>
      <c r="G74" s="91">
        <v>36</v>
      </c>
      <c r="H74" s="92">
        <v>180</v>
      </c>
      <c r="I74" s="90" t="str">
        <f t="shared" si="19"/>
        <v>nvt</v>
      </c>
      <c r="J74" s="92"/>
      <c r="K74" s="93" t="str">
        <f>IF(I74=1,Europe!$L$7,"nvt")</f>
        <v>nvt</v>
      </c>
      <c r="L74" s="93" t="str">
        <f>IF($J74="F",'Additionele kosten'!$E$5, "nvt")</f>
        <v>nvt</v>
      </c>
      <c r="M74" s="93">
        <f>G74*Europe!G9</f>
        <v>0</v>
      </c>
      <c r="N74" s="93">
        <f>G74*2800*Insurance!$D$6</f>
        <v>0</v>
      </c>
      <c r="O74" s="93">
        <f t="shared" si="20"/>
        <v>0</v>
      </c>
      <c r="P74" s="74"/>
      <c r="Q74" s="74"/>
      <c r="R74" s="78"/>
      <c r="S74" s="78"/>
      <c r="T74" s="78"/>
      <c r="U74" s="78"/>
      <c r="V74" s="78"/>
      <c r="W74" s="78"/>
      <c r="X74" s="78"/>
      <c r="Y74" s="78"/>
      <c r="Z74" s="78"/>
      <c r="AA74" s="78"/>
      <c r="AB74" s="78"/>
      <c r="AC74" s="78"/>
      <c r="AD74" s="79"/>
      <c r="AE74" s="78"/>
      <c r="AF74" s="78"/>
      <c r="AG74" s="78"/>
      <c r="AH74" s="78"/>
      <c r="AI74" s="78"/>
      <c r="AJ74" s="74"/>
      <c r="AK74" s="74"/>
      <c r="AL74" s="74"/>
      <c r="AM74" s="74"/>
    </row>
    <row r="75" spans="1:39" x14ac:dyDescent="0.15">
      <c r="A75" s="89">
        <v>63</v>
      </c>
      <c r="B75" s="89" t="s">
        <v>256</v>
      </c>
      <c r="C75" s="97" t="s">
        <v>232</v>
      </c>
      <c r="D75" s="98" t="s">
        <v>168</v>
      </c>
      <c r="E75" s="97" t="s">
        <v>262</v>
      </c>
      <c r="F75" s="98" t="s">
        <v>259</v>
      </c>
      <c r="G75" s="91">
        <v>50</v>
      </c>
      <c r="H75" s="92">
        <v>160</v>
      </c>
      <c r="I75" s="90" t="str">
        <f t="shared" si="19"/>
        <v>nvt</v>
      </c>
      <c r="J75" s="92"/>
      <c r="K75" s="93" t="str">
        <f>IF(I75=1,Europe!$L$7,"nvt")</f>
        <v>nvt</v>
      </c>
      <c r="L75" s="93" t="str">
        <f>IF($J75="F",'Additionele kosten'!$E$5, "nvt")</f>
        <v>nvt</v>
      </c>
      <c r="M75" s="93">
        <f>G75*Europe!H9</f>
        <v>0</v>
      </c>
      <c r="N75" s="93">
        <f>G75*2800*Insurance!$D$6</f>
        <v>0</v>
      </c>
      <c r="O75" s="93">
        <f t="shared" si="20"/>
        <v>0</v>
      </c>
      <c r="P75" s="74"/>
      <c r="Q75" s="74"/>
      <c r="R75" s="78"/>
      <c r="S75" s="78"/>
      <c r="T75" s="78"/>
      <c r="U75" s="78"/>
      <c r="V75" s="78"/>
      <c r="W75" s="78"/>
      <c r="X75" s="78"/>
      <c r="Y75" s="78"/>
      <c r="Z75" s="78"/>
      <c r="AA75" s="78"/>
      <c r="AB75" s="78"/>
      <c r="AC75" s="78"/>
      <c r="AD75" s="79"/>
      <c r="AE75" s="78"/>
      <c r="AF75" s="78"/>
      <c r="AG75" s="78"/>
      <c r="AH75" s="78"/>
      <c r="AI75" s="78"/>
      <c r="AJ75" s="74"/>
      <c r="AK75" s="74"/>
      <c r="AL75" s="74"/>
      <c r="AM75" s="74"/>
    </row>
    <row r="76" spans="1:39" x14ac:dyDescent="0.15">
      <c r="A76" s="89">
        <v>64</v>
      </c>
      <c r="B76" s="89" t="s">
        <v>256</v>
      </c>
      <c r="C76" s="97" t="s">
        <v>190</v>
      </c>
      <c r="D76" s="98" t="s">
        <v>168</v>
      </c>
      <c r="E76" s="97" t="s">
        <v>263</v>
      </c>
      <c r="F76" s="98" t="s">
        <v>264</v>
      </c>
      <c r="G76" s="91">
        <v>5</v>
      </c>
      <c r="H76" s="92">
        <v>400</v>
      </c>
      <c r="I76" s="90" t="str">
        <f t="shared" si="19"/>
        <v>nvt</v>
      </c>
      <c r="J76" s="92"/>
      <c r="K76" s="93" t="str">
        <f>IF(I76=1,Europe!$L$7,"nvt")</f>
        <v>nvt</v>
      </c>
      <c r="L76" s="93" t="str">
        <f>IF($J76="F",'Additionele kosten'!$E$5, "nvt")</f>
        <v>nvt</v>
      </c>
      <c r="M76" s="93">
        <f>Europe!C11</f>
        <v>0</v>
      </c>
      <c r="N76" s="93">
        <f>G76*2800*Insurance!$D$6</f>
        <v>0</v>
      </c>
      <c r="O76" s="93">
        <f t="shared" si="20"/>
        <v>0</v>
      </c>
      <c r="P76" s="74"/>
      <c r="Q76" s="74"/>
      <c r="R76" s="78"/>
      <c r="S76" s="78"/>
      <c r="T76" s="78"/>
      <c r="U76" s="78"/>
      <c r="V76" s="78"/>
      <c r="W76" s="78"/>
      <c r="X76" s="78"/>
      <c r="Y76" s="78"/>
      <c r="Z76" s="78"/>
      <c r="AA76" s="78"/>
      <c r="AB76" s="78"/>
      <c r="AC76" s="78"/>
      <c r="AD76" s="79"/>
      <c r="AE76" s="78"/>
      <c r="AF76" s="78"/>
      <c r="AG76" s="78"/>
      <c r="AH76" s="78"/>
      <c r="AI76" s="78"/>
      <c r="AJ76" s="74"/>
      <c r="AK76" s="74"/>
      <c r="AL76" s="74"/>
      <c r="AM76" s="74"/>
    </row>
    <row r="77" spans="1:39" x14ac:dyDescent="0.15">
      <c r="A77" s="89">
        <v>65</v>
      </c>
      <c r="B77" s="89" t="s">
        <v>256</v>
      </c>
      <c r="C77" s="97" t="s">
        <v>265</v>
      </c>
      <c r="D77" s="98" t="s">
        <v>168</v>
      </c>
      <c r="E77" s="97" t="s">
        <v>266</v>
      </c>
      <c r="F77" s="98" t="s">
        <v>264</v>
      </c>
      <c r="G77" s="91">
        <v>44</v>
      </c>
      <c r="H77" s="92">
        <v>450</v>
      </c>
      <c r="I77" s="90" t="str">
        <f t="shared" si="19"/>
        <v>nvt</v>
      </c>
      <c r="J77" s="92"/>
      <c r="K77" s="93" t="str">
        <f>IF(I77=1,Europe!$L$7,"nvt")</f>
        <v>nvt</v>
      </c>
      <c r="L77" s="93" t="str">
        <f>IF($J77="F",'Additionele kosten'!$E$5, "nvt")</f>
        <v>nvt</v>
      </c>
      <c r="M77" s="93">
        <f>G77*Europe!G12</f>
        <v>0</v>
      </c>
      <c r="N77" s="93">
        <f>G77*2800*Insurance!$D$6</f>
        <v>0</v>
      </c>
      <c r="O77" s="93">
        <f t="shared" si="20"/>
        <v>0</v>
      </c>
      <c r="P77" s="74"/>
      <c r="Q77" s="74"/>
      <c r="R77" s="78"/>
      <c r="S77" s="78"/>
      <c r="T77" s="78"/>
      <c r="U77" s="78"/>
      <c r="V77" s="78"/>
      <c r="W77" s="78"/>
      <c r="X77" s="78"/>
      <c r="Y77" s="78"/>
      <c r="Z77" s="78"/>
      <c r="AA77" s="78"/>
      <c r="AB77" s="78"/>
      <c r="AC77" s="78"/>
      <c r="AD77" s="79"/>
      <c r="AE77" s="78"/>
      <c r="AF77" s="78"/>
      <c r="AG77" s="78"/>
      <c r="AH77" s="78"/>
      <c r="AI77" s="78"/>
      <c r="AJ77" s="74"/>
      <c r="AK77" s="74"/>
      <c r="AL77" s="74"/>
      <c r="AM77" s="74"/>
    </row>
    <row r="78" spans="1:39" x14ac:dyDescent="0.15">
      <c r="A78" s="89">
        <v>66</v>
      </c>
      <c r="B78" s="89" t="s">
        <v>256</v>
      </c>
      <c r="C78" s="97" t="s">
        <v>238</v>
      </c>
      <c r="D78" s="98" t="s">
        <v>168</v>
      </c>
      <c r="E78" s="97" t="s">
        <v>267</v>
      </c>
      <c r="F78" s="98" t="s">
        <v>264</v>
      </c>
      <c r="G78" s="91">
        <v>52</v>
      </c>
      <c r="H78" s="92">
        <v>150</v>
      </c>
      <c r="I78" s="90" t="str">
        <f t="shared" si="19"/>
        <v>nvt</v>
      </c>
      <c r="J78" s="92"/>
      <c r="K78" s="93" t="str">
        <f>IF(I78=1,Europe!$L$7,"nvt")</f>
        <v>nvt</v>
      </c>
      <c r="L78" s="93" t="str">
        <f>IF($J78="F",'Additionele kosten'!$E$5, "nvt")</f>
        <v>nvt</v>
      </c>
      <c r="M78" s="93">
        <f>G78*Europe!H9</f>
        <v>0</v>
      </c>
      <c r="N78" s="93">
        <f>G78*2800*Insurance!$D$6</f>
        <v>0</v>
      </c>
      <c r="O78" s="93">
        <f t="shared" si="20"/>
        <v>0</v>
      </c>
      <c r="P78" s="74"/>
      <c r="Q78" s="74"/>
      <c r="R78" s="78"/>
      <c r="S78" s="78"/>
      <c r="T78" s="78"/>
      <c r="U78" s="78"/>
      <c r="V78" s="78"/>
      <c r="W78" s="78"/>
      <c r="X78" s="78"/>
      <c r="Y78" s="78"/>
      <c r="Z78" s="78"/>
      <c r="AA78" s="78"/>
      <c r="AB78" s="78"/>
      <c r="AC78" s="78"/>
      <c r="AD78" s="79"/>
      <c r="AE78" s="78"/>
      <c r="AF78" s="78"/>
      <c r="AG78" s="78"/>
      <c r="AH78" s="78"/>
      <c r="AI78" s="78"/>
      <c r="AJ78" s="74"/>
      <c r="AK78" s="74"/>
      <c r="AL78" s="74"/>
      <c r="AM78" s="74"/>
    </row>
    <row r="79" spans="1:39" x14ac:dyDescent="0.15">
      <c r="A79" s="89">
        <v>67</v>
      </c>
      <c r="B79" s="89" t="s">
        <v>256</v>
      </c>
      <c r="C79" s="97" t="s">
        <v>268</v>
      </c>
      <c r="D79" s="98" t="s">
        <v>168</v>
      </c>
      <c r="E79" s="97" t="s">
        <v>269</v>
      </c>
      <c r="F79" s="98" t="s">
        <v>264</v>
      </c>
      <c r="G79" s="91">
        <v>64</v>
      </c>
      <c r="H79" s="92">
        <v>40</v>
      </c>
      <c r="I79" s="90" t="str">
        <f t="shared" si="19"/>
        <v>nvt</v>
      </c>
      <c r="J79" s="92"/>
      <c r="K79" s="93" t="str">
        <f>IF(I79=1,Europe!$L$7,"nvt")</f>
        <v>nvt</v>
      </c>
      <c r="L79" s="93" t="str">
        <f>IF($J79="F",'Additionele kosten'!$E$5, "nvt")</f>
        <v>nvt</v>
      </c>
      <c r="M79" s="93">
        <f>G79*Europe!I7</f>
        <v>0</v>
      </c>
      <c r="N79" s="93">
        <f>G79*2800*Insurance!$D$6</f>
        <v>0</v>
      </c>
      <c r="O79" s="93">
        <f t="shared" si="20"/>
        <v>0</v>
      </c>
      <c r="P79" s="74"/>
      <c r="Q79" s="74"/>
      <c r="R79" s="78"/>
      <c r="S79" s="78"/>
      <c r="T79" s="78"/>
      <c r="U79" s="78"/>
      <c r="V79" s="78"/>
      <c r="W79" s="78"/>
      <c r="X79" s="78"/>
      <c r="Y79" s="78"/>
      <c r="Z79" s="78"/>
      <c r="AA79" s="78"/>
      <c r="AB79" s="78"/>
      <c r="AC79" s="78"/>
      <c r="AD79" s="79"/>
      <c r="AE79" s="78"/>
      <c r="AF79" s="78"/>
      <c r="AG79" s="78"/>
      <c r="AH79" s="78"/>
      <c r="AI79" s="78"/>
      <c r="AJ79" s="74"/>
      <c r="AK79" s="74"/>
      <c r="AL79" s="74"/>
      <c r="AM79" s="74"/>
    </row>
    <row r="80" spans="1:39" x14ac:dyDescent="0.15">
      <c r="A80" s="89">
        <v>68</v>
      </c>
      <c r="B80" s="89" t="s">
        <v>256</v>
      </c>
      <c r="C80" s="97" t="s">
        <v>270</v>
      </c>
      <c r="D80" s="98" t="s">
        <v>168</v>
      </c>
      <c r="E80" s="97" t="s">
        <v>271</v>
      </c>
      <c r="F80" s="98" t="s">
        <v>264</v>
      </c>
      <c r="G80" s="91">
        <v>64</v>
      </c>
      <c r="H80" s="114">
        <v>192</v>
      </c>
      <c r="I80" s="90" t="str">
        <f t="shared" si="19"/>
        <v>nvt</v>
      </c>
      <c r="J80" s="92"/>
      <c r="K80" s="93" t="str">
        <f>IF(I80=1,Europe!$L$7,"nvt")</f>
        <v>nvt</v>
      </c>
      <c r="L80" s="93" t="str">
        <f>IF($J80="F",'Additionele kosten'!$E$5, "nvt")</f>
        <v>nvt</v>
      </c>
      <c r="M80" s="93">
        <f>G80*Europe!I9</f>
        <v>0</v>
      </c>
      <c r="N80" s="93">
        <f>G80*2800*Insurance!$D$6</f>
        <v>0</v>
      </c>
      <c r="O80" s="93">
        <f t="shared" si="20"/>
        <v>0</v>
      </c>
      <c r="P80" s="74"/>
      <c r="Q80" s="74"/>
      <c r="R80" s="78"/>
      <c r="S80" s="78"/>
      <c r="T80" s="78"/>
      <c r="U80" s="78"/>
      <c r="V80" s="78"/>
      <c r="W80" s="78"/>
      <c r="X80" s="78"/>
      <c r="Y80" s="78"/>
      <c r="Z80" s="78"/>
      <c r="AA80" s="78"/>
      <c r="AB80" s="78"/>
      <c r="AC80" s="78"/>
      <c r="AD80" s="79"/>
      <c r="AE80" s="78"/>
      <c r="AF80" s="78"/>
      <c r="AG80" s="78"/>
      <c r="AH80" s="78"/>
      <c r="AI80" s="78"/>
      <c r="AJ80" s="74"/>
      <c r="AK80" s="74"/>
      <c r="AL80" s="74"/>
      <c r="AM80" s="74"/>
    </row>
    <row r="81" spans="1:39" x14ac:dyDescent="0.15">
      <c r="A81" s="89">
        <v>69</v>
      </c>
      <c r="B81" s="89" t="s">
        <v>256</v>
      </c>
      <c r="C81" s="97" t="s">
        <v>272</v>
      </c>
      <c r="D81" s="98" t="s">
        <v>168</v>
      </c>
      <c r="E81" s="97" t="s">
        <v>273</v>
      </c>
      <c r="F81" s="98" t="s">
        <v>274</v>
      </c>
      <c r="G81" s="91">
        <v>2</v>
      </c>
      <c r="H81" s="92">
        <v>2025</v>
      </c>
      <c r="I81" s="90">
        <f t="shared" si="19"/>
        <v>1</v>
      </c>
      <c r="J81" s="92"/>
      <c r="K81" s="93">
        <f>IF(I81=1,Europe!$L$7,"nvt")</f>
        <v>0</v>
      </c>
      <c r="L81" s="93" t="str">
        <f>IF($J81="F",'Additionele kosten'!$E$5, "nvt")</f>
        <v>nvt</v>
      </c>
      <c r="M81" s="93">
        <f>Europe!C28</f>
        <v>0</v>
      </c>
      <c r="N81" s="93">
        <f>G81*2800*Insurance!$D$6</f>
        <v>0</v>
      </c>
      <c r="O81" s="93">
        <f t="shared" si="20"/>
        <v>0</v>
      </c>
      <c r="P81" s="74"/>
      <c r="Q81" s="74"/>
      <c r="R81" s="78"/>
      <c r="S81" s="78"/>
      <c r="T81" s="78"/>
      <c r="U81" s="78"/>
      <c r="V81" s="78"/>
      <c r="W81" s="78"/>
      <c r="X81" s="78"/>
      <c r="Y81" s="78"/>
      <c r="Z81" s="78"/>
      <c r="AA81" s="78"/>
      <c r="AB81" s="78"/>
      <c r="AC81" s="78"/>
      <c r="AD81" s="79"/>
      <c r="AE81" s="78"/>
      <c r="AF81" s="78"/>
      <c r="AG81" s="78"/>
      <c r="AH81" s="78"/>
      <c r="AI81" s="78"/>
      <c r="AJ81" s="74"/>
      <c r="AK81" s="74"/>
      <c r="AL81" s="74"/>
      <c r="AM81" s="74"/>
    </row>
    <row r="82" spans="1:39" x14ac:dyDescent="0.15">
      <c r="A82" s="89">
        <v>70</v>
      </c>
      <c r="B82" s="89" t="s">
        <v>256</v>
      </c>
      <c r="C82" s="97" t="s">
        <v>275</v>
      </c>
      <c r="D82" s="98" t="s">
        <v>168</v>
      </c>
      <c r="E82" s="97" t="s">
        <v>276</v>
      </c>
      <c r="F82" s="98" t="s">
        <v>277</v>
      </c>
      <c r="G82" s="91">
        <v>2</v>
      </c>
      <c r="H82" s="92">
        <v>1751</v>
      </c>
      <c r="I82" s="90" t="str">
        <f t="shared" si="19"/>
        <v>nvt</v>
      </c>
      <c r="J82" s="92"/>
      <c r="K82" s="93" t="str">
        <f>IF(I82=1,Europe!$L$7,"nvt")</f>
        <v>nvt</v>
      </c>
      <c r="L82" s="93" t="str">
        <f>IF($J82="F",'Additionele kosten'!$E$5, "nvt")</f>
        <v>nvt</v>
      </c>
      <c r="M82" s="93">
        <f>Europe!C25</f>
        <v>0</v>
      </c>
      <c r="N82" s="93">
        <f>G82*2800*Insurance!$D$6</f>
        <v>0</v>
      </c>
      <c r="O82" s="93">
        <f t="shared" si="20"/>
        <v>0</v>
      </c>
      <c r="P82" s="74"/>
      <c r="Q82" s="74"/>
      <c r="R82" s="78"/>
      <c r="S82" s="78"/>
      <c r="T82" s="78"/>
      <c r="U82" s="78"/>
      <c r="V82" s="78"/>
      <c r="W82" s="78"/>
      <c r="X82" s="78"/>
      <c r="Y82" s="78"/>
      <c r="Z82" s="78"/>
      <c r="AA82" s="78"/>
      <c r="AB82" s="78"/>
      <c r="AC82" s="78"/>
      <c r="AD82" s="79"/>
      <c r="AE82" s="78"/>
      <c r="AF82" s="78"/>
      <c r="AG82" s="78"/>
      <c r="AH82" s="78"/>
      <c r="AI82" s="78"/>
      <c r="AJ82" s="74"/>
      <c r="AK82" s="74"/>
      <c r="AL82" s="74"/>
      <c r="AM82" s="74"/>
    </row>
    <row r="83" spans="1:39" x14ac:dyDescent="0.15">
      <c r="A83" s="89">
        <v>71</v>
      </c>
      <c r="B83" s="89" t="s">
        <v>256</v>
      </c>
      <c r="C83" s="97" t="s">
        <v>278</v>
      </c>
      <c r="D83" s="98" t="s">
        <v>168</v>
      </c>
      <c r="E83" s="97" t="s">
        <v>279</v>
      </c>
      <c r="F83" s="98" t="s">
        <v>280</v>
      </c>
      <c r="G83" s="91">
        <v>45</v>
      </c>
      <c r="H83" s="92">
        <v>1130</v>
      </c>
      <c r="I83" s="90" t="str">
        <f t="shared" si="19"/>
        <v>nvt</v>
      </c>
      <c r="J83" s="92"/>
      <c r="K83" s="93" t="str">
        <f>IF(I83=1,Europe!$L$7,"nvt")</f>
        <v>nvt</v>
      </c>
      <c r="L83" s="93" t="str">
        <f>IF($J83="F",'Additionele kosten'!$E$5, "nvt")</f>
        <v>nvt</v>
      </c>
      <c r="M83" s="93">
        <f>G83*Europe!G19</f>
        <v>0</v>
      </c>
      <c r="N83" s="93">
        <f>G83*2800*Insurance!$D$6</f>
        <v>0</v>
      </c>
      <c r="O83" s="93">
        <f t="shared" si="20"/>
        <v>0</v>
      </c>
      <c r="P83" s="74"/>
      <c r="Q83" s="74"/>
      <c r="R83" s="78"/>
      <c r="S83" s="78"/>
      <c r="T83" s="78"/>
      <c r="U83" s="78"/>
      <c r="V83" s="78"/>
      <c r="W83" s="78"/>
      <c r="X83" s="78"/>
      <c r="Y83" s="78"/>
      <c r="Z83" s="78"/>
      <c r="AA83" s="78"/>
      <c r="AB83" s="78"/>
      <c r="AC83" s="78"/>
      <c r="AD83" s="79"/>
      <c r="AE83" s="78"/>
      <c r="AF83" s="78"/>
      <c r="AG83" s="78"/>
      <c r="AH83" s="78"/>
      <c r="AI83" s="78"/>
      <c r="AJ83" s="74"/>
      <c r="AK83" s="74"/>
      <c r="AL83" s="74"/>
      <c r="AM83" s="74"/>
    </row>
    <row r="84" spans="1:39" x14ac:dyDescent="0.15">
      <c r="A84" s="89">
        <v>72</v>
      </c>
      <c r="B84" s="89" t="s">
        <v>256</v>
      </c>
      <c r="C84" s="97" t="s">
        <v>183</v>
      </c>
      <c r="D84" s="98" t="s">
        <v>168</v>
      </c>
      <c r="E84" s="97" t="s">
        <v>281</v>
      </c>
      <c r="F84" s="98" t="s">
        <v>282</v>
      </c>
      <c r="G84" s="91">
        <v>47</v>
      </c>
      <c r="H84" s="92">
        <v>1330</v>
      </c>
      <c r="I84" s="90" t="str">
        <f t="shared" si="19"/>
        <v>nvt</v>
      </c>
      <c r="J84" s="93" t="s">
        <v>6</v>
      </c>
      <c r="K84" s="93" t="str">
        <f>IF(I84=1,Europe!$L$7,"nvt")</f>
        <v>nvt</v>
      </c>
      <c r="L84" s="93">
        <f>IF($J84="F",G84*'Additionele kosten'!$E$7, "nvt")</f>
        <v>0</v>
      </c>
      <c r="M84" s="93">
        <f>G84*Europe!H21</f>
        <v>0</v>
      </c>
      <c r="N84" s="93">
        <f>G84*2800*Insurance!$D$6</f>
        <v>0</v>
      </c>
      <c r="O84" s="93">
        <f t="shared" si="20"/>
        <v>0</v>
      </c>
      <c r="P84" s="74"/>
      <c r="Q84" s="74"/>
      <c r="R84" s="78"/>
      <c r="S84" s="78"/>
      <c r="T84" s="78"/>
      <c r="U84" s="78"/>
      <c r="V84" s="78"/>
      <c r="W84" s="78"/>
      <c r="X84" s="78"/>
      <c r="Y84" s="78"/>
      <c r="Z84" s="78"/>
      <c r="AA84" s="78"/>
      <c r="AB84" s="78"/>
      <c r="AC84" s="78"/>
      <c r="AD84" s="79"/>
      <c r="AE84" s="78"/>
      <c r="AF84" s="78"/>
      <c r="AG84" s="78"/>
      <c r="AH84" s="78"/>
      <c r="AI84" s="78"/>
      <c r="AJ84" s="74"/>
      <c r="AK84" s="74"/>
      <c r="AL84" s="74"/>
      <c r="AM84" s="74"/>
    </row>
    <row r="85" spans="1:39" x14ac:dyDescent="0.15">
      <c r="A85" s="89">
        <v>73</v>
      </c>
      <c r="B85" s="89" t="s">
        <v>256</v>
      </c>
      <c r="C85" s="97" t="s">
        <v>223</v>
      </c>
      <c r="D85" s="98" t="s">
        <v>168</v>
      </c>
      <c r="E85" s="97" t="s">
        <v>283</v>
      </c>
      <c r="F85" s="98" t="s">
        <v>282</v>
      </c>
      <c r="G85" s="91">
        <v>20</v>
      </c>
      <c r="H85" s="92">
        <v>650</v>
      </c>
      <c r="I85" s="90" t="str">
        <f t="shared" si="19"/>
        <v>nvt</v>
      </c>
      <c r="J85" s="93" t="s">
        <v>6</v>
      </c>
      <c r="K85" s="93" t="str">
        <f>IF(I85=1,Europe!$L$7,"nvt")</f>
        <v>nvt</v>
      </c>
      <c r="L85" s="93">
        <f>IF($J85="F",G85*'Additionele kosten'!$E$7, "nvt")</f>
        <v>0</v>
      </c>
      <c r="M85" s="93">
        <f>G85*Europe!E14</f>
        <v>0</v>
      </c>
      <c r="N85" s="93">
        <f>G85*2800*Insurance!$D$6</f>
        <v>0</v>
      </c>
      <c r="O85" s="93">
        <f t="shared" si="20"/>
        <v>0</v>
      </c>
      <c r="P85" s="74"/>
      <c r="Q85" s="74"/>
      <c r="R85" s="78"/>
      <c r="S85" s="78"/>
      <c r="T85" s="78"/>
      <c r="U85" s="78"/>
      <c r="V85" s="78"/>
      <c r="W85" s="78"/>
      <c r="X85" s="78"/>
      <c r="Y85" s="78"/>
      <c r="Z85" s="78"/>
      <c r="AA85" s="78"/>
      <c r="AB85" s="78"/>
      <c r="AC85" s="78"/>
      <c r="AD85" s="79"/>
      <c r="AE85" s="78"/>
      <c r="AF85" s="78"/>
      <c r="AG85" s="78"/>
      <c r="AH85" s="78"/>
      <c r="AI85" s="78"/>
      <c r="AJ85" s="74"/>
      <c r="AK85" s="74"/>
      <c r="AL85" s="74"/>
      <c r="AM85" s="74"/>
    </row>
    <row r="86" spans="1:39" x14ac:dyDescent="0.15">
      <c r="A86" s="89">
        <v>74</v>
      </c>
      <c r="B86" s="89" t="s">
        <v>256</v>
      </c>
      <c r="C86" s="97" t="s">
        <v>284</v>
      </c>
      <c r="D86" s="98" t="s">
        <v>168</v>
      </c>
      <c r="E86" s="97" t="s">
        <v>285</v>
      </c>
      <c r="F86" s="98" t="s">
        <v>282</v>
      </c>
      <c r="G86" s="91">
        <v>30</v>
      </c>
      <c r="H86" s="92">
        <v>720</v>
      </c>
      <c r="I86" s="90" t="str">
        <f t="shared" si="19"/>
        <v>nvt</v>
      </c>
      <c r="J86" s="93" t="s">
        <v>6</v>
      </c>
      <c r="K86" s="93" t="str">
        <f>IF(I86=1,Europe!$L$7,"nvt")</f>
        <v>nvt</v>
      </c>
      <c r="L86" s="93">
        <f>IF($J86="F",G86*'Additionele kosten'!$E$7, "nvt")</f>
        <v>0</v>
      </c>
      <c r="M86" s="93">
        <f>G86*Europe!F15</f>
        <v>0</v>
      </c>
      <c r="N86" s="93">
        <f>G86*2800*Insurance!$D$6</f>
        <v>0</v>
      </c>
      <c r="O86" s="93">
        <f t="shared" si="20"/>
        <v>0</v>
      </c>
      <c r="P86" s="74"/>
      <c r="Q86" s="74"/>
      <c r="R86" s="78"/>
      <c r="S86" s="78"/>
      <c r="T86" s="78"/>
      <c r="U86" s="78"/>
      <c r="V86" s="78"/>
      <c r="W86" s="78"/>
      <c r="X86" s="78"/>
      <c r="Y86" s="78"/>
      <c r="Z86" s="78"/>
      <c r="AA86" s="78"/>
      <c r="AB86" s="78"/>
      <c r="AC86" s="78"/>
      <c r="AD86" s="79"/>
      <c r="AE86" s="78"/>
      <c r="AF86" s="78"/>
      <c r="AG86" s="78"/>
      <c r="AH86" s="78"/>
      <c r="AI86" s="78"/>
      <c r="AJ86" s="74"/>
      <c r="AK86" s="74"/>
      <c r="AL86" s="74"/>
      <c r="AM86" s="74"/>
    </row>
    <row r="87" spans="1:39" x14ac:dyDescent="0.15">
      <c r="A87" s="89">
        <v>75</v>
      </c>
      <c r="B87" s="89" t="s">
        <v>256</v>
      </c>
      <c r="C87" s="97" t="s">
        <v>186</v>
      </c>
      <c r="D87" s="98" t="s">
        <v>168</v>
      </c>
      <c r="E87" s="97" t="s">
        <v>286</v>
      </c>
      <c r="F87" s="98" t="s">
        <v>282</v>
      </c>
      <c r="G87" s="91">
        <v>33</v>
      </c>
      <c r="H87" s="92">
        <v>675</v>
      </c>
      <c r="I87" s="90" t="str">
        <f t="shared" si="19"/>
        <v>nvt</v>
      </c>
      <c r="J87" s="93" t="s">
        <v>6</v>
      </c>
      <c r="K87" s="93" t="str">
        <f>IF(I87=1,Europe!$L$7,"nvt")</f>
        <v>nvt</v>
      </c>
      <c r="L87" s="93">
        <f>IF($J87="F",G87*'Additionele kosten'!$E$7, "nvt")</f>
        <v>0</v>
      </c>
      <c r="M87" s="93">
        <f>G87*Europe!F14</f>
        <v>0</v>
      </c>
      <c r="N87" s="93">
        <f>G87*2800*Insurance!$D$6</f>
        <v>0</v>
      </c>
      <c r="O87" s="93">
        <f t="shared" si="20"/>
        <v>0</v>
      </c>
      <c r="P87" s="74"/>
      <c r="Q87" s="74"/>
      <c r="R87" s="78"/>
      <c r="S87" s="78"/>
      <c r="T87" s="78"/>
      <c r="U87" s="78"/>
      <c r="V87" s="78"/>
      <c r="W87" s="78"/>
      <c r="X87" s="78"/>
      <c r="Y87" s="78"/>
      <c r="Z87" s="78"/>
      <c r="AA87" s="78"/>
      <c r="AB87" s="78"/>
      <c r="AC87" s="78"/>
      <c r="AD87" s="79"/>
      <c r="AE87" s="78"/>
      <c r="AF87" s="78"/>
      <c r="AG87" s="78"/>
      <c r="AH87" s="78"/>
      <c r="AI87" s="78"/>
      <c r="AJ87" s="74"/>
      <c r="AK87" s="74"/>
      <c r="AL87" s="74"/>
      <c r="AM87" s="74"/>
    </row>
    <row r="88" spans="1:39" x14ac:dyDescent="0.15">
      <c r="A88" s="89">
        <v>76</v>
      </c>
      <c r="B88" s="89" t="s">
        <v>256</v>
      </c>
      <c r="C88" s="97" t="s">
        <v>287</v>
      </c>
      <c r="D88" s="98" t="s">
        <v>168</v>
      </c>
      <c r="E88" s="97" t="s">
        <v>288</v>
      </c>
      <c r="F88" s="98" t="s">
        <v>289</v>
      </c>
      <c r="G88" s="91">
        <v>80</v>
      </c>
      <c r="H88" s="92">
        <v>1223</v>
      </c>
      <c r="I88" s="90" t="str">
        <f t="shared" si="19"/>
        <v>nvt</v>
      </c>
      <c r="J88" s="92"/>
      <c r="K88" s="93" t="str">
        <f>IF(I88=1,Europe!$L$7,"nvt")</f>
        <v>nvt</v>
      </c>
      <c r="L88" s="93" t="str">
        <f>IF($J88="F",'Additionele kosten'!$E$5, "nvt")</f>
        <v>nvt</v>
      </c>
      <c r="M88" s="93">
        <f>G88*Europe!I20</f>
        <v>0</v>
      </c>
      <c r="N88" s="93">
        <f>G88*2800*Insurance!$D$6</f>
        <v>0</v>
      </c>
      <c r="O88" s="93">
        <f t="shared" si="20"/>
        <v>0</v>
      </c>
      <c r="P88" s="74"/>
      <c r="Q88" s="74"/>
      <c r="R88" s="78"/>
      <c r="S88" s="78"/>
      <c r="T88" s="78"/>
      <c r="U88" s="78"/>
      <c r="V88" s="78"/>
      <c r="W88" s="78"/>
      <c r="X88" s="78"/>
      <c r="Y88" s="78"/>
      <c r="Z88" s="78"/>
      <c r="AA88" s="78"/>
      <c r="AB88" s="78"/>
      <c r="AC88" s="78"/>
      <c r="AD88" s="79"/>
      <c r="AE88" s="78"/>
      <c r="AF88" s="78"/>
      <c r="AG88" s="78"/>
      <c r="AH88" s="78"/>
      <c r="AI88" s="78"/>
      <c r="AJ88" s="74"/>
      <c r="AK88" s="74"/>
      <c r="AL88" s="74"/>
      <c r="AM88" s="74"/>
    </row>
    <row r="89" spans="1:39" x14ac:dyDescent="0.15">
      <c r="A89" s="89">
        <v>77</v>
      </c>
      <c r="B89" s="89" t="s">
        <v>256</v>
      </c>
      <c r="C89" s="97" t="s">
        <v>290</v>
      </c>
      <c r="D89" s="98" t="s">
        <v>168</v>
      </c>
      <c r="E89" s="97" t="s">
        <v>291</v>
      </c>
      <c r="F89" s="98" t="s">
        <v>292</v>
      </c>
      <c r="G89" s="91">
        <v>3</v>
      </c>
      <c r="H89" s="92">
        <v>1741</v>
      </c>
      <c r="I89" s="90" t="str">
        <f t="shared" si="19"/>
        <v>nvt</v>
      </c>
      <c r="J89" s="92"/>
      <c r="K89" s="93" t="str">
        <f>IF(I89=1,Europe!$L$7,"nvt")</f>
        <v>nvt</v>
      </c>
      <c r="L89" s="93" t="str">
        <f>IF($J89="F",'Additionele kosten'!$E$5, "nvt")</f>
        <v>nvt</v>
      </c>
      <c r="M89" s="93">
        <f>Europe!C25</f>
        <v>0</v>
      </c>
      <c r="N89" s="93">
        <f>G89*2800*Insurance!$D$6</f>
        <v>0</v>
      </c>
      <c r="O89" s="93">
        <f t="shared" si="20"/>
        <v>0</v>
      </c>
      <c r="P89" s="74"/>
      <c r="Q89" s="74"/>
      <c r="R89" s="78"/>
      <c r="S89" s="78"/>
      <c r="T89" s="78"/>
      <c r="U89" s="78"/>
      <c r="V89" s="78"/>
      <c r="W89" s="78"/>
      <c r="X89" s="78"/>
      <c r="Y89" s="78"/>
      <c r="Z89" s="78"/>
      <c r="AA89" s="78"/>
      <c r="AB89" s="78"/>
      <c r="AC89" s="78"/>
      <c r="AD89" s="79"/>
      <c r="AE89" s="78"/>
      <c r="AF89" s="78"/>
      <c r="AG89" s="78"/>
      <c r="AH89" s="78"/>
      <c r="AI89" s="78"/>
      <c r="AJ89" s="74"/>
      <c r="AK89" s="74"/>
      <c r="AL89" s="74"/>
      <c r="AM89" s="74"/>
    </row>
    <row r="90" spans="1:39" x14ac:dyDescent="0.15">
      <c r="A90" s="89">
        <v>78</v>
      </c>
      <c r="B90" s="89" t="s">
        <v>256</v>
      </c>
      <c r="C90" s="97" t="s">
        <v>293</v>
      </c>
      <c r="D90" s="98" t="s">
        <v>168</v>
      </c>
      <c r="E90" s="97" t="s">
        <v>294</v>
      </c>
      <c r="F90" s="98" t="s">
        <v>292</v>
      </c>
      <c r="G90" s="91">
        <v>25</v>
      </c>
      <c r="H90" s="92">
        <v>1296</v>
      </c>
      <c r="I90" s="90" t="str">
        <f t="shared" si="19"/>
        <v>nvt</v>
      </c>
      <c r="J90" s="92"/>
      <c r="K90" s="93" t="str">
        <f>IF(I90=1,Europe!$L$7,"nvt")</f>
        <v>nvt</v>
      </c>
      <c r="L90" s="93" t="str">
        <f>IF($J90="F",'Additionele kosten'!$E$5, "nvt")</f>
        <v>nvt</v>
      </c>
      <c r="M90" s="93">
        <f>G90*Europe!E20</f>
        <v>0</v>
      </c>
      <c r="N90" s="93">
        <f>G90*2800*Insurance!$D$6</f>
        <v>0</v>
      </c>
      <c r="O90" s="93">
        <f t="shared" si="20"/>
        <v>0</v>
      </c>
      <c r="P90" s="74"/>
      <c r="Q90" s="74"/>
      <c r="R90" s="78"/>
      <c r="S90" s="78"/>
      <c r="T90" s="78"/>
      <c r="U90" s="78"/>
      <c r="V90" s="78"/>
      <c r="W90" s="78"/>
      <c r="X90" s="78"/>
      <c r="Y90" s="78"/>
      <c r="Z90" s="78"/>
      <c r="AA90" s="78"/>
      <c r="AB90" s="78"/>
      <c r="AC90" s="78"/>
      <c r="AD90" s="79"/>
      <c r="AE90" s="78"/>
      <c r="AF90" s="78"/>
      <c r="AG90" s="78"/>
      <c r="AH90" s="78"/>
      <c r="AI90" s="78"/>
      <c r="AJ90" s="74"/>
      <c r="AK90" s="74"/>
      <c r="AL90" s="74"/>
      <c r="AM90" s="74"/>
    </row>
    <row r="91" spans="1:39" x14ac:dyDescent="0.15">
      <c r="A91" s="89">
        <v>79</v>
      </c>
      <c r="B91" s="89" t="s">
        <v>256</v>
      </c>
      <c r="C91" s="97" t="s">
        <v>295</v>
      </c>
      <c r="D91" s="98" t="s">
        <v>168</v>
      </c>
      <c r="E91" s="97" t="s">
        <v>296</v>
      </c>
      <c r="F91" s="98" t="s">
        <v>292</v>
      </c>
      <c r="G91" s="91">
        <v>57</v>
      </c>
      <c r="H91" s="92">
        <v>1820</v>
      </c>
      <c r="I91" s="90" t="str">
        <f t="shared" si="19"/>
        <v>nvt</v>
      </c>
      <c r="J91" s="92"/>
      <c r="K91" s="93" t="str">
        <f>IF(I91=1,Europe!$L$7,"nvt")</f>
        <v>nvt</v>
      </c>
      <c r="L91" s="93" t="str">
        <f>IF($J91="F",'Additionele kosten'!$E$5, "nvt")</f>
        <v>nvt</v>
      </c>
      <c r="M91" s="93">
        <f>G91*Europe!H26</f>
        <v>0</v>
      </c>
      <c r="N91" s="93">
        <f>G91*2800*Insurance!$D$6</f>
        <v>0</v>
      </c>
      <c r="O91" s="93">
        <f t="shared" si="20"/>
        <v>0</v>
      </c>
      <c r="P91" s="74"/>
      <c r="Q91" s="74"/>
      <c r="R91" s="78"/>
      <c r="S91" s="78"/>
      <c r="T91" s="78"/>
      <c r="U91" s="78"/>
      <c r="V91" s="78"/>
      <c r="W91" s="78"/>
      <c r="X91" s="78"/>
      <c r="Y91" s="78"/>
      <c r="Z91" s="78"/>
      <c r="AA91" s="78"/>
      <c r="AB91" s="78"/>
      <c r="AC91" s="78"/>
      <c r="AD91" s="79"/>
      <c r="AE91" s="78"/>
      <c r="AF91" s="78"/>
      <c r="AG91" s="78"/>
      <c r="AH91" s="78"/>
      <c r="AI91" s="78"/>
      <c r="AJ91" s="74"/>
      <c r="AK91" s="74"/>
      <c r="AL91" s="74"/>
      <c r="AM91" s="74"/>
    </row>
    <row r="92" spans="1:39" ht="27.75" customHeight="1" x14ac:dyDescent="0.15">
      <c r="A92" s="74"/>
      <c r="B92" s="74"/>
      <c r="C92" s="74"/>
      <c r="D92" s="75"/>
      <c r="E92" s="74"/>
      <c r="F92" s="75"/>
      <c r="G92" s="76"/>
      <c r="H92" s="76"/>
      <c r="I92" s="76"/>
      <c r="J92" s="76"/>
      <c r="K92" s="77"/>
      <c r="L92" s="77"/>
      <c r="M92" s="100" t="s">
        <v>208</v>
      </c>
      <c r="N92" s="100"/>
      <c r="O92" s="115">
        <f>SUM(O72:P91)</f>
        <v>0</v>
      </c>
      <c r="P92" s="74"/>
      <c r="Q92" s="74"/>
      <c r="R92" s="78"/>
      <c r="S92" s="78"/>
      <c r="T92" s="78"/>
      <c r="U92" s="78"/>
      <c r="V92" s="78"/>
      <c r="W92" s="78"/>
      <c r="X92" s="78"/>
      <c r="Y92" s="78"/>
      <c r="Z92" s="78"/>
      <c r="AA92" s="78"/>
      <c r="AB92" s="78"/>
      <c r="AC92" s="78"/>
      <c r="AD92" s="79"/>
      <c r="AE92" s="78"/>
      <c r="AF92" s="78"/>
      <c r="AG92" s="78"/>
      <c r="AH92" s="78"/>
      <c r="AI92" s="74"/>
      <c r="AJ92" s="74"/>
      <c r="AK92" s="74"/>
      <c r="AL92" s="74"/>
      <c r="AM92" s="74"/>
    </row>
    <row r="93" spans="1:39" x14ac:dyDescent="0.15">
      <c r="A93" s="74"/>
      <c r="B93" s="74"/>
      <c r="C93" s="74"/>
      <c r="D93" s="75"/>
      <c r="E93" s="74"/>
      <c r="F93" s="75"/>
      <c r="G93" s="76"/>
      <c r="H93" s="77"/>
      <c r="I93" s="76"/>
      <c r="J93" s="77"/>
      <c r="K93" s="78"/>
      <c r="L93" s="78"/>
      <c r="M93" s="78"/>
      <c r="N93" s="78"/>
      <c r="O93" s="116"/>
      <c r="P93" s="74"/>
      <c r="Q93" s="74"/>
      <c r="R93" s="78"/>
      <c r="S93" s="78"/>
      <c r="T93" s="78"/>
      <c r="U93" s="78"/>
      <c r="V93" s="78"/>
      <c r="W93" s="78"/>
      <c r="X93" s="78"/>
      <c r="Y93" s="78"/>
      <c r="Z93" s="78"/>
      <c r="AA93" s="78"/>
      <c r="AB93" s="78"/>
      <c r="AC93" s="78"/>
      <c r="AD93" s="79"/>
      <c r="AE93" s="78"/>
      <c r="AF93" s="78"/>
      <c r="AG93" s="78"/>
      <c r="AH93" s="78"/>
      <c r="AI93" s="78"/>
      <c r="AJ93" s="74"/>
      <c r="AK93" s="74"/>
      <c r="AL93" s="74"/>
      <c r="AM93" s="74"/>
    </row>
    <row r="94" spans="1:39" x14ac:dyDescent="0.15">
      <c r="A94" s="73" t="s">
        <v>297</v>
      </c>
      <c r="B94" s="74"/>
      <c r="C94" s="74"/>
      <c r="D94" s="75"/>
      <c r="E94" s="74"/>
      <c r="F94" s="75"/>
      <c r="G94" s="76"/>
      <c r="H94" s="77"/>
      <c r="I94" s="76"/>
      <c r="J94" s="77"/>
      <c r="K94" s="78"/>
      <c r="L94" s="78"/>
      <c r="M94" s="78"/>
      <c r="N94" s="78"/>
      <c r="O94" s="116"/>
      <c r="P94" s="74"/>
      <c r="Q94" s="74"/>
      <c r="R94" s="78"/>
      <c r="S94" s="78"/>
      <c r="T94" s="78"/>
      <c r="U94" s="78"/>
      <c r="V94" s="78"/>
      <c r="W94" s="78"/>
      <c r="X94" s="78"/>
      <c r="Y94" s="78"/>
      <c r="Z94" s="78"/>
      <c r="AA94" s="78"/>
      <c r="AB94" s="78"/>
      <c r="AC94" s="78"/>
      <c r="AD94" s="79"/>
      <c r="AE94" s="78"/>
      <c r="AF94" s="78"/>
      <c r="AG94" s="78"/>
      <c r="AH94" s="78"/>
      <c r="AI94" s="78"/>
      <c r="AJ94" s="74"/>
      <c r="AK94" s="74"/>
      <c r="AL94" s="74"/>
      <c r="AM94" s="74"/>
    </row>
    <row r="95" spans="1:39" ht="33.75" x14ac:dyDescent="0.15">
      <c r="A95" s="81" t="s">
        <v>137</v>
      </c>
      <c r="B95" s="81" t="s">
        <v>138</v>
      </c>
      <c r="C95" s="81" t="s">
        <v>139</v>
      </c>
      <c r="D95" s="82" t="s">
        <v>140</v>
      </c>
      <c r="E95" s="81" t="s">
        <v>141</v>
      </c>
      <c r="F95" s="82" t="s">
        <v>142</v>
      </c>
      <c r="G95" s="83" t="s">
        <v>143</v>
      </c>
      <c r="H95" s="83" t="s">
        <v>150</v>
      </c>
      <c r="I95" s="83" t="s">
        <v>251</v>
      </c>
      <c r="J95" s="83" t="s">
        <v>252</v>
      </c>
      <c r="K95" s="85" t="s">
        <v>253</v>
      </c>
      <c r="L95" s="85" t="s">
        <v>254</v>
      </c>
      <c r="M95" s="85" t="s">
        <v>255</v>
      </c>
      <c r="N95" s="85" t="s">
        <v>466</v>
      </c>
      <c r="O95" s="87" t="s">
        <v>165</v>
      </c>
      <c r="P95" s="74"/>
      <c r="Q95" s="74"/>
      <c r="R95" s="74"/>
      <c r="S95" s="74"/>
      <c r="T95" s="74"/>
      <c r="U95" s="78"/>
      <c r="V95" s="78"/>
      <c r="W95" s="78"/>
      <c r="X95" s="78"/>
      <c r="Y95" s="78"/>
      <c r="Z95" s="78"/>
      <c r="AA95" s="78"/>
      <c r="AB95" s="78"/>
      <c r="AC95" s="78"/>
      <c r="AD95" s="79"/>
      <c r="AE95" s="78"/>
      <c r="AF95" s="78"/>
      <c r="AG95" s="78"/>
      <c r="AH95" s="78"/>
      <c r="AI95" s="78"/>
      <c r="AJ95" s="74"/>
      <c r="AK95" s="74"/>
      <c r="AL95" s="74"/>
      <c r="AM95" s="74"/>
    </row>
    <row r="96" spans="1:39" x14ac:dyDescent="0.15">
      <c r="A96" s="89">
        <v>80</v>
      </c>
      <c r="B96" s="89" t="s">
        <v>256</v>
      </c>
      <c r="C96" s="97" t="s">
        <v>298</v>
      </c>
      <c r="D96" s="98" t="s">
        <v>259</v>
      </c>
      <c r="E96" s="97" t="s">
        <v>299</v>
      </c>
      <c r="F96" s="98" t="s">
        <v>168</v>
      </c>
      <c r="G96" s="91">
        <v>39</v>
      </c>
      <c r="H96" s="92">
        <v>175</v>
      </c>
      <c r="I96" s="90" t="str">
        <f t="shared" ref="I96:I105" si="21">IF(H96&gt;2000,1,"nvt")</f>
        <v>nvt</v>
      </c>
      <c r="J96" s="92"/>
      <c r="K96" s="93" t="str">
        <f>IF(I96=1,Europe!$L$7,"nvt")</f>
        <v>nvt</v>
      </c>
      <c r="L96" s="93" t="str">
        <f>IF($J96="F",'Additionele kosten'!$E$5, "nvt")</f>
        <v>nvt</v>
      </c>
      <c r="M96" s="93">
        <f>G96*Europe!G9</f>
        <v>0</v>
      </c>
      <c r="N96" s="93">
        <f>G96*2800*Insurance!$D$6</f>
        <v>0</v>
      </c>
      <c r="O96" s="93">
        <f>SUM(K96:N96)</f>
        <v>0</v>
      </c>
      <c r="P96" s="74"/>
      <c r="Q96" s="74"/>
      <c r="R96" s="78"/>
      <c r="S96" s="78"/>
      <c r="T96" s="78"/>
      <c r="U96" s="78"/>
      <c r="V96" s="78"/>
      <c r="W96" s="78"/>
      <c r="X96" s="78"/>
      <c r="Y96" s="78"/>
      <c r="Z96" s="78"/>
      <c r="AA96" s="78"/>
      <c r="AB96" s="78"/>
      <c r="AC96" s="78"/>
      <c r="AD96" s="79"/>
      <c r="AE96" s="78"/>
      <c r="AF96" s="78"/>
      <c r="AG96" s="78"/>
      <c r="AH96" s="78"/>
      <c r="AI96" s="78"/>
      <c r="AJ96" s="74"/>
      <c r="AK96" s="74"/>
      <c r="AL96" s="74"/>
      <c r="AM96" s="74"/>
    </row>
    <row r="97" spans="1:39" x14ac:dyDescent="0.15">
      <c r="A97" s="89">
        <v>81</v>
      </c>
      <c r="B97" s="89" t="s">
        <v>256</v>
      </c>
      <c r="C97" s="97" t="s">
        <v>262</v>
      </c>
      <c r="D97" s="98" t="s">
        <v>259</v>
      </c>
      <c r="E97" s="97" t="s">
        <v>300</v>
      </c>
      <c r="F97" s="98" t="s">
        <v>168</v>
      </c>
      <c r="G97" s="91">
        <v>53</v>
      </c>
      <c r="H97" s="92">
        <v>210</v>
      </c>
      <c r="I97" s="90" t="str">
        <f t="shared" si="21"/>
        <v>nvt</v>
      </c>
      <c r="J97" s="92"/>
      <c r="K97" s="93" t="str">
        <f>IF(I97=1,Europe!$L$7,"nvt")</f>
        <v>nvt</v>
      </c>
      <c r="L97" s="93" t="str">
        <f>IF($J97="F",'Additionele kosten'!$E$5, "nvt")</f>
        <v>nvt</v>
      </c>
      <c r="M97" s="93">
        <f>G97*Europe!H10</f>
        <v>0</v>
      </c>
      <c r="N97" s="93">
        <f>G97*2800*Insurance!$D$6</f>
        <v>0</v>
      </c>
      <c r="O97" s="93">
        <f t="shared" ref="O97:O105" si="22">SUM(K97:N97)</f>
        <v>0</v>
      </c>
      <c r="P97" s="74"/>
      <c r="Q97" s="74"/>
      <c r="R97" s="78"/>
      <c r="S97" s="78"/>
      <c r="T97" s="78"/>
      <c r="U97" s="78"/>
      <c r="V97" s="78"/>
      <c r="W97" s="78"/>
      <c r="X97" s="78"/>
      <c r="Y97" s="78"/>
      <c r="Z97" s="78"/>
      <c r="AA97" s="78"/>
      <c r="AB97" s="78"/>
      <c r="AC97" s="78"/>
      <c r="AD97" s="79"/>
      <c r="AE97" s="78"/>
      <c r="AF97" s="78"/>
      <c r="AG97" s="78"/>
      <c r="AH97" s="78"/>
      <c r="AI97" s="78"/>
      <c r="AJ97" s="74"/>
      <c r="AK97" s="74"/>
      <c r="AL97" s="74"/>
      <c r="AM97" s="74"/>
    </row>
    <row r="98" spans="1:39" x14ac:dyDescent="0.15">
      <c r="A98" s="89">
        <v>82</v>
      </c>
      <c r="B98" s="89" t="s">
        <v>256</v>
      </c>
      <c r="C98" s="97" t="s">
        <v>271</v>
      </c>
      <c r="D98" s="98" t="s">
        <v>264</v>
      </c>
      <c r="E98" s="97" t="s">
        <v>301</v>
      </c>
      <c r="F98" s="98" t="s">
        <v>168</v>
      </c>
      <c r="G98" s="91">
        <v>12</v>
      </c>
      <c r="H98" s="92">
        <v>250</v>
      </c>
      <c r="I98" s="90" t="str">
        <f t="shared" si="21"/>
        <v>nvt</v>
      </c>
      <c r="J98" s="92"/>
      <c r="K98" s="93" t="str">
        <f>IF(I98=1,Europe!$L$7,"nvt")</f>
        <v>nvt</v>
      </c>
      <c r="L98" s="93" t="str">
        <f>IF($J98="F",'Additionele kosten'!$E$5, "nvt")</f>
        <v>nvt</v>
      </c>
      <c r="M98" s="93">
        <f>G98*Europe!D10</f>
        <v>0</v>
      </c>
      <c r="N98" s="93">
        <f>G98*2800*Insurance!$D$6</f>
        <v>0</v>
      </c>
      <c r="O98" s="93">
        <f t="shared" si="22"/>
        <v>0</v>
      </c>
      <c r="P98" s="74"/>
      <c r="Q98" s="74"/>
      <c r="R98" s="78"/>
      <c r="S98" s="78"/>
      <c r="T98" s="78"/>
      <c r="U98" s="78"/>
      <c r="V98" s="78"/>
      <c r="W98" s="78"/>
      <c r="X98" s="78"/>
      <c r="Y98" s="78"/>
      <c r="Z98" s="78"/>
      <c r="AA98" s="78"/>
      <c r="AB98" s="78"/>
      <c r="AC98" s="78"/>
      <c r="AD98" s="79"/>
      <c r="AE98" s="78"/>
      <c r="AF98" s="78"/>
      <c r="AG98" s="78"/>
      <c r="AH98" s="78"/>
      <c r="AI98" s="78"/>
      <c r="AJ98" s="74"/>
      <c r="AK98" s="74"/>
      <c r="AL98" s="74"/>
      <c r="AM98" s="74"/>
    </row>
    <row r="99" spans="1:39" x14ac:dyDescent="0.15">
      <c r="A99" s="89">
        <v>83</v>
      </c>
      <c r="B99" s="89" t="s">
        <v>256</v>
      </c>
      <c r="C99" s="97" t="s">
        <v>302</v>
      </c>
      <c r="D99" s="98" t="s">
        <v>264</v>
      </c>
      <c r="E99" s="97" t="s">
        <v>238</v>
      </c>
      <c r="F99" s="98" t="s">
        <v>168</v>
      </c>
      <c r="G99" s="91">
        <v>35</v>
      </c>
      <c r="H99" s="92">
        <v>620</v>
      </c>
      <c r="I99" s="90" t="str">
        <f t="shared" si="21"/>
        <v>nvt</v>
      </c>
      <c r="J99" s="92"/>
      <c r="K99" s="93" t="str">
        <f>IF(I99=1,Europe!$L$7,"nvt")</f>
        <v>nvt</v>
      </c>
      <c r="L99" s="93" t="str">
        <f>IF($J99="F",'Additionele kosten'!$E$5, "nvt")</f>
        <v>nvt</v>
      </c>
      <c r="M99" s="93">
        <f>G99*Europe!F14</f>
        <v>0</v>
      </c>
      <c r="N99" s="93">
        <f>G99*2800*Insurance!$D$6</f>
        <v>0</v>
      </c>
      <c r="O99" s="93">
        <f t="shared" si="22"/>
        <v>0</v>
      </c>
      <c r="P99" s="74"/>
      <c r="Q99" s="74"/>
      <c r="R99" s="78"/>
      <c r="S99" s="78"/>
      <c r="T99" s="78"/>
      <c r="U99" s="78"/>
      <c r="V99" s="78"/>
      <c r="W99" s="78"/>
      <c r="X99" s="78"/>
      <c r="Y99" s="78"/>
      <c r="Z99" s="78"/>
      <c r="AA99" s="78"/>
      <c r="AB99" s="78"/>
      <c r="AC99" s="78"/>
      <c r="AD99" s="79"/>
      <c r="AE99" s="78"/>
      <c r="AF99" s="78"/>
      <c r="AG99" s="78"/>
      <c r="AH99" s="78"/>
      <c r="AI99" s="78"/>
      <c r="AJ99" s="74"/>
      <c r="AK99" s="74"/>
      <c r="AL99" s="74"/>
      <c r="AM99" s="74"/>
    </row>
    <row r="100" spans="1:39" x14ac:dyDescent="0.15">
      <c r="A100" s="89">
        <v>84</v>
      </c>
      <c r="B100" s="89" t="s">
        <v>256</v>
      </c>
      <c r="C100" s="97" t="s">
        <v>303</v>
      </c>
      <c r="D100" s="98" t="s">
        <v>264</v>
      </c>
      <c r="E100" s="97" t="s">
        <v>304</v>
      </c>
      <c r="F100" s="98" t="s">
        <v>168</v>
      </c>
      <c r="G100" s="91">
        <v>56</v>
      </c>
      <c r="H100" s="92">
        <v>323</v>
      </c>
      <c r="I100" s="90" t="str">
        <f t="shared" si="21"/>
        <v>nvt</v>
      </c>
      <c r="J100" s="92"/>
      <c r="K100" s="93" t="str">
        <f>IF(I100=1,Europe!$L$7,"nvt")</f>
        <v>nvt</v>
      </c>
      <c r="L100" s="93" t="str">
        <f>IF($J100="F",'Additionele kosten'!$E$5, "nvt")</f>
        <v>nvt</v>
      </c>
      <c r="M100" s="93">
        <f>G100*Europe!H11</f>
        <v>0</v>
      </c>
      <c r="N100" s="93">
        <f>G100*2800*Insurance!$D$6</f>
        <v>0</v>
      </c>
      <c r="O100" s="93">
        <f t="shared" si="22"/>
        <v>0</v>
      </c>
      <c r="P100" s="74"/>
      <c r="Q100" s="74"/>
      <c r="R100" s="78"/>
      <c r="S100" s="78"/>
      <c r="T100" s="78"/>
      <c r="U100" s="78"/>
      <c r="V100" s="78"/>
      <c r="W100" s="78"/>
      <c r="X100" s="78"/>
      <c r="Y100" s="78"/>
      <c r="Z100" s="78"/>
      <c r="AA100" s="78"/>
      <c r="AB100" s="78"/>
      <c r="AC100" s="78"/>
      <c r="AD100" s="79"/>
      <c r="AE100" s="78"/>
      <c r="AF100" s="78"/>
      <c r="AG100" s="78"/>
      <c r="AH100" s="78"/>
      <c r="AI100" s="78"/>
      <c r="AJ100" s="74"/>
      <c r="AK100" s="74"/>
      <c r="AL100" s="74"/>
      <c r="AM100" s="74"/>
    </row>
    <row r="101" spans="1:39" x14ac:dyDescent="0.15">
      <c r="A101" s="89">
        <v>85</v>
      </c>
      <c r="B101" s="89" t="s">
        <v>256</v>
      </c>
      <c r="C101" s="97" t="s">
        <v>305</v>
      </c>
      <c r="D101" s="98" t="s">
        <v>264</v>
      </c>
      <c r="E101" s="97" t="s">
        <v>306</v>
      </c>
      <c r="F101" s="98" t="s">
        <v>168</v>
      </c>
      <c r="G101" s="91">
        <v>63</v>
      </c>
      <c r="H101" s="92">
        <v>145</v>
      </c>
      <c r="I101" s="90" t="str">
        <f t="shared" si="21"/>
        <v>nvt</v>
      </c>
      <c r="J101" s="92"/>
      <c r="K101" s="93" t="str">
        <f>IF(I101=1,Europe!$L$7,"nvt")</f>
        <v>nvt</v>
      </c>
      <c r="L101" s="93" t="str">
        <f>IF($J101="F",'Additionele kosten'!$E$5, "nvt")</f>
        <v>nvt</v>
      </c>
      <c r="M101" s="93">
        <f>G101*Europe!I9</f>
        <v>0</v>
      </c>
      <c r="N101" s="93">
        <f>G101*2800*Insurance!$D$6</f>
        <v>0</v>
      </c>
      <c r="O101" s="93">
        <f t="shared" si="22"/>
        <v>0</v>
      </c>
      <c r="P101" s="74"/>
      <c r="Q101" s="74"/>
      <c r="R101" s="78"/>
      <c r="S101" s="78"/>
      <c r="T101" s="78"/>
      <c r="U101" s="78"/>
      <c r="V101" s="78"/>
      <c r="W101" s="78"/>
      <c r="X101" s="78"/>
      <c r="Y101" s="78"/>
      <c r="Z101" s="78"/>
      <c r="AA101" s="78"/>
      <c r="AB101" s="78"/>
      <c r="AC101" s="78"/>
      <c r="AD101" s="79"/>
      <c r="AE101" s="78"/>
      <c r="AF101" s="78"/>
      <c r="AG101" s="78"/>
      <c r="AH101" s="78"/>
      <c r="AI101" s="78"/>
      <c r="AJ101" s="74"/>
      <c r="AK101" s="74"/>
      <c r="AL101" s="74"/>
      <c r="AM101" s="74"/>
    </row>
    <row r="102" spans="1:39" x14ac:dyDescent="0.15">
      <c r="A102" s="89">
        <v>86</v>
      </c>
      <c r="B102" s="89" t="s">
        <v>256</v>
      </c>
      <c r="C102" s="97" t="s">
        <v>307</v>
      </c>
      <c r="D102" s="98" t="s">
        <v>277</v>
      </c>
      <c r="E102" s="97" t="s">
        <v>308</v>
      </c>
      <c r="F102" s="98" t="s">
        <v>168</v>
      </c>
      <c r="G102" s="91">
        <v>2</v>
      </c>
      <c r="H102" s="92">
        <v>1966</v>
      </c>
      <c r="I102" s="90" t="str">
        <f t="shared" si="21"/>
        <v>nvt</v>
      </c>
      <c r="J102" s="92"/>
      <c r="K102" s="93" t="str">
        <f>IF(I102=1,Europe!$L$7,"nvt")</f>
        <v>nvt</v>
      </c>
      <c r="L102" s="93" t="str">
        <f>IF($J102="F",'Additionele kosten'!$E$5, "nvt")</f>
        <v>nvt</v>
      </c>
      <c r="M102" s="93">
        <f>Europe!C27</f>
        <v>0</v>
      </c>
      <c r="N102" s="93">
        <f>G102*2800*Insurance!$D$6</f>
        <v>0</v>
      </c>
      <c r="O102" s="93">
        <f t="shared" si="22"/>
        <v>0</v>
      </c>
      <c r="P102" s="74"/>
      <c r="Q102" s="74"/>
      <c r="R102" s="78"/>
      <c r="S102" s="78"/>
      <c r="T102" s="78"/>
      <c r="U102" s="78"/>
      <c r="V102" s="78"/>
      <c r="W102" s="78"/>
      <c r="X102" s="78"/>
      <c r="Y102" s="78"/>
      <c r="Z102" s="78"/>
      <c r="AA102" s="78"/>
      <c r="AB102" s="78"/>
      <c r="AC102" s="78"/>
      <c r="AD102" s="79"/>
      <c r="AE102" s="78"/>
      <c r="AF102" s="78"/>
      <c r="AG102" s="78"/>
      <c r="AH102" s="78"/>
      <c r="AI102" s="78"/>
      <c r="AJ102" s="74"/>
      <c r="AK102" s="74"/>
      <c r="AL102" s="74"/>
      <c r="AM102" s="74"/>
    </row>
    <row r="103" spans="1:39" x14ac:dyDescent="0.15">
      <c r="A103" s="89">
        <v>87</v>
      </c>
      <c r="B103" s="89" t="s">
        <v>256</v>
      </c>
      <c r="C103" s="97" t="s">
        <v>309</v>
      </c>
      <c r="D103" s="98" t="s">
        <v>282</v>
      </c>
      <c r="E103" s="97" t="s">
        <v>310</v>
      </c>
      <c r="F103" s="98" t="s">
        <v>168</v>
      </c>
      <c r="G103" s="91">
        <v>31</v>
      </c>
      <c r="H103" s="92">
        <v>560</v>
      </c>
      <c r="I103" s="90" t="str">
        <f t="shared" si="21"/>
        <v>nvt</v>
      </c>
      <c r="J103" s="93" t="s">
        <v>6</v>
      </c>
      <c r="K103" s="93" t="str">
        <f>IF(I103=1,Europe!$L$7,"nvt")</f>
        <v>nvt</v>
      </c>
      <c r="L103" s="93">
        <f>IF($J103="F",G103*'Additionele kosten'!$E$7, "nvt")</f>
        <v>0</v>
      </c>
      <c r="M103" s="93">
        <f>G103*Europe!F13</f>
        <v>0</v>
      </c>
      <c r="N103" s="93">
        <f>G103*2800*Insurance!$D$6</f>
        <v>0</v>
      </c>
      <c r="O103" s="93">
        <f t="shared" si="22"/>
        <v>0</v>
      </c>
      <c r="P103" s="74"/>
      <c r="Q103" s="74"/>
      <c r="R103" s="78"/>
      <c r="S103" s="78"/>
      <c r="T103" s="78"/>
      <c r="U103" s="78"/>
      <c r="V103" s="78"/>
      <c r="W103" s="78"/>
      <c r="X103" s="78"/>
      <c r="Y103" s="78"/>
      <c r="Z103" s="78"/>
      <c r="AA103" s="78"/>
      <c r="AB103" s="78"/>
      <c r="AC103" s="78"/>
      <c r="AD103" s="79"/>
      <c r="AE103" s="78"/>
      <c r="AF103" s="78"/>
      <c r="AG103" s="78"/>
      <c r="AH103" s="78"/>
      <c r="AI103" s="78"/>
      <c r="AJ103" s="74"/>
      <c r="AK103" s="74"/>
      <c r="AL103" s="74"/>
      <c r="AM103" s="74"/>
    </row>
    <row r="104" spans="1:39" x14ac:dyDescent="0.15">
      <c r="A104" s="89">
        <v>88</v>
      </c>
      <c r="B104" s="89" t="s">
        <v>256</v>
      </c>
      <c r="C104" s="97" t="s">
        <v>311</v>
      </c>
      <c r="D104" s="98" t="s">
        <v>282</v>
      </c>
      <c r="E104" s="97" t="s">
        <v>312</v>
      </c>
      <c r="F104" s="98" t="s">
        <v>168</v>
      </c>
      <c r="G104" s="91">
        <v>69</v>
      </c>
      <c r="H104" s="92">
        <v>1575</v>
      </c>
      <c r="I104" s="90" t="str">
        <f t="shared" si="21"/>
        <v>nvt</v>
      </c>
      <c r="J104" s="93" t="s">
        <v>6</v>
      </c>
      <c r="K104" s="93" t="str">
        <f>IF(I104=1,Europe!$L$7,"nvt")</f>
        <v>nvt</v>
      </c>
      <c r="L104" s="93">
        <f>IF($J104="F",G104*'Additionele kosten'!$E$7, "nvt")</f>
        <v>0</v>
      </c>
      <c r="M104" s="93">
        <f>G104*Europe!I23</f>
        <v>0</v>
      </c>
      <c r="N104" s="93">
        <f>G104*2800*Insurance!$D$6</f>
        <v>0</v>
      </c>
      <c r="O104" s="93">
        <f t="shared" si="22"/>
        <v>0</v>
      </c>
      <c r="P104" s="74"/>
      <c r="Q104" s="74"/>
      <c r="R104" s="78"/>
      <c r="S104" s="78"/>
      <c r="T104" s="78"/>
      <c r="U104" s="78"/>
      <c r="V104" s="78"/>
      <c r="W104" s="78"/>
      <c r="X104" s="78"/>
      <c r="Y104" s="78"/>
      <c r="Z104" s="78"/>
      <c r="AA104" s="78"/>
      <c r="AB104" s="78"/>
      <c r="AC104" s="78"/>
      <c r="AD104" s="79"/>
      <c r="AE104" s="78"/>
      <c r="AF104" s="78"/>
      <c r="AG104" s="78"/>
      <c r="AH104" s="78"/>
      <c r="AI104" s="78"/>
      <c r="AJ104" s="74"/>
      <c r="AK104" s="74"/>
      <c r="AL104" s="74"/>
      <c r="AM104" s="74"/>
    </row>
    <row r="105" spans="1:39" x14ac:dyDescent="0.15">
      <c r="A105" s="89">
        <v>89</v>
      </c>
      <c r="B105" s="89" t="s">
        <v>256</v>
      </c>
      <c r="C105" s="97" t="s">
        <v>313</v>
      </c>
      <c r="D105" s="98" t="s">
        <v>292</v>
      </c>
      <c r="E105" s="97" t="s">
        <v>314</v>
      </c>
      <c r="F105" s="98" t="s">
        <v>168</v>
      </c>
      <c r="G105" s="91">
        <v>4</v>
      </c>
      <c r="H105" s="91">
        <v>0</v>
      </c>
      <c r="I105" s="90" t="str">
        <f t="shared" si="21"/>
        <v>nvt</v>
      </c>
      <c r="J105" s="90"/>
      <c r="K105" s="93" t="str">
        <f>IF(I105=1,Europe!$L$7,"nvt")</f>
        <v>nvt</v>
      </c>
      <c r="L105" s="93" t="str">
        <f>IF(J105=1,Europe!$L$7,"nvt")</f>
        <v>nvt</v>
      </c>
      <c r="M105" s="93">
        <f>Europe!C26</f>
        <v>0</v>
      </c>
      <c r="N105" s="93">
        <f>G105*2800*Insurance!$D$6</f>
        <v>0</v>
      </c>
      <c r="O105" s="93">
        <f t="shared" si="22"/>
        <v>0</v>
      </c>
      <c r="P105" s="74"/>
      <c r="Q105" s="74"/>
      <c r="R105" s="78"/>
      <c r="S105" s="78"/>
      <c r="T105" s="78"/>
      <c r="U105" s="78"/>
      <c r="V105" s="78"/>
      <c r="W105" s="78"/>
      <c r="X105" s="78"/>
      <c r="Y105" s="78"/>
      <c r="Z105" s="78"/>
      <c r="AA105" s="78"/>
      <c r="AB105" s="78"/>
      <c r="AC105" s="78"/>
      <c r="AD105" s="79"/>
      <c r="AE105" s="78"/>
      <c r="AF105" s="78"/>
      <c r="AG105" s="78"/>
      <c r="AH105" s="78"/>
      <c r="AI105" s="78"/>
      <c r="AJ105" s="74"/>
      <c r="AK105" s="74"/>
      <c r="AL105" s="74"/>
      <c r="AM105" s="74"/>
    </row>
    <row r="106" spans="1:39" ht="27.75" customHeight="1" x14ac:dyDescent="0.15">
      <c r="A106" s="74"/>
      <c r="B106" s="74"/>
      <c r="C106" s="74"/>
      <c r="D106" s="75"/>
      <c r="E106" s="74"/>
      <c r="F106" s="75"/>
      <c r="G106" s="76"/>
      <c r="H106" s="76"/>
      <c r="I106" s="76"/>
      <c r="J106" s="76"/>
      <c r="K106" s="77"/>
      <c r="L106" s="77"/>
      <c r="M106" s="100" t="s">
        <v>208</v>
      </c>
      <c r="N106" s="100"/>
      <c r="O106" s="115">
        <f>SUM(O96:O105)</f>
        <v>0</v>
      </c>
      <c r="P106" s="74"/>
      <c r="Q106" s="74"/>
      <c r="R106" s="78"/>
      <c r="S106" s="78"/>
      <c r="T106" s="78"/>
      <c r="U106" s="78"/>
      <c r="V106" s="78"/>
      <c r="W106" s="78"/>
      <c r="X106" s="78"/>
      <c r="Y106" s="78"/>
      <c r="Z106" s="78"/>
      <c r="AA106" s="78"/>
      <c r="AB106" s="78"/>
      <c r="AC106" s="78"/>
      <c r="AD106" s="79"/>
      <c r="AE106" s="78"/>
      <c r="AF106" s="78"/>
      <c r="AG106" s="78"/>
      <c r="AH106" s="78"/>
      <c r="AI106" s="74"/>
      <c r="AJ106" s="74"/>
      <c r="AK106" s="74"/>
      <c r="AL106" s="74"/>
      <c r="AM106" s="74"/>
    </row>
    <row r="107" spans="1:39" x14ac:dyDescent="0.15">
      <c r="A107" s="74"/>
      <c r="B107" s="74"/>
      <c r="C107" s="74"/>
      <c r="D107" s="75"/>
      <c r="E107" s="74"/>
      <c r="F107" s="75"/>
      <c r="G107" s="76"/>
      <c r="H107" s="76"/>
      <c r="I107" s="76"/>
      <c r="J107" s="76"/>
      <c r="K107" s="77"/>
      <c r="L107" s="77"/>
      <c r="M107" s="77"/>
      <c r="N107" s="77"/>
      <c r="O107" s="77"/>
      <c r="P107" s="78"/>
      <c r="Q107" s="78"/>
      <c r="R107" s="78"/>
      <c r="S107" s="78"/>
      <c r="T107" s="78"/>
      <c r="U107" s="78"/>
      <c r="V107" s="78"/>
      <c r="W107" s="78"/>
      <c r="X107" s="78"/>
      <c r="Y107" s="78"/>
      <c r="Z107" s="78"/>
      <c r="AA107" s="78"/>
      <c r="AB107" s="78"/>
      <c r="AC107" s="79"/>
      <c r="AD107" s="78"/>
      <c r="AE107" s="78"/>
      <c r="AF107" s="78"/>
      <c r="AG107" s="78"/>
      <c r="AH107" s="74"/>
      <c r="AI107" s="74"/>
      <c r="AJ107" s="74"/>
      <c r="AK107" s="74"/>
      <c r="AL107" s="74"/>
    </row>
    <row r="108" spans="1:39" x14ac:dyDescent="0.15">
      <c r="A108" s="73" t="s">
        <v>315</v>
      </c>
      <c r="B108" s="77"/>
      <c r="C108" s="77"/>
      <c r="D108" s="77"/>
      <c r="E108" s="77"/>
      <c r="F108" s="75"/>
      <c r="G108" s="76"/>
      <c r="H108" s="76"/>
      <c r="I108" s="76"/>
      <c r="J108" s="76"/>
      <c r="K108" s="77"/>
      <c r="L108" s="77"/>
      <c r="M108" s="77"/>
      <c r="N108" s="77"/>
      <c r="O108" s="77"/>
      <c r="P108" s="78"/>
      <c r="Q108" s="78"/>
      <c r="R108" s="78"/>
      <c r="S108" s="78"/>
      <c r="T108" s="78"/>
      <c r="U108" s="78"/>
      <c r="V108" s="78"/>
      <c r="W108" s="78"/>
      <c r="X108" s="78"/>
      <c r="Y108" s="78"/>
      <c r="Z108" s="78"/>
      <c r="AA108" s="78"/>
      <c r="AB108" s="78"/>
      <c r="AC108" s="79"/>
      <c r="AD108" s="78"/>
      <c r="AE108" s="78"/>
      <c r="AF108" s="78"/>
      <c r="AG108" s="78"/>
      <c r="AH108" s="78"/>
      <c r="AI108" s="74"/>
      <c r="AJ108" s="74"/>
      <c r="AK108" s="74"/>
      <c r="AL108" s="74"/>
    </row>
    <row r="109" spans="1:39" ht="22.5" x14ac:dyDescent="0.15">
      <c r="A109" s="117" t="s">
        <v>316</v>
      </c>
      <c r="B109" s="117" t="s">
        <v>317</v>
      </c>
      <c r="C109" s="83" t="s">
        <v>318</v>
      </c>
      <c r="D109" s="118" t="s">
        <v>319</v>
      </c>
      <c r="E109" s="87" t="s">
        <v>165</v>
      </c>
      <c r="F109" s="75"/>
      <c r="G109" s="119"/>
      <c r="H109" s="76"/>
      <c r="I109" s="76"/>
      <c r="J109" s="76"/>
      <c r="K109" s="77"/>
      <c r="L109" s="77"/>
      <c r="M109" s="77"/>
      <c r="N109" s="77"/>
      <c r="O109" s="77"/>
      <c r="P109" s="78"/>
      <c r="Q109" s="78"/>
      <c r="R109" s="78"/>
      <c r="S109" s="78"/>
      <c r="T109" s="78"/>
      <c r="U109" s="78"/>
      <c r="V109" s="78"/>
      <c r="W109" s="78"/>
      <c r="X109" s="78"/>
      <c r="Y109" s="78"/>
      <c r="Z109" s="78"/>
      <c r="AA109" s="78"/>
      <c r="AB109" s="78"/>
      <c r="AC109" s="79"/>
      <c r="AD109" s="78"/>
      <c r="AE109" s="78"/>
      <c r="AF109" s="78"/>
      <c r="AG109" s="78"/>
      <c r="AH109" s="78"/>
      <c r="AI109" s="74"/>
      <c r="AJ109" s="74"/>
      <c r="AK109" s="74"/>
      <c r="AL109" s="74"/>
    </row>
    <row r="110" spans="1:39" ht="45.75" customHeight="1" x14ac:dyDescent="0.15">
      <c r="A110" s="120" t="s">
        <v>320</v>
      </c>
      <c r="B110" s="120" t="s">
        <v>67</v>
      </c>
      <c r="C110" s="92">
        <v>1500</v>
      </c>
      <c r="D110" s="93">
        <f>'Additionele kosten'!E4</f>
        <v>0</v>
      </c>
      <c r="E110" s="93">
        <f>C110*D110</f>
        <v>0</v>
      </c>
      <c r="F110" s="75"/>
      <c r="G110" s="76"/>
      <c r="H110" s="76"/>
      <c r="I110" s="76"/>
      <c r="J110" s="76"/>
      <c r="K110" s="77"/>
      <c r="L110" s="77"/>
      <c r="M110" s="77"/>
      <c r="N110" s="77"/>
      <c r="O110" s="77"/>
      <c r="P110" s="78"/>
      <c r="Q110" s="78"/>
      <c r="R110" s="78"/>
      <c r="S110" s="78"/>
      <c r="T110" s="78"/>
      <c r="U110" s="78"/>
      <c r="V110" s="78"/>
      <c r="W110" s="78"/>
      <c r="X110" s="78"/>
      <c r="Y110" s="78"/>
      <c r="Z110" s="78"/>
      <c r="AA110" s="78"/>
      <c r="AB110" s="78"/>
      <c r="AC110" s="79"/>
      <c r="AD110" s="78"/>
      <c r="AE110" s="78"/>
      <c r="AF110" s="78"/>
      <c r="AG110" s="78"/>
      <c r="AH110" s="78"/>
      <c r="AI110" s="74"/>
      <c r="AJ110" s="74"/>
      <c r="AK110" s="74"/>
      <c r="AL110" s="74"/>
    </row>
    <row r="111" spans="1:39" ht="45.75" customHeight="1" x14ac:dyDescent="0.15">
      <c r="A111" s="121" t="s">
        <v>321</v>
      </c>
      <c r="B111" s="92" t="s">
        <v>124</v>
      </c>
      <c r="C111" s="92">
        <v>10</v>
      </c>
      <c r="D111" s="93">
        <f>'Additionele kosten'!E5</f>
        <v>0</v>
      </c>
      <c r="E111" s="93">
        <f t="shared" ref="E111:E118" si="23">C111*D111</f>
        <v>0</v>
      </c>
      <c r="F111" s="75"/>
      <c r="G111" s="76"/>
      <c r="H111" s="76"/>
      <c r="I111" s="76"/>
      <c r="J111" s="76"/>
      <c r="K111" s="77"/>
      <c r="L111" s="77"/>
      <c r="M111" s="77"/>
      <c r="N111" s="77"/>
      <c r="O111" s="77"/>
      <c r="P111" s="78"/>
      <c r="Q111" s="78"/>
      <c r="R111" s="78"/>
      <c r="S111" s="78"/>
      <c r="T111" s="78"/>
      <c r="U111" s="78"/>
      <c r="V111" s="78"/>
      <c r="W111" s="78"/>
      <c r="X111" s="78"/>
      <c r="Y111" s="78"/>
      <c r="Z111" s="78"/>
      <c r="AA111" s="78"/>
      <c r="AB111" s="78"/>
      <c r="AC111" s="79"/>
      <c r="AD111" s="78"/>
      <c r="AE111" s="78"/>
      <c r="AF111" s="78"/>
      <c r="AG111" s="78"/>
      <c r="AH111" s="78"/>
      <c r="AI111" s="74"/>
      <c r="AJ111" s="74"/>
      <c r="AK111" s="74"/>
      <c r="AL111" s="74"/>
    </row>
    <row r="112" spans="1:39" ht="45.75" customHeight="1" x14ac:dyDescent="0.15">
      <c r="A112" s="122"/>
      <c r="B112" s="121" t="s">
        <v>125</v>
      </c>
      <c r="C112" s="92">
        <v>5</v>
      </c>
      <c r="D112" s="93">
        <f>'Additionele kosten'!E6</f>
        <v>0</v>
      </c>
      <c r="E112" s="93">
        <f t="shared" si="23"/>
        <v>0</v>
      </c>
      <c r="F112" s="75"/>
      <c r="G112" s="76"/>
      <c r="H112" s="76"/>
      <c r="I112" s="76"/>
      <c r="J112" s="76"/>
      <c r="K112" s="77"/>
      <c r="L112" s="77"/>
      <c r="M112" s="77"/>
      <c r="N112" s="77"/>
      <c r="O112" s="77"/>
      <c r="P112" s="78"/>
      <c r="Q112" s="78"/>
      <c r="R112" s="78"/>
      <c r="S112" s="78"/>
      <c r="T112" s="78"/>
      <c r="U112" s="78"/>
      <c r="V112" s="78"/>
      <c r="W112" s="78"/>
      <c r="X112" s="78"/>
      <c r="Y112" s="78"/>
      <c r="Z112" s="78"/>
      <c r="AA112" s="78"/>
      <c r="AB112" s="78"/>
      <c r="AC112" s="79"/>
      <c r="AD112" s="78"/>
      <c r="AE112" s="78"/>
      <c r="AF112" s="78"/>
      <c r="AG112" s="78"/>
      <c r="AH112" s="78"/>
      <c r="AI112" s="74"/>
      <c r="AJ112" s="74"/>
      <c r="AK112" s="74"/>
      <c r="AL112" s="74"/>
    </row>
    <row r="113" spans="1:38" ht="45.75" customHeight="1" x14ac:dyDescent="0.15">
      <c r="A113" s="122"/>
      <c r="B113" s="121" t="s">
        <v>126</v>
      </c>
      <c r="C113" s="92">
        <v>100</v>
      </c>
      <c r="D113" s="93">
        <f>'Additionele kosten'!E7</f>
        <v>0</v>
      </c>
      <c r="E113" s="93">
        <f t="shared" si="23"/>
        <v>0</v>
      </c>
      <c r="F113" s="75"/>
      <c r="G113" s="76"/>
      <c r="H113" s="76"/>
      <c r="I113" s="76"/>
      <c r="J113" s="76"/>
      <c r="K113" s="77"/>
      <c r="L113" s="77"/>
      <c r="M113" s="77"/>
      <c r="N113" s="77"/>
      <c r="O113" s="77"/>
      <c r="P113" s="78"/>
      <c r="Q113" s="78"/>
      <c r="R113" s="78"/>
      <c r="S113" s="78"/>
      <c r="T113" s="78"/>
      <c r="U113" s="78"/>
      <c r="V113" s="78"/>
      <c r="W113" s="78"/>
      <c r="X113" s="78"/>
      <c r="Y113" s="78"/>
      <c r="Z113" s="78"/>
      <c r="AA113" s="78"/>
      <c r="AB113" s="78"/>
      <c r="AC113" s="79"/>
      <c r="AD113" s="78"/>
      <c r="AE113" s="78"/>
      <c r="AF113" s="78"/>
      <c r="AG113" s="78"/>
      <c r="AH113" s="78"/>
      <c r="AI113" s="74"/>
      <c r="AJ113" s="74"/>
      <c r="AK113" s="74"/>
      <c r="AL113" s="74"/>
    </row>
    <row r="114" spans="1:38" ht="45.75" customHeight="1" x14ac:dyDescent="0.15">
      <c r="A114" s="121" t="s">
        <v>322</v>
      </c>
      <c r="B114" s="121" t="s">
        <v>128</v>
      </c>
      <c r="C114" s="92">
        <v>5</v>
      </c>
      <c r="D114" s="93">
        <f>'Additionele kosten'!E8</f>
        <v>0</v>
      </c>
      <c r="E114" s="93">
        <f t="shared" si="23"/>
        <v>0</v>
      </c>
      <c r="F114" s="75"/>
      <c r="G114" s="76"/>
      <c r="H114" s="76"/>
      <c r="I114" s="76"/>
      <c r="J114" s="76"/>
      <c r="K114" s="77"/>
      <c r="L114" s="77"/>
      <c r="M114" s="77"/>
      <c r="N114" s="77"/>
      <c r="O114" s="77"/>
      <c r="P114" s="78"/>
      <c r="Q114" s="78"/>
      <c r="R114" s="78"/>
      <c r="S114" s="78"/>
      <c r="T114" s="78"/>
      <c r="U114" s="78"/>
      <c r="V114" s="78"/>
      <c r="W114" s="78"/>
      <c r="X114" s="78"/>
      <c r="Y114" s="78"/>
      <c r="Z114" s="78"/>
      <c r="AA114" s="78"/>
      <c r="AB114" s="78"/>
      <c r="AC114" s="79"/>
      <c r="AD114" s="78"/>
      <c r="AE114" s="78"/>
      <c r="AF114" s="78"/>
      <c r="AG114" s="78"/>
      <c r="AH114" s="78"/>
      <c r="AI114" s="74"/>
      <c r="AJ114" s="74"/>
      <c r="AK114" s="74"/>
      <c r="AL114" s="74"/>
    </row>
    <row r="115" spans="1:38" ht="45.75" customHeight="1" x14ac:dyDescent="0.15">
      <c r="A115" s="122"/>
      <c r="B115" s="121" t="s">
        <v>129</v>
      </c>
      <c r="C115" s="92">
        <v>2</v>
      </c>
      <c r="D115" s="93">
        <f>'Additionele kosten'!E9</f>
        <v>0</v>
      </c>
      <c r="E115" s="93">
        <f t="shared" si="23"/>
        <v>0</v>
      </c>
      <c r="F115" s="75"/>
      <c r="G115" s="76"/>
      <c r="H115" s="76"/>
      <c r="I115" s="76"/>
      <c r="J115" s="76"/>
      <c r="K115" s="77"/>
      <c r="L115" s="77"/>
      <c r="M115" s="77"/>
      <c r="N115" s="77"/>
      <c r="O115" s="77"/>
      <c r="P115" s="78"/>
      <c r="Q115" s="78"/>
      <c r="R115" s="78"/>
      <c r="S115" s="78"/>
      <c r="T115" s="78"/>
      <c r="U115" s="78"/>
      <c r="V115" s="78"/>
      <c r="W115" s="78"/>
      <c r="X115" s="78"/>
      <c r="Y115" s="78"/>
      <c r="Z115" s="78"/>
      <c r="AA115" s="78"/>
      <c r="AB115" s="78"/>
      <c r="AC115" s="79"/>
      <c r="AD115" s="78"/>
      <c r="AE115" s="78"/>
      <c r="AF115" s="78"/>
      <c r="AG115" s="78"/>
      <c r="AH115" s="78"/>
      <c r="AI115" s="74"/>
      <c r="AJ115" s="74"/>
      <c r="AK115" s="74"/>
      <c r="AL115" s="74"/>
    </row>
    <row r="116" spans="1:38" ht="45.75" customHeight="1" x14ac:dyDescent="0.15">
      <c r="A116" s="122"/>
      <c r="B116" s="121" t="s">
        <v>126</v>
      </c>
      <c r="C116" s="92">
        <v>50</v>
      </c>
      <c r="D116" s="93">
        <f>'Additionele kosten'!E10</f>
        <v>0</v>
      </c>
      <c r="E116" s="93">
        <f t="shared" si="23"/>
        <v>0</v>
      </c>
      <c r="F116" s="75"/>
      <c r="G116" s="76"/>
      <c r="H116" s="76"/>
      <c r="I116" s="76"/>
      <c r="J116" s="76"/>
      <c r="K116" s="77"/>
      <c r="L116" s="77"/>
      <c r="M116" s="77"/>
      <c r="N116" s="77"/>
      <c r="O116" s="77"/>
      <c r="P116" s="78"/>
      <c r="Q116" s="78"/>
      <c r="R116" s="78"/>
      <c r="S116" s="78"/>
      <c r="T116" s="78"/>
      <c r="U116" s="78"/>
      <c r="V116" s="78"/>
      <c r="W116" s="78"/>
      <c r="X116" s="78"/>
      <c r="Y116" s="78"/>
      <c r="Z116" s="78"/>
      <c r="AA116" s="78"/>
      <c r="AB116" s="78"/>
      <c r="AC116" s="79"/>
      <c r="AD116" s="78"/>
      <c r="AE116" s="78"/>
      <c r="AF116" s="78"/>
      <c r="AG116" s="78"/>
      <c r="AH116" s="74"/>
      <c r="AI116" s="74"/>
      <c r="AJ116" s="74"/>
      <c r="AK116" s="74"/>
      <c r="AL116" s="74"/>
    </row>
    <row r="117" spans="1:38" ht="45.75" customHeight="1" x14ac:dyDescent="0.15">
      <c r="A117" s="123" t="s">
        <v>323</v>
      </c>
      <c r="B117" s="123" t="s">
        <v>132</v>
      </c>
      <c r="C117" s="92">
        <v>1500</v>
      </c>
      <c r="D117" s="93">
        <f>'Additionele kosten'!E11</f>
        <v>0</v>
      </c>
      <c r="E117" s="93">
        <f t="shared" si="23"/>
        <v>0</v>
      </c>
      <c r="F117" s="74"/>
      <c r="G117" s="74"/>
      <c r="H117" s="76"/>
      <c r="I117" s="76"/>
      <c r="J117" s="76"/>
      <c r="K117" s="77"/>
      <c r="L117" s="77"/>
      <c r="M117" s="77"/>
      <c r="N117" s="77"/>
      <c r="O117" s="77"/>
      <c r="P117" s="78"/>
      <c r="Q117" s="78"/>
      <c r="R117" s="78"/>
      <c r="S117" s="78"/>
      <c r="T117" s="78"/>
      <c r="U117" s="78"/>
      <c r="V117" s="78"/>
      <c r="W117" s="78"/>
      <c r="X117" s="78"/>
      <c r="Y117" s="78"/>
      <c r="Z117" s="78"/>
      <c r="AA117" s="78"/>
      <c r="AB117" s="78"/>
      <c r="AC117" s="79"/>
      <c r="AD117" s="78"/>
      <c r="AE117" s="78"/>
      <c r="AF117" s="78"/>
      <c r="AG117" s="78"/>
      <c r="AH117" s="74"/>
      <c r="AI117" s="74"/>
      <c r="AJ117" s="74"/>
      <c r="AK117" s="74"/>
      <c r="AL117" s="74"/>
    </row>
    <row r="118" spans="1:38" ht="45.75" customHeight="1" x14ac:dyDescent="0.15">
      <c r="A118" s="124"/>
      <c r="B118" s="123" t="s">
        <v>133</v>
      </c>
      <c r="C118" s="92">
        <v>1500</v>
      </c>
      <c r="D118" s="93">
        <f>'Additionele kosten'!E12</f>
        <v>0</v>
      </c>
      <c r="E118" s="93">
        <f t="shared" si="23"/>
        <v>0</v>
      </c>
      <c r="F118" s="74"/>
      <c r="G118" s="74"/>
      <c r="H118" s="76"/>
      <c r="I118" s="76"/>
      <c r="J118" s="76"/>
      <c r="K118" s="77"/>
      <c r="L118" s="77"/>
      <c r="M118" s="77"/>
      <c r="N118" s="77"/>
      <c r="O118" s="77"/>
      <c r="P118" s="78"/>
      <c r="Q118" s="78"/>
      <c r="R118" s="78"/>
      <c r="S118" s="78"/>
      <c r="T118" s="78"/>
      <c r="U118" s="78"/>
      <c r="V118" s="78"/>
      <c r="W118" s="78"/>
      <c r="X118" s="78"/>
      <c r="Y118" s="78"/>
      <c r="Z118" s="78"/>
      <c r="AA118" s="78"/>
      <c r="AB118" s="78"/>
      <c r="AC118" s="79"/>
      <c r="AD118" s="78"/>
      <c r="AE118" s="78"/>
      <c r="AF118" s="78"/>
      <c r="AG118" s="78"/>
      <c r="AH118" s="74"/>
      <c r="AI118" s="74"/>
      <c r="AJ118" s="74"/>
      <c r="AK118" s="74"/>
      <c r="AL118" s="74"/>
    </row>
    <row r="119" spans="1:38" ht="27" customHeight="1" x14ac:dyDescent="0.15">
      <c r="A119" s="76"/>
      <c r="B119" s="77"/>
      <c r="C119" s="77"/>
      <c r="D119" s="100" t="s">
        <v>208</v>
      </c>
      <c r="E119" s="115">
        <f>SUM(E109:E118)</f>
        <v>0</v>
      </c>
      <c r="F119" s="74"/>
      <c r="G119" s="74"/>
      <c r="H119" s="76"/>
      <c r="I119" s="76"/>
      <c r="J119" s="76"/>
      <c r="K119" s="77"/>
      <c r="L119" s="77"/>
      <c r="M119" s="77"/>
      <c r="N119" s="77"/>
      <c r="O119" s="77"/>
      <c r="P119" s="78"/>
      <c r="Q119" s="78"/>
      <c r="R119" s="78"/>
      <c r="S119" s="78"/>
      <c r="T119" s="78"/>
      <c r="U119" s="78"/>
      <c r="V119" s="78"/>
      <c r="W119" s="78"/>
      <c r="X119" s="78"/>
      <c r="Y119" s="78"/>
      <c r="Z119" s="78"/>
      <c r="AA119" s="78"/>
      <c r="AB119" s="78"/>
      <c r="AC119" s="79"/>
      <c r="AD119" s="78"/>
      <c r="AE119" s="78"/>
      <c r="AF119" s="78"/>
      <c r="AG119" s="78"/>
      <c r="AH119" s="78"/>
      <c r="AI119" s="74"/>
      <c r="AJ119" s="74"/>
      <c r="AK119" s="74"/>
      <c r="AL119" s="74"/>
    </row>
    <row r="120" spans="1:38" x14ac:dyDescent="0.15">
      <c r="A120" s="76"/>
      <c r="B120" s="77"/>
      <c r="C120" s="77"/>
      <c r="D120" s="77"/>
      <c r="E120" s="77"/>
      <c r="F120" s="74"/>
      <c r="G120" s="74"/>
      <c r="H120" s="76"/>
      <c r="I120" s="76"/>
      <c r="J120" s="76"/>
      <c r="K120" s="77"/>
      <c r="L120" s="77"/>
      <c r="M120" s="77"/>
      <c r="N120" s="77"/>
      <c r="O120" s="77"/>
      <c r="P120" s="78"/>
      <c r="Q120" s="78"/>
      <c r="R120" s="78"/>
      <c r="S120" s="78"/>
      <c r="T120" s="78"/>
      <c r="U120" s="78"/>
      <c r="V120" s="78"/>
      <c r="W120" s="78"/>
      <c r="X120" s="78"/>
      <c r="Y120" s="78"/>
      <c r="Z120" s="78"/>
      <c r="AA120" s="78"/>
      <c r="AB120" s="78"/>
      <c r="AC120" s="79"/>
      <c r="AD120" s="78"/>
      <c r="AE120" s="78"/>
      <c r="AF120" s="78"/>
      <c r="AG120" s="78"/>
      <c r="AH120" s="78"/>
      <c r="AI120" s="74"/>
      <c r="AJ120" s="74"/>
      <c r="AK120" s="74"/>
      <c r="AL120" s="74"/>
    </row>
    <row r="121" spans="1:38" x14ac:dyDescent="0.15">
      <c r="A121" s="76"/>
      <c r="B121" s="77"/>
      <c r="C121" s="77"/>
      <c r="D121" s="77"/>
      <c r="E121" s="77"/>
      <c r="F121" s="74"/>
      <c r="G121" s="74"/>
      <c r="H121" s="76"/>
      <c r="I121" s="76"/>
      <c r="J121" s="76"/>
      <c r="K121" s="77"/>
      <c r="L121" s="77"/>
      <c r="M121" s="77"/>
      <c r="N121" s="77"/>
      <c r="O121" s="77"/>
      <c r="P121" s="78"/>
      <c r="Q121" s="78"/>
      <c r="R121" s="78"/>
      <c r="S121" s="78"/>
      <c r="T121" s="78"/>
      <c r="U121" s="78"/>
      <c r="V121" s="78"/>
      <c r="W121" s="78"/>
      <c r="X121" s="78"/>
      <c r="Y121" s="78"/>
      <c r="Z121" s="78"/>
      <c r="AA121" s="78"/>
      <c r="AB121" s="78"/>
      <c r="AC121" s="79"/>
      <c r="AD121" s="78"/>
      <c r="AE121" s="78"/>
      <c r="AF121" s="78"/>
      <c r="AG121" s="78"/>
      <c r="AH121" s="78"/>
      <c r="AI121" s="74"/>
      <c r="AJ121" s="74"/>
      <c r="AK121" s="74"/>
      <c r="AL121" s="74"/>
    </row>
    <row r="122" spans="1:38" x14ac:dyDescent="0.15">
      <c r="A122" s="76"/>
      <c r="B122" s="77"/>
      <c r="C122" s="77"/>
      <c r="D122" s="77"/>
      <c r="E122" s="77"/>
      <c r="F122" s="75"/>
      <c r="G122" s="76"/>
      <c r="H122" s="76"/>
      <c r="I122" s="76"/>
      <c r="J122" s="76"/>
      <c r="K122" s="77"/>
      <c r="L122" s="77"/>
      <c r="M122" s="77"/>
      <c r="N122" s="77"/>
      <c r="O122" s="77"/>
      <c r="P122" s="78"/>
      <c r="Q122" s="78"/>
      <c r="R122" s="78"/>
      <c r="S122" s="78"/>
      <c r="T122" s="78"/>
      <c r="U122" s="78"/>
      <c r="V122" s="78"/>
      <c r="W122" s="78"/>
      <c r="X122" s="78"/>
      <c r="Y122" s="78"/>
      <c r="Z122" s="78"/>
      <c r="AA122" s="78"/>
      <c r="AB122" s="78"/>
      <c r="AC122" s="79"/>
      <c r="AD122" s="78"/>
      <c r="AE122" s="78"/>
      <c r="AF122" s="78"/>
      <c r="AG122" s="78"/>
      <c r="AH122" s="78"/>
      <c r="AI122" s="74"/>
      <c r="AJ122" s="74"/>
      <c r="AK122" s="74"/>
      <c r="AL122" s="74"/>
    </row>
    <row r="123" spans="1:38" x14ac:dyDescent="0.15">
      <c r="A123" s="76"/>
      <c r="B123" s="77"/>
      <c r="C123" s="125" t="s">
        <v>324</v>
      </c>
      <c r="D123" s="77"/>
      <c r="E123" s="76"/>
      <c r="F123" s="75"/>
      <c r="G123" s="76"/>
      <c r="H123" s="76"/>
      <c r="I123" s="76"/>
      <c r="J123" s="76"/>
      <c r="K123" s="77"/>
      <c r="L123" s="77"/>
      <c r="M123" s="77"/>
      <c r="N123" s="77"/>
      <c r="O123" s="74"/>
      <c r="P123" s="78"/>
      <c r="Q123" s="78"/>
      <c r="R123" s="78"/>
      <c r="S123" s="78"/>
      <c r="T123" s="78"/>
      <c r="U123" s="78"/>
      <c r="V123" s="78"/>
      <c r="W123" s="78"/>
      <c r="X123" s="78"/>
      <c r="Y123" s="78"/>
      <c r="Z123" s="78"/>
      <c r="AA123" s="78"/>
      <c r="AB123" s="78"/>
      <c r="AC123" s="79"/>
      <c r="AD123" s="78"/>
      <c r="AE123" s="78"/>
      <c r="AF123" s="78"/>
      <c r="AG123" s="78"/>
      <c r="AH123" s="78"/>
      <c r="AI123" s="74"/>
      <c r="AJ123" s="74"/>
      <c r="AK123" s="74"/>
      <c r="AL123" s="74"/>
    </row>
    <row r="124" spans="1:38" ht="12.75" customHeight="1" x14ac:dyDescent="0.15">
      <c r="A124" s="76"/>
      <c r="B124" s="77"/>
      <c r="C124" s="126" t="s">
        <v>325</v>
      </c>
      <c r="D124" s="127">
        <f>AH30</f>
        <v>0</v>
      </c>
      <c r="E124" s="76"/>
      <c r="F124" s="75"/>
      <c r="G124" s="76"/>
      <c r="H124" s="76"/>
      <c r="I124" s="76"/>
      <c r="J124" s="76"/>
      <c r="K124" s="77"/>
      <c r="L124" s="77"/>
      <c r="M124" s="77"/>
      <c r="N124" s="77"/>
      <c r="O124" s="74"/>
      <c r="P124" s="78"/>
      <c r="Q124" s="78"/>
      <c r="R124" s="78"/>
      <c r="S124" s="78"/>
      <c r="T124" s="78"/>
      <c r="U124" s="78"/>
      <c r="V124" s="78"/>
      <c r="W124" s="78"/>
      <c r="X124" s="78"/>
      <c r="Y124" s="78"/>
      <c r="Z124" s="78"/>
      <c r="AA124" s="78"/>
      <c r="AB124" s="78"/>
      <c r="AC124" s="79"/>
      <c r="AD124" s="78"/>
      <c r="AE124" s="78"/>
      <c r="AF124" s="78"/>
      <c r="AG124" s="78"/>
      <c r="AH124" s="78"/>
      <c r="AI124" s="74"/>
      <c r="AJ124" s="74"/>
      <c r="AK124" s="74"/>
      <c r="AL124" s="74"/>
    </row>
    <row r="125" spans="1:38" ht="12.75" customHeight="1" x14ac:dyDescent="0.15">
      <c r="A125" s="76"/>
      <c r="B125" s="77"/>
      <c r="C125" s="126" t="s">
        <v>209</v>
      </c>
      <c r="D125" s="127">
        <f>AH68</f>
        <v>0</v>
      </c>
      <c r="E125" s="76"/>
      <c r="F125" s="75"/>
      <c r="G125" s="76"/>
      <c r="H125" s="76"/>
      <c r="I125" s="76"/>
      <c r="J125" s="76"/>
      <c r="K125" s="77"/>
      <c r="L125" s="77"/>
      <c r="M125" s="77"/>
      <c r="N125" s="77"/>
      <c r="O125" s="74"/>
      <c r="P125" s="78"/>
      <c r="Q125" s="78"/>
      <c r="R125" s="78"/>
      <c r="S125" s="78"/>
      <c r="T125" s="78"/>
      <c r="U125" s="78"/>
      <c r="V125" s="78"/>
      <c r="W125" s="78"/>
      <c r="X125" s="78"/>
      <c r="Y125" s="78"/>
      <c r="Z125" s="78"/>
      <c r="AA125" s="78"/>
      <c r="AB125" s="78"/>
      <c r="AC125" s="79"/>
      <c r="AD125" s="78"/>
      <c r="AE125" s="78"/>
      <c r="AF125" s="78"/>
      <c r="AG125" s="78"/>
      <c r="AH125" s="78"/>
      <c r="AI125" s="74"/>
      <c r="AJ125" s="74"/>
      <c r="AK125" s="74"/>
      <c r="AL125" s="74"/>
    </row>
    <row r="126" spans="1:38" ht="12.75" customHeight="1" x14ac:dyDescent="0.15">
      <c r="A126" s="76"/>
      <c r="B126" s="77"/>
      <c r="C126" s="126" t="s">
        <v>326</v>
      </c>
      <c r="D126" s="127">
        <f>O92</f>
        <v>0</v>
      </c>
      <c r="E126" s="76"/>
      <c r="F126" s="75"/>
      <c r="G126" s="76"/>
      <c r="H126" s="76"/>
      <c r="I126" s="76"/>
      <c r="J126" s="76"/>
      <c r="K126" s="77"/>
      <c r="L126" s="77"/>
      <c r="M126" s="77"/>
      <c r="N126" s="77"/>
      <c r="O126" s="74"/>
      <c r="P126" s="78"/>
      <c r="Q126" s="78"/>
      <c r="R126" s="78"/>
      <c r="S126" s="78"/>
      <c r="T126" s="78"/>
      <c r="U126" s="78"/>
      <c r="V126" s="78"/>
      <c r="W126" s="78"/>
      <c r="X126" s="78"/>
      <c r="Y126" s="78"/>
      <c r="Z126" s="78"/>
      <c r="AA126" s="78"/>
      <c r="AB126" s="78"/>
      <c r="AC126" s="79"/>
      <c r="AD126" s="78"/>
      <c r="AE126" s="78"/>
      <c r="AF126" s="78"/>
      <c r="AG126" s="78"/>
      <c r="AH126" s="78"/>
      <c r="AI126" s="74"/>
      <c r="AJ126" s="74"/>
      <c r="AK126" s="74"/>
      <c r="AL126" s="74"/>
    </row>
    <row r="127" spans="1:38" ht="12.75" customHeight="1" x14ac:dyDescent="0.15">
      <c r="A127" s="76"/>
      <c r="B127" s="77"/>
      <c r="C127" s="126" t="s">
        <v>327</v>
      </c>
      <c r="D127" s="128">
        <f>O106</f>
        <v>0</v>
      </c>
      <c r="E127" s="76"/>
      <c r="F127" s="75"/>
      <c r="G127" s="76"/>
      <c r="H127" s="76"/>
      <c r="I127" s="76"/>
      <c r="J127" s="76"/>
      <c r="K127" s="77"/>
      <c r="L127" s="77"/>
      <c r="M127" s="77"/>
      <c r="N127" s="77"/>
      <c r="O127" s="74"/>
      <c r="P127" s="78"/>
      <c r="Q127" s="78"/>
      <c r="R127" s="78"/>
      <c r="S127" s="78"/>
      <c r="T127" s="78"/>
      <c r="U127" s="78"/>
      <c r="V127" s="78"/>
      <c r="W127" s="78"/>
      <c r="X127" s="78"/>
      <c r="Y127" s="78"/>
      <c r="Z127" s="78"/>
      <c r="AA127" s="78"/>
      <c r="AB127" s="78"/>
      <c r="AC127" s="79"/>
      <c r="AD127" s="78"/>
      <c r="AE127" s="78"/>
      <c r="AF127" s="78"/>
      <c r="AG127" s="78"/>
      <c r="AH127" s="78"/>
      <c r="AI127" s="74"/>
      <c r="AJ127" s="74"/>
      <c r="AK127" s="74"/>
      <c r="AL127" s="74"/>
    </row>
    <row r="128" spans="1:38" ht="12.75" customHeight="1" x14ac:dyDescent="0.15">
      <c r="A128" s="76"/>
      <c r="B128" s="77"/>
      <c r="C128" s="126" t="s">
        <v>315</v>
      </c>
      <c r="D128" s="128">
        <f>E119</f>
        <v>0</v>
      </c>
      <c r="E128" s="76"/>
      <c r="F128" s="75"/>
      <c r="G128" s="76"/>
      <c r="H128" s="76"/>
      <c r="I128" s="76"/>
      <c r="J128" s="76"/>
      <c r="K128" s="77"/>
      <c r="L128" s="77"/>
      <c r="M128" s="77"/>
      <c r="N128" s="77"/>
      <c r="O128" s="74"/>
      <c r="P128" s="78"/>
      <c r="Q128" s="78"/>
      <c r="R128" s="78"/>
      <c r="S128" s="78"/>
      <c r="T128" s="78"/>
      <c r="U128" s="78"/>
      <c r="V128" s="78"/>
      <c r="W128" s="78"/>
      <c r="X128" s="78"/>
      <c r="Y128" s="78"/>
      <c r="Z128" s="78"/>
      <c r="AA128" s="78"/>
      <c r="AB128" s="78"/>
      <c r="AC128" s="79"/>
      <c r="AD128" s="78"/>
      <c r="AE128" s="78"/>
      <c r="AF128" s="78"/>
      <c r="AG128" s="78"/>
      <c r="AH128" s="78"/>
      <c r="AI128" s="74"/>
      <c r="AJ128" s="74"/>
      <c r="AK128" s="74"/>
      <c r="AL128" s="74"/>
    </row>
    <row r="129" spans="1:38" x14ac:dyDescent="0.15">
      <c r="A129" s="76"/>
      <c r="B129" s="77"/>
      <c r="C129" s="74"/>
      <c r="D129" s="129">
        <f>SUM(D124:D128)</f>
        <v>0</v>
      </c>
      <c r="E129" s="130" t="s">
        <v>328</v>
      </c>
      <c r="F129" s="75"/>
      <c r="G129" s="76"/>
      <c r="H129" s="76"/>
      <c r="I129" s="76"/>
      <c r="J129" s="76"/>
      <c r="K129" s="77"/>
      <c r="L129" s="77"/>
      <c r="M129" s="77"/>
      <c r="N129" s="77"/>
      <c r="O129" s="74"/>
      <c r="P129" s="78"/>
      <c r="Q129" s="78"/>
      <c r="R129" s="78"/>
      <c r="S129" s="78"/>
      <c r="T129" s="78"/>
      <c r="U129" s="78"/>
      <c r="V129" s="78"/>
      <c r="W129" s="78"/>
      <c r="X129" s="78"/>
      <c r="Y129" s="78"/>
      <c r="Z129" s="78"/>
      <c r="AA129" s="78"/>
      <c r="AB129" s="78"/>
      <c r="AC129" s="79"/>
      <c r="AD129" s="78"/>
      <c r="AE129" s="78"/>
      <c r="AF129" s="78"/>
      <c r="AG129" s="78"/>
      <c r="AH129" s="78"/>
      <c r="AI129" s="74"/>
      <c r="AJ129" s="74"/>
      <c r="AK129" s="74"/>
      <c r="AL129" s="74"/>
    </row>
    <row r="130" spans="1:38" x14ac:dyDescent="0.15">
      <c r="A130" s="74"/>
      <c r="B130" s="74"/>
      <c r="C130" s="74"/>
      <c r="D130" s="75"/>
      <c r="E130" s="74"/>
      <c r="F130" s="75"/>
      <c r="G130" s="76"/>
      <c r="H130" s="76"/>
      <c r="I130" s="76"/>
      <c r="J130" s="76"/>
      <c r="K130" s="77"/>
      <c r="L130" s="77"/>
      <c r="M130" s="77"/>
      <c r="N130" s="77"/>
      <c r="O130" s="77"/>
      <c r="P130" s="78"/>
      <c r="Q130" s="78"/>
      <c r="R130" s="78"/>
      <c r="S130" s="78"/>
      <c r="T130" s="78"/>
      <c r="U130" s="78"/>
      <c r="V130" s="78"/>
      <c r="W130" s="78"/>
      <c r="X130" s="78"/>
      <c r="Y130" s="78"/>
      <c r="Z130" s="78"/>
      <c r="AA130" s="78"/>
      <c r="AB130" s="78"/>
      <c r="AC130" s="79"/>
      <c r="AD130" s="78"/>
      <c r="AE130" s="78"/>
      <c r="AF130" s="78"/>
      <c r="AG130" s="78"/>
      <c r="AH130" s="78"/>
      <c r="AI130" s="74"/>
      <c r="AJ130" s="74"/>
      <c r="AK130" s="74"/>
      <c r="AL130" s="74"/>
    </row>
    <row r="131" spans="1:38" x14ac:dyDescent="0.15">
      <c r="A131" s="74"/>
      <c r="B131" s="74"/>
      <c r="C131" s="74"/>
      <c r="D131" s="75"/>
      <c r="E131" s="74"/>
      <c r="F131" s="75"/>
      <c r="G131" s="76"/>
      <c r="H131" s="76"/>
      <c r="I131" s="76"/>
      <c r="J131" s="76"/>
      <c r="K131" s="77"/>
      <c r="L131" s="77"/>
      <c r="M131" s="77"/>
      <c r="N131" s="77"/>
      <c r="O131" s="77"/>
      <c r="P131" s="78"/>
      <c r="Q131" s="78"/>
      <c r="R131" s="78"/>
      <c r="S131" s="78"/>
      <c r="T131" s="78"/>
      <c r="U131" s="78"/>
      <c r="V131" s="78"/>
      <c r="W131" s="78"/>
      <c r="X131" s="78"/>
      <c r="Y131" s="78"/>
      <c r="Z131" s="78"/>
      <c r="AA131" s="78"/>
      <c r="AB131" s="78"/>
      <c r="AC131" s="79"/>
      <c r="AD131" s="78"/>
      <c r="AE131" s="78"/>
      <c r="AF131" s="78"/>
      <c r="AG131" s="78"/>
      <c r="AH131" s="78"/>
      <c r="AI131" s="74"/>
      <c r="AJ131" s="74"/>
      <c r="AK131" s="74"/>
      <c r="AL131" s="74"/>
    </row>
    <row r="132" spans="1:38" ht="15" x14ac:dyDescent="0.25">
      <c r="A132" s="74"/>
      <c r="B132" s="131" t="s">
        <v>329</v>
      </c>
      <c r="C132" s="132"/>
      <c r="D132" s="132"/>
      <c r="E132" s="132"/>
      <c r="F132" s="133"/>
      <c r="G132" s="133"/>
      <c r="H132" s="76"/>
      <c r="I132" s="76"/>
      <c r="J132" s="76"/>
      <c r="K132" s="77"/>
      <c r="L132" s="77"/>
      <c r="M132" s="77"/>
      <c r="N132" s="77"/>
      <c r="O132" s="77"/>
      <c r="P132" s="78"/>
      <c r="Q132" s="78"/>
      <c r="R132" s="78"/>
      <c r="S132" s="78"/>
      <c r="T132" s="78"/>
      <c r="U132" s="78"/>
      <c r="V132" s="78"/>
      <c r="W132" s="78"/>
      <c r="X132" s="78"/>
      <c r="Y132" s="78"/>
      <c r="Z132" s="78"/>
      <c r="AA132" s="78"/>
      <c r="AB132" s="78"/>
      <c r="AC132" s="79"/>
      <c r="AD132" s="78"/>
      <c r="AE132" s="78"/>
      <c r="AF132" s="78"/>
      <c r="AG132" s="78"/>
      <c r="AH132" s="78"/>
      <c r="AI132" s="74"/>
      <c r="AJ132" s="74"/>
      <c r="AK132" s="74"/>
      <c r="AL132" s="74"/>
    </row>
    <row r="133" spans="1:38" ht="15" x14ac:dyDescent="0.25">
      <c r="A133" s="74"/>
      <c r="B133" s="83"/>
      <c r="C133" s="132" t="s">
        <v>330</v>
      </c>
      <c r="D133" s="132"/>
      <c r="E133" s="132"/>
      <c r="F133" s="133"/>
      <c r="G133" s="133"/>
      <c r="H133" s="76"/>
      <c r="I133" s="76"/>
      <c r="J133" s="76"/>
      <c r="K133" s="77"/>
      <c r="L133" s="77"/>
      <c r="M133" s="77"/>
      <c r="N133" s="77"/>
      <c r="O133" s="77"/>
      <c r="P133" s="78"/>
      <c r="Q133" s="78"/>
      <c r="R133" s="78"/>
      <c r="S133" s="78"/>
      <c r="T133" s="78"/>
      <c r="U133" s="78"/>
      <c r="V133" s="78"/>
      <c r="W133" s="78"/>
      <c r="X133" s="78"/>
      <c r="Y133" s="78"/>
      <c r="Z133" s="78"/>
      <c r="AA133" s="78"/>
      <c r="AB133" s="78"/>
      <c r="AC133" s="79"/>
      <c r="AD133" s="78"/>
      <c r="AE133" s="78"/>
      <c r="AF133" s="78"/>
      <c r="AG133" s="78"/>
      <c r="AH133" s="78"/>
      <c r="AI133" s="74"/>
      <c r="AJ133" s="74"/>
      <c r="AK133" s="74"/>
      <c r="AL133" s="74"/>
    </row>
    <row r="134" spans="1:38" ht="15" x14ac:dyDescent="0.25">
      <c r="A134" s="74"/>
      <c r="B134" s="118"/>
      <c r="C134" s="132" t="s">
        <v>331</v>
      </c>
      <c r="D134" s="132"/>
      <c r="E134" s="132"/>
      <c r="F134" s="133"/>
      <c r="G134" s="133"/>
      <c r="H134" s="76"/>
      <c r="I134" s="76"/>
      <c r="J134" s="76"/>
      <c r="K134" s="77"/>
      <c r="L134" s="77"/>
      <c r="M134" s="77"/>
      <c r="N134" s="77"/>
      <c r="O134" s="77"/>
      <c r="P134" s="78"/>
      <c r="Q134" s="78"/>
      <c r="R134" s="78"/>
      <c r="S134" s="78"/>
      <c r="T134" s="78"/>
      <c r="U134" s="78"/>
      <c r="V134" s="78"/>
      <c r="W134" s="78"/>
      <c r="X134" s="78"/>
      <c r="Y134" s="78"/>
      <c r="Z134" s="78"/>
      <c r="AA134" s="78"/>
      <c r="AB134" s="78"/>
      <c r="AC134" s="79"/>
      <c r="AD134" s="78"/>
      <c r="AE134" s="78"/>
      <c r="AF134" s="78"/>
      <c r="AG134" s="78"/>
      <c r="AH134" s="78"/>
      <c r="AI134" s="74"/>
      <c r="AJ134" s="74"/>
      <c r="AK134" s="74"/>
      <c r="AL134" s="74"/>
    </row>
    <row r="135" spans="1:38" ht="15" x14ac:dyDescent="0.25">
      <c r="A135" s="74"/>
      <c r="B135" s="134"/>
      <c r="C135" s="132" t="s">
        <v>332</v>
      </c>
      <c r="D135" s="132"/>
      <c r="E135" s="132"/>
      <c r="F135" s="133"/>
      <c r="G135" s="133"/>
      <c r="H135" s="76"/>
      <c r="I135" s="76"/>
      <c r="J135" s="76"/>
      <c r="K135" s="77"/>
      <c r="L135" s="77"/>
      <c r="M135" s="77"/>
      <c r="N135" s="77"/>
      <c r="O135" s="77"/>
      <c r="P135" s="78"/>
      <c r="Q135" s="78"/>
      <c r="R135" s="78"/>
      <c r="S135" s="78"/>
      <c r="T135" s="78"/>
      <c r="U135" s="78"/>
      <c r="V135" s="78"/>
      <c r="W135" s="78"/>
      <c r="X135" s="78"/>
      <c r="Y135" s="78"/>
      <c r="Z135" s="78"/>
      <c r="AA135" s="78"/>
      <c r="AB135" s="78"/>
      <c r="AC135" s="79"/>
      <c r="AD135" s="78"/>
      <c r="AE135" s="78"/>
      <c r="AF135" s="78"/>
      <c r="AG135" s="78"/>
      <c r="AH135" s="78"/>
      <c r="AI135" s="74"/>
      <c r="AJ135" s="74"/>
      <c r="AK135" s="74"/>
      <c r="AL135" s="74"/>
    </row>
    <row r="136" spans="1:38" ht="15" x14ac:dyDescent="0.25">
      <c r="A136" s="74"/>
      <c r="B136" s="85"/>
      <c r="C136" s="132" t="s">
        <v>333</v>
      </c>
      <c r="D136" s="132"/>
      <c r="E136" s="132"/>
      <c r="F136" s="133"/>
      <c r="G136" s="133"/>
      <c r="H136" s="76"/>
      <c r="I136" s="76"/>
      <c r="J136" s="76"/>
      <c r="K136" s="77"/>
      <c r="L136" s="77"/>
      <c r="M136" s="77"/>
      <c r="N136" s="77"/>
      <c r="O136" s="77"/>
      <c r="P136" s="78"/>
      <c r="Q136" s="78"/>
      <c r="R136" s="78"/>
      <c r="S136" s="78"/>
      <c r="T136" s="78"/>
      <c r="U136" s="78"/>
      <c r="V136" s="78"/>
      <c r="W136" s="78"/>
      <c r="X136" s="78"/>
      <c r="Y136" s="78"/>
      <c r="Z136" s="78"/>
      <c r="AA136" s="78"/>
      <c r="AB136" s="78"/>
      <c r="AC136" s="79"/>
      <c r="AD136" s="78"/>
      <c r="AE136" s="78"/>
      <c r="AF136" s="78"/>
      <c r="AG136" s="78"/>
      <c r="AH136" s="78"/>
      <c r="AI136" s="74"/>
      <c r="AJ136" s="74"/>
      <c r="AK136" s="74"/>
      <c r="AL136" s="74"/>
    </row>
    <row r="137" spans="1:38" ht="15" x14ac:dyDescent="0.25">
      <c r="A137" s="74"/>
      <c r="B137" s="87"/>
      <c r="C137" s="132" t="s">
        <v>334</v>
      </c>
      <c r="D137" s="132"/>
      <c r="E137" s="132"/>
      <c r="F137" s="133"/>
      <c r="G137" s="133"/>
      <c r="H137" s="76"/>
      <c r="I137" s="76"/>
      <c r="J137" s="76"/>
      <c r="K137" s="74"/>
      <c r="L137" s="77"/>
      <c r="M137" s="77"/>
      <c r="N137" s="77"/>
      <c r="O137" s="77"/>
      <c r="P137" s="78"/>
      <c r="Q137" s="78"/>
      <c r="R137" s="78"/>
      <c r="S137" s="78"/>
      <c r="T137" s="78"/>
      <c r="U137" s="78"/>
      <c r="V137" s="78"/>
      <c r="W137" s="78"/>
      <c r="X137" s="78"/>
      <c r="Y137" s="78"/>
      <c r="Z137" s="78"/>
      <c r="AA137" s="78"/>
      <c r="AB137" s="78"/>
      <c r="AC137" s="79"/>
      <c r="AD137" s="78"/>
      <c r="AE137" s="78"/>
      <c r="AF137" s="78"/>
      <c r="AG137" s="78"/>
      <c r="AH137" s="78"/>
      <c r="AI137" s="74"/>
      <c r="AJ137" s="74"/>
      <c r="AK137" s="74"/>
      <c r="AL137" s="74"/>
    </row>
    <row r="138" spans="1:38" ht="15" x14ac:dyDescent="0.25">
      <c r="A138" s="74"/>
      <c r="B138" s="100"/>
      <c r="C138" s="132" t="s">
        <v>335</v>
      </c>
      <c r="D138" s="132"/>
      <c r="E138" s="132"/>
      <c r="F138" s="133"/>
      <c r="G138" s="133"/>
      <c r="H138" s="76"/>
      <c r="I138" s="76"/>
      <c r="J138" s="76"/>
      <c r="K138" s="77"/>
      <c r="L138" s="77"/>
      <c r="M138" s="77"/>
      <c r="N138" s="77"/>
      <c r="O138" s="77"/>
      <c r="P138" s="78"/>
      <c r="Q138" s="78"/>
      <c r="R138" s="78"/>
      <c r="S138" s="78"/>
      <c r="T138" s="78"/>
      <c r="U138" s="78"/>
      <c r="V138" s="78"/>
      <c r="W138" s="78"/>
      <c r="X138" s="78"/>
      <c r="Y138" s="78"/>
      <c r="Z138" s="78"/>
      <c r="AA138" s="78"/>
      <c r="AB138" s="78"/>
      <c r="AC138" s="79"/>
      <c r="AD138" s="78"/>
      <c r="AE138" s="78"/>
      <c r="AF138" s="78"/>
      <c r="AG138" s="78"/>
      <c r="AH138" s="78"/>
      <c r="AI138" s="74"/>
      <c r="AJ138" s="74"/>
      <c r="AK138" s="74"/>
      <c r="AL138" s="74"/>
    </row>
    <row r="139" spans="1:38" ht="15" x14ac:dyDescent="0.25">
      <c r="A139" s="74"/>
      <c r="B139" s="130"/>
      <c r="C139" s="132" t="s">
        <v>452</v>
      </c>
      <c r="D139" s="132"/>
      <c r="E139" s="132"/>
      <c r="F139" s="133"/>
      <c r="G139" s="133"/>
      <c r="H139" s="76"/>
      <c r="I139" s="76"/>
      <c r="J139" s="76"/>
      <c r="K139" s="77"/>
      <c r="L139" s="77"/>
      <c r="M139" s="77"/>
      <c r="N139" s="77"/>
      <c r="O139" s="77"/>
      <c r="P139" s="78"/>
      <c r="Q139" s="78"/>
      <c r="R139" s="78"/>
      <c r="S139" s="78"/>
      <c r="T139" s="78"/>
      <c r="U139" s="78"/>
      <c r="V139" s="78"/>
      <c r="W139" s="78"/>
      <c r="X139" s="78"/>
      <c r="Y139" s="78"/>
      <c r="Z139" s="78"/>
      <c r="AA139" s="78"/>
      <c r="AB139" s="78"/>
      <c r="AC139" s="79"/>
      <c r="AD139" s="78"/>
      <c r="AE139" s="78"/>
      <c r="AF139" s="78"/>
      <c r="AG139" s="78"/>
      <c r="AH139" s="78"/>
      <c r="AI139" s="74"/>
      <c r="AJ139" s="74"/>
      <c r="AK139" s="74"/>
      <c r="AL139" s="74"/>
    </row>
    <row r="140" spans="1:38" ht="15" x14ac:dyDescent="0.25">
      <c r="A140" s="74"/>
      <c r="B140" s="132"/>
      <c r="C140" s="132"/>
      <c r="D140" s="132"/>
      <c r="E140" s="132"/>
      <c r="F140" s="133"/>
      <c r="G140" s="133"/>
      <c r="H140" s="76"/>
      <c r="I140" s="76"/>
      <c r="J140" s="76"/>
      <c r="K140" s="77"/>
      <c r="L140" s="77"/>
      <c r="M140" s="77"/>
      <c r="N140" s="77"/>
      <c r="O140" s="77"/>
      <c r="P140" s="78"/>
      <c r="Q140" s="78"/>
      <c r="R140" s="78"/>
      <c r="S140" s="78"/>
      <c r="T140" s="78"/>
      <c r="U140" s="78"/>
      <c r="V140" s="78"/>
      <c r="W140" s="78"/>
      <c r="X140" s="78"/>
      <c r="Y140" s="78"/>
      <c r="Z140" s="78"/>
      <c r="AA140" s="78"/>
      <c r="AB140" s="78"/>
      <c r="AC140" s="79"/>
      <c r="AD140" s="78"/>
      <c r="AE140" s="78"/>
      <c r="AF140" s="78"/>
      <c r="AG140" s="78"/>
      <c r="AH140" s="78"/>
      <c r="AI140" s="74"/>
      <c r="AJ140" s="74"/>
      <c r="AK140" s="74"/>
      <c r="AL140" s="74"/>
    </row>
    <row r="141" spans="1:38" ht="15" x14ac:dyDescent="0.25">
      <c r="A141" s="74"/>
      <c r="B141" s="74"/>
      <c r="C141" s="132" t="s">
        <v>336</v>
      </c>
      <c r="D141" s="132"/>
      <c r="E141" s="132"/>
      <c r="F141" s="133"/>
      <c r="G141" s="133"/>
      <c r="H141" s="76"/>
      <c r="I141" s="76"/>
      <c r="J141" s="76"/>
      <c r="K141" s="77"/>
      <c r="L141" s="77"/>
      <c r="M141" s="77"/>
      <c r="N141" s="77"/>
      <c r="O141" s="77"/>
      <c r="P141" s="78"/>
      <c r="Q141" s="78"/>
      <c r="R141" s="78"/>
      <c r="S141" s="78"/>
      <c r="T141" s="78"/>
      <c r="U141" s="78"/>
      <c r="V141" s="78"/>
      <c r="W141" s="78"/>
      <c r="X141" s="78"/>
      <c r="Y141" s="78"/>
      <c r="Z141" s="78"/>
      <c r="AA141" s="78"/>
      <c r="AB141" s="78"/>
      <c r="AC141" s="79"/>
      <c r="AD141" s="78"/>
      <c r="AE141" s="78"/>
      <c r="AF141" s="78"/>
      <c r="AG141" s="78"/>
      <c r="AH141" s="78"/>
      <c r="AI141" s="74"/>
      <c r="AJ141" s="74"/>
      <c r="AK141" s="74"/>
      <c r="AL141" s="74"/>
    </row>
    <row r="142" spans="1:38" ht="15" x14ac:dyDescent="0.25">
      <c r="A142" s="74"/>
      <c r="B142" s="74"/>
      <c r="C142" s="132" t="s">
        <v>337</v>
      </c>
      <c r="D142" s="132"/>
      <c r="E142" s="132"/>
      <c r="F142" s="133"/>
      <c r="G142" s="133"/>
      <c r="H142" s="76"/>
      <c r="I142" s="76"/>
      <c r="J142" s="76"/>
      <c r="K142" s="77"/>
      <c r="L142" s="77"/>
      <c r="M142" s="77"/>
      <c r="N142" s="77"/>
      <c r="O142" s="77"/>
      <c r="P142" s="78"/>
      <c r="Q142" s="78"/>
      <c r="R142" s="78"/>
      <c r="S142" s="78"/>
      <c r="T142" s="78"/>
      <c r="U142" s="78"/>
      <c r="V142" s="78"/>
      <c r="W142" s="78"/>
      <c r="X142" s="78"/>
      <c r="Y142" s="78"/>
      <c r="Z142" s="78"/>
      <c r="AA142" s="78"/>
      <c r="AB142" s="78"/>
      <c r="AC142" s="79"/>
      <c r="AD142" s="78"/>
      <c r="AE142" s="78"/>
      <c r="AF142" s="78"/>
      <c r="AG142" s="78"/>
      <c r="AH142" s="78"/>
      <c r="AI142" s="74"/>
      <c r="AJ142" s="74"/>
      <c r="AK142" s="74"/>
      <c r="AL142" s="74"/>
    </row>
    <row r="143" spans="1:38" ht="15" x14ac:dyDescent="0.25">
      <c r="A143" s="74"/>
      <c r="B143" s="74"/>
      <c r="C143" s="132" t="s">
        <v>338</v>
      </c>
      <c r="D143" s="132"/>
      <c r="E143" s="132"/>
      <c r="F143" s="133"/>
      <c r="G143" s="133"/>
      <c r="H143" s="76"/>
      <c r="I143" s="76"/>
      <c r="J143" s="76"/>
      <c r="K143" s="77"/>
      <c r="L143" s="77"/>
      <c r="M143" s="77"/>
      <c r="N143" s="77"/>
      <c r="O143" s="77"/>
      <c r="P143" s="78"/>
      <c r="Q143" s="78"/>
      <c r="R143" s="78"/>
      <c r="S143" s="78"/>
      <c r="T143" s="78"/>
      <c r="U143" s="78"/>
      <c r="V143" s="78"/>
      <c r="W143" s="78"/>
      <c r="X143" s="78"/>
      <c r="Y143" s="78"/>
      <c r="Z143" s="78"/>
      <c r="AA143" s="78"/>
      <c r="AB143" s="78"/>
      <c r="AC143" s="79"/>
      <c r="AD143" s="78"/>
      <c r="AE143" s="78"/>
      <c r="AF143" s="78"/>
      <c r="AG143" s="78"/>
      <c r="AH143" s="78"/>
      <c r="AI143" s="74"/>
      <c r="AJ143" s="74"/>
      <c r="AK143" s="74"/>
      <c r="AL143" s="74"/>
    </row>
    <row r="144" spans="1:38" ht="15" x14ac:dyDescent="0.25">
      <c r="A144" s="74"/>
      <c r="B144" s="74"/>
      <c r="C144" s="132" t="s">
        <v>339</v>
      </c>
      <c r="D144" s="132"/>
      <c r="E144" s="132"/>
      <c r="F144" s="133"/>
      <c r="G144" s="133"/>
      <c r="H144" s="76"/>
      <c r="I144" s="76"/>
      <c r="J144" s="76"/>
      <c r="K144" s="77"/>
      <c r="L144" s="77"/>
      <c r="M144" s="77"/>
      <c r="N144" s="77"/>
      <c r="O144" s="77"/>
      <c r="P144" s="78"/>
      <c r="Q144" s="78"/>
      <c r="R144" s="78"/>
      <c r="S144" s="78"/>
      <c r="T144" s="78"/>
      <c r="U144" s="78"/>
      <c r="V144" s="78"/>
      <c r="W144" s="78"/>
      <c r="X144" s="78"/>
      <c r="Y144" s="78"/>
      <c r="Z144" s="78"/>
      <c r="AA144" s="78"/>
      <c r="AB144" s="78"/>
      <c r="AC144" s="79"/>
      <c r="AD144" s="78"/>
      <c r="AE144" s="78"/>
      <c r="AF144" s="78"/>
      <c r="AG144" s="78"/>
      <c r="AH144" s="78"/>
      <c r="AI144" s="74"/>
      <c r="AJ144" s="74"/>
      <c r="AK144" s="74"/>
      <c r="AL144" s="74"/>
    </row>
    <row r="145" spans="1:38" ht="15" x14ac:dyDescent="0.25">
      <c r="A145" s="74"/>
      <c r="B145" s="132"/>
      <c r="C145" s="132"/>
      <c r="D145" s="132"/>
      <c r="E145" s="132"/>
      <c r="F145" s="133"/>
      <c r="G145" s="133"/>
      <c r="H145" s="76"/>
      <c r="I145" s="76"/>
      <c r="J145" s="76"/>
      <c r="K145" s="77"/>
      <c r="L145" s="77"/>
      <c r="M145" s="77"/>
      <c r="N145" s="77"/>
      <c r="O145" s="77"/>
      <c r="P145" s="78"/>
      <c r="Q145" s="78"/>
      <c r="R145" s="78"/>
      <c r="S145" s="78"/>
      <c r="T145" s="78"/>
      <c r="U145" s="78"/>
      <c r="V145" s="78"/>
      <c r="W145" s="78"/>
      <c r="X145" s="78"/>
      <c r="Y145" s="78"/>
      <c r="Z145" s="78"/>
      <c r="AA145" s="78"/>
      <c r="AB145" s="78"/>
      <c r="AC145" s="79"/>
      <c r="AD145" s="78"/>
      <c r="AE145" s="78"/>
      <c r="AF145" s="78"/>
      <c r="AG145" s="78"/>
      <c r="AH145" s="78"/>
      <c r="AI145" s="74"/>
      <c r="AJ145" s="74"/>
      <c r="AK145" s="74"/>
      <c r="AL145" s="74"/>
    </row>
    <row r="146" spans="1:38" ht="15" x14ac:dyDescent="0.25">
      <c r="A146" s="74"/>
      <c r="B146" s="131" t="s">
        <v>340</v>
      </c>
      <c r="C146" s="131"/>
      <c r="D146" s="131"/>
      <c r="E146" s="131"/>
      <c r="F146" s="75"/>
      <c r="G146" s="76"/>
      <c r="H146" s="76"/>
      <c r="I146" s="135" t="s">
        <v>341</v>
      </c>
      <c r="J146" s="136"/>
      <c r="K146" s="77"/>
      <c r="L146" s="77"/>
      <c r="M146" s="77"/>
      <c r="N146" s="77"/>
      <c r="O146" s="77"/>
      <c r="P146" s="78"/>
      <c r="Q146" s="78"/>
      <c r="R146" s="78"/>
      <c r="S146" s="78"/>
      <c r="T146" s="78"/>
      <c r="U146" s="78"/>
      <c r="V146" s="78"/>
      <c r="W146" s="78"/>
      <c r="X146" s="78"/>
      <c r="Y146" s="78"/>
      <c r="Z146" s="78"/>
      <c r="AA146" s="78"/>
      <c r="AB146" s="78"/>
      <c r="AC146" s="79"/>
      <c r="AD146" s="78"/>
      <c r="AE146" s="78"/>
      <c r="AF146" s="78"/>
      <c r="AG146" s="78"/>
      <c r="AH146" s="78"/>
      <c r="AI146" s="74"/>
      <c r="AJ146" s="74"/>
      <c r="AK146" s="74"/>
      <c r="AL146" s="74"/>
    </row>
    <row r="147" spans="1:38" ht="15" x14ac:dyDescent="0.25">
      <c r="A147" s="74"/>
      <c r="B147" s="137" t="s">
        <v>342</v>
      </c>
      <c r="C147" s="137" t="s">
        <v>343</v>
      </c>
      <c r="D147" s="137" t="s">
        <v>343</v>
      </c>
      <c r="E147" s="131"/>
      <c r="F147" s="75"/>
      <c r="G147" s="76"/>
      <c r="H147" s="76"/>
      <c r="I147" s="135" t="s">
        <v>344</v>
      </c>
      <c r="J147" s="135" t="s">
        <v>345</v>
      </c>
      <c r="K147" s="77"/>
      <c r="L147" s="77"/>
      <c r="M147" s="77"/>
      <c r="N147" s="77"/>
      <c r="O147" s="77"/>
      <c r="P147" s="78"/>
      <c r="Q147" s="78"/>
      <c r="R147" s="78"/>
      <c r="S147" s="78"/>
      <c r="T147" s="78"/>
      <c r="U147" s="78"/>
      <c r="V147" s="78"/>
      <c r="W147" s="78"/>
      <c r="X147" s="78"/>
      <c r="Y147" s="78"/>
      <c r="Z147" s="78"/>
      <c r="AA147" s="78"/>
      <c r="AB147" s="78"/>
      <c r="AC147" s="79"/>
      <c r="AD147" s="78"/>
      <c r="AE147" s="78"/>
      <c r="AF147" s="78"/>
      <c r="AG147" s="78"/>
      <c r="AH147" s="78"/>
      <c r="AI147" s="74"/>
      <c r="AJ147" s="74"/>
      <c r="AK147" s="74"/>
      <c r="AL147" s="74"/>
    </row>
    <row r="148" spans="1:38" ht="15" x14ac:dyDescent="0.25">
      <c r="A148" s="74"/>
      <c r="B148" s="138" t="s">
        <v>86</v>
      </c>
      <c r="C148" s="138" t="s">
        <v>55</v>
      </c>
      <c r="D148" s="138" t="s">
        <v>55</v>
      </c>
      <c r="E148" s="201" t="s">
        <v>346</v>
      </c>
      <c r="F148" s="201"/>
      <c r="G148" s="201"/>
      <c r="H148" s="201"/>
      <c r="I148" s="138" t="s">
        <v>55</v>
      </c>
      <c r="J148" s="138" t="s">
        <v>55</v>
      </c>
      <c r="K148" s="77"/>
      <c r="L148" s="77"/>
      <c r="M148" s="77"/>
      <c r="N148" s="77"/>
      <c r="O148" s="77"/>
      <c r="P148" s="78"/>
      <c r="Q148" s="78"/>
      <c r="R148" s="78"/>
      <c r="S148" s="78"/>
      <c r="T148" s="78"/>
      <c r="U148" s="78"/>
      <c r="V148" s="78"/>
      <c r="W148" s="78"/>
      <c r="X148" s="78"/>
      <c r="Y148" s="78"/>
      <c r="Z148" s="78"/>
      <c r="AA148" s="78"/>
      <c r="AB148" s="78"/>
      <c r="AC148" s="79"/>
      <c r="AD148" s="78"/>
      <c r="AE148" s="78"/>
      <c r="AF148" s="78"/>
      <c r="AG148" s="78"/>
      <c r="AH148" s="78"/>
      <c r="AI148" s="74"/>
      <c r="AJ148" s="74"/>
      <c r="AK148" s="74"/>
      <c r="AL148" s="74"/>
    </row>
    <row r="149" spans="1:38" ht="15" x14ac:dyDescent="0.25">
      <c r="A149" s="74"/>
      <c r="B149" s="138" t="s">
        <v>2</v>
      </c>
      <c r="C149" s="138" t="s">
        <v>55</v>
      </c>
      <c r="D149" s="138" t="s">
        <v>55</v>
      </c>
      <c r="E149" s="201" t="s">
        <v>347</v>
      </c>
      <c r="F149" s="201"/>
      <c r="G149" s="201"/>
      <c r="H149" s="201"/>
      <c r="I149" s="138" t="s">
        <v>55</v>
      </c>
      <c r="J149" s="138" t="s">
        <v>55</v>
      </c>
      <c r="K149" s="77"/>
      <c r="L149" s="77"/>
      <c r="M149" s="77"/>
      <c r="N149" s="77"/>
      <c r="O149" s="77"/>
      <c r="P149" s="78"/>
      <c r="Q149" s="78"/>
      <c r="R149" s="78"/>
      <c r="S149" s="78"/>
      <c r="T149" s="78"/>
      <c r="U149" s="78"/>
      <c r="V149" s="78"/>
      <c r="W149" s="78"/>
      <c r="X149" s="78"/>
      <c r="Y149" s="78"/>
      <c r="Z149" s="78"/>
      <c r="AA149" s="78"/>
      <c r="AB149" s="78"/>
      <c r="AC149" s="79"/>
      <c r="AD149" s="78"/>
      <c r="AE149" s="78"/>
      <c r="AF149" s="78"/>
      <c r="AG149" s="78"/>
      <c r="AH149" s="78"/>
      <c r="AI149" s="74"/>
      <c r="AJ149" s="74"/>
      <c r="AK149" s="74"/>
      <c r="AL149" s="74"/>
    </row>
    <row r="150" spans="1:38" ht="15" x14ac:dyDescent="0.25">
      <c r="A150" s="74"/>
      <c r="B150" s="138" t="s">
        <v>3</v>
      </c>
      <c r="C150" s="138" t="s">
        <v>55</v>
      </c>
      <c r="D150" s="138" t="s">
        <v>55</v>
      </c>
      <c r="E150" s="201" t="s">
        <v>348</v>
      </c>
      <c r="F150" s="201"/>
      <c r="G150" s="201"/>
      <c r="H150" s="201"/>
      <c r="I150" s="138" t="s">
        <v>55</v>
      </c>
      <c r="J150" s="138" t="s">
        <v>55</v>
      </c>
      <c r="K150" s="77"/>
      <c r="L150" s="77"/>
      <c r="M150" s="77"/>
      <c r="N150" s="77"/>
      <c r="O150" s="77"/>
      <c r="P150" s="78"/>
      <c r="Q150" s="78"/>
      <c r="R150" s="78"/>
      <c r="S150" s="78"/>
      <c r="T150" s="78"/>
      <c r="U150" s="78"/>
      <c r="V150" s="78"/>
      <c r="W150" s="78"/>
      <c r="X150" s="78"/>
      <c r="Y150" s="78"/>
      <c r="Z150" s="78"/>
      <c r="AA150" s="78"/>
      <c r="AB150" s="78"/>
      <c r="AC150" s="79"/>
      <c r="AD150" s="78"/>
      <c r="AE150" s="78"/>
      <c r="AF150" s="78"/>
      <c r="AG150" s="78"/>
      <c r="AH150" s="78"/>
      <c r="AI150" s="74"/>
      <c r="AJ150" s="74"/>
      <c r="AK150" s="74"/>
      <c r="AL150" s="74"/>
    </row>
    <row r="151" spans="1:38" ht="15" x14ac:dyDescent="0.25">
      <c r="A151" s="74"/>
      <c r="B151" s="138" t="s">
        <v>4</v>
      </c>
      <c r="C151" s="138" t="s">
        <v>55</v>
      </c>
      <c r="D151" s="138" t="s">
        <v>55</v>
      </c>
      <c r="E151" s="201" t="s">
        <v>349</v>
      </c>
      <c r="F151" s="201"/>
      <c r="G151" s="201"/>
      <c r="H151" s="201"/>
      <c r="I151" s="138" t="s">
        <v>55</v>
      </c>
      <c r="J151" s="138" t="s">
        <v>55</v>
      </c>
      <c r="K151" s="77"/>
      <c r="L151" s="77"/>
      <c r="M151" s="77"/>
      <c r="N151" s="77"/>
      <c r="O151" s="77"/>
      <c r="P151" s="78"/>
      <c r="Q151" s="78"/>
      <c r="R151" s="78"/>
      <c r="S151" s="78"/>
      <c r="T151" s="78"/>
      <c r="U151" s="78"/>
      <c r="V151" s="78"/>
      <c r="W151" s="78"/>
      <c r="X151" s="78"/>
      <c r="Y151" s="78"/>
      <c r="Z151" s="78"/>
      <c r="AA151" s="78"/>
      <c r="AB151" s="78"/>
      <c r="AC151" s="79"/>
      <c r="AD151" s="78"/>
      <c r="AE151" s="78"/>
      <c r="AF151" s="78"/>
      <c r="AG151" s="78"/>
      <c r="AH151" s="78"/>
      <c r="AI151" s="74"/>
      <c r="AJ151" s="74"/>
      <c r="AK151" s="74"/>
      <c r="AL151" s="74"/>
    </row>
    <row r="152" spans="1:38" ht="15" x14ac:dyDescent="0.25">
      <c r="A152" s="74"/>
      <c r="B152" s="138" t="s">
        <v>5</v>
      </c>
      <c r="C152" s="138" t="s">
        <v>55</v>
      </c>
      <c r="D152" s="138" t="s">
        <v>55</v>
      </c>
      <c r="E152" s="201" t="s">
        <v>350</v>
      </c>
      <c r="F152" s="201"/>
      <c r="G152" s="201"/>
      <c r="H152" s="201"/>
      <c r="I152" s="138" t="s">
        <v>55</v>
      </c>
      <c r="J152" s="138" t="s">
        <v>55</v>
      </c>
      <c r="K152" s="77"/>
      <c r="L152" s="77"/>
      <c r="M152" s="77"/>
      <c r="N152" s="77"/>
      <c r="O152" s="77"/>
      <c r="P152" s="78"/>
      <c r="Q152" s="78"/>
      <c r="R152" s="78"/>
      <c r="S152" s="78"/>
      <c r="T152" s="78"/>
      <c r="U152" s="78"/>
      <c r="V152" s="78"/>
      <c r="W152" s="78"/>
      <c r="X152" s="78"/>
      <c r="Y152" s="78"/>
      <c r="Z152" s="78"/>
      <c r="AA152" s="78"/>
      <c r="AB152" s="78"/>
      <c r="AC152" s="79"/>
      <c r="AD152" s="78"/>
      <c r="AE152" s="78"/>
      <c r="AF152" s="78"/>
      <c r="AG152" s="78"/>
      <c r="AH152" s="78"/>
      <c r="AI152" s="74"/>
      <c r="AJ152" s="74"/>
      <c r="AK152" s="74"/>
      <c r="AL152" s="74"/>
    </row>
    <row r="153" spans="1:38" ht="15" x14ac:dyDescent="0.25">
      <c r="A153" s="74"/>
      <c r="B153" s="138" t="s">
        <v>6</v>
      </c>
      <c r="C153" s="138" t="s">
        <v>55</v>
      </c>
      <c r="D153" s="138" t="s">
        <v>55</v>
      </c>
      <c r="E153" s="201" t="s">
        <v>351</v>
      </c>
      <c r="F153" s="201"/>
      <c r="G153" s="201"/>
      <c r="H153" s="201"/>
      <c r="I153" s="138" t="s">
        <v>55</v>
      </c>
      <c r="J153" s="138" t="s">
        <v>55</v>
      </c>
      <c r="K153" s="77"/>
      <c r="L153" s="77"/>
      <c r="M153" s="77"/>
      <c r="N153" s="77"/>
      <c r="O153" s="77"/>
      <c r="P153" s="78"/>
      <c r="Q153" s="78"/>
      <c r="R153" s="78"/>
      <c r="S153" s="78"/>
      <c r="T153" s="78"/>
      <c r="U153" s="78"/>
      <c r="V153" s="78"/>
      <c r="W153" s="78"/>
      <c r="X153" s="78"/>
      <c r="Y153" s="78"/>
      <c r="Z153" s="78"/>
      <c r="AA153" s="78"/>
      <c r="AB153" s="78"/>
      <c r="AC153" s="79"/>
      <c r="AD153" s="78"/>
      <c r="AE153" s="78"/>
      <c r="AF153" s="78"/>
      <c r="AG153" s="78"/>
      <c r="AH153" s="78"/>
      <c r="AI153" s="74"/>
      <c r="AJ153" s="74"/>
      <c r="AK153" s="74"/>
      <c r="AL153" s="74"/>
    </row>
    <row r="154" spans="1:38" ht="15" x14ac:dyDescent="0.25">
      <c r="A154" s="74"/>
      <c r="B154" s="138" t="s">
        <v>7</v>
      </c>
      <c r="C154" s="138" t="s">
        <v>352</v>
      </c>
      <c r="D154" s="138" t="s">
        <v>353</v>
      </c>
      <c r="E154" s="201" t="s">
        <v>354</v>
      </c>
      <c r="F154" s="201"/>
      <c r="G154" s="201"/>
      <c r="H154" s="201"/>
      <c r="I154" s="138" t="s">
        <v>55</v>
      </c>
      <c r="J154" s="138" t="s">
        <v>55</v>
      </c>
      <c r="K154" s="77"/>
      <c r="L154" s="77"/>
      <c r="M154" s="77"/>
      <c r="N154" s="77"/>
      <c r="O154" s="77"/>
      <c r="P154" s="78"/>
      <c r="Q154" s="78"/>
      <c r="R154" s="78"/>
      <c r="S154" s="78"/>
      <c r="T154" s="78"/>
      <c r="U154" s="78"/>
      <c r="V154" s="78"/>
      <c r="W154" s="78"/>
      <c r="X154" s="78"/>
      <c r="Y154" s="78"/>
      <c r="Z154" s="78"/>
      <c r="AA154" s="78"/>
      <c r="AB154" s="78"/>
      <c r="AC154" s="79"/>
      <c r="AD154" s="78"/>
      <c r="AE154" s="78"/>
      <c r="AF154" s="78"/>
      <c r="AG154" s="78"/>
      <c r="AH154" s="78"/>
      <c r="AI154" s="74"/>
      <c r="AJ154" s="74"/>
      <c r="AK154" s="74"/>
      <c r="AL154" s="74"/>
    </row>
    <row r="155" spans="1:38" ht="15" x14ac:dyDescent="0.25">
      <c r="A155" s="74"/>
      <c r="B155" s="138" t="s">
        <v>8</v>
      </c>
      <c r="C155" s="138" t="s">
        <v>352</v>
      </c>
      <c r="D155" s="138" t="s">
        <v>353</v>
      </c>
      <c r="E155" s="201" t="s">
        <v>355</v>
      </c>
      <c r="F155" s="201"/>
      <c r="G155" s="201"/>
      <c r="H155" s="201"/>
      <c r="I155" s="138" t="s">
        <v>55</v>
      </c>
      <c r="J155" s="138" t="s">
        <v>55</v>
      </c>
      <c r="K155" s="77"/>
      <c r="L155" s="77"/>
      <c r="M155" s="77"/>
      <c r="N155" s="77"/>
      <c r="O155" s="77"/>
      <c r="P155" s="78"/>
      <c r="Q155" s="78"/>
      <c r="R155" s="78"/>
      <c r="S155" s="78"/>
      <c r="T155" s="78"/>
      <c r="U155" s="78"/>
      <c r="V155" s="78"/>
      <c r="W155" s="78"/>
      <c r="X155" s="78"/>
      <c r="Y155" s="78"/>
      <c r="Z155" s="78"/>
      <c r="AA155" s="78"/>
      <c r="AB155" s="78"/>
      <c r="AC155" s="79"/>
      <c r="AD155" s="78"/>
      <c r="AE155" s="78"/>
      <c r="AF155" s="78"/>
      <c r="AG155" s="78"/>
      <c r="AH155" s="78"/>
      <c r="AI155" s="74"/>
      <c r="AJ155" s="74"/>
      <c r="AK155" s="74"/>
      <c r="AL155" s="74"/>
    </row>
    <row r="156" spans="1:38" ht="15" x14ac:dyDescent="0.25">
      <c r="A156" s="74"/>
      <c r="B156" s="138" t="s">
        <v>9</v>
      </c>
      <c r="C156" s="138" t="s">
        <v>352</v>
      </c>
      <c r="D156" s="138" t="s">
        <v>353</v>
      </c>
      <c r="E156" s="201" t="s">
        <v>356</v>
      </c>
      <c r="F156" s="201"/>
      <c r="G156" s="201"/>
      <c r="H156" s="201"/>
      <c r="I156" s="138" t="s">
        <v>55</v>
      </c>
      <c r="J156" s="138" t="s">
        <v>55</v>
      </c>
      <c r="K156" s="77"/>
      <c r="L156" s="77"/>
      <c r="M156" s="77"/>
      <c r="N156" s="77"/>
      <c r="O156" s="77"/>
      <c r="P156" s="78"/>
      <c r="Q156" s="78"/>
      <c r="R156" s="78"/>
      <c r="S156" s="78"/>
      <c r="T156" s="78"/>
      <c r="U156" s="78"/>
      <c r="V156" s="78"/>
      <c r="W156" s="78"/>
      <c r="X156" s="78"/>
      <c r="Y156" s="78"/>
      <c r="Z156" s="78"/>
      <c r="AA156" s="78"/>
      <c r="AB156" s="78"/>
      <c r="AC156" s="79"/>
      <c r="AD156" s="78"/>
      <c r="AE156" s="78"/>
      <c r="AF156" s="78"/>
      <c r="AG156" s="78"/>
      <c r="AH156" s="78"/>
      <c r="AI156" s="74"/>
      <c r="AJ156" s="74"/>
      <c r="AK156" s="74"/>
      <c r="AL156" s="74"/>
    </row>
    <row r="157" spans="1:38" ht="15" x14ac:dyDescent="0.25">
      <c r="A157" s="74"/>
      <c r="B157" s="138" t="s">
        <v>10</v>
      </c>
      <c r="C157" s="138" t="s">
        <v>352</v>
      </c>
      <c r="D157" s="138" t="s">
        <v>353</v>
      </c>
      <c r="E157" s="201" t="s">
        <v>357</v>
      </c>
      <c r="F157" s="201"/>
      <c r="G157" s="201"/>
      <c r="H157" s="201"/>
      <c r="I157" s="138" t="s">
        <v>358</v>
      </c>
      <c r="J157" s="138" t="s">
        <v>7</v>
      </c>
      <c r="K157" s="77"/>
      <c r="L157" s="77"/>
      <c r="M157" s="77"/>
      <c r="N157" s="77"/>
      <c r="O157" s="77"/>
      <c r="P157" s="78"/>
      <c r="Q157" s="78"/>
      <c r="R157" s="78"/>
      <c r="S157" s="78"/>
      <c r="T157" s="78"/>
      <c r="U157" s="78"/>
      <c r="V157" s="78"/>
      <c r="W157" s="78"/>
      <c r="X157" s="78"/>
      <c r="Y157" s="78"/>
      <c r="Z157" s="78"/>
      <c r="AA157" s="78"/>
      <c r="AB157" s="78"/>
      <c r="AC157" s="79"/>
      <c r="AD157" s="78"/>
      <c r="AE157" s="78"/>
      <c r="AF157" s="78"/>
      <c r="AG157" s="78"/>
      <c r="AH157" s="78"/>
      <c r="AI157" s="74"/>
      <c r="AJ157" s="74"/>
      <c r="AK157" s="74"/>
      <c r="AL157" s="74"/>
    </row>
    <row r="158" spans="1:38" ht="15" x14ac:dyDescent="0.25">
      <c r="A158" s="74"/>
      <c r="B158" s="138" t="s">
        <v>359</v>
      </c>
      <c r="C158" s="138" t="s">
        <v>352</v>
      </c>
      <c r="D158" s="138" t="s">
        <v>353</v>
      </c>
      <c r="E158" s="201" t="s">
        <v>360</v>
      </c>
      <c r="F158" s="201"/>
      <c r="G158" s="201"/>
      <c r="H158" s="201"/>
      <c r="I158" s="138" t="s">
        <v>55</v>
      </c>
      <c r="J158" s="138" t="s">
        <v>55</v>
      </c>
      <c r="K158" s="77"/>
      <c r="L158" s="77"/>
      <c r="M158" s="77"/>
      <c r="N158" s="77"/>
      <c r="O158" s="77"/>
      <c r="P158" s="78"/>
      <c r="Q158" s="78"/>
      <c r="R158" s="78"/>
      <c r="S158" s="78"/>
      <c r="T158" s="78"/>
      <c r="U158" s="78"/>
      <c r="V158" s="78"/>
      <c r="W158" s="78"/>
      <c r="X158" s="78"/>
      <c r="Y158" s="78"/>
      <c r="Z158" s="78"/>
      <c r="AA158" s="78"/>
      <c r="AB158" s="78"/>
      <c r="AC158" s="79"/>
      <c r="AD158" s="78"/>
      <c r="AE158" s="78"/>
      <c r="AF158" s="78"/>
      <c r="AG158" s="78"/>
      <c r="AH158" s="78"/>
      <c r="AI158" s="74"/>
      <c r="AJ158" s="74"/>
      <c r="AK158" s="74"/>
      <c r="AL158" s="74"/>
    </row>
    <row r="159" spans="1:38" ht="15" x14ac:dyDescent="0.25">
      <c r="A159" s="74"/>
      <c r="B159" s="138" t="s">
        <v>12</v>
      </c>
      <c r="C159" s="138" t="s">
        <v>352</v>
      </c>
      <c r="D159" s="138" t="s">
        <v>353</v>
      </c>
      <c r="E159" s="201" t="s">
        <v>361</v>
      </c>
      <c r="F159" s="201"/>
      <c r="G159" s="201"/>
      <c r="H159" s="201"/>
      <c r="I159" s="138" t="s">
        <v>55</v>
      </c>
      <c r="J159" s="138" t="s">
        <v>55</v>
      </c>
      <c r="K159" s="77"/>
      <c r="L159" s="77"/>
      <c r="M159" s="77"/>
      <c r="N159" s="77"/>
      <c r="O159" s="77"/>
      <c r="P159" s="78"/>
      <c r="Q159" s="78"/>
      <c r="R159" s="78"/>
      <c r="S159" s="78"/>
      <c r="T159" s="78"/>
      <c r="U159" s="78"/>
      <c r="V159" s="78"/>
      <c r="W159" s="78"/>
      <c r="X159" s="78"/>
      <c r="Y159" s="78"/>
      <c r="Z159" s="78"/>
      <c r="AA159" s="78"/>
      <c r="AB159" s="78"/>
      <c r="AC159" s="79"/>
      <c r="AD159" s="78"/>
      <c r="AE159" s="78"/>
      <c r="AF159" s="78"/>
      <c r="AG159" s="78"/>
      <c r="AH159" s="78"/>
      <c r="AI159" s="74"/>
      <c r="AJ159" s="74"/>
      <c r="AK159" s="74"/>
      <c r="AL159" s="74"/>
    </row>
    <row r="160" spans="1:38" ht="15" x14ac:dyDescent="0.25">
      <c r="A160" s="74"/>
      <c r="B160" s="138" t="s">
        <v>362</v>
      </c>
      <c r="C160" s="138" t="s">
        <v>352</v>
      </c>
      <c r="D160" s="138" t="s">
        <v>353</v>
      </c>
      <c r="E160" s="201" t="s">
        <v>363</v>
      </c>
      <c r="F160" s="201"/>
      <c r="G160" s="201"/>
      <c r="H160" s="201"/>
      <c r="I160" s="138" t="s">
        <v>55</v>
      </c>
      <c r="J160" s="138" t="s">
        <v>55</v>
      </c>
      <c r="K160" s="77"/>
      <c r="L160" s="77"/>
      <c r="M160" s="77"/>
      <c r="N160" s="77"/>
      <c r="O160" s="77"/>
      <c r="P160" s="78"/>
      <c r="Q160" s="78"/>
      <c r="R160" s="78"/>
      <c r="S160" s="78"/>
      <c r="T160" s="78"/>
      <c r="U160" s="78"/>
      <c r="V160" s="78"/>
      <c r="W160" s="78"/>
      <c r="X160" s="78"/>
      <c r="Y160" s="78"/>
      <c r="Z160" s="78"/>
      <c r="AA160" s="78"/>
      <c r="AB160" s="78"/>
      <c r="AC160" s="79"/>
      <c r="AD160" s="78"/>
      <c r="AE160" s="78"/>
      <c r="AF160" s="78"/>
      <c r="AG160" s="78"/>
      <c r="AH160" s="78"/>
      <c r="AI160" s="74"/>
      <c r="AJ160" s="74"/>
      <c r="AK160" s="74"/>
      <c r="AL160" s="74"/>
    </row>
    <row r="161" spans="1:38" ht="15" x14ac:dyDescent="0.25">
      <c r="A161" s="74"/>
      <c r="B161" s="138" t="s">
        <v>364</v>
      </c>
      <c r="C161" s="138" t="s">
        <v>352</v>
      </c>
      <c r="D161" s="138" t="s">
        <v>353</v>
      </c>
      <c r="E161" s="201" t="s">
        <v>365</v>
      </c>
      <c r="F161" s="201"/>
      <c r="G161" s="201"/>
      <c r="H161" s="201"/>
      <c r="I161" s="138" t="s">
        <v>55</v>
      </c>
      <c r="J161" s="138" t="s">
        <v>55</v>
      </c>
      <c r="K161" s="77"/>
      <c r="L161" s="77"/>
      <c r="M161" s="77"/>
      <c r="N161" s="77"/>
      <c r="O161" s="77"/>
      <c r="P161" s="78"/>
      <c r="Q161" s="78"/>
      <c r="R161" s="78"/>
      <c r="S161" s="78"/>
      <c r="T161" s="78"/>
      <c r="U161" s="78"/>
      <c r="V161" s="78"/>
      <c r="W161" s="78"/>
      <c r="X161" s="78"/>
      <c r="Y161" s="78"/>
      <c r="Z161" s="78"/>
      <c r="AA161" s="78"/>
      <c r="AB161" s="78"/>
      <c r="AC161" s="79"/>
      <c r="AD161" s="78"/>
      <c r="AE161" s="78"/>
      <c r="AF161" s="78"/>
      <c r="AG161" s="78"/>
      <c r="AH161" s="78"/>
      <c r="AI161" s="74"/>
      <c r="AJ161" s="74"/>
      <c r="AK161" s="74"/>
      <c r="AL161" s="74"/>
    </row>
    <row r="162" spans="1:38" ht="15" x14ac:dyDescent="0.25">
      <c r="A162" s="74"/>
      <c r="B162" s="138" t="s">
        <v>366</v>
      </c>
      <c r="C162" s="138" t="s">
        <v>352</v>
      </c>
      <c r="D162" s="138" t="s">
        <v>55</v>
      </c>
      <c r="E162" s="201" t="s">
        <v>367</v>
      </c>
      <c r="F162" s="201"/>
      <c r="G162" s="201"/>
      <c r="H162" s="201"/>
      <c r="I162" s="138" t="s">
        <v>55</v>
      </c>
      <c r="J162" s="138" t="s">
        <v>55</v>
      </c>
      <c r="K162" s="77"/>
      <c r="L162" s="77"/>
      <c r="M162" s="77"/>
      <c r="N162" s="77"/>
      <c r="O162" s="77"/>
      <c r="P162" s="78"/>
      <c r="Q162" s="78"/>
      <c r="R162" s="78"/>
      <c r="S162" s="78"/>
      <c r="T162" s="78"/>
      <c r="U162" s="78"/>
      <c r="V162" s="78"/>
      <c r="W162" s="78"/>
      <c r="X162" s="78"/>
      <c r="Y162" s="78"/>
      <c r="Z162" s="78"/>
      <c r="AA162" s="78"/>
      <c r="AB162" s="78"/>
      <c r="AC162" s="79"/>
      <c r="AD162" s="78"/>
      <c r="AE162" s="78"/>
      <c r="AF162" s="78"/>
      <c r="AG162" s="78"/>
      <c r="AH162" s="78"/>
      <c r="AI162" s="74"/>
      <c r="AJ162" s="74"/>
      <c r="AK162" s="74"/>
      <c r="AL162" s="74"/>
    </row>
    <row r="163" spans="1:38" ht="15" x14ac:dyDescent="0.25">
      <c r="A163" s="74"/>
      <c r="B163" s="138" t="s">
        <v>368</v>
      </c>
      <c r="C163" s="138" t="s">
        <v>352</v>
      </c>
      <c r="D163" s="138" t="s">
        <v>353</v>
      </c>
      <c r="E163" s="201" t="s">
        <v>369</v>
      </c>
      <c r="F163" s="201"/>
      <c r="G163" s="201"/>
      <c r="H163" s="201"/>
      <c r="I163" s="138" t="s">
        <v>370</v>
      </c>
      <c r="J163" s="138" t="s">
        <v>371</v>
      </c>
      <c r="K163" s="77"/>
      <c r="L163" s="77"/>
      <c r="M163" s="77"/>
      <c r="N163" s="77"/>
      <c r="O163" s="77"/>
      <c r="P163" s="78"/>
      <c r="Q163" s="78"/>
      <c r="R163" s="78"/>
      <c r="S163" s="78"/>
      <c r="T163" s="78"/>
      <c r="U163" s="78"/>
      <c r="V163" s="78"/>
      <c r="W163" s="78"/>
      <c r="X163" s="78"/>
      <c r="Y163" s="78"/>
      <c r="Z163" s="78"/>
      <c r="AA163" s="78"/>
      <c r="AB163" s="78"/>
      <c r="AC163" s="79"/>
      <c r="AD163" s="78"/>
      <c r="AE163" s="78"/>
      <c r="AF163" s="78"/>
      <c r="AG163" s="78"/>
      <c r="AH163" s="78"/>
      <c r="AI163" s="74"/>
      <c r="AJ163" s="74"/>
      <c r="AK163" s="74"/>
      <c r="AL163" s="74"/>
    </row>
    <row r="164" spans="1:38" ht="15" x14ac:dyDescent="0.25">
      <c r="A164" s="74"/>
      <c r="B164" s="138" t="s">
        <v>372</v>
      </c>
      <c r="C164" s="138" t="s">
        <v>352</v>
      </c>
      <c r="D164" s="138" t="s">
        <v>353</v>
      </c>
      <c r="E164" s="201" t="s">
        <v>373</v>
      </c>
      <c r="F164" s="201"/>
      <c r="G164" s="201"/>
      <c r="H164" s="201"/>
      <c r="I164" s="138" t="s">
        <v>370</v>
      </c>
      <c r="J164" s="138" t="s">
        <v>374</v>
      </c>
      <c r="K164" s="77"/>
      <c r="L164" s="77"/>
      <c r="M164" s="77"/>
      <c r="N164" s="77"/>
      <c r="O164" s="77"/>
      <c r="P164" s="78"/>
      <c r="Q164" s="78"/>
      <c r="R164" s="78"/>
      <c r="S164" s="78"/>
      <c r="T164" s="78"/>
      <c r="U164" s="78"/>
      <c r="V164" s="78"/>
      <c r="W164" s="78"/>
      <c r="X164" s="78"/>
      <c r="Y164" s="78"/>
      <c r="Z164" s="78"/>
      <c r="AA164" s="78"/>
      <c r="AB164" s="78"/>
      <c r="AC164" s="79"/>
      <c r="AD164" s="78"/>
      <c r="AE164" s="78"/>
      <c r="AF164" s="78"/>
      <c r="AG164" s="78"/>
      <c r="AH164" s="78"/>
      <c r="AI164" s="74"/>
      <c r="AJ164" s="74"/>
      <c r="AK164" s="74"/>
      <c r="AL164" s="74"/>
    </row>
    <row r="165" spans="1:38" ht="15" x14ac:dyDescent="0.25">
      <c r="A165" s="74"/>
      <c r="B165" s="138" t="s">
        <v>375</v>
      </c>
      <c r="C165" s="138" t="s">
        <v>352</v>
      </c>
      <c r="D165" s="138" t="s">
        <v>353</v>
      </c>
      <c r="E165" s="201" t="s">
        <v>376</v>
      </c>
      <c r="F165" s="201"/>
      <c r="G165" s="201"/>
      <c r="H165" s="201"/>
      <c r="I165" s="138" t="s">
        <v>55</v>
      </c>
      <c r="J165" s="138" t="s">
        <v>55</v>
      </c>
      <c r="K165" s="77"/>
      <c r="L165" s="77"/>
      <c r="M165" s="77"/>
      <c r="N165" s="77"/>
      <c r="O165" s="77"/>
      <c r="P165" s="78"/>
      <c r="Q165" s="78"/>
      <c r="R165" s="78"/>
      <c r="S165" s="78"/>
      <c r="T165" s="78"/>
      <c r="U165" s="78"/>
      <c r="V165" s="78"/>
      <c r="W165" s="78"/>
      <c r="X165" s="78"/>
      <c r="Y165" s="78"/>
      <c r="Z165" s="78"/>
      <c r="AA165" s="78"/>
      <c r="AB165" s="78"/>
      <c r="AC165" s="79"/>
      <c r="AD165" s="78"/>
      <c r="AE165" s="78"/>
      <c r="AF165" s="78"/>
      <c r="AG165" s="78"/>
      <c r="AH165" s="78"/>
      <c r="AI165" s="74"/>
      <c r="AJ165" s="74"/>
      <c r="AK165" s="74"/>
      <c r="AL165" s="74"/>
    </row>
    <row r="166" spans="1:38" ht="15" x14ac:dyDescent="0.25">
      <c r="A166" s="74"/>
      <c r="B166" s="138" t="s">
        <v>377</v>
      </c>
      <c r="C166" s="138" t="s">
        <v>352</v>
      </c>
      <c r="D166" s="138" t="s">
        <v>353</v>
      </c>
      <c r="E166" s="201" t="s">
        <v>378</v>
      </c>
      <c r="F166" s="201"/>
      <c r="G166" s="201"/>
      <c r="H166" s="201"/>
      <c r="I166" s="138" t="s">
        <v>379</v>
      </c>
      <c r="J166" s="138" t="s">
        <v>3</v>
      </c>
      <c r="K166" s="77"/>
      <c r="L166" s="77"/>
      <c r="M166" s="77"/>
      <c r="N166" s="77"/>
      <c r="O166" s="77"/>
      <c r="P166" s="78"/>
      <c r="Q166" s="78"/>
      <c r="R166" s="78"/>
      <c r="S166" s="78"/>
      <c r="T166" s="78"/>
      <c r="U166" s="78"/>
      <c r="V166" s="78"/>
      <c r="W166" s="78"/>
      <c r="X166" s="78"/>
      <c r="Y166" s="78"/>
      <c r="Z166" s="78"/>
      <c r="AA166" s="78"/>
      <c r="AB166" s="78"/>
      <c r="AC166" s="79"/>
      <c r="AD166" s="78"/>
      <c r="AE166" s="78"/>
      <c r="AF166" s="78"/>
      <c r="AG166" s="78"/>
      <c r="AH166" s="78"/>
      <c r="AI166" s="74"/>
      <c r="AJ166" s="74"/>
      <c r="AK166" s="74"/>
      <c r="AL166" s="74"/>
    </row>
    <row r="167" spans="1:38" ht="15" x14ac:dyDescent="0.25">
      <c r="A167" s="74"/>
      <c r="B167" s="138" t="s">
        <v>380</v>
      </c>
      <c r="C167" s="138" t="s">
        <v>352</v>
      </c>
      <c r="D167" s="138" t="s">
        <v>353</v>
      </c>
      <c r="E167" s="201" t="s">
        <v>381</v>
      </c>
      <c r="F167" s="201"/>
      <c r="G167" s="201"/>
      <c r="H167" s="201"/>
      <c r="I167" s="138" t="s">
        <v>379</v>
      </c>
      <c r="J167" s="138" t="s">
        <v>4</v>
      </c>
      <c r="K167" s="77"/>
      <c r="L167" s="77"/>
      <c r="M167" s="77"/>
      <c r="N167" s="77"/>
      <c r="O167" s="77"/>
      <c r="P167" s="78"/>
      <c r="Q167" s="78"/>
      <c r="R167" s="78"/>
      <c r="S167" s="78"/>
      <c r="T167" s="78"/>
      <c r="U167" s="78"/>
      <c r="V167" s="78"/>
      <c r="W167" s="78"/>
      <c r="X167" s="78"/>
      <c r="Y167" s="78"/>
      <c r="Z167" s="78"/>
      <c r="AA167" s="78"/>
      <c r="AB167" s="78"/>
      <c r="AC167" s="79"/>
      <c r="AD167" s="78"/>
      <c r="AE167" s="78"/>
      <c r="AF167" s="78"/>
      <c r="AG167" s="78"/>
      <c r="AH167" s="78"/>
      <c r="AI167" s="74"/>
      <c r="AJ167" s="74"/>
      <c r="AK167" s="74"/>
      <c r="AL167" s="74"/>
    </row>
    <row r="168" spans="1:38" ht="15" x14ac:dyDescent="0.25">
      <c r="A168" s="74"/>
      <c r="B168" s="138" t="s">
        <v>382</v>
      </c>
      <c r="C168" s="139" t="s">
        <v>352</v>
      </c>
      <c r="D168" s="138" t="s">
        <v>353</v>
      </c>
      <c r="E168" s="201" t="s">
        <v>383</v>
      </c>
      <c r="F168" s="201"/>
      <c r="G168" s="201"/>
      <c r="H168" s="201"/>
      <c r="I168" s="138" t="s">
        <v>379</v>
      </c>
      <c r="J168" s="138" t="s">
        <v>384</v>
      </c>
      <c r="K168" s="77"/>
      <c r="L168" s="77"/>
      <c r="M168" s="77"/>
      <c r="N168" s="77"/>
      <c r="O168" s="77"/>
      <c r="P168" s="78"/>
      <c r="Q168" s="78"/>
      <c r="R168" s="78"/>
      <c r="S168" s="78"/>
      <c r="T168" s="78"/>
      <c r="U168" s="78"/>
      <c r="V168" s="78"/>
      <c r="W168" s="78"/>
      <c r="X168" s="78"/>
      <c r="Y168" s="78"/>
      <c r="Z168" s="78"/>
      <c r="AA168" s="78"/>
      <c r="AB168" s="78"/>
      <c r="AC168" s="79"/>
      <c r="AD168" s="78"/>
      <c r="AE168" s="78"/>
      <c r="AF168" s="78"/>
      <c r="AG168" s="78"/>
      <c r="AH168" s="78"/>
      <c r="AI168" s="74"/>
      <c r="AJ168" s="74"/>
      <c r="AK168" s="74"/>
      <c r="AL168" s="74"/>
    </row>
    <row r="169" spans="1:38" ht="15" x14ac:dyDescent="0.25">
      <c r="A169" s="74"/>
      <c r="B169" s="138" t="s">
        <v>385</v>
      </c>
      <c r="C169" s="139" t="s">
        <v>352</v>
      </c>
      <c r="D169" s="138" t="s">
        <v>353</v>
      </c>
      <c r="E169" s="201" t="s">
        <v>386</v>
      </c>
      <c r="F169" s="201"/>
      <c r="G169" s="201"/>
      <c r="H169" s="201"/>
      <c r="I169" s="138" t="s">
        <v>379</v>
      </c>
      <c r="J169" s="138" t="s">
        <v>11</v>
      </c>
      <c r="K169" s="77"/>
      <c r="L169" s="77"/>
      <c r="M169" s="77"/>
      <c r="N169" s="77"/>
      <c r="O169" s="77"/>
      <c r="P169" s="78"/>
      <c r="Q169" s="78"/>
      <c r="R169" s="78"/>
      <c r="S169" s="78"/>
      <c r="T169" s="78"/>
      <c r="U169" s="78"/>
      <c r="V169" s="78"/>
      <c r="W169" s="78"/>
      <c r="X169" s="78"/>
      <c r="Y169" s="78"/>
      <c r="Z169" s="78"/>
      <c r="AA169" s="78"/>
      <c r="AB169" s="78"/>
      <c r="AC169" s="79"/>
      <c r="AD169" s="78"/>
      <c r="AE169" s="78"/>
      <c r="AF169" s="78"/>
      <c r="AG169" s="78"/>
      <c r="AH169" s="78"/>
      <c r="AI169" s="74"/>
      <c r="AJ169" s="74"/>
      <c r="AK169" s="74"/>
      <c r="AL169" s="74"/>
    </row>
    <row r="170" spans="1:38" ht="15" x14ac:dyDescent="0.25">
      <c r="A170" s="74"/>
      <c r="B170" s="138" t="s">
        <v>387</v>
      </c>
      <c r="C170" s="139" t="s">
        <v>352</v>
      </c>
      <c r="D170" s="138" t="s">
        <v>353</v>
      </c>
      <c r="E170" s="201" t="s">
        <v>388</v>
      </c>
      <c r="F170" s="201"/>
      <c r="G170" s="201"/>
      <c r="H170" s="201"/>
      <c r="I170" s="138" t="s">
        <v>55</v>
      </c>
      <c r="J170" s="138" t="s">
        <v>55</v>
      </c>
      <c r="K170" s="77"/>
      <c r="L170" s="77"/>
      <c r="M170" s="77"/>
      <c r="N170" s="77"/>
      <c r="O170" s="77"/>
      <c r="P170" s="78"/>
      <c r="Q170" s="78"/>
      <c r="R170" s="78"/>
      <c r="S170" s="78"/>
      <c r="T170" s="78"/>
      <c r="U170" s="78"/>
      <c r="V170" s="78"/>
      <c r="W170" s="78"/>
      <c r="X170" s="78"/>
      <c r="Y170" s="78"/>
      <c r="Z170" s="78"/>
      <c r="AA170" s="78"/>
      <c r="AB170" s="78"/>
      <c r="AC170" s="79"/>
      <c r="AD170" s="78"/>
      <c r="AE170" s="78"/>
      <c r="AF170" s="78"/>
      <c r="AG170" s="78"/>
      <c r="AH170" s="78"/>
      <c r="AI170" s="74"/>
      <c r="AJ170" s="74"/>
      <c r="AK170" s="74"/>
      <c r="AL170" s="74"/>
    </row>
    <row r="171" spans="1:38" ht="15" x14ac:dyDescent="0.25">
      <c r="A171" s="74"/>
      <c r="B171" s="138" t="s">
        <v>389</v>
      </c>
      <c r="C171" s="139" t="s">
        <v>352</v>
      </c>
      <c r="D171" s="138" t="s">
        <v>353</v>
      </c>
      <c r="E171" s="201" t="s">
        <v>390</v>
      </c>
      <c r="F171" s="201"/>
      <c r="G171" s="201"/>
      <c r="H171" s="201"/>
      <c r="I171" s="138" t="s">
        <v>391</v>
      </c>
      <c r="J171" s="138" t="s">
        <v>3</v>
      </c>
      <c r="K171" s="77"/>
      <c r="L171" s="77"/>
      <c r="M171" s="77"/>
      <c r="N171" s="77"/>
      <c r="O171" s="77"/>
      <c r="P171" s="78"/>
      <c r="Q171" s="78"/>
      <c r="R171" s="78"/>
      <c r="S171" s="78"/>
      <c r="T171" s="78"/>
      <c r="U171" s="78"/>
      <c r="V171" s="78"/>
      <c r="W171" s="78"/>
      <c r="X171" s="78"/>
      <c r="Y171" s="78"/>
      <c r="Z171" s="78"/>
      <c r="AA171" s="78"/>
      <c r="AB171" s="78"/>
      <c r="AC171" s="79"/>
      <c r="AD171" s="78"/>
      <c r="AE171" s="78"/>
      <c r="AF171" s="78"/>
      <c r="AG171" s="78"/>
      <c r="AH171" s="78"/>
      <c r="AI171" s="74"/>
      <c r="AJ171" s="74"/>
      <c r="AK171" s="74"/>
      <c r="AL171" s="74"/>
    </row>
    <row r="172" spans="1:38" ht="15" x14ac:dyDescent="0.25">
      <c r="A172" s="74"/>
      <c r="B172" s="138" t="s">
        <v>392</v>
      </c>
      <c r="C172" s="139" t="s">
        <v>352</v>
      </c>
      <c r="D172" s="138" t="s">
        <v>353</v>
      </c>
      <c r="E172" s="201" t="s">
        <v>393</v>
      </c>
      <c r="F172" s="201"/>
      <c r="G172" s="201"/>
      <c r="H172" s="201"/>
      <c r="I172" s="138" t="s">
        <v>391</v>
      </c>
      <c r="J172" s="138" t="s">
        <v>4</v>
      </c>
      <c r="K172" s="77"/>
      <c r="L172" s="77"/>
      <c r="M172" s="77"/>
      <c r="N172" s="77"/>
      <c r="O172" s="77"/>
      <c r="P172" s="78"/>
      <c r="Q172" s="78"/>
      <c r="R172" s="78"/>
      <c r="S172" s="78"/>
      <c r="T172" s="78"/>
      <c r="U172" s="78"/>
      <c r="V172" s="78"/>
      <c r="W172" s="78"/>
      <c r="X172" s="78"/>
      <c r="Y172" s="78"/>
      <c r="Z172" s="78"/>
      <c r="AA172" s="78"/>
      <c r="AB172" s="78"/>
      <c r="AC172" s="79"/>
      <c r="AD172" s="78"/>
      <c r="AE172" s="78"/>
      <c r="AF172" s="78"/>
      <c r="AG172" s="78"/>
      <c r="AH172" s="78"/>
      <c r="AI172" s="74"/>
      <c r="AJ172" s="74"/>
      <c r="AK172" s="74"/>
      <c r="AL172" s="74"/>
    </row>
    <row r="173" spans="1:38" ht="15" x14ac:dyDescent="0.25">
      <c r="A173" s="74"/>
      <c r="B173" s="138" t="s">
        <v>394</v>
      </c>
      <c r="C173" s="139" t="s">
        <v>352</v>
      </c>
      <c r="D173" s="138" t="s">
        <v>353</v>
      </c>
      <c r="E173" s="201" t="s">
        <v>395</v>
      </c>
      <c r="F173" s="201"/>
      <c r="G173" s="201"/>
      <c r="H173" s="201"/>
      <c r="I173" s="138" t="s">
        <v>391</v>
      </c>
      <c r="J173" s="138" t="s">
        <v>384</v>
      </c>
      <c r="K173" s="77"/>
      <c r="L173" s="77"/>
      <c r="M173" s="77"/>
      <c r="N173" s="77"/>
      <c r="O173" s="77"/>
      <c r="P173" s="78"/>
      <c r="Q173" s="78"/>
      <c r="R173" s="78"/>
      <c r="S173" s="78"/>
      <c r="T173" s="78"/>
      <c r="U173" s="78"/>
      <c r="V173" s="78"/>
      <c r="W173" s="78"/>
      <c r="X173" s="78"/>
      <c r="Y173" s="78"/>
      <c r="Z173" s="78"/>
      <c r="AA173" s="78"/>
      <c r="AB173" s="78"/>
      <c r="AC173" s="79"/>
      <c r="AD173" s="78"/>
      <c r="AE173" s="78"/>
      <c r="AF173" s="78"/>
      <c r="AG173" s="78"/>
      <c r="AH173" s="78"/>
      <c r="AI173" s="74"/>
      <c r="AJ173" s="74"/>
      <c r="AK173" s="74"/>
      <c r="AL173" s="74"/>
    </row>
    <row r="174" spans="1:38" ht="15" x14ac:dyDescent="0.25">
      <c r="A174" s="74"/>
      <c r="B174" s="138" t="s">
        <v>396</v>
      </c>
      <c r="C174" s="139" t="s">
        <v>352</v>
      </c>
      <c r="D174" s="138" t="s">
        <v>353</v>
      </c>
      <c r="E174" s="201" t="s">
        <v>386</v>
      </c>
      <c r="F174" s="201"/>
      <c r="G174" s="201"/>
      <c r="H174" s="201"/>
      <c r="I174" s="138" t="s">
        <v>379</v>
      </c>
      <c r="J174" s="138" t="s">
        <v>11</v>
      </c>
      <c r="K174" s="77"/>
      <c r="L174" s="77"/>
      <c r="M174" s="77"/>
      <c r="N174" s="77"/>
      <c r="O174" s="77"/>
      <c r="P174" s="78"/>
      <c r="Q174" s="78"/>
      <c r="R174" s="78"/>
      <c r="S174" s="78"/>
      <c r="T174" s="78"/>
      <c r="U174" s="78"/>
      <c r="V174" s="78"/>
      <c r="W174" s="78"/>
      <c r="X174" s="78"/>
      <c r="Y174" s="78"/>
      <c r="Z174" s="78"/>
      <c r="AA174" s="78"/>
      <c r="AB174" s="78"/>
      <c r="AC174" s="79"/>
      <c r="AD174" s="78"/>
      <c r="AE174" s="78"/>
      <c r="AF174" s="78"/>
      <c r="AG174" s="78"/>
      <c r="AH174" s="78"/>
      <c r="AI174" s="74"/>
      <c r="AJ174" s="74"/>
      <c r="AK174" s="74"/>
      <c r="AL174" s="74"/>
    </row>
    <row r="175" spans="1:38" ht="15" x14ac:dyDescent="0.25">
      <c r="A175" s="74"/>
      <c r="B175" s="138" t="s">
        <v>397</v>
      </c>
      <c r="C175" s="139" t="s">
        <v>352</v>
      </c>
      <c r="D175" s="138" t="s">
        <v>353</v>
      </c>
      <c r="E175" s="201" t="s">
        <v>398</v>
      </c>
      <c r="F175" s="201"/>
      <c r="G175" s="201"/>
      <c r="H175" s="201"/>
      <c r="I175" s="138" t="s">
        <v>55</v>
      </c>
      <c r="J175" s="138" t="s">
        <v>55</v>
      </c>
      <c r="K175" s="77"/>
      <c r="L175" s="77"/>
      <c r="M175" s="77"/>
      <c r="N175" s="77"/>
      <c r="O175" s="77"/>
      <c r="P175" s="78"/>
      <c r="Q175" s="78"/>
      <c r="R175" s="78"/>
      <c r="S175" s="78"/>
      <c r="T175" s="78"/>
      <c r="U175" s="78"/>
      <c r="V175" s="78"/>
      <c r="W175" s="78"/>
      <c r="X175" s="78"/>
      <c r="Y175" s="78"/>
      <c r="Z175" s="78"/>
      <c r="AA175" s="78"/>
      <c r="AB175" s="78"/>
      <c r="AC175" s="79"/>
      <c r="AD175" s="78"/>
      <c r="AE175" s="78"/>
      <c r="AF175" s="78"/>
      <c r="AG175" s="78"/>
      <c r="AH175" s="78"/>
      <c r="AI175" s="74"/>
      <c r="AJ175" s="74"/>
      <c r="AK175" s="74"/>
      <c r="AL175" s="74"/>
    </row>
    <row r="176" spans="1:38" ht="15" x14ac:dyDescent="0.25">
      <c r="A176" s="74"/>
      <c r="B176" s="138" t="s">
        <v>399</v>
      </c>
      <c r="C176" s="139" t="s">
        <v>352</v>
      </c>
      <c r="D176" s="138" t="s">
        <v>353</v>
      </c>
      <c r="E176" s="201" t="s">
        <v>400</v>
      </c>
      <c r="F176" s="201"/>
      <c r="G176" s="201"/>
      <c r="H176" s="201"/>
      <c r="I176" s="138" t="s">
        <v>401</v>
      </c>
      <c r="J176" s="138" t="s">
        <v>402</v>
      </c>
      <c r="K176" s="77"/>
      <c r="L176" s="77"/>
      <c r="M176" s="77"/>
      <c r="N176" s="77"/>
      <c r="O176" s="77"/>
      <c r="P176" s="78"/>
      <c r="Q176" s="78"/>
      <c r="R176" s="78"/>
      <c r="S176" s="78"/>
      <c r="T176" s="78"/>
      <c r="U176" s="78"/>
      <c r="V176" s="78"/>
      <c r="W176" s="78"/>
      <c r="X176" s="78"/>
      <c r="Y176" s="78"/>
      <c r="Z176" s="78"/>
      <c r="AA176" s="78"/>
      <c r="AB176" s="78"/>
      <c r="AC176" s="79"/>
      <c r="AD176" s="78"/>
      <c r="AE176" s="78"/>
      <c r="AF176" s="78"/>
      <c r="AG176" s="78"/>
      <c r="AH176" s="78"/>
      <c r="AI176" s="74"/>
      <c r="AJ176" s="74"/>
      <c r="AK176" s="74"/>
      <c r="AL176" s="74"/>
    </row>
    <row r="177" spans="1:38" ht="15" x14ac:dyDescent="0.25">
      <c r="A177" s="74"/>
      <c r="B177" s="138" t="s">
        <v>403</v>
      </c>
      <c r="C177" s="139" t="s">
        <v>352</v>
      </c>
      <c r="D177" s="138" t="s">
        <v>353</v>
      </c>
      <c r="E177" s="201" t="s">
        <v>404</v>
      </c>
      <c r="F177" s="201"/>
      <c r="G177" s="201"/>
      <c r="H177" s="201"/>
      <c r="I177" s="138" t="s">
        <v>358</v>
      </c>
      <c r="J177" s="138" t="s">
        <v>397</v>
      </c>
      <c r="K177" s="77"/>
      <c r="L177" s="77"/>
      <c r="M177" s="77"/>
      <c r="N177" s="77"/>
      <c r="O177" s="77"/>
      <c r="P177" s="78"/>
      <c r="Q177" s="78"/>
      <c r="R177" s="78"/>
      <c r="S177" s="78"/>
      <c r="T177" s="78"/>
      <c r="U177" s="78"/>
      <c r="V177" s="78"/>
      <c r="W177" s="78"/>
      <c r="X177" s="78"/>
      <c r="Y177" s="78"/>
      <c r="Z177" s="78"/>
      <c r="AA177" s="78"/>
      <c r="AB177" s="78"/>
      <c r="AC177" s="79"/>
      <c r="AD177" s="78"/>
      <c r="AE177" s="78"/>
      <c r="AF177" s="78"/>
      <c r="AG177" s="78"/>
      <c r="AH177" s="78"/>
      <c r="AI177" s="74"/>
      <c r="AJ177" s="74"/>
      <c r="AK177" s="74"/>
      <c r="AL177" s="74"/>
    </row>
    <row r="178" spans="1:38" ht="15" x14ac:dyDescent="0.25">
      <c r="A178" s="74"/>
      <c r="B178" s="138" t="s">
        <v>405</v>
      </c>
      <c r="C178" s="139" t="s">
        <v>352</v>
      </c>
      <c r="D178" s="138" t="s">
        <v>353</v>
      </c>
      <c r="E178" s="201" t="s">
        <v>406</v>
      </c>
      <c r="F178" s="201"/>
      <c r="G178" s="201"/>
      <c r="H178" s="201"/>
      <c r="I178" s="138" t="s">
        <v>407</v>
      </c>
      <c r="J178" s="138" t="s">
        <v>408</v>
      </c>
      <c r="K178" s="77"/>
      <c r="L178" s="77"/>
      <c r="M178" s="77"/>
      <c r="N178" s="77"/>
      <c r="O178" s="77"/>
      <c r="P178" s="78"/>
      <c r="Q178" s="78"/>
      <c r="R178" s="78"/>
      <c r="S178" s="78"/>
      <c r="T178" s="78"/>
      <c r="U178" s="78"/>
      <c r="V178" s="78"/>
      <c r="W178" s="78"/>
      <c r="X178" s="78"/>
      <c r="Y178" s="78"/>
      <c r="Z178" s="78"/>
      <c r="AA178" s="78"/>
      <c r="AB178" s="78"/>
      <c r="AC178" s="79"/>
      <c r="AD178" s="78"/>
      <c r="AE178" s="78"/>
      <c r="AF178" s="78"/>
      <c r="AG178" s="78"/>
      <c r="AH178" s="78"/>
      <c r="AI178" s="74"/>
      <c r="AJ178" s="74"/>
      <c r="AK178" s="74"/>
      <c r="AL178" s="74"/>
    </row>
    <row r="179" spans="1:38" ht="15" x14ac:dyDescent="0.25">
      <c r="A179" s="74"/>
      <c r="B179" s="138" t="s">
        <v>409</v>
      </c>
      <c r="C179" s="139" t="s">
        <v>352</v>
      </c>
      <c r="D179" s="138" t="s">
        <v>353</v>
      </c>
      <c r="E179" s="201" t="s">
        <v>410</v>
      </c>
      <c r="F179" s="201"/>
      <c r="G179" s="201"/>
      <c r="H179" s="201"/>
      <c r="I179" s="138" t="s">
        <v>407</v>
      </c>
      <c r="J179" s="138" t="s">
        <v>411</v>
      </c>
      <c r="K179" s="77"/>
      <c r="L179" s="77"/>
      <c r="M179" s="77"/>
      <c r="N179" s="77"/>
      <c r="O179" s="77"/>
      <c r="P179" s="78"/>
      <c r="Q179" s="78"/>
      <c r="R179" s="78"/>
      <c r="S179" s="78"/>
      <c r="T179" s="78"/>
      <c r="U179" s="78"/>
      <c r="V179" s="78"/>
      <c r="W179" s="78"/>
      <c r="X179" s="78"/>
      <c r="Y179" s="78"/>
      <c r="Z179" s="78"/>
      <c r="AA179" s="78"/>
      <c r="AB179" s="78"/>
      <c r="AC179" s="79"/>
      <c r="AD179" s="78"/>
      <c r="AE179" s="78"/>
      <c r="AF179" s="78"/>
      <c r="AG179" s="78"/>
      <c r="AH179" s="78"/>
      <c r="AI179" s="74"/>
      <c r="AJ179" s="74"/>
      <c r="AK179" s="74"/>
      <c r="AL179" s="74"/>
    </row>
    <row r="180" spans="1:38" ht="15" x14ac:dyDescent="0.25">
      <c r="A180" s="74"/>
      <c r="B180" s="138" t="s">
        <v>412</v>
      </c>
      <c r="C180" s="139" t="s">
        <v>352</v>
      </c>
      <c r="D180" s="138" t="s">
        <v>353</v>
      </c>
      <c r="E180" s="201" t="s">
        <v>413</v>
      </c>
      <c r="F180" s="201"/>
      <c r="G180" s="201"/>
      <c r="H180" s="201"/>
      <c r="I180" s="138" t="s">
        <v>407</v>
      </c>
      <c r="J180" s="138" t="s">
        <v>414</v>
      </c>
      <c r="K180" s="77"/>
      <c r="L180" s="77"/>
      <c r="M180" s="77"/>
      <c r="N180" s="77"/>
      <c r="O180" s="77"/>
      <c r="P180" s="78"/>
      <c r="Q180" s="78"/>
      <c r="R180" s="78"/>
      <c r="S180" s="78"/>
      <c r="T180" s="78"/>
      <c r="U180" s="78"/>
      <c r="V180" s="78"/>
      <c r="W180" s="78"/>
      <c r="X180" s="78"/>
      <c r="Y180" s="78"/>
      <c r="Z180" s="78"/>
      <c r="AA180" s="78"/>
      <c r="AB180" s="78"/>
      <c r="AC180" s="79"/>
      <c r="AD180" s="78"/>
      <c r="AE180" s="78"/>
      <c r="AF180" s="78"/>
      <c r="AG180" s="78"/>
      <c r="AH180" s="78"/>
      <c r="AI180" s="74"/>
      <c r="AJ180" s="74"/>
      <c r="AK180" s="74"/>
      <c r="AL180" s="74"/>
    </row>
    <row r="181" spans="1:38" ht="15" x14ac:dyDescent="0.25">
      <c r="A181" s="74"/>
      <c r="B181" s="138" t="s">
        <v>415</v>
      </c>
      <c r="C181" s="139" t="s">
        <v>352</v>
      </c>
      <c r="D181" s="138" t="s">
        <v>353</v>
      </c>
      <c r="E181" s="201" t="s">
        <v>416</v>
      </c>
      <c r="F181" s="201"/>
      <c r="G181" s="201"/>
      <c r="H181" s="201"/>
      <c r="I181" s="138" t="s">
        <v>55</v>
      </c>
      <c r="J181" s="138" t="s">
        <v>55</v>
      </c>
      <c r="K181" s="77"/>
      <c r="L181" s="77"/>
      <c r="M181" s="77"/>
      <c r="N181" s="77"/>
      <c r="O181" s="77"/>
      <c r="P181" s="78"/>
      <c r="Q181" s="78"/>
      <c r="R181" s="78"/>
      <c r="S181" s="78"/>
      <c r="T181" s="78"/>
      <c r="U181" s="78"/>
      <c r="V181" s="78"/>
      <c r="W181" s="78"/>
      <c r="X181" s="78"/>
      <c r="Y181" s="78"/>
      <c r="Z181" s="78"/>
      <c r="AA181" s="78"/>
      <c r="AB181" s="78"/>
      <c r="AC181" s="79"/>
      <c r="AD181" s="78"/>
      <c r="AE181" s="78"/>
      <c r="AF181" s="78"/>
      <c r="AG181" s="78"/>
      <c r="AH181" s="78"/>
      <c r="AI181" s="74"/>
      <c r="AJ181" s="74"/>
      <c r="AK181" s="74"/>
      <c r="AL181" s="74"/>
    </row>
    <row r="182" spans="1:38" ht="15" x14ac:dyDescent="0.25">
      <c r="A182" s="74"/>
      <c r="B182" s="138" t="s">
        <v>417</v>
      </c>
      <c r="C182" s="139" t="s">
        <v>352</v>
      </c>
      <c r="D182" s="138" t="s">
        <v>353</v>
      </c>
      <c r="E182" s="201" t="s">
        <v>418</v>
      </c>
      <c r="F182" s="201"/>
      <c r="G182" s="201"/>
      <c r="H182" s="201"/>
      <c r="I182" s="138" t="s">
        <v>55</v>
      </c>
      <c r="J182" s="138" t="s">
        <v>55</v>
      </c>
      <c r="K182" s="77"/>
      <c r="L182" s="77"/>
      <c r="M182" s="77"/>
      <c r="N182" s="77"/>
      <c r="O182" s="77"/>
      <c r="P182" s="78"/>
      <c r="Q182" s="78"/>
      <c r="R182" s="78"/>
      <c r="S182" s="78"/>
      <c r="T182" s="78"/>
      <c r="U182" s="78"/>
      <c r="V182" s="78"/>
      <c r="W182" s="78"/>
      <c r="X182" s="78"/>
      <c r="Y182" s="78"/>
      <c r="Z182" s="78"/>
      <c r="AA182" s="78"/>
      <c r="AB182" s="78"/>
      <c r="AC182" s="79"/>
      <c r="AD182" s="78"/>
      <c r="AE182" s="78"/>
      <c r="AF182" s="78"/>
      <c r="AG182" s="78"/>
      <c r="AH182" s="78"/>
      <c r="AI182" s="74"/>
      <c r="AJ182" s="74"/>
      <c r="AK182" s="74"/>
      <c r="AL182" s="74"/>
    </row>
    <row r="183" spans="1:38" ht="15" x14ac:dyDescent="0.25">
      <c r="A183" s="74"/>
      <c r="B183" s="138" t="s">
        <v>417</v>
      </c>
      <c r="C183" s="138" t="s">
        <v>419</v>
      </c>
      <c r="D183" s="138" t="s">
        <v>420</v>
      </c>
      <c r="E183" s="201" t="s">
        <v>421</v>
      </c>
      <c r="F183" s="201"/>
      <c r="G183" s="201"/>
      <c r="H183" s="201"/>
      <c r="I183" s="138" t="s">
        <v>55</v>
      </c>
      <c r="J183" s="138" t="s">
        <v>55</v>
      </c>
      <c r="K183" s="77"/>
      <c r="L183" s="77"/>
      <c r="M183" s="77"/>
      <c r="N183" s="77"/>
      <c r="O183" s="77"/>
      <c r="P183" s="78"/>
      <c r="Q183" s="78"/>
      <c r="R183" s="78"/>
      <c r="S183" s="78"/>
      <c r="T183" s="78"/>
      <c r="U183" s="78"/>
      <c r="V183" s="78"/>
      <c r="W183" s="78"/>
      <c r="X183" s="78"/>
      <c r="Y183" s="78"/>
      <c r="Z183" s="78"/>
      <c r="AA183" s="78"/>
      <c r="AB183" s="78"/>
      <c r="AC183" s="79"/>
      <c r="AD183" s="78"/>
      <c r="AE183" s="78"/>
      <c r="AF183" s="78"/>
      <c r="AG183" s="78"/>
      <c r="AH183" s="78"/>
      <c r="AI183" s="74"/>
      <c r="AJ183" s="74"/>
      <c r="AK183" s="74"/>
      <c r="AL183" s="74"/>
    </row>
    <row r="184" spans="1:38" ht="15" x14ac:dyDescent="0.25">
      <c r="A184" s="74"/>
      <c r="B184" s="132"/>
      <c r="C184" s="132"/>
      <c r="D184" s="132"/>
      <c r="E184" s="132"/>
      <c r="F184" s="75"/>
      <c r="G184" s="76"/>
      <c r="H184" s="76"/>
      <c r="I184" s="133"/>
      <c r="J184" s="133"/>
      <c r="K184" s="77"/>
      <c r="L184" s="77"/>
      <c r="M184" s="77"/>
      <c r="N184" s="77"/>
      <c r="O184" s="77"/>
      <c r="P184" s="78"/>
      <c r="Q184" s="78"/>
      <c r="R184" s="78"/>
      <c r="S184" s="78"/>
      <c r="T184" s="78"/>
      <c r="U184" s="78"/>
      <c r="V184" s="78"/>
      <c r="W184" s="78"/>
      <c r="X184" s="78"/>
      <c r="Y184" s="78"/>
      <c r="Z184" s="78"/>
      <c r="AA184" s="78"/>
      <c r="AB184" s="78"/>
      <c r="AC184" s="79"/>
      <c r="AD184" s="78"/>
      <c r="AE184" s="78"/>
      <c r="AF184" s="78"/>
      <c r="AG184" s="78"/>
      <c r="AH184" s="78"/>
      <c r="AI184" s="74"/>
      <c r="AJ184" s="74"/>
      <c r="AK184" s="74"/>
      <c r="AL184" s="74"/>
    </row>
    <row r="185" spans="1:38" ht="15" x14ac:dyDescent="0.25">
      <c r="A185" s="74"/>
      <c r="B185" s="132"/>
      <c r="C185" s="132"/>
      <c r="D185" s="131"/>
      <c r="E185" s="131"/>
      <c r="F185" s="75"/>
      <c r="G185" s="76"/>
      <c r="H185" s="76"/>
      <c r="I185" s="133"/>
      <c r="J185" s="133"/>
      <c r="K185" s="77"/>
      <c r="L185" s="77"/>
      <c r="M185" s="77"/>
      <c r="N185" s="77"/>
      <c r="O185" s="77"/>
      <c r="P185" s="78"/>
      <c r="Q185" s="78"/>
      <c r="R185" s="78"/>
      <c r="S185" s="78"/>
      <c r="T185" s="78"/>
      <c r="U185" s="78"/>
      <c r="V185" s="78"/>
      <c r="W185" s="78"/>
      <c r="X185" s="78"/>
      <c r="Y185" s="78"/>
      <c r="Z185" s="78"/>
      <c r="AA185" s="78"/>
      <c r="AB185" s="78"/>
      <c r="AC185" s="79"/>
      <c r="AD185" s="78"/>
      <c r="AE185" s="78"/>
      <c r="AF185" s="78"/>
      <c r="AG185" s="78"/>
      <c r="AH185" s="78"/>
      <c r="AI185" s="74"/>
      <c r="AJ185" s="74"/>
      <c r="AK185" s="74"/>
      <c r="AL185" s="74"/>
    </row>
    <row r="186" spans="1:38" ht="15" x14ac:dyDescent="0.25">
      <c r="A186" s="74"/>
      <c r="B186" s="131" t="s">
        <v>422</v>
      </c>
      <c r="C186" s="131"/>
      <c r="D186" s="131"/>
      <c r="E186" s="131"/>
      <c r="F186" s="75"/>
      <c r="G186" s="76"/>
      <c r="H186" s="76"/>
      <c r="I186" s="135" t="s">
        <v>341</v>
      </c>
      <c r="J186" s="136"/>
      <c r="K186" s="77"/>
      <c r="L186" s="77"/>
      <c r="M186" s="77"/>
      <c r="N186" s="77"/>
      <c r="O186" s="77"/>
      <c r="P186" s="78"/>
      <c r="Q186" s="78"/>
      <c r="R186" s="78"/>
      <c r="S186" s="78"/>
      <c r="T186" s="78"/>
      <c r="U186" s="78"/>
      <c r="V186" s="78"/>
      <c r="W186" s="78"/>
      <c r="X186" s="78"/>
      <c r="Y186" s="78"/>
      <c r="Z186" s="78"/>
      <c r="AA186" s="78"/>
      <c r="AB186" s="78"/>
      <c r="AC186" s="79"/>
      <c r="AD186" s="78"/>
      <c r="AE186" s="78"/>
      <c r="AF186" s="78"/>
      <c r="AG186" s="78"/>
      <c r="AH186" s="78"/>
      <c r="AI186" s="74"/>
      <c r="AJ186" s="74"/>
      <c r="AK186" s="74"/>
      <c r="AL186" s="74"/>
    </row>
    <row r="187" spans="1:38" ht="15" x14ac:dyDescent="0.25">
      <c r="A187" s="74"/>
      <c r="B187" s="137" t="s">
        <v>342</v>
      </c>
      <c r="C187" s="137" t="s">
        <v>423</v>
      </c>
      <c r="D187" s="137" t="s">
        <v>424</v>
      </c>
      <c r="E187" s="131"/>
      <c r="F187" s="75"/>
      <c r="G187" s="76"/>
      <c r="H187" s="76"/>
      <c r="I187" s="135" t="s">
        <v>344</v>
      </c>
      <c r="J187" s="135" t="s">
        <v>345</v>
      </c>
      <c r="K187" s="77"/>
      <c r="L187" s="77"/>
      <c r="M187" s="77"/>
      <c r="N187" s="77"/>
      <c r="O187" s="77"/>
      <c r="P187" s="78"/>
      <c r="Q187" s="78"/>
      <c r="R187" s="78"/>
      <c r="S187" s="78"/>
      <c r="T187" s="78"/>
      <c r="U187" s="78"/>
      <c r="V187" s="78"/>
      <c r="W187" s="78"/>
      <c r="X187" s="78"/>
      <c r="Y187" s="78"/>
      <c r="Z187" s="78"/>
      <c r="AA187" s="78"/>
      <c r="AB187" s="78"/>
      <c r="AC187" s="79"/>
      <c r="AD187" s="78"/>
      <c r="AE187" s="78"/>
      <c r="AF187" s="78"/>
      <c r="AG187" s="78"/>
      <c r="AH187" s="78"/>
      <c r="AI187" s="74"/>
      <c r="AJ187" s="74"/>
      <c r="AK187" s="74"/>
      <c r="AL187" s="74"/>
    </row>
    <row r="188" spans="1:38" ht="15" x14ac:dyDescent="0.25">
      <c r="A188" s="74"/>
      <c r="B188" s="138" t="s">
        <v>86</v>
      </c>
      <c r="C188" s="138" t="s">
        <v>55</v>
      </c>
      <c r="D188" s="138" t="s">
        <v>55</v>
      </c>
      <c r="E188" s="201" t="s">
        <v>346</v>
      </c>
      <c r="F188" s="201"/>
      <c r="G188" s="201"/>
      <c r="H188" s="201"/>
      <c r="I188" s="138" t="s">
        <v>55</v>
      </c>
      <c r="J188" s="138" t="s">
        <v>55</v>
      </c>
      <c r="K188" s="77"/>
      <c r="L188" s="77"/>
      <c r="M188" s="77"/>
      <c r="N188" s="77"/>
      <c r="O188" s="77"/>
      <c r="P188" s="78"/>
      <c r="Q188" s="78"/>
      <c r="R188" s="78"/>
      <c r="S188" s="78"/>
      <c r="T188" s="78"/>
      <c r="U188" s="78"/>
      <c r="V188" s="78"/>
      <c r="W188" s="78"/>
      <c r="X188" s="78"/>
      <c r="Y188" s="78"/>
      <c r="Z188" s="78"/>
      <c r="AA188" s="78"/>
      <c r="AB188" s="78"/>
      <c r="AC188" s="79"/>
      <c r="AD188" s="78"/>
      <c r="AE188" s="78"/>
      <c r="AF188" s="78"/>
      <c r="AG188" s="78"/>
      <c r="AH188" s="78"/>
      <c r="AI188" s="74"/>
      <c r="AJ188" s="74"/>
      <c r="AK188" s="74"/>
      <c r="AL188" s="74"/>
    </row>
    <row r="189" spans="1:38" ht="15" x14ac:dyDescent="0.25">
      <c r="A189" s="74"/>
      <c r="B189" s="138" t="s">
        <v>2</v>
      </c>
      <c r="C189" s="138" t="s">
        <v>55</v>
      </c>
      <c r="D189" s="138" t="s">
        <v>55</v>
      </c>
      <c r="E189" s="201" t="s">
        <v>347</v>
      </c>
      <c r="F189" s="201"/>
      <c r="G189" s="201"/>
      <c r="H189" s="201"/>
      <c r="I189" s="138" t="s">
        <v>55</v>
      </c>
      <c r="J189" s="138" t="s">
        <v>55</v>
      </c>
      <c r="K189" s="77"/>
      <c r="L189" s="77"/>
      <c r="M189" s="77"/>
      <c r="N189" s="77"/>
      <c r="O189" s="77"/>
      <c r="P189" s="78"/>
      <c r="Q189" s="78"/>
      <c r="R189" s="78"/>
      <c r="S189" s="78"/>
      <c r="T189" s="78"/>
      <c r="U189" s="78"/>
      <c r="V189" s="78"/>
      <c r="W189" s="78"/>
      <c r="X189" s="78"/>
      <c r="Y189" s="78"/>
      <c r="Z189" s="78"/>
      <c r="AA189" s="78"/>
      <c r="AB189" s="78"/>
      <c r="AC189" s="79"/>
      <c r="AD189" s="78"/>
      <c r="AE189" s="78"/>
      <c r="AF189" s="78"/>
      <c r="AG189" s="78"/>
      <c r="AH189" s="78"/>
      <c r="AI189" s="74"/>
      <c r="AJ189" s="74"/>
      <c r="AK189" s="74"/>
      <c r="AL189" s="74"/>
    </row>
    <row r="190" spans="1:38" ht="15" x14ac:dyDescent="0.25">
      <c r="A190" s="74"/>
      <c r="B190" s="138" t="s">
        <v>3</v>
      </c>
      <c r="C190" s="138" t="s">
        <v>55</v>
      </c>
      <c r="D190" s="138" t="s">
        <v>55</v>
      </c>
      <c r="E190" s="201" t="s">
        <v>348</v>
      </c>
      <c r="F190" s="201"/>
      <c r="G190" s="201"/>
      <c r="H190" s="201"/>
      <c r="I190" s="138" t="s">
        <v>55</v>
      </c>
      <c r="J190" s="138" t="s">
        <v>55</v>
      </c>
      <c r="K190" s="77"/>
      <c r="L190" s="77"/>
      <c r="M190" s="77"/>
      <c r="N190" s="77"/>
      <c r="O190" s="77"/>
      <c r="P190" s="78"/>
      <c r="Q190" s="78"/>
      <c r="R190" s="78"/>
      <c r="S190" s="78"/>
      <c r="T190" s="78"/>
      <c r="U190" s="78"/>
      <c r="V190" s="78"/>
      <c r="W190" s="78"/>
      <c r="X190" s="78"/>
      <c r="Y190" s="78"/>
      <c r="Z190" s="78"/>
      <c r="AA190" s="78"/>
      <c r="AB190" s="78"/>
      <c r="AC190" s="79"/>
      <c r="AD190" s="78"/>
      <c r="AE190" s="78"/>
      <c r="AF190" s="78"/>
      <c r="AG190" s="78"/>
      <c r="AH190" s="78"/>
      <c r="AI190" s="74"/>
      <c r="AJ190" s="74"/>
      <c r="AK190" s="74"/>
      <c r="AL190" s="74"/>
    </row>
    <row r="191" spans="1:38" ht="15" x14ac:dyDescent="0.25">
      <c r="A191" s="74"/>
      <c r="B191" s="138" t="s">
        <v>4</v>
      </c>
      <c r="C191" s="138" t="s">
        <v>55</v>
      </c>
      <c r="D191" s="138" t="s">
        <v>55</v>
      </c>
      <c r="E191" s="201" t="s">
        <v>349</v>
      </c>
      <c r="F191" s="201"/>
      <c r="G191" s="201"/>
      <c r="H191" s="201"/>
      <c r="I191" s="138" t="s">
        <v>55</v>
      </c>
      <c r="J191" s="138" t="s">
        <v>55</v>
      </c>
      <c r="K191" s="77"/>
      <c r="L191" s="77"/>
      <c r="M191" s="77"/>
      <c r="N191" s="77"/>
      <c r="O191" s="77"/>
      <c r="P191" s="78"/>
      <c r="Q191" s="78"/>
      <c r="R191" s="78"/>
      <c r="S191" s="78"/>
      <c r="T191" s="78"/>
      <c r="U191" s="78"/>
      <c r="V191" s="78"/>
      <c r="W191" s="78"/>
      <c r="X191" s="78"/>
      <c r="Y191" s="78"/>
      <c r="Z191" s="78"/>
      <c r="AA191" s="78"/>
      <c r="AB191" s="78"/>
      <c r="AC191" s="79"/>
      <c r="AD191" s="78"/>
      <c r="AE191" s="78"/>
      <c r="AF191" s="78"/>
      <c r="AG191" s="78"/>
      <c r="AH191" s="78"/>
      <c r="AI191" s="74"/>
      <c r="AJ191" s="74"/>
      <c r="AK191" s="74"/>
      <c r="AL191" s="74"/>
    </row>
    <row r="192" spans="1:38" ht="15" x14ac:dyDescent="0.25">
      <c r="A192" s="74"/>
      <c r="B192" s="138" t="s">
        <v>5</v>
      </c>
      <c r="C192" s="138" t="s">
        <v>55</v>
      </c>
      <c r="D192" s="138" t="s">
        <v>55</v>
      </c>
      <c r="E192" s="201" t="s">
        <v>350</v>
      </c>
      <c r="F192" s="201"/>
      <c r="G192" s="201"/>
      <c r="H192" s="201"/>
      <c r="I192" s="138" t="s">
        <v>55</v>
      </c>
      <c r="J192" s="138" t="s">
        <v>55</v>
      </c>
      <c r="K192" s="77"/>
      <c r="L192" s="77"/>
      <c r="M192" s="77"/>
      <c r="N192" s="77"/>
      <c r="O192" s="77"/>
      <c r="P192" s="78"/>
      <c r="Q192" s="78"/>
      <c r="R192" s="78"/>
      <c r="S192" s="78"/>
      <c r="T192" s="78"/>
      <c r="U192" s="78"/>
      <c r="V192" s="78"/>
      <c r="W192" s="78"/>
      <c r="X192" s="78"/>
      <c r="Y192" s="78"/>
      <c r="Z192" s="78"/>
      <c r="AA192" s="78"/>
      <c r="AB192" s="78"/>
      <c r="AC192" s="79"/>
      <c r="AD192" s="78"/>
      <c r="AE192" s="78"/>
      <c r="AF192" s="78"/>
      <c r="AG192" s="78"/>
      <c r="AH192" s="78"/>
      <c r="AI192" s="74"/>
      <c r="AJ192" s="74"/>
      <c r="AK192" s="74"/>
      <c r="AL192" s="74"/>
    </row>
    <row r="193" spans="1:38" ht="15" x14ac:dyDescent="0.25">
      <c r="A193" s="74"/>
      <c r="B193" s="138" t="s">
        <v>6</v>
      </c>
      <c r="C193" s="138" t="s">
        <v>55</v>
      </c>
      <c r="D193" s="138" t="s">
        <v>55</v>
      </c>
      <c r="E193" s="201" t="s">
        <v>351</v>
      </c>
      <c r="F193" s="201"/>
      <c r="G193" s="201"/>
      <c r="H193" s="201"/>
      <c r="I193" s="138" t="s">
        <v>55</v>
      </c>
      <c r="J193" s="138" t="s">
        <v>55</v>
      </c>
      <c r="K193" s="77"/>
      <c r="L193" s="77"/>
      <c r="M193" s="77"/>
      <c r="N193" s="77"/>
      <c r="O193" s="77"/>
      <c r="P193" s="78"/>
      <c r="Q193" s="78"/>
      <c r="R193" s="78"/>
      <c r="S193" s="78"/>
      <c r="T193" s="78"/>
      <c r="U193" s="78"/>
      <c r="V193" s="78"/>
      <c r="W193" s="78"/>
      <c r="X193" s="78"/>
      <c r="Y193" s="78"/>
      <c r="Z193" s="78"/>
      <c r="AA193" s="78"/>
      <c r="AB193" s="78"/>
      <c r="AC193" s="79"/>
      <c r="AD193" s="78"/>
      <c r="AE193" s="78"/>
      <c r="AF193" s="78"/>
      <c r="AG193" s="78"/>
      <c r="AH193" s="78"/>
      <c r="AI193" s="74"/>
      <c r="AJ193" s="74"/>
      <c r="AK193" s="74"/>
      <c r="AL193" s="74"/>
    </row>
    <row r="194" spans="1:38" ht="15" x14ac:dyDescent="0.25">
      <c r="A194" s="74"/>
      <c r="B194" s="138" t="s">
        <v>7</v>
      </c>
      <c r="C194" s="138" t="s">
        <v>425</v>
      </c>
      <c r="D194" s="138" t="s">
        <v>426</v>
      </c>
      <c r="E194" s="201" t="s">
        <v>354</v>
      </c>
      <c r="F194" s="201"/>
      <c r="G194" s="201"/>
      <c r="H194" s="201"/>
      <c r="I194" s="138" t="s">
        <v>55</v>
      </c>
      <c r="J194" s="138" t="s">
        <v>55</v>
      </c>
      <c r="K194" s="77"/>
      <c r="L194" s="77"/>
      <c r="M194" s="77"/>
      <c r="N194" s="77"/>
      <c r="O194" s="77"/>
      <c r="P194" s="78"/>
      <c r="Q194" s="78"/>
      <c r="R194" s="78"/>
      <c r="S194" s="78"/>
      <c r="T194" s="78"/>
      <c r="U194" s="78"/>
      <c r="V194" s="78"/>
      <c r="W194" s="78"/>
      <c r="X194" s="78"/>
      <c r="Y194" s="78"/>
      <c r="Z194" s="78"/>
      <c r="AA194" s="78"/>
      <c r="AB194" s="78"/>
      <c r="AC194" s="79"/>
      <c r="AD194" s="78"/>
      <c r="AE194" s="78"/>
      <c r="AF194" s="78"/>
      <c r="AG194" s="78"/>
      <c r="AH194" s="78"/>
      <c r="AI194" s="74"/>
      <c r="AJ194" s="74"/>
      <c r="AK194" s="74"/>
      <c r="AL194" s="74"/>
    </row>
    <row r="195" spans="1:38" ht="15" x14ac:dyDescent="0.25">
      <c r="A195" s="74"/>
      <c r="B195" s="138" t="s">
        <v>8</v>
      </c>
      <c r="C195" s="138" t="s">
        <v>425</v>
      </c>
      <c r="D195" s="138" t="s">
        <v>426</v>
      </c>
      <c r="E195" s="201" t="s">
        <v>427</v>
      </c>
      <c r="F195" s="201"/>
      <c r="G195" s="201"/>
      <c r="H195" s="201"/>
      <c r="I195" s="138" t="s">
        <v>55</v>
      </c>
      <c r="J195" s="138" t="s">
        <v>55</v>
      </c>
      <c r="K195" s="77"/>
      <c r="L195" s="77"/>
      <c r="M195" s="77"/>
      <c r="N195" s="77"/>
      <c r="O195" s="77"/>
      <c r="P195" s="78"/>
      <c r="Q195" s="78"/>
      <c r="R195" s="78"/>
      <c r="S195" s="78"/>
      <c r="T195" s="78"/>
      <c r="U195" s="78"/>
      <c r="V195" s="78"/>
      <c r="W195" s="78"/>
      <c r="X195" s="78"/>
      <c r="Y195" s="78"/>
      <c r="Z195" s="78"/>
      <c r="AA195" s="78"/>
      <c r="AB195" s="78"/>
      <c r="AC195" s="79"/>
      <c r="AD195" s="78"/>
      <c r="AE195" s="78"/>
      <c r="AF195" s="78"/>
      <c r="AG195" s="78"/>
      <c r="AH195" s="78"/>
      <c r="AI195" s="74"/>
      <c r="AJ195" s="74"/>
      <c r="AK195" s="74"/>
      <c r="AL195" s="74"/>
    </row>
    <row r="196" spans="1:38" ht="15" x14ac:dyDescent="0.25">
      <c r="A196" s="74"/>
      <c r="B196" s="138" t="s">
        <v>9</v>
      </c>
      <c r="C196" s="138" t="s">
        <v>425</v>
      </c>
      <c r="D196" s="138" t="s">
        <v>426</v>
      </c>
      <c r="E196" s="201" t="s">
        <v>428</v>
      </c>
      <c r="F196" s="201"/>
      <c r="G196" s="201"/>
      <c r="H196" s="201"/>
      <c r="I196" s="138" t="s">
        <v>55</v>
      </c>
      <c r="J196" s="138" t="s">
        <v>55</v>
      </c>
      <c r="K196" s="77"/>
      <c r="L196" s="77"/>
      <c r="M196" s="77"/>
      <c r="N196" s="77"/>
      <c r="O196" s="77"/>
      <c r="P196" s="78"/>
      <c r="Q196" s="78"/>
      <c r="R196" s="78"/>
      <c r="S196" s="78"/>
      <c r="T196" s="78"/>
      <c r="U196" s="78"/>
      <c r="V196" s="78"/>
      <c r="W196" s="78"/>
      <c r="X196" s="78"/>
      <c r="Y196" s="78"/>
      <c r="Z196" s="78"/>
      <c r="AA196" s="78"/>
      <c r="AB196" s="78"/>
      <c r="AC196" s="79"/>
      <c r="AD196" s="78"/>
      <c r="AE196" s="78"/>
      <c r="AF196" s="78"/>
      <c r="AG196" s="78"/>
      <c r="AH196" s="78"/>
      <c r="AI196" s="74"/>
      <c r="AJ196" s="74"/>
      <c r="AK196" s="74"/>
      <c r="AL196" s="74"/>
    </row>
    <row r="197" spans="1:38" ht="15" x14ac:dyDescent="0.25">
      <c r="A197" s="74"/>
      <c r="B197" s="138" t="s">
        <v>10</v>
      </c>
      <c r="C197" s="138" t="s">
        <v>425</v>
      </c>
      <c r="D197" s="138" t="s">
        <v>426</v>
      </c>
      <c r="E197" s="201" t="s">
        <v>429</v>
      </c>
      <c r="F197" s="201"/>
      <c r="G197" s="201"/>
      <c r="H197" s="201"/>
      <c r="I197" s="138" t="s">
        <v>55</v>
      </c>
      <c r="J197" s="138" t="s">
        <v>55</v>
      </c>
      <c r="K197" s="77"/>
      <c r="L197" s="77"/>
      <c r="M197" s="77"/>
      <c r="N197" s="77"/>
      <c r="O197" s="77"/>
      <c r="P197" s="78"/>
      <c r="Q197" s="78"/>
      <c r="R197" s="78"/>
      <c r="S197" s="78"/>
      <c r="T197" s="78"/>
      <c r="U197" s="78"/>
      <c r="V197" s="78"/>
      <c r="W197" s="78"/>
      <c r="X197" s="78"/>
      <c r="Y197" s="78"/>
      <c r="Z197" s="78"/>
      <c r="AA197" s="78"/>
      <c r="AB197" s="78"/>
      <c r="AC197" s="79"/>
      <c r="AD197" s="78"/>
      <c r="AE197" s="78"/>
      <c r="AF197" s="78"/>
      <c r="AG197" s="78"/>
      <c r="AH197" s="78"/>
      <c r="AI197" s="74"/>
      <c r="AJ197" s="74"/>
      <c r="AK197" s="74"/>
      <c r="AL197" s="74"/>
    </row>
    <row r="198" spans="1:38" ht="15" x14ac:dyDescent="0.25">
      <c r="A198" s="74"/>
      <c r="B198" s="138" t="s">
        <v>359</v>
      </c>
      <c r="C198" s="138" t="s">
        <v>425</v>
      </c>
      <c r="D198" s="138" t="s">
        <v>426</v>
      </c>
      <c r="E198" s="201" t="s">
        <v>430</v>
      </c>
      <c r="F198" s="201"/>
      <c r="G198" s="201"/>
      <c r="H198" s="201"/>
      <c r="I198" s="138" t="s">
        <v>431</v>
      </c>
      <c r="J198" s="138" t="s">
        <v>432</v>
      </c>
      <c r="K198" s="77"/>
      <c r="L198" s="77"/>
      <c r="M198" s="77"/>
      <c r="N198" s="77"/>
      <c r="O198" s="77"/>
      <c r="P198" s="78"/>
      <c r="Q198" s="78"/>
      <c r="R198" s="78"/>
      <c r="S198" s="78"/>
      <c r="T198" s="78"/>
      <c r="U198" s="78"/>
      <c r="V198" s="78"/>
      <c r="W198" s="78"/>
      <c r="X198" s="78"/>
      <c r="Y198" s="78"/>
      <c r="Z198" s="78"/>
      <c r="AA198" s="78"/>
      <c r="AB198" s="78"/>
      <c r="AC198" s="79"/>
      <c r="AD198" s="78"/>
      <c r="AE198" s="78"/>
      <c r="AF198" s="78"/>
      <c r="AG198" s="78"/>
      <c r="AH198" s="78"/>
      <c r="AI198" s="74"/>
      <c r="AJ198" s="74"/>
      <c r="AK198" s="74"/>
      <c r="AL198" s="74"/>
    </row>
    <row r="199" spans="1:38" ht="15" x14ac:dyDescent="0.25">
      <c r="A199" s="74"/>
      <c r="B199" s="138" t="s">
        <v>12</v>
      </c>
      <c r="C199" s="138" t="s">
        <v>425</v>
      </c>
      <c r="D199" s="138" t="s">
        <v>426</v>
      </c>
      <c r="E199" s="201" t="s">
        <v>433</v>
      </c>
      <c r="F199" s="201"/>
      <c r="G199" s="201"/>
      <c r="H199" s="201"/>
      <c r="I199" s="138" t="s">
        <v>315</v>
      </c>
      <c r="J199" s="138" t="s">
        <v>5</v>
      </c>
      <c r="K199" s="77"/>
      <c r="L199" s="77"/>
      <c r="M199" s="77"/>
      <c r="N199" s="77"/>
      <c r="O199" s="77"/>
      <c r="P199" s="78"/>
      <c r="Q199" s="78"/>
      <c r="R199" s="78"/>
      <c r="S199" s="78"/>
      <c r="T199" s="78"/>
      <c r="U199" s="78"/>
      <c r="V199" s="78"/>
      <c r="W199" s="78"/>
      <c r="X199" s="78"/>
      <c r="Y199" s="78"/>
      <c r="Z199" s="78"/>
      <c r="AA199" s="78"/>
      <c r="AB199" s="78"/>
      <c r="AC199" s="79"/>
      <c r="AD199" s="78"/>
      <c r="AE199" s="78"/>
      <c r="AF199" s="78"/>
      <c r="AG199" s="78"/>
      <c r="AH199" s="78"/>
      <c r="AI199" s="74"/>
      <c r="AJ199" s="74"/>
      <c r="AK199" s="74"/>
      <c r="AL199" s="74"/>
    </row>
    <row r="200" spans="1:38" ht="15" x14ac:dyDescent="0.25">
      <c r="A200" s="74"/>
      <c r="B200" s="138" t="s">
        <v>362</v>
      </c>
      <c r="C200" s="138" t="s">
        <v>425</v>
      </c>
      <c r="D200" s="138" t="s">
        <v>426</v>
      </c>
      <c r="E200" s="201" t="s">
        <v>434</v>
      </c>
      <c r="F200" s="201"/>
      <c r="G200" s="201"/>
      <c r="H200" s="201"/>
      <c r="I200" s="138" t="s">
        <v>431</v>
      </c>
      <c r="J200" s="138" t="s">
        <v>435</v>
      </c>
      <c r="K200" s="77"/>
      <c r="L200" s="77"/>
      <c r="M200" s="77"/>
      <c r="N200" s="77"/>
      <c r="O200" s="77"/>
      <c r="P200" s="78"/>
      <c r="Q200" s="78"/>
      <c r="R200" s="78"/>
      <c r="S200" s="78"/>
      <c r="T200" s="78"/>
      <c r="U200" s="78"/>
      <c r="V200" s="78"/>
      <c r="W200" s="78"/>
      <c r="X200" s="78"/>
      <c r="Y200" s="78"/>
      <c r="Z200" s="78"/>
      <c r="AA200" s="78"/>
      <c r="AB200" s="78"/>
      <c r="AC200" s="79"/>
      <c r="AD200" s="78"/>
      <c r="AE200" s="78"/>
      <c r="AF200" s="78"/>
      <c r="AG200" s="78"/>
      <c r="AH200" s="78"/>
      <c r="AI200" s="74"/>
      <c r="AJ200" s="74"/>
      <c r="AK200" s="74"/>
      <c r="AL200" s="74"/>
    </row>
    <row r="201" spans="1:38" ht="15" x14ac:dyDescent="0.25">
      <c r="A201" s="74"/>
      <c r="B201" s="138" t="s">
        <v>364</v>
      </c>
      <c r="C201" s="138" t="s">
        <v>425</v>
      </c>
      <c r="D201" s="138" t="s">
        <v>426</v>
      </c>
      <c r="E201" s="201" t="s">
        <v>436</v>
      </c>
      <c r="F201" s="201"/>
      <c r="G201" s="201"/>
      <c r="H201" s="201"/>
      <c r="I201" s="138" t="s">
        <v>55</v>
      </c>
      <c r="J201" s="138" t="s">
        <v>55</v>
      </c>
      <c r="K201" s="77"/>
      <c r="L201" s="77"/>
      <c r="M201" s="77"/>
      <c r="N201" s="77"/>
      <c r="O201" s="77"/>
      <c r="P201" s="78"/>
      <c r="Q201" s="78"/>
      <c r="R201" s="78"/>
      <c r="S201" s="78"/>
      <c r="T201" s="78"/>
      <c r="U201" s="78"/>
      <c r="V201" s="78"/>
      <c r="W201" s="78"/>
      <c r="X201" s="78"/>
      <c r="Y201" s="78"/>
      <c r="Z201" s="78"/>
      <c r="AA201" s="78"/>
      <c r="AB201" s="78"/>
      <c r="AC201" s="79"/>
      <c r="AD201" s="78"/>
      <c r="AE201" s="78"/>
      <c r="AF201" s="78"/>
      <c r="AG201" s="78"/>
      <c r="AH201" s="78"/>
      <c r="AI201" s="74"/>
      <c r="AJ201" s="74"/>
      <c r="AK201" s="74"/>
      <c r="AL201" s="74"/>
    </row>
    <row r="202" spans="1:38" ht="15" x14ac:dyDescent="0.25">
      <c r="A202" s="74"/>
      <c r="B202" s="138" t="s">
        <v>364</v>
      </c>
      <c r="C202" s="138">
        <v>104</v>
      </c>
      <c r="D202" s="138" t="s">
        <v>55</v>
      </c>
      <c r="E202" s="201" t="s">
        <v>437</v>
      </c>
      <c r="F202" s="201"/>
      <c r="G202" s="201"/>
      <c r="H202" s="201"/>
      <c r="I202" s="138" t="s">
        <v>55</v>
      </c>
      <c r="J202" s="138" t="s">
        <v>55</v>
      </c>
      <c r="K202" s="77"/>
      <c r="L202" s="77"/>
      <c r="M202" s="77"/>
      <c r="N202" s="77"/>
      <c r="O202" s="77"/>
      <c r="P202" s="78"/>
      <c r="Q202" s="78"/>
      <c r="R202" s="78"/>
      <c r="S202" s="78"/>
      <c r="T202" s="78"/>
      <c r="U202" s="78"/>
      <c r="V202" s="78"/>
      <c r="W202" s="78"/>
      <c r="X202" s="78"/>
      <c r="Y202" s="78"/>
      <c r="Z202" s="78"/>
      <c r="AA202" s="78"/>
      <c r="AB202" s="78"/>
      <c r="AC202" s="79"/>
      <c r="AD202" s="78"/>
      <c r="AE202" s="78"/>
      <c r="AF202" s="78"/>
      <c r="AG202" s="78"/>
      <c r="AH202" s="78"/>
      <c r="AI202" s="74"/>
      <c r="AJ202" s="74"/>
      <c r="AK202" s="74"/>
      <c r="AL202" s="74"/>
    </row>
    <row r="203" spans="1:38" ht="15" x14ac:dyDescent="0.25">
      <c r="A203" s="74"/>
      <c r="B203" s="132"/>
      <c r="C203" s="132"/>
      <c r="D203" s="132"/>
      <c r="E203" s="132"/>
      <c r="F203" s="75"/>
      <c r="G203" s="76"/>
      <c r="H203" s="76"/>
      <c r="I203" s="133"/>
      <c r="J203" s="133"/>
      <c r="K203" s="77"/>
      <c r="L203" s="77"/>
      <c r="M203" s="77"/>
      <c r="N203" s="77"/>
      <c r="O203" s="77"/>
      <c r="P203" s="78"/>
      <c r="Q203" s="78"/>
      <c r="R203" s="78"/>
      <c r="S203" s="78"/>
      <c r="T203" s="78"/>
      <c r="U203" s="78"/>
      <c r="V203" s="78"/>
      <c r="W203" s="78"/>
      <c r="X203" s="78"/>
      <c r="Y203" s="78"/>
      <c r="Z203" s="78"/>
      <c r="AA203" s="78"/>
      <c r="AB203" s="78"/>
      <c r="AC203" s="79"/>
      <c r="AD203" s="78"/>
      <c r="AE203" s="78"/>
      <c r="AF203" s="78"/>
      <c r="AG203" s="78"/>
      <c r="AH203" s="78"/>
      <c r="AI203" s="74"/>
      <c r="AJ203" s="74"/>
      <c r="AK203" s="74"/>
      <c r="AL203" s="74"/>
    </row>
    <row r="204" spans="1:38" ht="15" x14ac:dyDescent="0.25">
      <c r="A204" s="74"/>
      <c r="B204" s="132"/>
      <c r="C204" s="132"/>
      <c r="D204" s="132"/>
      <c r="E204" s="132"/>
      <c r="F204" s="75"/>
      <c r="G204" s="76"/>
      <c r="H204" s="76"/>
      <c r="I204" s="133"/>
      <c r="J204" s="133"/>
      <c r="K204" s="77"/>
      <c r="L204" s="77"/>
      <c r="M204" s="77"/>
      <c r="N204" s="77"/>
      <c r="O204" s="77"/>
      <c r="P204" s="78"/>
      <c r="Q204" s="78"/>
      <c r="R204" s="78"/>
      <c r="S204" s="78"/>
      <c r="T204" s="78"/>
      <c r="U204" s="78"/>
      <c r="V204" s="78"/>
      <c r="W204" s="78"/>
      <c r="X204" s="78"/>
      <c r="Y204" s="78"/>
      <c r="Z204" s="78"/>
      <c r="AA204" s="78"/>
      <c r="AB204" s="78"/>
      <c r="AC204" s="79"/>
      <c r="AD204" s="78"/>
      <c r="AE204" s="78"/>
      <c r="AF204" s="78"/>
      <c r="AG204" s="78"/>
      <c r="AH204" s="78"/>
      <c r="AI204" s="74"/>
      <c r="AJ204" s="74"/>
      <c r="AK204" s="74"/>
      <c r="AL204" s="74"/>
    </row>
    <row r="205" spans="1:38" ht="15" x14ac:dyDescent="0.25">
      <c r="A205" s="74"/>
      <c r="B205" s="131" t="s">
        <v>438</v>
      </c>
      <c r="C205" s="131"/>
      <c r="D205" s="131"/>
      <c r="E205" s="131"/>
      <c r="F205" s="75"/>
      <c r="G205" s="76"/>
      <c r="H205" s="76"/>
      <c r="I205" s="135" t="s">
        <v>341</v>
      </c>
      <c r="J205" s="136"/>
      <c r="K205" s="77"/>
      <c r="L205" s="77"/>
      <c r="M205" s="77"/>
      <c r="N205" s="77"/>
      <c r="O205" s="77"/>
      <c r="P205" s="78"/>
      <c r="Q205" s="78"/>
      <c r="R205" s="78"/>
      <c r="S205" s="78"/>
      <c r="T205" s="78"/>
      <c r="U205" s="78"/>
      <c r="V205" s="78"/>
      <c r="W205" s="78"/>
      <c r="X205" s="78"/>
      <c r="Y205" s="78"/>
      <c r="Z205" s="78"/>
      <c r="AA205" s="78"/>
      <c r="AB205" s="78"/>
      <c r="AC205" s="79"/>
      <c r="AD205" s="78"/>
      <c r="AE205" s="78"/>
      <c r="AF205" s="78"/>
      <c r="AG205" s="78"/>
      <c r="AH205" s="78"/>
      <c r="AI205" s="74"/>
      <c r="AJ205" s="74"/>
      <c r="AK205" s="74"/>
      <c r="AL205" s="74"/>
    </row>
    <row r="206" spans="1:38" ht="15" x14ac:dyDescent="0.25">
      <c r="A206" s="74"/>
      <c r="B206" s="137" t="s">
        <v>342</v>
      </c>
      <c r="C206" s="137" t="s">
        <v>423</v>
      </c>
      <c r="D206" s="137" t="s">
        <v>424</v>
      </c>
      <c r="E206" s="131"/>
      <c r="F206" s="75"/>
      <c r="G206" s="76"/>
      <c r="H206" s="76"/>
      <c r="I206" s="135" t="s">
        <v>344</v>
      </c>
      <c r="J206" s="135" t="s">
        <v>345</v>
      </c>
      <c r="K206" s="77"/>
      <c r="L206" s="77"/>
      <c r="M206" s="77"/>
      <c r="N206" s="77"/>
      <c r="O206" s="77"/>
      <c r="P206" s="78"/>
      <c r="Q206" s="78"/>
      <c r="R206" s="78"/>
      <c r="S206" s="78"/>
      <c r="T206" s="78"/>
      <c r="U206" s="78"/>
      <c r="V206" s="78"/>
      <c r="W206" s="78"/>
      <c r="X206" s="78"/>
      <c r="Y206" s="78"/>
      <c r="Z206" s="78"/>
      <c r="AA206" s="78"/>
      <c r="AB206" s="78"/>
      <c r="AC206" s="79"/>
      <c r="AD206" s="78"/>
      <c r="AE206" s="78"/>
      <c r="AF206" s="78"/>
      <c r="AG206" s="78"/>
      <c r="AH206" s="78"/>
      <c r="AI206" s="74"/>
      <c r="AJ206" s="74"/>
      <c r="AK206" s="74"/>
      <c r="AL206" s="74"/>
    </row>
    <row r="207" spans="1:38" ht="15" x14ac:dyDescent="0.25">
      <c r="A207" s="74"/>
      <c r="B207" s="140" t="s">
        <v>10</v>
      </c>
      <c r="C207" s="138">
        <v>108</v>
      </c>
      <c r="D207" s="138">
        <v>116</v>
      </c>
      <c r="E207" s="201" t="s">
        <v>439</v>
      </c>
      <c r="F207" s="201"/>
      <c r="G207" s="201"/>
      <c r="H207" s="201"/>
      <c r="I207" s="138" t="s">
        <v>55</v>
      </c>
      <c r="J207" s="138" t="s">
        <v>55</v>
      </c>
      <c r="K207" s="77"/>
      <c r="L207" s="77"/>
      <c r="M207" s="77"/>
      <c r="N207" s="77"/>
      <c r="O207" s="77"/>
      <c r="P207" s="78"/>
      <c r="Q207" s="78"/>
      <c r="R207" s="78"/>
      <c r="S207" s="78"/>
      <c r="T207" s="78"/>
      <c r="U207" s="78"/>
      <c r="V207" s="78"/>
      <c r="W207" s="78"/>
      <c r="X207" s="78"/>
      <c r="Y207" s="78"/>
      <c r="Z207" s="78"/>
      <c r="AA207" s="78"/>
      <c r="AB207" s="78"/>
      <c r="AC207" s="79"/>
      <c r="AD207" s="78"/>
      <c r="AE207" s="78"/>
      <c r="AF207" s="78"/>
      <c r="AG207" s="78"/>
      <c r="AH207" s="78"/>
      <c r="AI207" s="74"/>
      <c r="AJ207" s="74"/>
      <c r="AK207" s="74"/>
      <c r="AL207" s="74"/>
    </row>
    <row r="208" spans="1:38" ht="15" x14ac:dyDescent="0.25">
      <c r="A208" s="74"/>
      <c r="B208" s="140" t="s">
        <v>11</v>
      </c>
      <c r="C208" s="138">
        <v>108</v>
      </c>
      <c r="D208" s="138">
        <v>116</v>
      </c>
      <c r="E208" s="201" t="s">
        <v>440</v>
      </c>
      <c r="F208" s="201"/>
      <c r="G208" s="201"/>
      <c r="H208" s="201"/>
      <c r="I208" s="138" t="s">
        <v>55</v>
      </c>
      <c r="J208" s="138" t="s">
        <v>55</v>
      </c>
      <c r="K208" s="77"/>
      <c r="L208" s="77"/>
      <c r="M208" s="77"/>
      <c r="N208" s="77"/>
      <c r="O208" s="77"/>
      <c r="P208" s="78"/>
      <c r="Q208" s="78"/>
      <c r="R208" s="78"/>
      <c r="S208" s="78"/>
      <c r="T208" s="78"/>
      <c r="U208" s="78"/>
      <c r="V208" s="78"/>
      <c r="W208" s="78"/>
      <c r="X208" s="78"/>
      <c r="Y208" s="78"/>
      <c r="Z208" s="78"/>
      <c r="AA208" s="78"/>
      <c r="AB208" s="78"/>
      <c r="AC208" s="79"/>
      <c r="AD208" s="78"/>
      <c r="AE208" s="78"/>
      <c r="AF208" s="78"/>
      <c r="AG208" s="78"/>
      <c r="AH208" s="78"/>
      <c r="AI208" s="74"/>
      <c r="AJ208" s="74"/>
      <c r="AK208" s="74"/>
      <c r="AL208" s="74"/>
    </row>
    <row r="209" spans="1:38" ht="15" x14ac:dyDescent="0.25">
      <c r="A209" s="74"/>
      <c r="B209" s="140" t="s">
        <v>12</v>
      </c>
      <c r="C209" s="138">
        <v>108</v>
      </c>
      <c r="D209" s="138">
        <v>116</v>
      </c>
      <c r="E209" s="201" t="s">
        <v>441</v>
      </c>
      <c r="F209" s="201"/>
      <c r="G209" s="201"/>
      <c r="H209" s="201"/>
      <c r="I209" s="138" t="s">
        <v>55</v>
      </c>
      <c r="J209" s="138" t="s">
        <v>55</v>
      </c>
      <c r="K209" s="77"/>
      <c r="L209" s="77"/>
      <c r="M209" s="77"/>
      <c r="N209" s="77"/>
      <c r="O209" s="77"/>
      <c r="P209" s="78"/>
      <c r="Q209" s="78"/>
      <c r="R209" s="78"/>
      <c r="S209" s="78"/>
      <c r="T209" s="78"/>
      <c r="U209" s="78"/>
      <c r="V209" s="78"/>
      <c r="W209" s="78"/>
      <c r="X209" s="78"/>
      <c r="Y209" s="78"/>
      <c r="Z209" s="78"/>
      <c r="AA209" s="78"/>
      <c r="AB209" s="78"/>
      <c r="AC209" s="79"/>
      <c r="AD209" s="78"/>
      <c r="AE209" s="78"/>
      <c r="AF209" s="78"/>
      <c r="AG209" s="78"/>
      <c r="AH209" s="78"/>
      <c r="AI209" s="74"/>
      <c r="AJ209" s="74"/>
      <c r="AK209" s="74"/>
      <c r="AL209" s="74"/>
    </row>
    <row r="210" spans="1:38" ht="15" x14ac:dyDescent="0.25">
      <c r="A210" s="74"/>
      <c r="B210" s="140" t="s">
        <v>362</v>
      </c>
      <c r="C210" s="138">
        <v>108</v>
      </c>
      <c r="D210" s="138">
        <v>116</v>
      </c>
      <c r="E210" s="201" t="s">
        <v>442</v>
      </c>
      <c r="F210" s="201"/>
      <c r="G210" s="201"/>
      <c r="H210" s="201"/>
      <c r="I210" s="138" t="s">
        <v>315</v>
      </c>
      <c r="J210" s="138" t="s">
        <v>5</v>
      </c>
      <c r="K210" s="77"/>
      <c r="L210" s="77"/>
      <c r="M210" s="77"/>
      <c r="N210" s="77"/>
      <c r="O210" s="77"/>
      <c r="P210" s="78"/>
      <c r="Q210" s="78"/>
      <c r="R210" s="78"/>
      <c r="S210" s="78"/>
      <c r="T210" s="78"/>
      <c r="U210" s="78"/>
      <c r="V210" s="78"/>
      <c r="W210" s="78"/>
      <c r="X210" s="78"/>
      <c r="Y210" s="78"/>
      <c r="Z210" s="78"/>
      <c r="AA210" s="78"/>
      <c r="AB210" s="78"/>
      <c r="AC210" s="79"/>
      <c r="AD210" s="78"/>
      <c r="AE210" s="78"/>
      <c r="AF210" s="78"/>
      <c r="AG210" s="78"/>
      <c r="AH210" s="78"/>
      <c r="AI210" s="74"/>
      <c r="AJ210" s="74"/>
      <c r="AK210" s="74"/>
      <c r="AL210" s="74"/>
    </row>
    <row r="211" spans="1:38" ht="15" x14ac:dyDescent="0.25">
      <c r="A211" s="74"/>
      <c r="B211" s="140" t="s">
        <v>364</v>
      </c>
      <c r="C211" s="138">
        <v>108</v>
      </c>
      <c r="D211" s="138">
        <v>116</v>
      </c>
      <c r="E211" s="201" t="s">
        <v>443</v>
      </c>
      <c r="F211" s="201"/>
      <c r="G211" s="201"/>
      <c r="H211" s="201"/>
      <c r="I211" s="138" t="s">
        <v>55</v>
      </c>
      <c r="J211" s="138" t="s">
        <v>55</v>
      </c>
      <c r="K211" s="77"/>
      <c r="L211" s="77"/>
      <c r="M211" s="77"/>
      <c r="N211" s="77"/>
      <c r="O211" s="77"/>
      <c r="P211" s="78"/>
      <c r="Q211" s="78"/>
      <c r="R211" s="78"/>
      <c r="S211" s="78"/>
      <c r="T211" s="78"/>
      <c r="U211" s="78"/>
      <c r="V211" s="78"/>
      <c r="W211" s="78"/>
      <c r="X211" s="78"/>
      <c r="Y211" s="78"/>
      <c r="Z211" s="78"/>
      <c r="AA211" s="78"/>
      <c r="AB211" s="78"/>
      <c r="AC211" s="79"/>
      <c r="AD211" s="78"/>
      <c r="AE211" s="78"/>
      <c r="AF211" s="78"/>
      <c r="AG211" s="78"/>
      <c r="AH211" s="78"/>
      <c r="AI211" s="74"/>
      <c r="AJ211" s="74"/>
      <c r="AK211" s="74"/>
      <c r="AL211" s="74"/>
    </row>
    <row r="212" spans="1:38" ht="15" x14ac:dyDescent="0.25">
      <c r="B212"/>
      <c r="C212"/>
      <c r="D212"/>
      <c r="E212"/>
      <c r="F212" s="63"/>
      <c r="G212" s="63"/>
    </row>
  </sheetData>
  <sheetProtection algorithmName="SHA-512" hashValue="EK0W9/UymNP6W/CKikXHhlz6BJVYKSgptPeFzC3/hlM9Zq0qZw2giX/AFp8L+m5C4bmSNvEnTaki1s4bITbDpA==" saltValue="aCPi+2CqMKksfErBfXAFrw==" spinCount="100000" sheet="1" selectLockedCells="1" selectUnlockedCells="1"/>
  <mergeCells count="56">
    <mergeCell ref="E209:H209"/>
    <mergeCell ref="E210:H210"/>
    <mergeCell ref="E211:H211"/>
    <mergeCell ref="E199:H199"/>
    <mergeCell ref="E200:H200"/>
    <mergeCell ref="E201:H201"/>
    <mergeCell ref="E202:H202"/>
    <mergeCell ref="E207:H207"/>
    <mergeCell ref="E208:H208"/>
    <mergeCell ref="E198:H198"/>
    <mergeCell ref="E183:H183"/>
    <mergeCell ref="E188:H188"/>
    <mergeCell ref="E189:H189"/>
    <mergeCell ref="E190:H190"/>
    <mergeCell ref="E191:H191"/>
    <mergeCell ref="E192:H192"/>
    <mergeCell ref="E193:H193"/>
    <mergeCell ref="E194:H194"/>
    <mergeCell ref="E195:H195"/>
    <mergeCell ref="E196:H196"/>
    <mergeCell ref="E197:H197"/>
    <mergeCell ref="E182:H182"/>
    <mergeCell ref="E171:H171"/>
    <mergeCell ref="E172:H172"/>
    <mergeCell ref="E173:H173"/>
    <mergeCell ref="E174:H174"/>
    <mergeCell ref="E175:H175"/>
    <mergeCell ref="E176:H176"/>
    <mergeCell ref="E177:H177"/>
    <mergeCell ref="E178:H178"/>
    <mergeCell ref="E179:H179"/>
    <mergeCell ref="E180:H180"/>
    <mergeCell ref="E181:H181"/>
    <mergeCell ref="E170:H170"/>
    <mergeCell ref="E159:H159"/>
    <mergeCell ref="E160:H160"/>
    <mergeCell ref="E161:H161"/>
    <mergeCell ref="E162:H162"/>
    <mergeCell ref="E163:H163"/>
    <mergeCell ref="E164:H164"/>
    <mergeCell ref="E165:H165"/>
    <mergeCell ref="E166:H166"/>
    <mergeCell ref="E167:H167"/>
    <mergeCell ref="E168:H168"/>
    <mergeCell ref="E169:H169"/>
    <mergeCell ref="E158:H158"/>
    <mergeCell ref="E148:H148"/>
    <mergeCell ref="E149:H149"/>
    <mergeCell ref="E150:H150"/>
    <mergeCell ref="E151:H151"/>
    <mergeCell ref="E152:H152"/>
    <mergeCell ref="E153:H153"/>
    <mergeCell ref="E154:H154"/>
    <mergeCell ref="E155:H155"/>
    <mergeCell ref="E156:H156"/>
    <mergeCell ref="E157:H157"/>
  </mergeCells>
  <pageMargins left="0.7" right="0.7" top="0.75" bottom="0.75" header="0.3" footer="0.3"/>
  <pageSetup paperSize="9" orientation="portrait" r:id="rId1"/>
  <ignoredErrors>
    <ignoredError sqref="V62 S62:T62 AA25" formula="1"/>
    <ignoredError sqref="C154 C155:C167 C168:C182"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DDEEABA5F22F4AB62B8F568C1CCD08" ma:contentTypeVersion="2" ma:contentTypeDescription="Een nieuw document maken." ma:contentTypeScope="" ma:versionID="6a7198a2fc36fdf7f87ebcdb912bdd88">
  <xsd:schema xmlns:xsd="http://www.w3.org/2001/XMLSchema" xmlns:xs="http://www.w3.org/2001/XMLSchema" xmlns:p="http://schemas.microsoft.com/office/2006/metadata/properties" xmlns:ns2="3393e30d-859a-4166-9575-6dbe002f407a" targetNamespace="http://schemas.microsoft.com/office/2006/metadata/properties" ma:root="true" ma:fieldsID="4f3adf4e090fad2a020eabfde30bf34d" ns2:_="">
    <xsd:import namespace="3393e30d-859a-4166-9575-6dbe002f407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93e30d-859a-4166-9575-6dbe002f407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FAA849-C4F0-41CB-9F82-3994EE9D511F}">
  <ds:schemaRefs>
    <ds:schemaRef ds:uri="http://schemas.microsoft.com/office/2006/metadata/properties"/>
    <ds:schemaRef ds:uri="http://purl.org/dc/terms/"/>
    <ds:schemaRef ds:uri="http://purl.org/dc/dcmitype/"/>
    <ds:schemaRef ds:uri="http://schemas.microsoft.com/office/infopath/2007/PartnerControls"/>
    <ds:schemaRef ds:uri="3393e30d-859a-4166-9575-6dbe002f407a"/>
    <ds:schemaRef ds:uri="http://schemas.microsoft.com/office/2006/documentManagement/types"/>
    <ds:schemaRef ds:uri="http://purl.org/dc/elements/1.1/"/>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9DBE8B26-CC6F-4278-A3D8-A50F2A0A0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93e30d-859a-4166-9575-6dbe002f40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3C14A0-C89C-49E0-BEA4-4FA18ECB74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Origin</vt:lpstr>
      <vt:lpstr>Destination</vt:lpstr>
      <vt:lpstr>Shipping</vt:lpstr>
      <vt:lpstr>Storage</vt:lpstr>
      <vt:lpstr>Insurance</vt:lpstr>
      <vt:lpstr>Europe</vt:lpstr>
      <vt:lpstr>Additionele kosten</vt:lpstr>
      <vt:lpstr>Calculatie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2020-09-15T13:30:05Z</dcterms:created>
  <dcterms:modified xsi:type="dcterms:W3CDTF">2025-01-28T16:05:19Z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0x01010097DDEEABA5F22F4AB62B8F568C1CCD08</vt:lpwstr>
  </property>
</Properties>
</file>