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VNOG/EA Afvalinzameling/Aanbestedingsstukken/NvI/"/>
    </mc:Choice>
  </mc:AlternateContent>
  <xr:revisionPtr revIDLastSave="115" documentId="8_{E230874E-7E1C-974D-92CA-8784F9BB306C}" xr6:coauthVersionLast="47" xr6:coauthVersionMax="47" xr10:uidLastSave="{79919171-E857-1349-829C-54AEBF9792D7}"/>
  <bookViews>
    <workbookView xWindow="0" yWindow="500" windowWidth="68800" windowHeight="27100" xr2:uid="{2A49C306-EF3F-ED4F-BE65-36D55E70CE2E}"/>
  </bookViews>
  <sheets>
    <sheet name="Prijzenblad" sheetId="2" r:id="rId1"/>
  </sheets>
  <definedNames>
    <definedName name="_xlnm._FilterDatabase" localSheetId="0" hidden="1">Prijzenblad!$A$4:$P$38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9" i="2" l="1"/>
  <c r="P7" i="2"/>
  <c r="P6" i="2"/>
  <c r="P5" i="2"/>
  <c r="P21" i="2"/>
  <c r="P18" i="2"/>
  <c r="P15" i="2"/>
  <c r="P11" i="2"/>
  <c r="P37" i="2"/>
  <c r="H5" i="2"/>
  <c r="H11" i="2"/>
  <c r="H15" i="2"/>
  <c r="H18" i="2"/>
  <c r="H21" i="2"/>
  <c r="H37" i="2"/>
  <c r="H6" i="2"/>
  <c r="H36" i="2"/>
  <c r="P36" i="2" s="1"/>
  <c r="F35" i="2"/>
  <c r="H35" i="2" s="1"/>
  <c r="P35" i="2" s="1"/>
  <c r="F34" i="2"/>
  <c r="H34" i="2" s="1"/>
  <c r="P34" i="2" s="1"/>
  <c r="F33" i="2"/>
  <c r="H33" i="2" s="1"/>
  <c r="P33" i="2" s="1"/>
  <c r="F32" i="2"/>
  <c r="H32" i="2" s="1"/>
  <c r="P32" i="2" s="1"/>
  <c r="F31" i="2"/>
  <c r="H31" i="2" s="1"/>
  <c r="P31" i="2" s="1"/>
  <c r="F30" i="2"/>
  <c r="F29" i="2"/>
  <c r="H29" i="2" s="1"/>
  <c r="P29" i="2" s="1"/>
  <c r="F28" i="2"/>
  <c r="H28" i="2" s="1"/>
  <c r="P28" i="2" s="1"/>
  <c r="F27" i="2"/>
  <c r="H27" i="2" s="1"/>
  <c r="P27" i="2" s="1"/>
  <c r="F26" i="2"/>
  <c r="H26" i="2" s="1"/>
  <c r="P26" i="2" s="1"/>
  <c r="F25" i="2"/>
  <c r="H25" i="2" s="1"/>
  <c r="P25" i="2" s="1"/>
  <c r="F24" i="2"/>
  <c r="H24" i="2" s="1"/>
  <c r="P24" i="2" s="1"/>
  <c r="F23" i="2"/>
  <c r="H23" i="2" s="1"/>
  <c r="P23" i="2" s="1"/>
  <c r="F22" i="2"/>
  <c r="H22" i="2" s="1"/>
  <c r="P22" i="2" s="1"/>
  <c r="F20" i="2"/>
  <c r="H20" i="2" s="1"/>
  <c r="P20" i="2" s="1"/>
  <c r="F19" i="2"/>
  <c r="H19" i="2" s="1"/>
  <c r="P19" i="2" s="1"/>
  <c r="F17" i="2"/>
  <c r="H17" i="2" s="1"/>
  <c r="P17" i="2" s="1"/>
  <c r="F16" i="2"/>
  <c r="H16" i="2" s="1"/>
  <c r="P16" i="2" s="1"/>
  <c r="F14" i="2"/>
  <c r="H14" i="2" s="1"/>
  <c r="P14" i="2" s="1"/>
  <c r="F13" i="2"/>
  <c r="H13" i="2" s="1"/>
  <c r="P13" i="2" s="1"/>
  <c r="F12" i="2"/>
  <c r="H12" i="2" s="1"/>
  <c r="P12" i="2" s="1"/>
  <c r="F10" i="2"/>
  <c r="H10" i="2" s="1"/>
  <c r="P10" i="2" s="1"/>
  <c r="F9" i="2"/>
  <c r="H9" i="2" s="1"/>
  <c r="P9" i="2" s="1"/>
  <c r="F8" i="2"/>
  <c r="H8" i="2" s="1"/>
  <c r="P8" i="2" s="1"/>
  <c r="H7" i="2"/>
  <c r="H30" i="2" l="1"/>
  <c r="P30" i="2" s="1"/>
</calcChain>
</file>

<file path=xl/sharedStrings.xml><?xml version="1.0" encoding="utf-8"?>
<sst xmlns="http://schemas.openxmlformats.org/spreadsheetml/2006/main" count="128" uniqueCount="46">
  <si>
    <t>Afvalstroom</t>
  </si>
  <si>
    <t>Restafval</t>
  </si>
  <si>
    <t>1XP4W</t>
  </si>
  <si>
    <t>PD</t>
  </si>
  <si>
    <t>Papier en karton</t>
  </si>
  <si>
    <t>2XPW</t>
  </si>
  <si>
    <t>Vertrouwelijk papier</t>
  </si>
  <si>
    <t>1XPW</t>
  </si>
  <si>
    <t>Swill</t>
  </si>
  <si>
    <t>1XP2W</t>
  </si>
  <si>
    <t>Portaalcontainer</t>
  </si>
  <si>
    <t>10 m3</t>
  </si>
  <si>
    <t>Dekselvat / ton</t>
  </si>
  <si>
    <t>Batterijen</t>
  </si>
  <si>
    <t>Op afroep</t>
  </si>
  <si>
    <t>Reiniging</t>
  </si>
  <si>
    <t>OWS</t>
  </si>
  <si>
    <t>3 m3</t>
  </si>
  <si>
    <t>1 x per 2 jaar</t>
  </si>
  <si>
    <t>Oliefiltercontainer</t>
  </si>
  <si>
    <t>n.v.t.</t>
  </si>
  <si>
    <t>Frequentie per jaar</t>
  </si>
  <si>
    <t>Aantal locaties</t>
  </si>
  <si>
    <t>Aantal ophaalmomenten</t>
  </si>
  <si>
    <t>Omrekenfactor t.b.v. frequentie</t>
  </si>
  <si>
    <t>Type inzamelmiddel</t>
  </si>
  <si>
    <t>Grootte</t>
  </si>
  <si>
    <t>Ophaalfrequentie</t>
  </si>
  <si>
    <t>Huur per maand</t>
  </si>
  <si>
    <t>Rolcontainer</t>
  </si>
  <si>
    <t>Totaalprijs excl. btw</t>
  </si>
  <si>
    <t>Milieubijdrage:</t>
  </si>
  <si>
    <t>Minimaal 3%, maximaal 6%</t>
  </si>
  <si>
    <t>Aantal KG</t>
  </si>
  <si>
    <t>Prijs per KG verwerking</t>
  </si>
  <si>
    <t>Inschrijfsom t.b.v. G1.1:</t>
  </si>
  <si>
    <t>Naam ondertekenaar:</t>
  </si>
  <si>
    <t>Functie:</t>
  </si>
  <si>
    <t>Datum:</t>
  </si>
  <si>
    <t>Rechtsgeldige ondertekening:</t>
  </si>
  <si>
    <t>Door middel van dit prijzenblad worden de 'Totaalkosten per jaar t.b.v. vergelijk conform subgunningscriterium 'Prijs'' met elkaar vergeleken. Negatieve prijzen zijn niet toegestaan. Het is wel toegestaan op onderdelen van een prijswens een nulprijs te offreren indien er sprake is van een opstelsom. Inschrijver dient slechts de groen gearceerde cellen in te vullen. Wijzigen van het format is niet toegestaan.  Hoewel de genoemde aantallen/frequenties zijn gebasseerd op de huidige werkelijkheid, zodat Inschrijver een zo waarheidsgetrouw mogelijk ophaalschema kunnen uitwerken én hun tarieven zo goed mogelijk kunnen inschatten, kunnen aan de genoemde aantallen geen rechten worden ontleend. Deze dienen puur ter indicatie en weging.</t>
  </si>
  <si>
    <t>Toeslag CZV gehalte</t>
  </si>
  <si>
    <t>Toeslag sediment</t>
  </si>
  <si>
    <t>Transport retour</t>
  </si>
  <si>
    <t>Prijs excl. btw
Tarieven zijn all-in:
- In alle gevallen (uitgezonderd 'op afroep') inclusief huur inzamelmiddel. 
- In alle gevallen inclusief transport-/voorijkosten (uitgezonderd de portaalcontainer)
- In alle gevallen (tenzij anders aangeven in kolommen L en N) inclusief verwerking.</t>
  </si>
  <si>
    <t>Bijlage 3b gewijzigd n.a.v. NvI 2 - Prijzenblad behorende bij Europese aanbesteding Afvalinzameling t.b.v. Veiligheidsregio Noord- en Oost-Gelderland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</si>
</sst>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9" x14ac:knownFonts="1">
    <font>
      <sz val="12"/>
      <color theme="1"/>
      <name val="Aptos Narrow"/>
      <family val="2"/>
      <scheme val="minor"/>
    </font>
    <font>
      <sz val="11"/>
      <color theme="1"/>
      <name val="Aptos Narrow"/>
      <family val="2"/>
      <scheme val="minor"/>
    </font>
    <font>
      <sz val="12"/>
      <color theme="1"/>
      <name val="Aptos Narrow"/>
      <family val="2"/>
      <scheme val="minor"/>
    </font>
    <font>
      <b/>
      <sz val="13"/>
      <color theme="3"/>
      <name val="Aptos Narrow"/>
      <family val="2"/>
      <scheme val="minor"/>
    </font>
    <font>
      <sz val="16"/>
      <color rgb="FF48277F"/>
      <name val="Calibri"/>
      <family val="2"/>
    </font>
    <font>
      <sz val="14"/>
      <color theme="1"/>
      <name val="Aptos Narrow"/>
    </font>
    <font>
      <b/>
      <sz val="12"/>
      <color theme="1"/>
      <name val="Aptos Narrow"/>
    </font>
    <font>
      <b/>
      <sz val="11"/>
      <color theme="1"/>
      <name val="Aptos Narrow"/>
      <family val="2"/>
      <scheme val="minor"/>
    </font>
    <font>
      <b/>
      <sz val="18"/>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0" borderId="2" applyNumberFormat="0" applyFill="0" applyAlignment="0" applyProtection="0"/>
  </cellStyleXfs>
  <cellXfs count="26">
    <xf numFmtId="0" fontId="0" fillId="0" borderId="0" xfId="0"/>
    <xf numFmtId="0" fontId="6" fillId="2" borderId="1" xfId="0" applyFont="1" applyFill="1" applyBorder="1" applyAlignment="1" applyProtection="1">
      <alignment horizontal="left" vertical="top"/>
      <protection locked="0"/>
    </xf>
    <xf numFmtId="0" fontId="6" fillId="2" borderId="1" xfId="0" applyFont="1" applyFill="1" applyBorder="1" applyAlignment="1" applyProtection="1">
      <alignment horizontal="center" vertical="center"/>
      <protection locked="0"/>
    </xf>
    <xf numFmtId="0" fontId="8" fillId="0" borderId="6"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8" xfId="0" applyFont="1" applyBorder="1" applyAlignment="1" applyProtection="1">
      <alignment horizontal="center" vertical="center"/>
    </xf>
    <xf numFmtId="0" fontId="0" fillId="0" borderId="0" xfId="0" applyAlignment="1" applyProtection="1">
      <alignment horizontal="center" vertical="center"/>
    </xf>
    <xf numFmtId="0" fontId="5" fillId="0" borderId="9" xfId="3" applyFont="1" applyFill="1" applyBorder="1" applyAlignment="1" applyProtection="1">
      <alignment horizontal="center" vertical="center" wrapText="1"/>
    </xf>
    <xf numFmtId="0" fontId="5" fillId="0" borderId="10" xfId="3" applyFont="1" applyFill="1" applyBorder="1" applyAlignment="1" applyProtection="1">
      <alignment horizontal="center" vertical="center" wrapText="1"/>
    </xf>
    <xf numFmtId="0" fontId="5" fillId="0" borderId="11"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4" fillId="0" borderId="5" xfId="3" applyFont="1" applyFill="1" applyBorder="1" applyAlignment="1" applyProtection="1">
      <alignment horizontal="center" vertical="center" wrapText="1"/>
    </xf>
    <xf numFmtId="0" fontId="0" fillId="0" borderId="0" xfId="0"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44" fontId="1" fillId="3" borderId="1" xfId="0" applyNumberFormat="1" applyFont="1" applyFill="1" applyBorder="1" applyAlignment="1" applyProtection="1">
      <alignment horizontal="center" vertical="center"/>
    </xf>
    <xf numFmtId="44" fontId="1" fillId="0" borderId="1" xfId="1" applyFont="1" applyBorder="1" applyAlignment="1" applyProtection="1">
      <alignment horizontal="center" vertical="center"/>
    </xf>
    <xf numFmtId="0" fontId="1" fillId="3" borderId="1" xfId="0" applyFont="1" applyFill="1" applyBorder="1" applyAlignment="1" applyProtection="1">
      <alignment horizontal="center" vertical="center"/>
    </xf>
    <xf numFmtId="0" fontId="1" fillId="0" borderId="0" xfId="0" applyFont="1" applyAlignment="1" applyProtection="1">
      <alignment horizontal="center" vertical="center"/>
    </xf>
    <xf numFmtId="0" fontId="7" fillId="0" borderId="1" xfId="0" applyFont="1" applyBorder="1" applyAlignment="1" applyProtection="1">
      <alignment horizontal="center" vertical="center"/>
    </xf>
    <xf numFmtId="44" fontId="7" fillId="0" borderId="1" xfId="1" applyFont="1" applyBorder="1" applyAlignment="1" applyProtection="1">
      <alignment horizontal="center" vertical="center"/>
    </xf>
    <xf numFmtId="0" fontId="6" fillId="0" borderId="1" xfId="0" applyFont="1" applyBorder="1" applyAlignment="1" applyProtection="1">
      <alignment horizontal="right" vertical="center"/>
    </xf>
    <xf numFmtId="0" fontId="6" fillId="0" borderId="0" xfId="0" applyFont="1" applyAlignment="1" applyProtection="1">
      <alignment horizontal="center" vertical="center"/>
    </xf>
    <xf numFmtId="9" fontId="1" fillId="0" borderId="1" xfId="2" applyFont="1" applyBorder="1" applyAlignment="1" applyProtection="1">
      <alignment horizontal="center" vertical="center"/>
      <protection locked="0"/>
    </xf>
    <xf numFmtId="44" fontId="1" fillId="2" borderId="1" xfId="0" applyNumberFormat="1" applyFont="1" applyFill="1" applyBorder="1" applyAlignment="1" applyProtection="1">
      <alignment horizontal="center" vertical="center"/>
      <protection locked="0"/>
    </xf>
  </cellXfs>
  <cellStyles count="4">
    <cellStyle name="Kop 2" xfId="3" builtinId="17"/>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EA01-D76F-FC4C-B191-03225DA5DF5F}">
  <dimension ref="A1:Q46"/>
  <sheetViews>
    <sheetView tabSelected="1" zoomScale="130" zoomScaleNormal="130" workbookViewId="0">
      <selection activeCell="A2" sqref="A2:P2"/>
    </sheetView>
  </sheetViews>
  <sheetFormatPr baseColWidth="10" defaultColWidth="11.1640625" defaultRowHeight="16" x14ac:dyDescent="0.2"/>
  <cols>
    <col min="1" max="1" width="19.1640625" style="6" customWidth="1"/>
    <col min="2" max="2" width="17.33203125" style="6" customWidth="1"/>
    <col min="3" max="3" width="9.6640625" style="6" customWidth="1"/>
    <col min="4" max="4" width="14" style="6" customWidth="1"/>
    <col min="5" max="5" width="13.83203125" style="6" customWidth="1"/>
    <col min="6" max="6" width="10.33203125" style="6" customWidth="1"/>
    <col min="7" max="7" width="7.83203125" style="6" customWidth="1"/>
    <col min="8" max="8" width="9.33203125" style="6" customWidth="1"/>
    <col min="9" max="9" width="9.1640625" style="6" customWidth="1"/>
    <col min="10" max="10" width="10.33203125" style="6" customWidth="1"/>
    <col min="11" max="14" width="11.33203125" style="6" customWidth="1"/>
    <col min="15" max="15" width="32.5" style="6" customWidth="1"/>
    <col min="16" max="16" width="13.83203125" style="6" customWidth="1"/>
    <col min="17" max="17" width="26.5" style="6" customWidth="1"/>
    <col min="18" max="16384" width="11.1640625" style="6"/>
  </cols>
  <sheetData>
    <row r="1" spans="1:16" ht="24" x14ac:dyDescent="0.2">
      <c r="A1" s="3" t="s">
        <v>45</v>
      </c>
      <c r="B1" s="4"/>
      <c r="C1" s="4"/>
      <c r="D1" s="4"/>
      <c r="E1" s="4"/>
      <c r="F1" s="4"/>
      <c r="G1" s="4"/>
      <c r="H1" s="4"/>
      <c r="I1" s="4"/>
      <c r="J1" s="4"/>
      <c r="K1" s="4"/>
      <c r="L1" s="4"/>
      <c r="M1" s="4"/>
      <c r="N1" s="4"/>
      <c r="O1" s="4"/>
      <c r="P1" s="5"/>
    </row>
    <row r="2" spans="1:16" ht="85.75" customHeight="1" thickBot="1" x14ac:dyDescent="0.25">
      <c r="A2" s="7" t="s">
        <v>40</v>
      </c>
      <c r="B2" s="8"/>
      <c r="C2" s="8"/>
      <c r="D2" s="8"/>
      <c r="E2" s="8"/>
      <c r="F2" s="8"/>
      <c r="G2" s="8"/>
      <c r="H2" s="8"/>
      <c r="I2" s="8"/>
      <c r="J2" s="8"/>
      <c r="K2" s="8"/>
      <c r="L2" s="8"/>
      <c r="M2" s="8"/>
      <c r="N2" s="8"/>
      <c r="O2" s="8"/>
      <c r="P2" s="9"/>
    </row>
    <row r="3" spans="1:16" ht="16" customHeight="1" x14ac:dyDescent="0.2">
      <c r="A3" s="10"/>
      <c r="B3" s="11"/>
      <c r="C3" s="11"/>
      <c r="D3" s="11"/>
      <c r="E3" s="11"/>
      <c r="F3" s="11"/>
      <c r="G3" s="12"/>
      <c r="O3" s="13"/>
    </row>
    <row r="4" spans="1:16" ht="174" customHeight="1" x14ac:dyDescent="0.2">
      <c r="A4" s="14" t="s">
        <v>25</v>
      </c>
      <c r="B4" s="14" t="s">
        <v>0</v>
      </c>
      <c r="C4" s="14" t="s">
        <v>26</v>
      </c>
      <c r="D4" s="14" t="s">
        <v>27</v>
      </c>
      <c r="E4" s="14" t="s">
        <v>24</v>
      </c>
      <c r="F4" s="14" t="s">
        <v>21</v>
      </c>
      <c r="G4" s="14" t="s">
        <v>22</v>
      </c>
      <c r="H4" s="14" t="s">
        <v>23</v>
      </c>
      <c r="I4" s="14" t="s">
        <v>33</v>
      </c>
      <c r="J4" s="14" t="s">
        <v>28</v>
      </c>
      <c r="K4" s="14" t="s">
        <v>34</v>
      </c>
      <c r="L4" s="14" t="s">
        <v>41</v>
      </c>
      <c r="M4" s="14" t="s">
        <v>42</v>
      </c>
      <c r="N4" s="14" t="s">
        <v>43</v>
      </c>
      <c r="O4" s="14" t="s">
        <v>44</v>
      </c>
      <c r="P4" s="14" t="s">
        <v>30</v>
      </c>
    </row>
    <row r="5" spans="1:16" x14ac:dyDescent="0.2">
      <c r="A5" s="15" t="s">
        <v>12</v>
      </c>
      <c r="B5" s="15" t="s">
        <v>13</v>
      </c>
      <c r="C5" s="15" t="s">
        <v>20</v>
      </c>
      <c r="D5" s="15" t="s">
        <v>14</v>
      </c>
      <c r="E5" s="15">
        <v>1</v>
      </c>
      <c r="F5" s="15">
        <v>1</v>
      </c>
      <c r="G5" s="15">
        <v>56</v>
      </c>
      <c r="H5" s="15">
        <f>G5*F5</f>
        <v>56</v>
      </c>
      <c r="I5" s="15">
        <v>240</v>
      </c>
      <c r="J5" s="25">
        <v>0</v>
      </c>
      <c r="K5" s="25">
        <v>0</v>
      </c>
      <c r="L5" s="16"/>
      <c r="M5" s="16"/>
      <c r="N5" s="16"/>
      <c r="O5" s="25">
        <v>0</v>
      </c>
      <c r="P5" s="17">
        <f>(J5*G5*12)+(K5*I5)+(O5*H5)</f>
        <v>0</v>
      </c>
    </row>
    <row r="6" spans="1:16" x14ac:dyDescent="0.2">
      <c r="A6" s="15" t="s">
        <v>12</v>
      </c>
      <c r="B6" s="15" t="s">
        <v>19</v>
      </c>
      <c r="C6" s="15" t="s">
        <v>20</v>
      </c>
      <c r="D6" s="15" t="s">
        <v>14</v>
      </c>
      <c r="E6" s="15">
        <v>1</v>
      </c>
      <c r="F6" s="15">
        <v>12</v>
      </c>
      <c r="G6" s="15">
        <v>1</v>
      </c>
      <c r="H6" s="15">
        <f>G6*F6</f>
        <v>12</v>
      </c>
      <c r="I6" s="15">
        <v>100</v>
      </c>
      <c r="J6" s="25">
        <v>0</v>
      </c>
      <c r="K6" s="25">
        <v>0</v>
      </c>
      <c r="L6" s="16"/>
      <c r="M6" s="16"/>
      <c r="N6" s="16"/>
      <c r="O6" s="25">
        <v>0</v>
      </c>
      <c r="P6" s="17">
        <f>(J6*G6*12)+(K6*I6)+(O6*H6)</f>
        <v>0</v>
      </c>
    </row>
    <row r="7" spans="1:16" x14ac:dyDescent="0.2">
      <c r="A7" s="15" t="s">
        <v>10</v>
      </c>
      <c r="B7" s="15" t="s">
        <v>1</v>
      </c>
      <c r="C7" s="15" t="s">
        <v>11</v>
      </c>
      <c r="D7" s="15" t="s">
        <v>14</v>
      </c>
      <c r="E7" s="15"/>
      <c r="F7" s="15">
        <v>2</v>
      </c>
      <c r="G7" s="15">
        <v>1</v>
      </c>
      <c r="H7" s="15">
        <f t="shared" ref="H7:H37" si="0">G7*F7</f>
        <v>2</v>
      </c>
      <c r="I7" s="15">
        <v>5000</v>
      </c>
      <c r="J7" s="25">
        <v>0</v>
      </c>
      <c r="K7" s="25">
        <v>0</v>
      </c>
      <c r="L7" s="16"/>
      <c r="M7" s="16"/>
      <c r="N7" s="25">
        <v>0</v>
      </c>
      <c r="O7" s="25">
        <v>0</v>
      </c>
      <c r="P7" s="17">
        <f>(J7*G7*12)+(K7*I7)+(O7*H7)+N7*F7</f>
        <v>0</v>
      </c>
    </row>
    <row r="8" spans="1:16" x14ac:dyDescent="0.2">
      <c r="A8" s="15" t="s">
        <v>29</v>
      </c>
      <c r="B8" s="15" t="s">
        <v>4</v>
      </c>
      <c r="C8" s="15">
        <v>240</v>
      </c>
      <c r="D8" s="15" t="s">
        <v>9</v>
      </c>
      <c r="E8" s="15">
        <v>2</v>
      </c>
      <c r="F8" s="15">
        <f>52/E8</f>
        <v>26</v>
      </c>
      <c r="G8" s="15">
        <v>3</v>
      </c>
      <c r="H8" s="15">
        <f t="shared" si="0"/>
        <v>78</v>
      </c>
      <c r="I8" s="18"/>
      <c r="J8" s="16"/>
      <c r="K8" s="16"/>
      <c r="L8" s="16"/>
      <c r="M8" s="16"/>
      <c r="N8" s="16"/>
      <c r="O8" s="25">
        <v>0</v>
      </c>
      <c r="P8" s="17">
        <f>O8*H8</f>
        <v>0</v>
      </c>
    </row>
    <row r="9" spans="1:16" x14ac:dyDescent="0.2">
      <c r="A9" s="15" t="s">
        <v>29</v>
      </c>
      <c r="B9" s="15" t="s">
        <v>4</v>
      </c>
      <c r="C9" s="15">
        <v>240</v>
      </c>
      <c r="D9" s="15" t="s">
        <v>2</v>
      </c>
      <c r="E9" s="15">
        <v>4</v>
      </c>
      <c r="F9" s="15">
        <f t="shared" ref="F9:F35" si="1">52/E9</f>
        <v>13</v>
      </c>
      <c r="G9" s="15">
        <v>14</v>
      </c>
      <c r="H9" s="15">
        <f t="shared" si="0"/>
        <v>182</v>
      </c>
      <c r="I9" s="18"/>
      <c r="J9" s="16"/>
      <c r="K9" s="16"/>
      <c r="L9" s="16"/>
      <c r="M9" s="16"/>
      <c r="N9" s="16"/>
      <c r="O9" s="25">
        <v>0</v>
      </c>
      <c r="P9" s="17">
        <f>O9*H9</f>
        <v>0</v>
      </c>
    </row>
    <row r="10" spans="1:16" x14ac:dyDescent="0.2">
      <c r="A10" s="15" t="s">
        <v>29</v>
      </c>
      <c r="B10" s="15" t="s">
        <v>4</v>
      </c>
      <c r="C10" s="15">
        <v>240</v>
      </c>
      <c r="D10" s="15" t="s">
        <v>7</v>
      </c>
      <c r="E10" s="15">
        <v>1</v>
      </c>
      <c r="F10" s="15">
        <f t="shared" si="1"/>
        <v>52</v>
      </c>
      <c r="G10" s="15">
        <v>1</v>
      </c>
      <c r="H10" s="15">
        <f t="shared" si="0"/>
        <v>52</v>
      </c>
      <c r="I10" s="18"/>
      <c r="J10" s="16"/>
      <c r="K10" s="16"/>
      <c r="L10" s="16"/>
      <c r="M10" s="16"/>
      <c r="N10" s="16"/>
      <c r="O10" s="25">
        <v>0</v>
      </c>
      <c r="P10" s="17">
        <f>O10*H10</f>
        <v>0</v>
      </c>
    </row>
    <row r="11" spans="1:16" x14ac:dyDescent="0.2">
      <c r="A11" s="15" t="s">
        <v>29</v>
      </c>
      <c r="B11" s="15" t="s">
        <v>4</v>
      </c>
      <c r="C11" s="15">
        <v>240</v>
      </c>
      <c r="D11" s="15" t="s">
        <v>14</v>
      </c>
      <c r="E11" s="15">
        <v>1</v>
      </c>
      <c r="F11" s="15">
        <v>6</v>
      </c>
      <c r="G11" s="15">
        <v>11</v>
      </c>
      <c r="H11" s="15">
        <f t="shared" si="0"/>
        <v>66</v>
      </c>
      <c r="I11" s="18"/>
      <c r="J11" s="25">
        <v>0</v>
      </c>
      <c r="K11" s="16"/>
      <c r="L11" s="16"/>
      <c r="M11" s="16"/>
      <c r="N11" s="16"/>
      <c r="O11" s="25">
        <v>0</v>
      </c>
      <c r="P11" s="17">
        <f>(J11*G11*12)+(O11*H11)</f>
        <v>0</v>
      </c>
    </row>
    <row r="12" spans="1:16" x14ac:dyDescent="0.2">
      <c r="A12" s="15" t="s">
        <v>29</v>
      </c>
      <c r="B12" s="15" t="s">
        <v>4</v>
      </c>
      <c r="C12" s="15">
        <v>660</v>
      </c>
      <c r="D12" s="15" t="s">
        <v>2</v>
      </c>
      <c r="E12" s="15">
        <v>4</v>
      </c>
      <c r="F12" s="15">
        <f t="shared" si="1"/>
        <v>13</v>
      </c>
      <c r="G12" s="15">
        <v>5</v>
      </c>
      <c r="H12" s="15">
        <f t="shared" si="0"/>
        <v>65</v>
      </c>
      <c r="I12" s="18"/>
      <c r="J12" s="16"/>
      <c r="K12" s="16"/>
      <c r="L12" s="16"/>
      <c r="M12" s="16"/>
      <c r="N12" s="16"/>
      <c r="O12" s="25">
        <v>0</v>
      </c>
      <c r="P12" s="17">
        <f>O12*H12</f>
        <v>0</v>
      </c>
    </row>
    <row r="13" spans="1:16" x14ac:dyDescent="0.2">
      <c r="A13" s="15" t="s">
        <v>29</v>
      </c>
      <c r="B13" s="15" t="s">
        <v>4</v>
      </c>
      <c r="C13" s="15">
        <v>660</v>
      </c>
      <c r="D13" s="15" t="s">
        <v>7</v>
      </c>
      <c r="E13" s="15">
        <v>1</v>
      </c>
      <c r="F13" s="15">
        <f t="shared" si="1"/>
        <v>52</v>
      </c>
      <c r="G13" s="15">
        <v>4</v>
      </c>
      <c r="H13" s="15">
        <f t="shared" si="0"/>
        <v>208</v>
      </c>
      <c r="I13" s="18"/>
      <c r="J13" s="16"/>
      <c r="K13" s="16"/>
      <c r="L13" s="16"/>
      <c r="M13" s="16"/>
      <c r="N13" s="16"/>
      <c r="O13" s="25">
        <v>0</v>
      </c>
      <c r="P13" s="17">
        <f>O13*H13</f>
        <v>0</v>
      </c>
    </row>
    <row r="14" spans="1:16" x14ac:dyDescent="0.2">
      <c r="A14" s="15" t="s">
        <v>29</v>
      </c>
      <c r="B14" s="15" t="s">
        <v>4</v>
      </c>
      <c r="C14" s="15">
        <v>1100</v>
      </c>
      <c r="D14" s="15" t="s">
        <v>7</v>
      </c>
      <c r="E14" s="15">
        <v>1</v>
      </c>
      <c r="F14" s="15">
        <f t="shared" si="1"/>
        <v>52</v>
      </c>
      <c r="G14" s="15">
        <v>1</v>
      </c>
      <c r="H14" s="15">
        <f t="shared" si="0"/>
        <v>52</v>
      </c>
      <c r="I14" s="18"/>
      <c r="J14" s="16"/>
      <c r="K14" s="16"/>
      <c r="L14" s="16"/>
      <c r="M14" s="16"/>
      <c r="N14" s="16"/>
      <c r="O14" s="25">
        <v>0</v>
      </c>
      <c r="P14" s="17">
        <f>O14*H14</f>
        <v>0</v>
      </c>
    </row>
    <row r="15" spans="1:16" x14ac:dyDescent="0.2">
      <c r="A15" s="15" t="s">
        <v>29</v>
      </c>
      <c r="B15" s="15" t="s">
        <v>4</v>
      </c>
      <c r="C15" s="15">
        <v>1100</v>
      </c>
      <c r="D15" s="15" t="s">
        <v>14</v>
      </c>
      <c r="E15" s="15">
        <v>1</v>
      </c>
      <c r="F15" s="15">
        <v>8</v>
      </c>
      <c r="G15" s="15">
        <v>1</v>
      </c>
      <c r="H15" s="15">
        <f t="shared" si="0"/>
        <v>8</v>
      </c>
      <c r="I15" s="18"/>
      <c r="J15" s="25">
        <v>0</v>
      </c>
      <c r="K15" s="16"/>
      <c r="L15" s="16"/>
      <c r="M15" s="16"/>
      <c r="N15" s="16"/>
      <c r="O15" s="25">
        <v>0</v>
      </c>
      <c r="P15" s="17">
        <f>(J15*G15*12)+(O15*H15)</f>
        <v>0</v>
      </c>
    </row>
    <row r="16" spans="1:16" x14ac:dyDescent="0.2">
      <c r="A16" s="15" t="s">
        <v>29</v>
      </c>
      <c r="B16" s="15" t="s">
        <v>3</v>
      </c>
      <c r="C16" s="15">
        <v>240</v>
      </c>
      <c r="D16" s="15" t="s">
        <v>9</v>
      </c>
      <c r="E16" s="15">
        <v>2</v>
      </c>
      <c r="F16" s="15">
        <f t="shared" si="1"/>
        <v>26</v>
      </c>
      <c r="G16" s="15">
        <v>5</v>
      </c>
      <c r="H16" s="15">
        <f t="shared" si="0"/>
        <v>130</v>
      </c>
      <c r="I16" s="18"/>
      <c r="J16" s="16"/>
      <c r="K16" s="16"/>
      <c r="L16" s="16"/>
      <c r="M16" s="16"/>
      <c r="N16" s="16"/>
      <c r="O16" s="25">
        <v>0</v>
      </c>
      <c r="P16" s="17">
        <f>O16*H16</f>
        <v>0</v>
      </c>
    </row>
    <row r="17" spans="1:16" x14ac:dyDescent="0.2">
      <c r="A17" s="15" t="s">
        <v>29</v>
      </c>
      <c r="B17" s="15" t="s">
        <v>3</v>
      </c>
      <c r="C17" s="15">
        <v>240</v>
      </c>
      <c r="D17" s="15" t="s">
        <v>2</v>
      </c>
      <c r="E17" s="15">
        <v>4</v>
      </c>
      <c r="F17" s="15">
        <f t="shared" si="1"/>
        <v>13</v>
      </c>
      <c r="G17" s="15">
        <v>12</v>
      </c>
      <c r="H17" s="15">
        <f t="shared" si="0"/>
        <v>156</v>
      </c>
      <c r="I17" s="18"/>
      <c r="J17" s="16"/>
      <c r="K17" s="16"/>
      <c r="L17" s="16"/>
      <c r="M17" s="16"/>
      <c r="N17" s="16"/>
      <c r="O17" s="25">
        <v>0</v>
      </c>
      <c r="P17" s="17">
        <f>O17*H17</f>
        <v>0</v>
      </c>
    </row>
    <row r="18" spans="1:16" x14ac:dyDescent="0.2">
      <c r="A18" s="15" t="s">
        <v>29</v>
      </c>
      <c r="B18" s="15" t="s">
        <v>3</v>
      </c>
      <c r="C18" s="15">
        <v>240</v>
      </c>
      <c r="D18" s="15" t="s">
        <v>14</v>
      </c>
      <c r="E18" s="15">
        <v>1</v>
      </c>
      <c r="F18" s="15">
        <v>8</v>
      </c>
      <c r="G18" s="15">
        <v>10</v>
      </c>
      <c r="H18" s="15">
        <f t="shared" si="0"/>
        <v>80</v>
      </c>
      <c r="I18" s="18"/>
      <c r="J18" s="25">
        <v>0</v>
      </c>
      <c r="K18" s="16"/>
      <c r="L18" s="16"/>
      <c r="M18" s="16"/>
      <c r="N18" s="16"/>
      <c r="O18" s="25">
        <v>0</v>
      </c>
      <c r="P18" s="17">
        <f>(J18*G18*12)+(O18*H18)</f>
        <v>0</v>
      </c>
    </row>
    <row r="19" spans="1:16" x14ac:dyDescent="0.2">
      <c r="A19" s="15" t="s">
        <v>29</v>
      </c>
      <c r="B19" s="15" t="s">
        <v>3</v>
      </c>
      <c r="C19" s="15">
        <v>770</v>
      </c>
      <c r="D19" s="15" t="s">
        <v>9</v>
      </c>
      <c r="E19" s="15">
        <v>2</v>
      </c>
      <c r="F19" s="15">
        <f t="shared" si="1"/>
        <v>26</v>
      </c>
      <c r="G19" s="15">
        <v>4</v>
      </c>
      <c r="H19" s="15">
        <f t="shared" si="0"/>
        <v>104</v>
      </c>
      <c r="I19" s="18"/>
      <c r="J19" s="16"/>
      <c r="K19" s="16"/>
      <c r="L19" s="16"/>
      <c r="M19" s="16"/>
      <c r="N19" s="16"/>
      <c r="O19" s="25">
        <v>0</v>
      </c>
      <c r="P19" s="17">
        <f>O19*H19</f>
        <v>0</v>
      </c>
    </row>
    <row r="20" spans="1:16" x14ac:dyDescent="0.2">
      <c r="A20" s="15" t="s">
        <v>29</v>
      </c>
      <c r="B20" s="15" t="s">
        <v>3</v>
      </c>
      <c r="C20" s="15">
        <v>770</v>
      </c>
      <c r="D20" s="15" t="s">
        <v>2</v>
      </c>
      <c r="E20" s="15">
        <v>4</v>
      </c>
      <c r="F20" s="15">
        <f t="shared" si="1"/>
        <v>13</v>
      </c>
      <c r="G20" s="15">
        <v>5</v>
      </c>
      <c r="H20" s="15">
        <f t="shared" si="0"/>
        <v>65</v>
      </c>
      <c r="I20" s="18"/>
      <c r="J20" s="16"/>
      <c r="K20" s="16"/>
      <c r="L20" s="16"/>
      <c r="M20" s="16"/>
      <c r="N20" s="16"/>
      <c r="O20" s="25">
        <v>0</v>
      </c>
      <c r="P20" s="17">
        <f>O20*H20</f>
        <v>0</v>
      </c>
    </row>
    <row r="21" spans="1:16" x14ac:dyDescent="0.2">
      <c r="A21" s="15" t="s">
        <v>29</v>
      </c>
      <c r="B21" s="15" t="s">
        <v>3</v>
      </c>
      <c r="C21" s="15">
        <v>770</v>
      </c>
      <c r="D21" s="15" t="s">
        <v>14</v>
      </c>
      <c r="E21" s="15">
        <v>1</v>
      </c>
      <c r="F21" s="15">
        <v>8</v>
      </c>
      <c r="G21" s="15">
        <v>1</v>
      </c>
      <c r="H21" s="15">
        <f t="shared" si="0"/>
        <v>8</v>
      </c>
      <c r="I21" s="18"/>
      <c r="J21" s="25">
        <v>0</v>
      </c>
      <c r="K21" s="16"/>
      <c r="L21" s="16"/>
      <c r="M21" s="16"/>
      <c r="N21" s="16"/>
      <c r="O21" s="25">
        <v>0</v>
      </c>
      <c r="P21" s="17">
        <f>(J21*G21*12)+(O21*H21)</f>
        <v>0</v>
      </c>
    </row>
    <row r="22" spans="1:16" x14ac:dyDescent="0.2">
      <c r="A22" s="15" t="s">
        <v>29</v>
      </c>
      <c r="B22" s="15" t="s">
        <v>1</v>
      </c>
      <c r="C22" s="15">
        <v>240</v>
      </c>
      <c r="D22" s="15" t="s">
        <v>5</v>
      </c>
      <c r="E22" s="15">
        <v>0.5</v>
      </c>
      <c r="F22" s="15">
        <f t="shared" si="1"/>
        <v>104</v>
      </c>
      <c r="G22" s="15">
        <v>10</v>
      </c>
      <c r="H22" s="15">
        <f t="shared" si="0"/>
        <v>1040</v>
      </c>
      <c r="I22" s="18"/>
      <c r="J22" s="16"/>
      <c r="K22" s="16"/>
      <c r="L22" s="16"/>
      <c r="M22" s="16"/>
      <c r="N22" s="16"/>
      <c r="O22" s="25">
        <v>0</v>
      </c>
      <c r="P22" s="17">
        <f t="shared" ref="P22:P35" si="2">O22*H22</f>
        <v>0</v>
      </c>
    </row>
    <row r="23" spans="1:16" x14ac:dyDescent="0.2">
      <c r="A23" s="15" t="s">
        <v>29</v>
      </c>
      <c r="B23" s="15" t="s">
        <v>1</v>
      </c>
      <c r="C23" s="15">
        <v>240</v>
      </c>
      <c r="D23" s="15" t="s">
        <v>7</v>
      </c>
      <c r="E23" s="15">
        <v>1</v>
      </c>
      <c r="F23" s="15">
        <f t="shared" si="1"/>
        <v>52</v>
      </c>
      <c r="G23" s="15">
        <v>8</v>
      </c>
      <c r="H23" s="15">
        <f t="shared" si="0"/>
        <v>416</v>
      </c>
      <c r="I23" s="18"/>
      <c r="J23" s="16"/>
      <c r="K23" s="16"/>
      <c r="L23" s="16"/>
      <c r="M23" s="16"/>
      <c r="N23" s="16"/>
      <c r="O23" s="25">
        <v>0</v>
      </c>
      <c r="P23" s="17">
        <f t="shared" si="2"/>
        <v>0</v>
      </c>
    </row>
    <row r="24" spans="1:16" x14ac:dyDescent="0.2">
      <c r="A24" s="15" t="s">
        <v>29</v>
      </c>
      <c r="B24" s="15" t="s">
        <v>1</v>
      </c>
      <c r="C24" s="15">
        <v>240</v>
      </c>
      <c r="D24" s="15" t="s">
        <v>9</v>
      </c>
      <c r="E24" s="15">
        <v>2</v>
      </c>
      <c r="F24" s="15">
        <f t="shared" si="1"/>
        <v>26</v>
      </c>
      <c r="G24" s="15">
        <v>13</v>
      </c>
      <c r="H24" s="15">
        <f t="shared" si="0"/>
        <v>338</v>
      </c>
      <c r="I24" s="18"/>
      <c r="J24" s="16"/>
      <c r="K24" s="16"/>
      <c r="L24" s="16"/>
      <c r="M24" s="16"/>
      <c r="N24" s="16"/>
      <c r="O24" s="25">
        <v>0</v>
      </c>
      <c r="P24" s="17">
        <f t="shared" si="2"/>
        <v>0</v>
      </c>
    </row>
    <row r="25" spans="1:16" x14ac:dyDescent="0.2">
      <c r="A25" s="15" t="s">
        <v>29</v>
      </c>
      <c r="B25" s="15" t="s">
        <v>1</v>
      </c>
      <c r="C25" s="15">
        <v>240</v>
      </c>
      <c r="D25" s="15" t="s">
        <v>2</v>
      </c>
      <c r="E25" s="15">
        <v>4</v>
      </c>
      <c r="F25" s="15">
        <f t="shared" si="1"/>
        <v>13</v>
      </c>
      <c r="G25" s="15">
        <v>15</v>
      </c>
      <c r="H25" s="15">
        <f t="shared" si="0"/>
        <v>195</v>
      </c>
      <c r="I25" s="18"/>
      <c r="J25" s="16"/>
      <c r="K25" s="16"/>
      <c r="L25" s="16"/>
      <c r="M25" s="16"/>
      <c r="N25" s="16"/>
      <c r="O25" s="25">
        <v>0</v>
      </c>
      <c r="P25" s="17">
        <f t="shared" si="2"/>
        <v>0</v>
      </c>
    </row>
    <row r="26" spans="1:16" x14ac:dyDescent="0.2">
      <c r="A26" s="15" t="s">
        <v>29</v>
      </c>
      <c r="B26" s="15" t="s">
        <v>1</v>
      </c>
      <c r="C26" s="15">
        <v>660</v>
      </c>
      <c r="D26" s="15" t="s">
        <v>7</v>
      </c>
      <c r="E26" s="15">
        <v>1</v>
      </c>
      <c r="F26" s="15">
        <f t="shared" si="1"/>
        <v>52</v>
      </c>
      <c r="G26" s="15">
        <v>6</v>
      </c>
      <c r="H26" s="15">
        <f t="shared" si="0"/>
        <v>312</v>
      </c>
      <c r="I26" s="18"/>
      <c r="J26" s="16"/>
      <c r="K26" s="16"/>
      <c r="L26" s="16"/>
      <c r="M26" s="16"/>
      <c r="N26" s="16"/>
      <c r="O26" s="25">
        <v>0</v>
      </c>
      <c r="P26" s="17">
        <f t="shared" si="2"/>
        <v>0</v>
      </c>
    </row>
    <row r="27" spans="1:16" x14ac:dyDescent="0.2">
      <c r="A27" s="15" t="s">
        <v>29</v>
      </c>
      <c r="B27" s="15" t="s">
        <v>1</v>
      </c>
      <c r="C27" s="15">
        <v>660</v>
      </c>
      <c r="D27" s="15" t="s">
        <v>5</v>
      </c>
      <c r="E27" s="15">
        <v>0.5</v>
      </c>
      <c r="F27" s="15">
        <f t="shared" si="1"/>
        <v>104</v>
      </c>
      <c r="G27" s="15">
        <v>1</v>
      </c>
      <c r="H27" s="15">
        <f t="shared" si="0"/>
        <v>104</v>
      </c>
      <c r="I27" s="18"/>
      <c r="J27" s="16"/>
      <c r="K27" s="16"/>
      <c r="L27" s="16"/>
      <c r="M27" s="16"/>
      <c r="N27" s="16"/>
      <c r="O27" s="25">
        <v>0</v>
      </c>
      <c r="P27" s="17">
        <f t="shared" si="2"/>
        <v>0</v>
      </c>
    </row>
    <row r="28" spans="1:16" x14ac:dyDescent="0.2">
      <c r="A28" s="15" t="s">
        <v>29</v>
      </c>
      <c r="B28" s="15" t="s">
        <v>1</v>
      </c>
      <c r="C28" s="15">
        <v>660</v>
      </c>
      <c r="D28" s="15" t="s">
        <v>9</v>
      </c>
      <c r="E28" s="15">
        <v>2</v>
      </c>
      <c r="F28" s="15">
        <f t="shared" si="1"/>
        <v>26</v>
      </c>
      <c r="G28" s="15">
        <v>1</v>
      </c>
      <c r="H28" s="15">
        <f t="shared" si="0"/>
        <v>26</v>
      </c>
      <c r="I28" s="18"/>
      <c r="J28" s="16"/>
      <c r="K28" s="16"/>
      <c r="L28" s="16"/>
      <c r="M28" s="16"/>
      <c r="N28" s="16"/>
      <c r="O28" s="25">
        <v>0</v>
      </c>
      <c r="P28" s="17">
        <f t="shared" si="2"/>
        <v>0</v>
      </c>
    </row>
    <row r="29" spans="1:16" x14ac:dyDescent="0.2">
      <c r="A29" s="15" t="s">
        <v>29</v>
      </c>
      <c r="B29" s="15" t="s">
        <v>1</v>
      </c>
      <c r="C29" s="15">
        <v>660</v>
      </c>
      <c r="D29" s="15" t="s">
        <v>2</v>
      </c>
      <c r="E29" s="15">
        <v>4</v>
      </c>
      <c r="F29" s="15">
        <f t="shared" si="1"/>
        <v>13</v>
      </c>
      <c r="G29" s="15">
        <v>9</v>
      </c>
      <c r="H29" s="15">
        <f t="shared" si="0"/>
        <v>117</v>
      </c>
      <c r="I29" s="18"/>
      <c r="J29" s="16"/>
      <c r="K29" s="16"/>
      <c r="L29" s="16"/>
      <c r="M29" s="16"/>
      <c r="N29" s="16"/>
      <c r="O29" s="25">
        <v>0</v>
      </c>
      <c r="P29" s="17">
        <f t="shared" si="2"/>
        <v>0</v>
      </c>
    </row>
    <row r="30" spans="1:16" x14ac:dyDescent="0.2">
      <c r="A30" s="15" t="s">
        <v>29</v>
      </c>
      <c r="B30" s="15" t="s">
        <v>1</v>
      </c>
      <c r="C30" s="15">
        <v>1100</v>
      </c>
      <c r="D30" s="15" t="s">
        <v>9</v>
      </c>
      <c r="E30" s="15">
        <v>2</v>
      </c>
      <c r="F30" s="15">
        <f t="shared" si="1"/>
        <v>26</v>
      </c>
      <c r="G30" s="15">
        <v>4</v>
      </c>
      <c r="H30" s="15">
        <f>G30*F30</f>
        <v>104</v>
      </c>
      <c r="I30" s="18"/>
      <c r="J30" s="16"/>
      <c r="K30" s="16"/>
      <c r="L30" s="16"/>
      <c r="M30" s="16"/>
      <c r="N30" s="16"/>
      <c r="O30" s="25">
        <v>0</v>
      </c>
      <c r="P30" s="17">
        <f t="shared" si="2"/>
        <v>0</v>
      </c>
    </row>
    <row r="31" spans="1:16" x14ac:dyDescent="0.2">
      <c r="A31" s="15" t="s">
        <v>29</v>
      </c>
      <c r="B31" s="15" t="s">
        <v>1</v>
      </c>
      <c r="C31" s="15">
        <v>1100</v>
      </c>
      <c r="D31" s="15" t="s">
        <v>2</v>
      </c>
      <c r="E31" s="15">
        <v>4</v>
      </c>
      <c r="F31" s="15">
        <f t="shared" si="1"/>
        <v>13</v>
      </c>
      <c r="G31" s="15">
        <v>11</v>
      </c>
      <c r="H31" s="15">
        <f>G31*F31</f>
        <v>143</v>
      </c>
      <c r="I31" s="18"/>
      <c r="J31" s="16"/>
      <c r="K31" s="16"/>
      <c r="L31" s="16"/>
      <c r="M31" s="16"/>
      <c r="N31" s="16"/>
      <c r="O31" s="25">
        <v>0</v>
      </c>
      <c r="P31" s="17">
        <f t="shared" si="2"/>
        <v>0</v>
      </c>
    </row>
    <row r="32" spans="1:16" x14ac:dyDescent="0.2">
      <c r="A32" s="15" t="s">
        <v>29</v>
      </c>
      <c r="B32" s="15" t="s">
        <v>1</v>
      </c>
      <c r="C32" s="15">
        <v>1100</v>
      </c>
      <c r="D32" s="15" t="s">
        <v>7</v>
      </c>
      <c r="E32" s="15">
        <v>1</v>
      </c>
      <c r="F32" s="15">
        <f t="shared" si="1"/>
        <v>52</v>
      </c>
      <c r="G32" s="15">
        <v>3</v>
      </c>
      <c r="H32" s="15">
        <f t="shared" si="0"/>
        <v>156</v>
      </c>
      <c r="I32" s="18"/>
      <c r="J32" s="16"/>
      <c r="K32" s="16"/>
      <c r="L32" s="16"/>
      <c r="M32" s="16"/>
      <c r="N32" s="16"/>
      <c r="O32" s="25">
        <v>0</v>
      </c>
      <c r="P32" s="17">
        <f t="shared" si="2"/>
        <v>0</v>
      </c>
    </row>
    <row r="33" spans="1:17" x14ac:dyDescent="0.2">
      <c r="A33" s="15" t="s">
        <v>29</v>
      </c>
      <c r="B33" s="15" t="s">
        <v>1</v>
      </c>
      <c r="C33" s="15">
        <v>1100</v>
      </c>
      <c r="D33" s="15" t="s">
        <v>5</v>
      </c>
      <c r="E33" s="15">
        <v>0.5</v>
      </c>
      <c r="F33" s="15">
        <f t="shared" si="1"/>
        <v>104</v>
      </c>
      <c r="G33" s="15">
        <v>1</v>
      </c>
      <c r="H33" s="15">
        <f t="shared" si="0"/>
        <v>104</v>
      </c>
      <c r="I33" s="18"/>
      <c r="J33" s="16"/>
      <c r="K33" s="16"/>
      <c r="L33" s="16"/>
      <c r="M33" s="16"/>
      <c r="N33" s="16"/>
      <c r="O33" s="25">
        <v>0</v>
      </c>
      <c r="P33" s="17">
        <f t="shared" si="2"/>
        <v>0</v>
      </c>
    </row>
    <row r="34" spans="1:17" x14ac:dyDescent="0.2">
      <c r="A34" s="15" t="s">
        <v>29</v>
      </c>
      <c r="B34" s="15" t="s">
        <v>8</v>
      </c>
      <c r="C34" s="15">
        <v>120</v>
      </c>
      <c r="D34" s="15" t="s">
        <v>7</v>
      </c>
      <c r="E34" s="15">
        <v>1</v>
      </c>
      <c r="F34" s="15">
        <f t="shared" si="1"/>
        <v>52</v>
      </c>
      <c r="G34" s="15">
        <v>2</v>
      </c>
      <c r="H34" s="15">
        <f t="shared" si="0"/>
        <v>104</v>
      </c>
      <c r="I34" s="18"/>
      <c r="J34" s="16"/>
      <c r="K34" s="16"/>
      <c r="L34" s="16"/>
      <c r="M34" s="16"/>
      <c r="N34" s="16"/>
      <c r="O34" s="25">
        <v>0</v>
      </c>
      <c r="P34" s="17">
        <f t="shared" si="2"/>
        <v>0</v>
      </c>
    </row>
    <row r="35" spans="1:17" x14ac:dyDescent="0.2">
      <c r="A35" s="15" t="s">
        <v>29</v>
      </c>
      <c r="B35" s="15" t="s">
        <v>6</v>
      </c>
      <c r="C35" s="15">
        <v>240</v>
      </c>
      <c r="D35" s="15" t="s">
        <v>2</v>
      </c>
      <c r="E35" s="15">
        <v>4</v>
      </c>
      <c r="F35" s="15">
        <f t="shared" si="1"/>
        <v>13</v>
      </c>
      <c r="G35" s="15">
        <v>3</v>
      </c>
      <c r="H35" s="15">
        <f t="shared" si="0"/>
        <v>39</v>
      </c>
      <c r="I35" s="18"/>
      <c r="J35" s="16"/>
      <c r="K35" s="16"/>
      <c r="L35" s="16"/>
      <c r="M35" s="16"/>
      <c r="N35" s="16"/>
      <c r="O35" s="25">
        <v>0</v>
      </c>
      <c r="P35" s="17">
        <f t="shared" si="2"/>
        <v>0</v>
      </c>
    </row>
    <row r="36" spans="1:17" x14ac:dyDescent="0.2">
      <c r="A36" s="15" t="s">
        <v>29</v>
      </c>
      <c r="B36" s="15" t="s">
        <v>6</v>
      </c>
      <c r="C36" s="15">
        <v>240</v>
      </c>
      <c r="D36" s="15" t="s">
        <v>14</v>
      </c>
      <c r="E36" s="15">
        <v>1</v>
      </c>
      <c r="F36" s="15">
        <v>8</v>
      </c>
      <c r="G36" s="15">
        <v>4</v>
      </c>
      <c r="H36" s="15">
        <f t="shared" si="0"/>
        <v>32</v>
      </c>
      <c r="I36" s="18"/>
      <c r="J36" s="25">
        <v>0</v>
      </c>
      <c r="K36" s="16"/>
      <c r="L36" s="16"/>
      <c r="M36" s="16"/>
      <c r="N36" s="16"/>
      <c r="O36" s="25">
        <v>0</v>
      </c>
      <c r="P36" s="17">
        <f>(J36*12)+(O36*H36)</f>
        <v>0</v>
      </c>
    </row>
    <row r="37" spans="1:17" x14ac:dyDescent="0.2">
      <c r="A37" s="15" t="s">
        <v>15</v>
      </c>
      <c r="B37" s="15" t="s">
        <v>16</v>
      </c>
      <c r="C37" s="15" t="s">
        <v>17</v>
      </c>
      <c r="D37" s="15" t="s">
        <v>18</v>
      </c>
      <c r="E37" s="15">
        <v>1</v>
      </c>
      <c r="F37" s="15">
        <v>0.5</v>
      </c>
      <c r="G37" s="15">
        <v>38</v>
      </c>
      <c r="H37" s="15">
        <f t="shared" si="0"/>
        <v>19</v>
      </c>
      <c r="I37" s="15">
        <v>19000</v>
      </c>
      <c r="J37" s="16"/>
      <c r="K37" s="25">
        <v>0</v>
      </c>
      <c r="L37" s="25">
        <v>0</v>
      </c>
      <c r="M37" s="25">
        <v>0</v>
      </c>
      <c r="N37" s="16"/>
      <c r="O37" s="25">
        <v>0</v>
      </c>
      <c r="P37" s="17">
        <f>O37*H37+(I37*(K37+L37+M37))</f>
        <v>0</v>
      </c>
    </row>
    <row r="38" spans="1:17" x14ac:dyDescent="0.2">
      <c r="A38" s="19"/>
      <c r="B38" s="19"/>
      <c r="C38" s="19"/>
      <c r="D38" s="19"/>
      <c r="E38" s="19"/>
      <c r="F38" s="19"/>
      <c r="G38" s="19"/>
      <c r="H38" s="19"/>
      <c r="I38" s="19"/>
      <c r="J38" s="19"/>
      <c r="K38" s="19"/>
      <c r="L38" s="19"/>
      <c r="M38" s="19"/>
      <c r="N38" s="19"/>
      <c r="O38" s="15" t="s">
        <v>31</v>
      </c>
      <c r="P38" s="24"/>
      <c r="Q38" s="6" t="s">
        <v>32</v>
      </c>
    </row>
    <row r="39" spans="1:17" x14ac:dyDescent="0.2">
      <c r="A39" s="19"/>
      <c r="B39" s="19"/>
      <c r="C39" s="19"/>
      <c r="D39" s="19"/>
      <c r="E39" s="19"/>
      <c r="F39" s="19"/>
      <c r="G39" s="19"/>
      <c r="H39" s="19"/>
      <c r="I39" s="19"/>
      <c r="J39" s="19"/>
      <c r="K39" s="19"/>
      <c r="L39" s="19"/>
      <c r="M39" s="19"/>
      <c r="N39" s="19"/>
      <c r="O39" s="20" t="s">
        <v>35</v>
      </c>
      <c r="P39" s="21">
        <f>SUM(P5:P37)*(1+P38)</f>
        <v>0</v>
      </c>
    </row>
    <row r="40" spans="1:17" x14ac:dyDescent="0.2">
      <c r="A40" s="22" t="s">
        <v>36</v>
      </c>
      <c r="B40" s="2"/>
      <c r="C40" s="2"/>
      <c r="D40" s="2"/>
    </row>
    <row r="41" spans="1:17" x14ac:dyDescent="0.2">
      <c r="A41" s="22" t="s">
        <v>37</v>
      </c>
      <c r="B41" s="2"/>
      <c r="C41" s="2"/>
      <c r="D41" s="2"/>
    </row>
    <row r="42" spans="1:17" x14ac:dyDescent="0.2">
      <c r="A42" s="22" t="s">
        <v>38</v>
      </c>
      <c r="B42" s="2"/>
      <c r="C42" s="2"/>
      <c r="D42" s="2"/>
    </row>
    <row r="43" spans="1:17" x14ac:dyDescent="0.2">
      <c r="A43" s="23"/>
      <c r="B43" s="1" t="s">
        <v>39</v>
      </c>
      <c r="C43" s="1"/>
      <c r="D43" s="1"/>
    </row>
    <row r="44" spans="1:17" x14ac:dyDescent="0.2">
      <c r="A44" s="23"/>
      <c r="B44" s="1"/>
      <c r="C44" s="1"/>
      <c r="D44" s="1"/>
    </row>
    <row r="45" spans="1:17" x14ac:dyDescent="0.2">
      <c r="A45" s="23"/>
      <c r="B45" s="1"/>
      <c r="C45" s="1"/>
      <c r="D45" s="1"/>
    </row>
    <row r="46" spans="1:17" x14ac:dyDescent="0.2">
      <c r="A46" s="23"/>
      <c r="B46" s="1"/>
      <c r="C46" s="1"/>
      <c r="D46" s="1"/>
    </row>
  </sheetData>
  <sheetProtection sheet="1" objects="1" scenarios="1"/>
  <protectedRanges>
    <protectedRange sqref="B40:C46" name="Bereik1"/>
  </protectedRanges>
  <autoFilter ref="A4:P38" xr:uid="{B9D1EA01-D76F-FC4C-B191-03225DA5DF5F}"/>
  <mergeCells count="6">
    <mergeCell ref="B43:D46"/>
    <mergeCell ref="A1:P1"/>
    <mergeCell ref="A2:P2"/>
    <mergeCell ref="B40:D40"/>
    <mergeCell ref="B41:D41"/>
    <mergeCell ref="B42:D42"/>
  </mergeCells>
  <dataValidations count="1">
    <dataValidation type="decimal" allowBlank="1" showInputMessage="1" showErrorMessage="1" sqref="P38" xr:uid="{6FEE1995-49C2-954E-A0C9-E7D60FB1545E}">
      <formula1>0.03</formula1>
      <formula2>0.06</formula2>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1625F-CE4F-4581-963C-ECDDA5B64CBF}">
  <ds:schemaRefs>
    <ds:schemaRef ds:uri="http://www.w3.org/XML/1998/namespace"/>
    <ds:schemaRef ds:uri="http://schemas.microsoft.com/office/2006/metadata/properties"/>
    <ds:schemaRef ds:uri="73917afc-fdb3-4268-8341-4e2bbc340ca1"/>
    <ds:schemaRef ds:uri="http://schemas.microsoft.com/office/2006/documentManagement/types"/>
    <ds:schemaRef ds:uri="4b0d682d-9f02-4f1a-9221-12c9c4a404e0"/>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7C9534A0-D3D7-4AC5-BB44-7E804AF48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D108B5-239F-4EC7-BF0F-E68CBC72A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Boudewijn van Immerseel</cp:lastModifiedBy>
  <cp:lastPrinted>2024-07-04T08:34:59Z</cp:lastPrinted>
  <dcterms:created xsi:type="dcterms:W3CDTF">2024-05-22T07:36:29Z</dcterms:created>
  <dcterms:modified xsi:type="dcterms:W3CDTF">2024-08-29T10:07:40Z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