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stedelijk.sharepoint.com/sites/FinanceControl-Inkoop/Gedeelde documenten/Inkoop/Gebouwbeheer/Kuijpers/Aanbesteding 2024/07. Nota van Inlichtingen/Nota van Inlichtingen 3 - 16 september 2024/"/>
    </mc:Choice>
  </mc:AlternateContent>
  <xr:revisionPtr revIDLastSave="32" documentId="8_{4D16CB5B-580C-4434-87B2-FD78B0DE7B82}" xr6:coauthVersionLast="47" xr6:coauthVersionMax="47" xr10:uidLastSave="{FEC98B12-1A2F-4E52-9516-6BA947A72FF4}"/>
  <bookViews>
    <workbookView xWindow="-108" yWindow="-108" windowWidth="23256" windowHeight="12576" activeTab="1" xr2:uid="{00000000-000D-0000-FFFF-FFFF00000000}"/>
  </bookViews>
  <sheets>
    <sheet name="Instructie" sheetId="2" r:id="rId1"/>
    <sheet name="Prijzenblad" sheetId="7" r:id="rId2"/>
    <sheet name="Blad1" sheetId="6" state="hidden" r:id="rId3"/>
    <sheet name="Keuzelijst percentage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7" l="1"/>
  <c r="F44" i="7"/>
  <c r="F43" i="7"/>
  <c r="F42" i="7"/>
  <c r="C37" i="7"/>
  <c r="C36" i="7"/>
  <c r="C35" i="7"/>
  <c r="C31" i="7"/>
  <c r="C30" i="7"/>
  <c r="C29" i="7"/>
  <c r="C25" i="7"/>
  <c r="C24" i="7"/>
  <c r="C23" i="7"/>
  <c r="C19" i="7"/>
  <c r="C18" i="7"/>
  <c r="C17" i="7"/>
  <c r="B11" i="7"/>
  <c r="F8" i="7" s="1"/>
  <c r="C46" i="7" l="1"/>
  <c r="C38" i="7"/>
  <c r="C32" i="7"/>
  <c r="C26" i="7"/>
  <c r="C20" i="7"/>
  <c r="C39" i="7" l="1"/>
  <c r="C49" i="7" s="1"/>
  <c r="F9" i="7" l="1"/>
</calcChain>
</file>

<file path=xl/sharedStrings.xml><?xml version="1.0" encoding="utf-8"?>
<sst xmlns="http://schemas.openxmlformats.org/spreadsheetml/2006/main" count="102" uniqueCount="70">
  <si>
    <t>Instructie Prijsopgaveformulier</t>
  </si>
  <si>
    <t xml:space="preserve">Inschrijver wordt verzocht dit Prijsopaveformulier in te vullen als onderdeel van zijn aanbieding. Hierbij wordt Inschrijver verzocht rekening te houden met onderstaande: </t>
  </si>
  <si>
    <t>Inschrijver wordt verzocht alle geel gemarkeerde velden volledig in te vullen.</t>
  </si>
  <si>
    <t xml:space="preserve">De waarde in het groen gemarkeerde veld geldt als Inschrijfprijs. Op basis van dit bedrag wordt de score van Inschrijver voor het Gunningscriterium Prijs berekend. </t>
  </si>
  <si>
    <t xml:space="preserve">De volgende voorwaarden zijn van toepassing: </t>
  </si>
  <si>
    <t>Voor de op te geven prijzen/tarieven gelden de volgende voorwaarden:</t>
  </si>
  <si>
    <r>
      <t>·</t>
    </r>
    <r>
      <rPr>
        <sz val="9"/>
        <color theme="1"/>
        <rFont val="Arial"/>
        <family val="2"/>
      </rPr>
      <t>       Alle prijzen en tarieven moet u aanbieden in euro’s, prijspeil januari 2025 en exclusief btw.</t>
    </r>
  </si>
  <si>
    <r>
      <t>·</t>
    </r>
    <r>
      <rPr>
        <sz val="9"/>
        <color theme="1"/>
        <rFont val="Arial"/>
        <family val="2"/>
      </rPr>
      <t xml:space="preserve">       De prijzen moeten integraal zijn. Hierbij zijn in elk geval de volgende kosten inbegrepen: salariskosten, overheadkosten, telefoonkosten/¬online kosten, kosten voor reistijd en ondersteunend werk, kosten voor het gebruik van apparatuur en software, reiskosten, parkeerkosten, afleverkosten en logistieke kosten. Ook alle eventueel verdere bijkomende kosten die u als professionele onderneming moet kunnen voorzien, moeten zijn inbegrepen. </t>
    </r>
  </si>
  <si>
    <r>
      <t>·</t>
    </r>
    <r>
      <rPr>
        <sz val="9"/>
        <color theme="1"/>
        <rFont val="Arial"/>
        <family val="2"/>
      </rPr>
      <t xml:space="preserve">       Het is niet toegestaan om in te schrijven met een negatieve prijs of om een bedrag van nul (0) euro in te vullen.  </t>
    </r>
  </si>
  <si>
    <r>
      <t>·</t>
    </r>
    <r>
      <rPr>
        <sz val="9"/>
        <color theme="1"/>
        <rFont val="Arial"/>
        <family val="2"/>
      </rPr>
      <t xml:space="preserve">       Opgegeven (eenheids)prijzen mogen niet abnormaal laag zijn. Bij de vaststelling of hiervan sprake is nemen wij artikel 2.116 van de Aanbestedingswet 2012 in acht. </t>
    </r>
  </si>
  <si>
    <r>
      <t>·</t>
    </r>
    <r>
      <rPr>
        <sz val="9"/>
        <color theme="1"/>
        <rFont val="Arial"/>
        <family val="2"/>
      </rPr>
      <t xml:space="preserve">       Het is niet toegestaan om manipulatief in te schrijven. Hiermee bedoelen we in deze context dat een oneigenlijk middel wordt aangewend om aan de concurrentie van mede-Inschrijvers te ontkomen, respectievelijk dat de aangekondigde maatstaf ter beoordeling van de economisch meest voordelige inschrijving wordt misbruikt, waardoor de door ons gehanteerde beoordelingsmethodiek wordt gefrustreerd. </t>
    </r>
  </si>
  <si>
    <r>
      <t>·</t>
    </r>
    <r>
      <rPr>
        <sz val="9"/>
        <color rgb="FF000000"/>
        <rFont val="Arial"/>
        <family val="2"/>
      </rPr>
      <t>       Een prijs hoger dan € 286.000,- (onderdeel 1) en € 111,91 (onderdeel 2) is niet toegestaan.</t>
    </r>
  </si>
  <si>
    <t>De situaties zoals boven genoemd leiden in beginsel tot uitsluiting van de verdere beoordeling en het in de regel terzijde leggen van de Inschrijving.</t>
  </si>
  <si>
    <t>BIJLAGE H: Prijsopgaveformulier</t>
  </si>
  <si>
    <t>*Alle ingediende bedragen zijn exclusief BTW</t>
  </si>
  <si>
    <t>Versie: 4.0</t>
  </si>
  <si>
    <t>** De Inschrijfprijs bevat alle kosten zoals genoemd in het Beschrijvend document en het Programma van eisen en zijn conform paragraaf 7.3 van het Beschrijvend Document.</t>
  </si>
  <si>
    <t>Naam Inschrijver:</t>
  </si>
  <si>
    <t>Alle geel gearceerde velden dienen door Inschrijver te worden ingevuld.</t>
  </si>
  <si>
    <t xml:space="preserve">Naam ondertekenaar: </t>
  </si>
  <si>
    <t>Dit is totale prijs voor P1 en P2 die mee wordt genomen in de beoordeling (de inschrijfprijs)</t>
  </si>
  <si>
    <t xml:space="preserve">Functie: </t>
  </si>
  <si>
    <t>Handtekening:</t>
  </si>
  <si>
    <t>Preventief onderhoud inclusief keuringen en wettelijke verplichtingen (onderdeel 1)</t>
  </si>
  <si>
    <t>Locatie</t>
  </si>
  <si>
    <t>Prijs per jaar</t>
  </si>
  <si>
    <t xml:space="preserve">Inschrijfprijs P1 Vaste aanneemsom: </t>
  </si>
  <si>
    <t>Museum:</t>
  </si>
  <si>
    <t xml:space="preserve">Inschrijfprijs P2 Uurtarieven correctief onderhoud: </t>
  </si>
  <si>
    <t xml:space="preserve">Depot: </t>
  </si>
  <si>
    <t>Totale aanneemsom per jaar (P1):</t>
  </si>
  <si>
    <t xml:space="preserve">Correctief onderhoud (onderdeel 2) </t>
  </si>
  <si>
    <t>Uurtarieven standaard (servicemonteur E&amp;W installaties) (weging 10%)</t>
  </si>
  <si>
    <t>Bandbreedte uurtarief en opslagpercentages</t>
  </si>
  <si>
    <t>Uurtarief</t>
  </si>
  <si>
    <t>Opslagpercentage</t>
  </si>
  <si>
    <t>(deel)weging</t>
  </si>
  <si>
    <t>Uurtarief correctief onderhoud (weekdagen 8u/18u)</t>
  </si>
  <si>
    <t>Min uurtarief:   € 65,- en max uurtarief:  € 74,-</t>
  </si>
  <si>
    <t>Opslagpercentage avond (18u/22u)</t>
  </si>
  <si>
    <t>Maximaal opslagpercentage 20%</t>
  </si>
  <si>
    <t>Opslagpercentage nacht (22u/8u)</t>
  </si>
  <si>
    <t>Maximaal opslagpercentage 50%</t>
  </si>
  <si>
    <t xml:space="preserve">Opslagpercentage weekend/feestdag </t>
  </si>
  <si>
    <t>Maximaal opslagpercentage 100%</t>
  </si>
  <si>
    <t>Gewogen gemiddeld uurtarief servicemonteur E&amp;W installaties</t>
  </si>
  <si>
    <t>Uurtarieven standaard (werkvoorbereider E&amp;W installaties) (weging 20%)</t>
  </si>
  <si>
    <t>Uurtarief+opslag%</t>
  </si>
  <si>
    <t>Min uurtarief:   € 92,- en max uurtarief:  € 103,-</t>
  </si>
  <si>
    <t>Gewogen gemiddeld uurtarief werkvoorbereider E&amp;W installaties</t>
  </si>
  <si>
    <t>Uurtarieven standaard (servicetechnicus E&amp;W installaties) (weging 35%)</t>
  </si>
  <si>
    <t>Min uurtarief:   € 78,- en max uurtarief:  € 91,-</t>
  </si>
  <si>
    <t>Gewogen gemiddeld uurtarief servicetechnicus E&amp;W installaties</t>
  </si>
  <si>
    <t>Uurtarieven specialist (weging 35%)</t>
  </si>
  <si>
    <t>Min uurtarief:   € 99,- en max uurtarief:  € 121,-</t>
  </si>
  <si>
    <t>Gewogen gemiddeld uurtarief specialist</t>
  </si>
  <si>
    <t>Gewogen uurtarief:</t>
  </si>
  <si>
    <t>Toeslag percentages Correctief onderhoud</t>
  </si>
  <si>
    <t>Bandbreedte toeslag percentage</t>
  </si>
  <si>
    <t>Fictief bedrag</t>
  </si>
  <si>
    <t>Toeslag percentage</t>
  </si>
  <si>
    <t>Gewogen fictief bedrag inclusief toeslag percentage</t>
  </si>
  <si>
    <t xml:space="preserve">Materiaal toeslag </t>
  </si>
  <si>
    <t>0%-10%</t>
  </si>
  <si>
    <t>Materieel toeslag</t>
  </si>
  <si>
    <t>Derden toeslag</t>
  </si>
  <si>
    <t>Winst- en risico opslag</t>
  </si>
  <si>
    <t>0%-3%</t>
  </si>
  <si>
    <t>Gewogen tarief voor opslagpercentages:</t>
  </si>
  <si>
    <t>Inschrijfsom ter beoordeling van P2: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</si>
</sst>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&quot;€&quot;\ #,##0.00"/>
    <numFmt numFmtId="166" formatCode="_ [$€-2]\ * #,##0.00_ ;_ [$€-2]\ * \-#,##0.00_ ;_ [$€-2]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20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rgb="FF0061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6" borderId="0" applyNumberFormat="0" applyBorder="0" applyAlignment="0" applyProtection="0"/>
  </cellStyleXfs>
  <cellXfs count="113">
    <xf numFmtId="0" fontId="0" fillId="0" borderId="0" xfId="0"/>
    <xf numFmtId="0" fontId="4" fillId="0" borderId="0" xfId="0" applyFont="1"/>
    <xf numFmtId="0" fontId="11" fillId="0" borderId="6" xfId="0" applyFont="1" applyBorder="1"/>
    <xf numFmtId="0" fontId="11" fillId="0" borderId="8" xfId="0" applyFont="1" applyBorder="1"/>
    <xf numFmtId="0" fontId="11" fillId="0" borderId="0" xfId="0" applyFont="1"/>
    <xf numFmtId="0" fontId="9" fillId="4" borderId="2" xfId="0" applyFont="1" applyFill="1" applyBorder="1" applyProtection="1">
      <protection locked="0"/>
    </xf>
    <xf numFmtId="165" fontId="9" fillId="4" borderId="2" xfId="0" applyNumberFormat="1" applyFont="1" applyFill="1" applyBorder="1" applyProtection="1">
      <protection locked="0"/>
    </xf>
    <xf numFmtId="165" fontId="9" fillId="2" borderId="4" xfId="0" applyNumberFormat="1" applyFont="1" applyFill="1" applyBorder="1" applyProtection="1">
      <protection locked="0"/>
    </xf>
    <xf numFmtId="9" fontId="4" fillId="2" borderId="5" xfId="0" applyNumberFormat="1" applyFont="1" applyFill="1" applyBorder="1"/>
    <xf numFmtId="165" fontId="9" fillId="0" borderId="10" xfId="0" applyNumberFormat="1" applyFont="1" applyBorder="1" applyProtection="1">
      <protection locked="0"/>
    </xf>
    <xf numFmtId="0" fontId="4" fillId="2" borderId="9" xfId="0" applyFont="1" applyFill="1" applyBorder="1" applyProtection="1">
      <protection locked="0"/>
    </xf>
    <xf numFmtId="165" fontId="9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9" fillId="0" borderId="0" xfId="0" applyFont="1"/>
    <xf numFmtId="164" fontId="12" fillId="0" borderId="0" xfId="1" applyFont="1" applyFill="1" applyBorder="1"/>
    <xf numFmtId="0" fontId="11" fillId="7" borderId="5" xfId="0" applyFont="1" applyFill="1" applyBorder="1"/>
    <xf numFmtId="9" fontId="11" fillId="7" borderId="4" xfId="2" applyFont="1" applyFill="1" applyBorder="1"/>
    <xf numFmtId="0" fontId="11" fillId="7" borderId="1" xfId="0" applyFont="1" applyFill="1" applyBorder="1"/>
    <xf numFmtId="164" fontId="12" fillId="3" borderId="18" xfId="1" applyFont="1" applyFill="1" applyBorder="1"/>
    <xf numFmtId="165" fontId="9" fillId="4" borderId="3" xfId="0" applyNumberFormat="1" applyFont="1" applyFill="1" applyBorder="1" applyProtection="1">
      <protection locked="0"/>
    </xf>
    <xf numFmtId="0" fontId="9" fillId="0" borderId="12" xfId="0" applyFont="1" applyBorder="1"/>
    <xf numFmtId="0" fontId="9" fillId="0" borderId="20" xfId="0" applyFont="1" applyBorder="1" applyAlignment="1">
      <alignment horizontal="right"/>
    </xf>
    <xf numFmtId="164" fontId="12" fillId="10" borderId="21" xfId="1" applyFont="1" applyFill="1" applyBorder="1"/>
    <xf numFmtId="164" fontId="12" fillId="10" borderId="9" xfId="1" applyFont="1" applyFill="1" applyBorder="1"/>
    <xf numFmtId="9" fontId="0" fillId="0" borderId="0" xfId="0" applyNumberFormat="1"/>
    <xf numFmtId="0" fontId="11" fillId="2" borderId="24" xfId="0" applyFont="1" applyFill="1" applyBorder="1"/>
    <xf numFmtId="0" fontId="9" fillId="2" borderId="25" xfId="0" applyFont="1" applyFill="1" applyBorder="1"/>
    <xf numFmtId="164" fontId="9" fillId="7" borderId="19" xfId="1" applyFont="1" applyFill="1" applyBorder="1"/>
    <xf numFmtId="164" fontId="9" fillId="0" borderId="19" xfId="1" applyFont="1" applyBorder="1" applyAlignment="1">
      <alignment horizontal="center"/>
    </xf>
    <xf numFmtId="164" fontId="12" fillId="4" borderId="23" xfId="1" applyFont="1" applyFill="1" applyBorder="1"/>
    <xf numFmtId="0" fontId="9" fillId="9" borderId="26" xfId="0" applyFont="1" applyFill="1" applyBorder="1"/>
    <xf numFmtId="0" fontId="11" fillId="2" borderId="27" xfId="0" applyFont="1" applyFill="1" applyBorder="1"/>
    <xf numFmtId="0" fontId="11" fillId="2" borderId="28" xfId="0" applyFont="1" applyFill="1" applyBorder="1"/>
    <xf numFmtId="0" fontId="9" fillId="2" borderId="18" xfId="0" applyFont="1" applyFill="1" applyBorder="1"/>
    <xf numFmtId="0" fontId="9" fillId="4" borderId="22" xfId="0" applyFont="1" applyFill="1" applyBorder="1" applyProtection="1">
      <protection locked="0"/>
    </xf>
    <xf numFmtId="0" fontId="9" fillId="9" borderId="27" xfId="0" applyFont="1" applyFill="1" applyBorder="1"/>
    <xf numFmtId="0" fontId="11" fillId="2" borderId="29" xfId="0" applyFont="1" applyFill="1" applyBorder="1"/>
    <xf numFmtId="0" fontId="9" fillId="9" borderId="1" xfId="0" applyFont="1" applyFill="1" applyBorder="1"/>
    <xf numFmtId="0" fontId="9" fillId="4" borderId="30" xfId="0" applyFont="1" applyFill="1" applyBorder="1"/>
    <xf numFmtId="0" fontId="10" fillId="4" borderId="3" xfId="0" applyFont="1" applyFill="1" applyBorder="1" applyAlignment="1">
      <alignment wrapText="1"/>
    </xf>
    <xf numFmtId="0" fontId="6" fillId="5" borderId="31" xfId="0" applyFont="1" applyFill="1" applyBorder="1" applyAlignment="1">
      <alignment horizontal="left" vertical="center" wrapText="1"/>
    </xf>
    <xf numFmtId="44" fontId="6" fillId="8" borderId="3" xfId="0" applyNumberFormat="1" applyFont="1" applyFill="1" applyBorder="1" applyAlignment="1">
      <alignment vertical="center"/>
    </xf>
    <xf numFmtId="0" fontId="6" fillId="5" borderId="25" xfId="0" applyFont="1" applyFill="1" applyBorder="1" applyAlignment="1">
      <alignment horizontal="left" vertical="center" wrapText="1"/>
    </xf>
    <xf numFmtId="166" fontId="6" fillId="8" borderId="9" xfId="1" applyNumberFormat="1" applyFont="1" applyFill="1" applyBorder="1" applyAlignment="1">
      <alignment vertical="center"/>
    </xf>
    <xf numFmtId="0" fontId="6" fillId="5" borderId="24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vertical="center" wrapText="1"/>
      <protection locked="0"/>
    </xf>
    <xf numFmtId="0" fontId="4" fillId="7" borderId="9" xfId="0" applyFont="1" applyFill="1" applyBorder="1" applyProtection="1">
      <protection locked="0"/>
    </xf>
    <xf numFmtId="0" fontId="13" fillId="4" borderId="13" xfId="3" applyFont="1" applyFill="1" applyBorder="1"/>
    <xf numFmtId="0" fontId="13" fillId="4" borderId="14" xfId="3" applyFont="1" applyFill="1" applyBorder="1"/>
    <xf numFmtId="0" fontId="13" fillId="4" borderId="15" xfId="3" applyFont="1" applyFill="1" applyBorder="1"/>
    <xf numFmtId="0" fontId="14" fillId="4" borderId="0" xfId="3" applyFont="1" applyFill="1" applyBorder="1"/>
    <xf numFmtId="0" fontId="14" fillId="4" borderId="16" xfId="3" applyFont="1" applyFill="1" applyBorder="1"/>
    <xf numFmtId="0" fontId="14" fillId="4" borderId="11" xfId="3" applyFont="1" applyFill="1" applyBorder="1"/>
    <xf numFmtId="0" fontId="12" fillId="4" borderId="11" xfId="3" applyFont="1" applyFill="1" applyBorder="1"/>
    <xf numFmtId="0" fontId="14" fillId="4" borderId="12" xfId="3" applyFont="1" applyFill="1" applyBorder="1"/>
    <xf numFmtId="0" fontId="14" fillId="4" borderId="17" xfId="3" applyFont="1" applyFill="1" applyBorder="1"/>
    <xf numFmtId="0" fontId="11" fillId="0" borderId="27" xfId="0" applyFont="1" applyBorder="1"/>
    <xf numFmtId="0" fontId="16" fillId="0" borderId="17" xfId="0" applyFont="1" applyBorder="1" applyProtection="1">
      <protection locked="0"/>
    </xf>
    <xf numFmtId="0" fontId="11" fillId="0" borderId="34" xfId="0" applyFont="1" applyBorder="1"/>
    <xf numFmtId="0" fontId="15" fillId="0" borderId="8" xfId="0" applyFont="1" applyBorder="1"/>
    <xf numFmtId="0" fontId="9" fillId="9" borderId="35" xfId="0" applyFont="1" applyFill="1" applyBorder="1"/>
    <xf numFmtId="0" fontId="11" fillId="0" borderId="36" xfId="0" applyFont="1" applyBorder="1"/>
    <xf numFmtId="0" fontId="11" fillId="0" borderId="37" xfId="0" applyFont="1" applyBorder="1"/>
    <xf numFmtId="166" fontId="4" fillId="0" borderId="38" xfId="0" applyNumberFormat="1" applyFont="1" applyBorder="1"/>
    <xf numFmtId="166" fontId="4" fillId="0" borderId="39" xfId="0" applyNumberFormat="1" applyFont="1" applyBorder="1"/>
    <xf numFmtId="0" fontId="9" fillId="4" borderId="40" xfId="0" applyFont="1" applyFill="1" applyBorder="1" applyProtection="1">
      <protection locked="0"/>
    </xf>
    <xf numFmtId="166" fontId="4" fillId="0" borderId="41" xfId="0" applyNumberFormat="1" applyFont="1" applyBorder="1"/>
    <xf numFmtId="0" fontId="9" fillId="4" borderId="42" xfId="0" applyFont="1" applyFill="1" applyBorder="1" applyProtection="1">
      <protection locked="0"/>
    </xf>
    <xf numFmtId="0" fontId="9" fillId="4" borderId="43" xfId="0" applyFont="1" applyFill="1" applyBorder="1" applyProtection="1">
      <protection locked="0"/>
    </xf>
    <xf numFmtId="9" fontId="11" fillId="7" borderId="44" xfId="0" applyNumberFormat="1" applyFont="1" applyFill="1" applyBorder="1"/>
    <xf numFmtId="9" fontId="11" fillId="7" borderId="45" xfId="0" applyNumberFormat="1" applyFont="1" applyFill="1" applyBorder="1"/>
    <xf numFmtId="9" fontId="11" fillId="7" borderId="46" xfId="0" applyNumberFormat="1" applyFont="1" applyFill="1" applyBorder="1"/>
    <xf numFmtId="0" fontId="4" fillId="0" borderId="47" xfId="0" applyFont="1" applyBorder="1"/>
    <xf numFmtId="0" fontId="9" fillId="0" borderId="7" xfId="0" applyFont="1" applyBorder="1" applyAlignment="1">
      <alignment horizontal="right"/>
    </xf>
    <xf numFmtId="0" fontId="11" fillId="0" borderId="48" xfId="0" applyFont="1" applyBorder="1"/>
    <xf numFmtId="44" fontId="4" fillId="10" borderId="40" xfId="0" applyNumberFormat="1" applyFont="1" applyFill="1" applyBorder="1"/>
    <xf numFmtId="0" fontId="9" fillId="0" borderId="47" xfId="0" applyFont="1" applyBorder="1" applyAlignment="1">
      <alignment horizontal="center" vertical="center"/>
    </xf>
    <xf numFmtId="166" fontId="4" fillId="0" borderId="0" xfId="0" applyNumberFormat="1" applyFont="1"/>
    <xf numFmtId="9" fontId="4" fillId="2" borderId="37" xfId="0" applyNumberFormat="1" applyFont="1" applyFill="1" applyBorder="1" applyAlignment="1">
      <alignment horizontal="right"/>
    </xf>
    <xf numFmtId="0" fontId="9" fillId="4" borderId="49" xfId="0" applyFont="1" applyFill="1" applyBorder="1" applyProtection="1">
      <protection locked="0"/>
    </xf>
    <xf numFmtId="166" fontId="9" fillId="10" borderId="40" xfId="0" applyNumberFormat="1" applyFont="1" applyFill="1" applyBorder="1"/>
    <xf numFmtId="44" fontId="4" fillId="0" borderId="0" xfId="0" applyNumberFormat="1" applyFont="1"/>
    <xf numFmtId="0" fontId="14" fillId="4" borderId="7" xfId="3" applyFont="1" applyFill="1" applyBorder="1" applyAlignment="1">
      <alignment horizontal="left"/>
    </xf>
    <xf numFmtId="0" fontId="14" fillId="4" borderId="12" xfId="3" applyFont="1" applyFill="1" applyBorder="1" applyAlignment="1">
      <alignment horizontal="left"/>
    </xf>
    <xf numFmtId="0" fontId="14" fillId="4" borderId="11" xfId="3" applyFont="1" applyFill="1" applyBorder="1" applyAlignment="1">
      <alignment horizontal="left"/>
    </xf>
    <xf numFmtId="0" fontId="14" fillId="4" borderId="0" xfId="3" applyFont="1" applyFill="1" applyBorder="1" applyAlignment="1">
      <alignment horizontal="left"/>
    </xf>
    <xf numFmtId="0" fontId="14" fillId="4" borderId="11" xfId="3" applyFont="1" applyFill="1" applyBorder="1" applyAlignment="1">
      <alignment horizontal="left" wrapText="1"/>
    </xf>
    <xf numFmtId="0" fontId="14" fillId="4" borderId="0" xfId="3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14" fillId="4" borderId="11" xfId="3" applyFont="1" applyFill="1" applyBorder="1" applyAlignment="1">
      <alignment horizontal="left" vertical="top"/>
    </xf>
    <xf numFmtId="0" fontId="14" fillId="4" borderId="0" xfId="3" applyFont="1" applyFill="1" applyBorder="1" applyAlignment="1">
      <alignment horizontal="left" vertical="top"/>
    </xf>
    <xf numFmtId="0" fontId="14" fillId="4" borderId="16" xfId="3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15" fontId="16" fillId="0" borderId="7" xfId="0" applyNumberFormat="1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7" fillId="7" borderId="13" xfId="0" applyFont="1" applyFill="1" applyBorder="1" applyAlignment="1" applyProtection="1">
      <alignment horizontal="center" vertical="center"/>
      <protection locked="0"/>
    </xf>
    <xf numFmtId="0" fontId="7" fillId="7" borderId="14" xfId="0" applyFont="1" applyFill="1" applyBorder="1" applyAlignment="1" applyProtection="1">
      <alignment horizontal="center" vertical="center"/>
      <protection locked="0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7" fillId="8" borderId="7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</cellXfs>
  <cellStyles count="4">
    <cellStyle name="Goed" xfId="3" builtinId="26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showGridLines="0" workbookViewId="0">
      <selection activeCell="A8" sqref="A8"/>
    </sheetView>
  </sheetViews>
  <sheetFormatPr defaultColWidth="8.88671875" defaultRowHeight="13.8" x14ac:dyDescent="0.25"/>
  <cols>
    <col min="1" max="13" width="8.88671875" style="1"/>
    <col min="14" max="14" width="36.33203125" style="1" customWidth="1"/>
    <col min="15" max="17" width="8.88671875" style="1"/>
    <col min="18" max="18" width="45.6640625" style="1" customWidth="1"/>
    <col min="19" max="16384" width="8.88671875" style="1"/>
  </cols>
  <sheetData>
    <row r="1" spans="1:18" x14ac:dyDescent="0.25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4.4" thickBot="1" x14ac:dyDescent="0.3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4" customFormat="1" ht="11.4" x14ac:dyDescent="0.2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</row>
    <row r="4" spans="1:18" s="4" customFormat="1" ht="11.4" x14ac:dyDescent="0.2">
      <c r="A4" s="93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51"/>
      <c r="Q4" s="51"/>
      <c r="R4" s="52"/>
    </row>
    <row r="5" spans="1:18" s="4" customFormat="1" ht="12" thickBot="1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51"/>
      <c r="Q5" s="51"/>
      <c r="R5" s="52"/>
    </row>
    <row r="6" spans="1:18" s="4" customFormat="1" ht="12" thickBot="1" x14ac:dyDescent="0.25">
      <c r="A6" s="17"/>
      <c r="B6" s="85" t="s">
        <v>2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52"/>
    </row>
    <row r="7" spans="1:18" s="4" customFormat="1" ht="12.6" thickBot="1" x14ac:dyDescent="0.3">
      <c r="A7" s="18"/>
      <c r="B7" s="85" t="s">
        <v>3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95"/>
    </row>
    <row r="8" spans="1:18" s="4" customFormat="1" ht="11.4" x14ac:dyDescent="0.2">
      <c r="A8" s="53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</row>
    <row r="9" spans="1:18" s="4" customFormat="1" ht="11.4" x14ac:dyDescent="0.2">
      <c r="A9" s="53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2"/>
    </row>
    <row r="10" spans="1:18" s="4" customFormat="1" ht="12" x14ac:dyDescent="0.25">
      <c r="A10" s="54" t="s">
        <v>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</row>
    <row r="11" spans="1:18" s="4" customFormat="1" ht="11.4" x14ac:dyDescent="0.2">
      <c r="A11" s="85" t="s">
        <v>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51"/>
      <c r="P11" s="51"/>
      <c r="Q11" s="51"/>
      <c r="R11" s="52"/>
    </row>
    <row r="12" spans="1:18" s="4" customFormat="1" ht="11.4" x14ac:dyDescent="0.2">
      <c r="A12" s="85" t="s">
        <v>6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51"/>
      <c r="P12" s="51"/>
      <c r="Q12" s="51"/>
      <c r="R12" s="52"/>
    </row>
    <row r="13" spans="1:18" s="4" customFormat="1" ht="11.4" x14ac:dyDescent="0.2">
      <c r="A13" s="85" t="s">
        <v>7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51"/>
      <c r="P13" s="51"/>
      <c r="Q13" s="51"/>
      <c r="R13" s="52"/>
    </row>
    <row r="14" spans="1:18" s="4" customFormat="1" ht="11.4" x14ac:dyDescent="0.2">
      <c r="A14" s="85" t="s">
        <v>8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51"/>
      <c r="P14" s="51"/>
      <c r="Q14" s="51"/>
      <c r="R14" s="52"/>
    </row>
    <row r="15" spans="1:18" s="4" customFormat="1" ht="11.4" x14ac:dyDescent="0.2">
      <c r="A15" s="85" t="s">
        <v>9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51"/>
      <c r="P15" s="51"/>
      <c r="Q15" s="51"/>
      <c r="R15" s="52"/>
    </row>
    <row r="16" spans="1:18" s="4" customFormat="1" ht="37.950000000000003" customHeight="1" x14ac:dyDescent="0.2">
      <c r="A16" s="87" t="s">
        <v>10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51"/>
      <c r="P16" s="51"/>
      <c r="Q16" s="51"/>
      <c r="R16" s="52"/>
    </row>
    <row r="17" spans="1:18" s="4" customFormat="1" ht="11.4" x14ac:dyDescent="0.2">
      <c r="A17" s="85" t="s">
        <v>11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51"/>
      <c r="P17" s="51"/>
      <c r="Q17" s="51"/>
      <c r="R17" s="52"/>
    </row>
    <row r="18" spans="1:18" s="4" customFormat="1" ht="11.4" x14ac:dyDescent="0.2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51"/>
      <c r="P18" s="51"/>
      <c r="Q18" s="51"/>
      <c r="R18" s="52"/>
    </row>
    <row r="19" spans="1:18" s="4" customFormat="1" ht="12" thickBot="1" x14ac:dyDescent="0.25">
      <c r="A19" s="83" t="s">
        <v>12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55"/>
      <c r="P19" s="55"/>
      <c r="Q19" s="55"/>
      <c r="R19" s="56"/>
    </row>
  </sheetData>
  <sheetProtection algorithmName="SHA-512" hashValue="ztl50koBW7iz+LPDbxJqLwbwUdfnVfMP88/OPQxW8Sl5RVIHVMEI4pspjrC2X74Q9GcRFWGgJTahWjlpvWFlyQ==" saltValue="L95hY4TCD7/TIeuqogK70A==" spinCount="100000" sheet="1" objects="1" scenarios="1"/>
  <mergeCells count="13">
    <mergeCell ref="A12:N12"/>
    <mergeCell ref="A1:R2"/>
    <mergeCell ref="A4:O5"/>
    <mergeCell ref="B6:Q6"/>
    <mergeCell ref="B7:R7"/>
    <mergeCell ref="A11:N11"/>
    <mergeCell ref="A19:N19"/>
    <mergeCell ref="A13:N13"/>
    <mergeCell ref="A14:N14"/>
    <mergeCell ref="A15:N15"/>
    <mergeCell ref="A16:N16"/>
    <mergeCell ref="A17:N17"/>
    <mergeCell ref="A18:N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99E4D-5064-4C02-85E2-BB6F6FC3FD51}">
  <dimension ref="A1:F59"/>
  <sheetViews>
    <sheetView tabSelected="1" zoomScale="80" zoomScaleNormal="80" workbookViewId="0">
      <selection activeCell="B11" sqref="B11"/>
    </sheetView>
  </sheetViews>
  <sheetFormatPr defaultColWidth="8.88671875" defaultRowHeight="13.8" x14ac:dyDescent="0.25"/>
  <cols>
    <col min="1" max="1" width="60.33203125" style="1" customWidth="1"/>
    <col min="2" max="2" width="38.6640625" style="1" customWidth="1"/>
    <col min="3" max="3" width="18.88671875" style="1" customWidth="1"/>
    <col min="4" max="4" width="18.44140625" style="1" bestFit="1" customWidth="1"/>
    <col min="5" max="5" width="42.6640625" style="1" customWidth="1"/>
    <col min="6" max="6" width="41" style="1" customWidth="1"/>
    <col min="7" max="16384" width="8.88671875" style="1"/>
  </cols>
  <sheetData>
    <row r="1" spans="1:6" ht="22.2" customHeight="1" x14ac:dyDescent="0.4">
      <c r="A1" s="98" t="s">
        <v>13</v>
      </c>
      <c r="B1" s="99"/>
      <c r="C1" s="100"/>
      <c r="E1" s="101" t="s">
        <v>14</v>
      </c>
      <c r="F1" s="102"/>
    </row>
    <row r="2" spans="1:6" ht="45" customHeight="1" thickBot="1" x14ac:dyDescent="0.3">
      <c r="A2" s="103">
        <v>45555</v>
      </c>
      <c r="B2" s="104"/>
      <c r="C2" s="58" t="s">
        <v>15</v>
      </c>
      <c r="E2" s="105" t="s">
        <v>16</v>
      </c>
      <c r="F2" s="106"/>
    </row>
    <row r="3" spans="1:6" ht="21.75" customHeight="1" thickBot="1" x14ac:dyDescent="0.3">
      <c r="E3" s="44" t="s">
        <v>17</v>
      </c>
      <c r="F3" s="45"/>
    </row>
    <row r="4" spans="1:6" ht="21.75" customHeight="1" x14ac:dyDescent="0.25">
      <c r="A4" s="107" t="s">
        <v>18</v>
      </c>
      <c r="B4" s="108"/>
      <c r="C4" s="109"/>
      <c r="E4" s="44" t="s">
        <v>19</v>
      </c>
      <c r="F4" s="46"/>
    </row>
    <row r="5" spans="1:6" ht="21.75" customHeight="1" thickBot="1" x14ac:dyDescent="0.3">
      <c r="A5" s="110" t="s">
        <v>20</v>
      </c>
      <c r="B5" s="111"/>
      <c r="C5" s="112"/>
      <c r="E5" s="44" t="s">
        <v>21</v>
      </c>
      <c r="F5" s="46"/>
    </row>
    <row r="6" spans="1:6" ht="21.75" customHeight="1" thickBot="1" x14ac:dyDescent="0.3">
      <c r="E6" s="42" t="s">
        <v>22</v>
      </c>
      <c r="F6" s="47"/>
    </row>
    <row r="7" spans="1:6" ht="21.75" customHeight="1" thickBot="1" x14ac:dyDescent="0.35">
      <c r="A7" s="96" t="s">
        <v>23</v>
      </c>
      <c r="B7" s="96"/>
      <c r="C7" s="96"/>
      <c r="D7" s="96"/>
    </row>
    <row r="8" spans="1:6" ht="25.2" customHeight="1" x14ac:dyDescent="0.25">
      <c r="A8" s="38" t="s">
        <v>24</v>
      </c>
      <c r="B8" s="39" t="s">
        <v>25</v>
      </c>
      <c r="E8" s="40" t="s">
        <v>26</v>
      </c>
      <c r="F8" s="41">
        <f>B11</f>
        <v>0</v>
      </c>
    </row>
    <row r="9" spans="1:6" ht="25.2" customHeight="1" thickBot="1" x14ac:dyDescent="0.3">
      <c r="A9" s="2" t="s">
        <v>27</v>
      </c>
      <c r="B9" s="15"/>
      <c r="E9" s="42" t="s">
        <v>28</v>
      </c>
      <c r="F9" s="43">
        <f>C39</f>
        <v>0</v>
      </c>
    </row>
    <row r="10" spans="1:6" ht="25.2" customHeight="1" x14ac:dyDescent="0.25">
      <c r="A10" s="2" t="s">
        <v>29</v>
      </c>
      <c r="B10" s="15"/>
    </row>
    <row r="11" spans="1:6" ht="25.2" customHeight="1" thickBot="1" x14ac:dyDescent="0.3">
      <c r="A11" s="3" t="s">
        <v>30</v>
      </c>
      <c r="B11" s="23">
        <f>SUM(B9+B10)</f>
        <v>0</v>
      </c>
    </row>
    <row r="12" spans="1:6" x14ac:dyDescent="0.25">
      <c r="A12" s="4"/>
    </row>
    <row r="14" spans="1:6" ht="18" thickBot="1" x14ac:dyDescent="0.35">
      <c r="A14" s="97" t="s">
        <v>31</v>
      </c>
      <c r="B14" s="97"/>
      <c r="C14" s="97"/>
      <c r="D14" s="97"/>
    </row>
    <row r="15" spans="1:6" ht="14.4" thickBot="1" x14ac:dyDescent="0.3">
      <c r="A15" s="37" t="s">
        <v>32</v>
      </c>
      <c r="B15" s="30" t="s">
        <v>33</v>
      </c>
      <c r="C15" s="5" t="s">
        <v>34</v>
      </c>
      <c r="D15" s="6" t="s">
        <v>35</v>
      </c>
      <c r="E15" s="19" t="s">
        <v>36</v>
      </c>
    </row>
    <row r="16" spans="1:6" x14ac:dyDescent="0.25">
      <c r="A16" s="36" t="s">
        <v>37</v>
      </c>
      <c r="B16" s="31" t="s">
        <v>38</v>
      </c>
      <c r="C16" s="27">
        <v>0</v>
      </c>
      <c r="D16" s="7"/>
      <c r="E16" s="8">
        <v>0.8</v>
      </c>
    </row>
    <row r="17" spans="1:5" x14ac:dyDescent="0.25">
      <c r="A17" s="25" t="s">
        <v>39</v>
      </c>
      <c r="B17" s="32" t="s">
        <v>40</v>
      </c>
      <c r="C17" s="28">
        <f t="shared" ref="C17" si="0">(C$16)+C$16*D17</f>
        <v>0</v>
      </c>
      <c r="D17" s="16">
        <v>0</v>
      </c>
      <c r="E17" s="8">
        <v>0.1</v>
      </c>
    </row>
    <row r="18" spans="1:5" x14ac:dyDescent="0.25">
      <c r="A18" s="25" t="s">
        <v>41</v>
      </c>
      <c r="B18" s="32" t="s">
        <v>42</v>
      </c>
      <c r="C18" s="28">
        <f>(C$16)+C$16*D18</f>
        <v>0</v>
      </c>
      <c r="D18" s="16">
        <v>0</v>
      </c>
      <c r="E18" s="8">
        <v>0.05</v>
      </c>
    </row>
    <row r="19" spans="1:5" x14ac:dyDescent="0.25">
      <c r="A19" s="25" t="s">
        <v>43</v>
      </c>
      <c r="B19" s="32" t="s">
        <v>44</v>
      </c>
      <c r="C19" s="28">
        <f>(C$16)+C$16*D19</f>
        <v>0</v>
      </c>
      <c r="D19" s="16">
        <v>0</v>
      </c>
      <c r="E19" s="8">
        <v>0.05</v>
      </c>
    </row>
    <row r="20" spans="1:5" ht="14.4" thickBot="1" x14ac:dyDescent="0.3">
      <c r="A20" s="26" t="s">
        <v>45</v>
      </c>
      <c r="B20" s="33"/>
      <c r="C20" s="29">
        <f>C16*E16+C17*E17+C18*E18+C19*E19</f>
        <v>0</v>
      </c>
      <c r="D20" s="9"/>
      <c r="E20" s="10"/>
    </row>
    <row r="21" spans="1:5" ht="14.4" thickBot="1" x14ac:dyDescent="0.3">
      <c r="A21" s="37" t="s">
        <v>46</v>
      </c>
      <c r="B21" s="35"/>
      <c r="C21" s="34" t="s">
        <v>34</v>
      </c>
      <c r="D21" s="6" t="s">
        <v>47</v>
      </c>
      <c r="E21" s="19" t="s">
        <v>36</v>
      </c>
    </row>
    <row r="22" spans="1:5" x14ac:dyDescent="0.25">
      <c r="A22" s="36" t="s">
        <v>37</v>
      </c>
      <c r="B22" s="32" t="s">
        <v>48</v>
      </c>
      <c r="C22" s="27">
        <v>0</v>
      </c>
      <c r="D22" s="7"/>
      <c r="E22" s="8">
        <v>0.8</v>
      </c>
    </row>
    <row r="23" spans="1:5" x14ac:dyDescent="0.25">
      <c r="A23" s="25" t="s">
        <v>39</v>
      </c>
      <c r="B23" s="32" t="s">
        <v>40</v>
      </c>
      <c r="C23" s="28">
        <f>(C$22)+C$22*D23</f>
        <v>0</v>
      </c>
      <c r="D23" s="16">
        <v>0</v>
      </c>
      <c r="E23" s="8">
        <v>0.1</v>
      </c>
    </row>
    <row r="24" spans="1:5" x14ac:dyDescent="0.25">
      <c r="A24" s="25" t="s">
        <v>41</v>
      </c>
      <c r="B24" s="32" t="s">
        <v>42</v>
      </c>
      <c r="C24" s="28">
        <f t="shared" ref="C24:C25" si="1">(C$22)+C$22*D24</f>
        <v>0</v>
      </c>
      <c r="D24" s="16">
        <v>0</v>
      </c>
      <c r="E24" s="8">
        <v>0.05</v>
      </c>
    </row>
    <row r="25" spans="1:5" x14ac:dyDescent="0.25">
      <c r="A25" s="25" t="s">
        <v>43</v>
      </c>
      <c r="B25" s="32" t="s">
        <v>44</v>
      </c>
      <c r="C25" s="28">
        <f t="shared" si="1"/>
        <v>0</v>
      </c>
      <c r="D25" s="16">
        <v>0</v>
      </c>
      <c r="E25" s="8">
        <v>0.05</v>
      </c>
    </row>
    <row r="26" spans="1:5" ht="14.4" thickBot="1" x14ac:dyDescent="0.3">
      <c r="A26" s="26" t="s">
        <v>49</v>
      </c>
      <c r="B26" s="33"/>
      <c r="C26" s="29">
        <f>C22*E22+C23*E23+C24*E24+C25*E25</f>
        <v>0</v>
      </c>
      <c r="D26" s="9"/>
      <c r="E26" s="10"/>
    </row>
    <row r="27" spans="1:5" ht="14.4" thickBot="1" x14ac:dyDescent="0.3">
      <c r="A27" s="37" t="s">
        <v>50</v>
      </c>
      <c r="B27" s="30"/>
      <c r="C27" s="5" t="s">
        <v>34</v>
      </c>
      <c r="D27" s="6" t="s">
        <v>47</v>
      </c>
      <c r="E27" s="19" t="s">
        <v>36</v>
      </c>
    </row>
    <row r="28" spans="1:5" x14ac:dyDescent="0.25">
      <c r="A28" s="36" t="s">
        <v>37</v>
      </c>
      <c r="B28" s="31" t="s">
        <v>51</v>
      </c>
      <c r="C28" s="27">
        <v>0</v>
      </c>
      <c r="D28" s="7"/>
      <c r="E28" s="8">
        <v>0.8</v>
      </c>
    </row>
    <row r="29" spans="1:5" x14ac:dyDescent="0.25">
      <c r="A29" s="25" t="s">
        <v>39</v>
      </c>
      <c r="B29" s="32" t="s">
        <v>40</v>
      </c>
      <c r="C29" s="28">
        <f>(C$28)+C$28*D29</f>
        <v>0</v>
      </c>
      <c r="D29" s="16">
        <v>0</v>
      </c>
      <c r="E29" s="8">
        <v>0.1</v>
      </c>
    </row>
    <row r="30" spans="1:5" x14ac:dyDescent="0.25">
      <c r="A30" s="25" t="s">
        <v>41</v>
      </c>
      <c r="B30" s="32" t="s">
        <v>42</v>
      </c>
      <c r="C30" s="28">
        <f>(C$28)+C$28*D30</f>
        <v>0</v>
      </c>
      <c r="D30" s="16">
        <v>0</v>
      </c>
      <c r="E30" s="8">
        <v>0.05</v>
      </c>
    </row>
    <row r="31" spans="1:5" x14ac:dyDescent="0.25">
      <c r="A31" s="25" t="s">
        <v>43</v>
      </c>
      <c r="B31" s="32" t="s">
        <v>44</v>
      </c>
      <c r="C31" s="28">
        <f>(C$28)+C$28*D31</f>
        <v>0</v>
      </c>
      <c r="D31" s="16">
        <v>0</v>
      </c>
      <c r="E31" s="8">
        <v>0.05</v>
      </c>
    </row>
    <row r="32" spans="1:5" ht="14.4" thickBot="1" x14ac:dyDescent="0.3">
      <c r="A32" s="26" t="s">
        <v>52</v>
      </c>
      <c r="B32" s="33"/>
      <c r="C32" s="29">
        <f>C28*E28+C29*E29+C30*E30+C31*E31</f>
        <v>0</v>
      </c>
      <c r="D32" s="9"/>
      <c r="E32" s="10"/>
    </row>
    <row r="33" spans="1:6" ht="14.4" thickBot="1" x14ac:dyDescent="0.3">
      <c r="A33" s="37" t="s">
        <v>53</v>
      </c>
      <c r="B33" s="30"/>
      <c r="C33" s="5" t="s">
        <v>34</v>
      </c>
      <c r="D33" s="6" t="s">
        <v>47</v>
      </c>
      <c r="E33" s="19" t="s">
        <v>36</v>
      </c>
    </row>
    <row r="34" spans="1:6" x14ac:dyDescent="0.25">
      <c r="A34" s="36" t="s">
        <v>37</v>
      </c>
      <c r="B34" s="57" t="s">
        <v>54</v>
      </c>
      <c r="C34" s="27">
        <v>0</v>
      </c>
      <c r="D34" s="7"/>
      <c r="E34" s="8">
        <v>0.8</v>
      </c>
    </row>
    <row r="35" spans="1:6" x14ac:dyDescent="0.25">
      <c r="A35" s="25" t="s">
        <v>39</v>
      </c>
      <c r="B35" s="32" t="s">
        <v>40</v>
      </c>
      <c r="C35" s="28">
        <f>(C$34)+C$34*D35</f>
        <v>0</v>
      </c>
      <c r="D35" s="16">
        <v>0</v>
      </c>
      <c r="E35" s="8">
        <v>0.1</v>
      </c>
    </row>
    <row r="36" spans="1:6" x14ac:dyDescent="0.25">
      <c r="A36" s="25" t="s">
        <v>41</v>
      </c>
      <c r="B36" s="32" t="s">
        <v>42</v>
      </c>
      <c r="C36" s="28">
        <f t="shared" ref="C36:C37" si="2">(C$34)+C$34*D36</f>
        <v>0</v>
      </c>
      <c r="D36" s="16">
        <v>0</v>
      </c>
      <c r="E36" s="8">
        <v>0.05</v>
      </c>
    </row>
    <row r="37" spans="1:6" x14ac:dyDescent="0.25">
      <c r="A37" s="25" t="s">
        <v>43</v>
      </c>
      <c r="B37" s="32" t="s">
        <v>44</v>
      </c>
      <c r="C37" s="28">
        <f t="shared" si="2"/>
        <v>0</v>
      </c>
      <c r="D37" s="16">
        <v>0</v>
      </c>
      <c r="E37" s="8">
        <v>0.05</v>
      </c>
    </row>
    <row r="38" spans="1:6" ht="14.4" thickBot="1" x14ac:dyDescent="0.3">
      <c r="A38" s="26" t="s">
        <v>55</v>
      </c>
      <c r="B38" s="33"/>
      <c r="C38" s="29">
        <f>C34*E34+C35*E35+C36*E36+C37*E37</f>
        <v>0</v>
      </c>
      <c r="D38" s="9"/>
      <c r="E38" s="10"/>
    </row>
    <row r="39" spans="1:6" ht="21" customHeight="1" thickBot="1" x14ac:dyDescent="0.3">
      <c r="A39" s="21" t="s">
        <v>56</v>
      </c>
      <c r="B39" s="20"/>
      <c r="C39" s="22">
        <f>(C20*0.1)+(C26*0.2)+(C32*0.35)+(C38*0.35)</f>
        <v>0</v>
      </c>
      <c r="D39" s="11"/>
      <c r="E39" s="12"/>
    </row>
    <row r="40" spans="1:6" ht="14.4" thickBot="1" x14ac:dyDescent="0.3">
      <c r="A40" s="13"/>
      <c r="B40" s="14"/>
      <c r="C40" s="11"/>
      <c r="D40" s="12"/>
    </row>
    <row r="41" spans="1:6" ht="14.4" thickBot="1" x14ac:dyDescent="0.3">
      <c r="A41" s="37" t="s">
        <v>57</v>
      </c>
      <c r="B41" s="61" t="s">
        <v>58</v>
      </c>
      <c r="C41" s="66" t="s">
        <v>59</v>
      </c>
      <c r="D41" s="69" t="s">
        <v>60</v>
      </c>
      <c r="E41" s="68" t="s">
        <v>36</v>
      </c>
      <c r="F41" s="80" t="s">
        <v>61</v>
      </c>
    </row>
    <row r="42" spans="1:6" x14ac:dyDescent="0.25">
      <c r="A42" s="59" t="s">
        <v>62</v>
      </c>
      <c r="B42" s="62" t="s">
        <v>63</v>
      </c>
      <c r="C42" s="67">
        <v>100</v>
      </c>
      <c r="D42" s="70">
        <v>0</v>
      </c>
      <c r="E42" s="79">
        <v>0.15</v>
      </c>
      <c r="F42" s="64">
        <f>(C42+(C42*D42))*0.15</f>
        <v>15</v>
      </c>
    </row>
    <row r="43" spans="1:6" x14ac:dyDescent="0.25">
      <c r="A43" s="2" t="s">
        <v>64</v>
      </c>
      <c r="B43" s="63" t="s">
        <v>63</v>
      </c>
      <c r="C43" s="64">
        <v>150</v>
      </c>
      <c r="D43" s="71">
        <v>0</v>
      </c>
      <c r="E43" s="79">
        <v>0.15</v>
      </c>
      <c r="F43" s="64">
        <f>(C43+(C43*D43))*0.15</f>
        <v>22.5</v>
      </c>
    </row>
    <row r="44" spans="1:6" x14ac:dyDescent="0.25">
      <c r="A44" s="2" t="s">
        <v>65</v>
      </c>
      <c r="B44" s="63" t="s">
        <v>63</v>
      </c>
      <c r="C44" s="65">
        <v>300</v>
      </c>
      <c r="D44" s="71">
        <v>0</v>
      </c>
      <c r="E44" s="79">
        <v>0.35</v>
      </c>
      <c r="F44" s="64">
        <f>(C44+(C44*D44))*0.35</f>
        <v>105</v>
      </c>
    </row>
    <row r="45" spans="1:6" ht="14.4" thickBot="1" x14ac:dyDescent="0.3">
      <c r="A45" s="60" t="s">
        <v>66</v>
      </c>
      <c r="B45" s="75" t="s">
        <v>67</v>
      </c>
      <c r="C45" s="65">
        <v>300</v>
      </c>
      <c r="D45" s="72">
        <v>0</v>
      </c>
      <c r="E45" s="79">
        <v>0.35</v>
      </c>
      <c r="F45" s="64">
        <f>(C45+(C45*D45))*0.35</f>
        <v>105</v>
      </c>
    </row>
    <row r="46" spans="1:6" ht="18" customHeight="1" thickBot="1" x14ac:dyDescent="0.3">
      <c r="A46" s="74" t="s">
        <v>68</v>
      </c>
      <c r="B46" s="73"/>
      <c r="C46" s="81">
        <f>(F42+F43+F44+F45)</f>
        <v>247.5</v>
      </c>
      <c r="F46" s="78"/>
    </row>
    <row r="49" spans="2:3" ht="24.75" customHeight="1" thickBot="1" x14ac:dyDescent="0.3">
      <c r="B49" s="77" t="s">
        <v>69</v>
      </c>
      <c r="C49" s="76">
        <f>(C39+C46)/2</f>
        <v>123.75</v>
      </c>
    </row>
    <row r="54" spans="2:3" x14ac:dyDescent="0.25">
      <c r="C54" s="82"/>
    </row>
    <row r="59" spans="2:3" x14ac:dyDescent="0.25">
      <c r="B59" s="82"/>
    </row>
  </sheetData>
  <sheetProtection algorithmName="SHA-512" hashValue="fP9SCk6F2s5GfhAdhEFE9TQC8KmMg9bb/92v1T9VBoDpQKfdzf4EJn2rxrwSpGRrkR1ngj22uqA/ohkufxhOrQ==" saltValue="RL+pM5i9KNwDDbrELQHeVA==" spinCount="100000" sheet="1" objects="1" scenarios="1"/>
  <protectedRanges>
    <protectedRange sqref="B9:B10" name="Bereik1"/>
    <protectedRange sqref="C16" name="Bereik2"/>
    <protectedRange sqref="C22" name="Bereik3"/>
    <protectedRange sqref="C28" name="Bereik4"/>
    <protectedRange sqref="C34" name="Bereik5"/>
    <protectedRange sqref="F3:F6" name="Bereik6"/>
    <protectedRange sqref="D17" name="Bereik7"/>
    <protectedRange sqref="D17:D19" name="Bereik8"/>
    <protectedRange sqref="D23:D25" name="Bereik9"/>
    <protectedRange sqref="D29:D31" name="Bereik10"/>
    <protectedRange sqref="D35:D37" name="Bereik11"/>
    <protectedRange sqref="D42:D45" name="Bereik12"/>
  </protectedRanges>
  <mergeCells count="8">
    <mergeCell ref="A7:D7"/>
    <mergeCell ref="A14:D14"/>
    <mergeCell ref="A1:C1"/>
    <mergeCell ref="E1:F1"/>
    <mergeCell ref="A2:B2"/>
    <mergeCell ref="E2:F2"/>
    <mergeCell ref="A4:C4"/>
    <mergeCell ref="A5:C5"/>
  </mergeCells>
  <dataValidations count="4">
    <dataValidation type="whole" operator="lessThanOrEqual" allowBlank="1" showInputMessage="1" showErrorMessage="1" sqref="C34" xr:uid="{E8E955E4-5D1E-4372-B0C6-B3E641844704}">
      <formula1>121</formula1>
    </dataValidation>
    <dataValidation type="decimal" operator="lessThanOrEqual" allowBlank="1" showInputMessage="1" showErrorMessage="1" sqref="C28" xr:uid="{92F3FC4D-D29B-4A7F-8E7C-F9D843928903}">
      <formula1>91</formula1>
    </dataValidation>
    <dataValidation type="whole" operator="lessThanOrEqual" allowBlank="1" showInputMessage="1" showErrorMessage="1" sqref="C22" xr:uid="{A7A3644E-2E56-4D9F-BC9B-E085B9EF6B5B}">
      <formula1>103</formula1>
    </dataValidation>
    <dataValidation type="whole" operator="lessThanOrEqual" allowBlank="1" showInputMessage="1" showErrorMessage="1" errorTitle="Uurtarief overschrijdt maximum" sqref="C16" xr:uid="{58EF2BAD-2F59-49AC-9504-06525C1F042B}">
      <formula1>74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8F0733A-DDC5-4786-8A55-85E5C2E483A4}">
          <x14:formula1>
            <xm:f>Blad1!$A$1:$A$4</xm:f>
          </x14:formula1>
          <xm:sqref>D45</xm:sqref>
        </x14:dataValidation>
        <x14:dataValidation type="list" operator="lessThanOrEqual" allowBlank="1" showInputMessage="1" showErrorMessage="1" xr:uid="{6C3D2885-3A7D-4202-91D3-E35667A97517}">
          <x14:formula1>
            <xm:f>Blad1!$A$1:$A$11</xm:f>
          </x14:formula1>
          <xm:sqref>D42:D44</xm:sqref>
        </x14:dataValidation>
        <x14:dataValidation type="list" allowBlank="1" showInputMessage="1" showErrorMessage="1" xr:uid="{55BEAC8C-985B-4537-8E5F-AE93F4AF3638}">
          <x14:formula1>
            <xm:f>'Keuzelijst percentages'!$B$2:$B$6</xm:f>
          </x14:formula1>
          <xm:sqref>D17 D23 D29 D35</xm:sqref>
        </x14:dataValidation>
        <x14:dataValidation type="list" allowBlank="1" showInputMessage="1" showErrorMessage="1" xr:uid="{8452622B-05DF-4BF0-B005-198856901601}">
          <x14:formula1>
            <xm:f>'Keuzelijst percentages'!$B$2:$B$12</xm:f>
          </x14:formula1>
          <xm:sqref>D18 D24 D30 D36</xm:sqref>
        </x14:dataValidation>
        <x14:dataValidation type="list" allowBlank="1" showInputMessage="1" showErrorMessage="1" xr:uid="{16A11140-5890-444D-8DF4-4DBC726A1451}">
          <x14:formula1>
            <xm:f>'Keuzelijst percentages'!$B$2:$B$22</xm:f>
          </x14:formula1>
          <xm:sqref>D19 D25 D31 D37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871C-C390-4650-B1BE-2DA5CCBBB6A6}">
  <dimension ref="A1:A11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24">
        <v>0</v>
      </c>
    </row>
    <row r="2" spans="1:1" x14ac:dyDescent="0.3">
      <c r="A2" s="24">
        <v>0.01</v>
      </c>
    </row>
    <row r="3" spans="1:1" x14ac:dyDescent="0.3">
      <c r="A3" s="24">
        <v>0.02</v>
      </c>
    </row>
    <row r="4" spans="1:1" x14ac:dyDescent="0.3">
      <c r="A4" s="24">
        <v>0.03</v>
      </c>
    </row>
    <row r="5" spans="1:1" x14ac:dyDescent="0.3">
      <c r="A5" s="24">
        <v>0.04</v>
      </c>
    </row>
    <row r="6" spans="1:1" x14ac:dyDescent="0.3">
      <c r="A6" s="24">
        <v>0.05</v>
      </c>
    </row>
    <row r="7" spans="1:1" x14ac:dyDescent="0.3">
      <c r="A7" s="24">
        <v>0.06</v>
      </c>
    </row>
    <row r="8" spans="1:1" x14ac:dyDescent="0.3">
      <c r="A8" s="24">
        <v>7.0000000000000007E-2</v>
      </c>
    </row>
    <row r="9" spans="1:1" x14ac:dyDescent="0.3">
      <c r="A9" s="24">
        <v>0.08</v>
      </c>
    </row>
    <row r="10" spans="1:1" x14ac:dyDescent="0.3">
      <c r="A10" s="24">
        <v>0.09</v>
      </c>
    </row>
    <row r="11" spans="1:1" x14ac:dyDescent="0.3">
      <c r="A11" s="24">
        <v>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48A0-F62D-4A25-ADB6-CA0D1C946FFB}">
  <dimension ref="B2:B22"/>
  <sheetViews>
    <sheetView workbookViewId="0">
      <selection activeCell="E24" sqref="E24"/>
    </sheetView>
  </sheetViews>
  <sheetFormatPr defaultRowHeight="14.4" x14ac:dyDescent="0.3"/>
  <sheetData>
    <row r="2" spans="2:2" x14ac:dyDescent="0.3">
      <c r="B2" s="24">
        <v>0</v>
      </c>
    </row>
    <row r="3" spans="2:2" x14ac:dyDescent="0.3">
      <c r="B3" s="24">
        <v>0.05</v>
      </c>
    </row>
    <row r="4" spans="2:2" x14ac:dyDescent="0.3">
      <c r="B4" s="24">
        <v>0.1</v>
      </c>
    </row>
    <row r="5" spans="2:2" x14ac:dyDescent="0.3">
      <c r="B5" s="24">
        <v>0.15</v>
      </c>
    </row>
    <row r="6" spans="2:2" x14ac:dyDescent="0.3">
      <c r="B6" s="24">
        <v>0.2</v>
      </c>
    </row>
    <row r="7" spans="2:2" x14ac:dyDescent="0.3">
      <c r="B7" s="24">
        <v>0.25</v>
      </c>
    </row>
    <row r="8" spans="2:2" x14ac:dyDescent="0.3">
      <c r="B8" s="24">
        <v>0.3</v>
      </c>
    </row>
    <row r="9" spans="2:2" x14ac:dyDescent="0.3">
      <c r="B9" s="24">
        <v>0.35</v>
      </c>
    </row>
    <row r="10" spans="2:2" x14ac:dyDescent="0.3">
      <c r="B10" s="24">
        <v>0.4</v>
      </c>
    </row>
    <row r="11" spans="2:2" x14ac:dyDescent="0.3">
      <c r="B11" s="24">
        <v>0.45</v>
      </c>
    </row>
    <row r="12" spans="2:2" x14ac:dyDescent="0.3">
      <c r="B12" s="24">
        <v>0.5</v>
      </c>
    </row>
    <row r="13" spans="2:2" x14ac:dyDescent="0.3">
      <c r="B13" s="24">
        <v>0.55000000000000004</v>
      </c>
    </row>
    <row r="14" spans="2:2" x14ac:dyDescent="0.3">
      <c r="B14" s="24">
        <v>0.6</v>
      </c>
    </row>
    <row r="15" spans="2:2" x14ac:dyDescent="0.3">
      <c r="B15" s="24">
        <v>0.65</v>
      </c>
    </row>
    <row r="16" spans="2:2" x14ac:dyDescent="0.3">
      <c r="B16" s="24">
        <v>0.7</v>
      </c>
    </row>
    <row r="17" spans="2:2" x14ac:dyDescent="0.3">
      <c r="B17" s="24">
        <v>0.75</v>
      </c>
    </row>
    <row r="18" spans="2:2" x14ac:dyDescent="0.3">
      <c r="B18" s="24">
        <v>0.8</v>
      </c>
    </row>
    <row r="19" spans="2:2" x14ac:dyDescent="0.3">
      <c r="B19" s="24">
        <v>0.85</v>
      </c>
    </row>
    <row r="20" spans="2:2" x14ac:dyDescent="0.3">
      <c r="B20" s="24">
        <v>0.9</v>
      </c>
    </row>
    <row r="21" spans="2:2" x14ac:dyDescent="0.3">
      <c r="B21" s="24">
        <v>0.95</v>
      </c>
    </row>
    <row r="22" spans="2:2" x14ac:dyDescent="0.3">
      <c r="B22" s="24">
        <v>1</v>
      </c>
    </row>
  </sheetData>
  <sheetProtection algorithmName="SHA-512" hashValue="/V0vAwwkp8cdbrdPKFwYK49aSQlAlu4VKua2aeomtmiWE6XZGZl+pdFaD40zzysBbM0mjItwC8T16bKgLMiroA==" saltValue="BFpYLs28/gYhTLei2UrcO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878B86CCE724FA929DD211EA7BC27" ma:contentTypeVersion="12" ma:contentTypeDescription="Een nieuw document maken." ma:contentTypeScope="" ma:versionID="887e8f37163e230bd3194e1eb7faaf9f">
  <xsd:schema xmlns:xsd="http://www.w3.org/2001/XMLSchema" xmlns:xs="http://www.w3.org/2001/XMLSchema" xmlns:p="http://schemas.microsoft.com/office/2006/metadata/properties" xmlns:ns2="e4c40ce5-efa0-4b57-8c60-e17317b7e006" xmlns:ns3="af10e4a3-6337-4606-8f32-1080d2164e94" targetNamespace="http://schemas.microsoft.com/office/2006/metadata/properties" ma:root="true" ma:fieldsID="1cf351f921f9f2135bc03496a9013cac" ns2:_="" ns3:_="">
    <xsd:import namespace="e4c40ce5-efa0-4b57-8c60-e17317b7e006"/>
    <xsd:import namespace="af10e4a3-6337-4606-8f32-1080d2164e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0ce5-efa0-4b57-8c60-e17317b7e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32cab12-51b5-4bf0-bdef-611b11c809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0e4a3-6337-4606-8f32-1080d2164e9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c40ce5-efa0-4b57-8c60-e17317b7e0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8E01B2-3E1C-4A93-BD5F-5C3F57342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c40ce5-efa0-4b57-8c60-e17317b7e006"/>
    <ds:schemaRef ds:uri="af10e4a3-6337-4606-8f32-1080d2164e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AB0C93-C6BE-417A-8634-E87F0AB1C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BD5E4-A79A-422F-9D3E-6613E6952C46}">
  <ds:schemaRefs>
    <ds:schemaRef ds:uri="http://schemas.microsoft.com/office/2006/metadata/properties"/>
    <ds:schemaRef ds:uri="http://schemas.microsoft.com/office/infopath/2007/PartnerControls"/>
    <ds:schemaRef ds:uri="e4c40ce5-efa0-4b57-8c60-e17317b7e0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Prijzenblad</vt:lpstr>
      <vt:lpstr>Blad1</vt:lpstr>
      <vt:lpstr>Keuzelijst percentages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Charlotte van Hesse</dc:creator>
  <cp:keywords/>
  <dc:description/>
  <cp:lastModifiedBy>Mireille Driessen</cp:lastModifiedBy>
  <cp:revision/>
  <dcterms:created xsi:type="dcterms:W3CDTF">2019-06-24T08:31:49Z</dcterms:created>
  <dcterms:modified xsi:type="dcterms:W3CDTF">2024-09-20T07:37:32Z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0x010100B2E878B86CCE724FA929DD211EA7BC27</vt:lpwstr>
  </property>
  <property fmtid="{D5CDD505-2E9C-101B-9397-08002B2CF9AE}" pid="3" name="BackOfficeType">
    <vt:lpwstr>growBusiness Solutions</vt:lpwstr>
  </property>
  <property fmtid="{D5CDD505-2E9C-101B-9397-08002B2CF9AE}" pid="4" name="Server">
    <vt:lpwstr>360.stedelijk.nl</vt:lpwstr>
  </property>
  <property fmtid="{D5CDD505-2E9C-101B-9397-08002B2CF9AE}" pid="5" name="Protocol">
    <vt:lpwstr>off</vt:lpwstr>
  </property>
  <property fmtid="{D5CDD505-2E9C-101B-9397-08002B2CF9AE}" pid="6" name="Site">
    <vt:lpwstr>/locator.aspx</vt:lpwstr>
  </property>
  <property fmtid="{D5CDD505-2E9C-101B-9397-08002B2CF9AE}" pid="7" name="FileID">
    <vt:lpwstr>768596</vt:lpwstr>
  </property>
  <property fmtid="{D5CDD505-2E9C-101B-9397-08002B2CF9AE}" pid="8" name="VerID">
    <vt:lpwstr>0</vt:lpwstr>
  </property>
  <property fmtid="{D5CDD505-2E9C-101B-9397-08002B2CF9AE}" pid="9" name="FilePath">
    <vt:lpwstr>\\sma-fs01\360users-p\work\stedelijk\bensto</vt:lpwstr>
  </property>
  <property fmtid="{D5CDD505-2E9C-101B-9397-08002B2CF9AE}" pid="10" name="FileName">
    <vt:lpwstr>18-00986-5 Standaardformulier G - Prijzenblad rev.xlsx 768596_372364_0.XLSX</vt:lpwstr>
  </property>
  <property fmtid="{D5CDD505-2E9C-101B-9397-08002B2CF9AE}" pid="11" name="FullFileName">
    <vt:lpwstr>\\sma-fs01\360users-p\work\stedelijk\bensto\18-00986-5 Standaardformulier G - Prijzenblad rev.xlsx 768596_372364_0.XLSX</vt:lpwstr>
  </property>
  <property fmtid="{D5CDD505-2E9C-101B-9397-08002B2CF9AE}" pid="12" name="MediaServiceImageTags">
    <vt:lpwstr/>
  </property>
</Properties>
</file>