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BSR/2024 Drukwerk/5. Nota's van inlichtingen/NvI 1/"/>
    </mc:Choice>
  </mc:AlternateContent>
  <xr:revisionPtr revIDLastSave="421" documentId="8_{6F59266A-0432-4B57-95AC-E327371856D6}" xr6:coauthVersionLast="47" xr6:coauthVersionMax="47" xr10:uidLastSave="{3AAB7147-22D3-498C-BC82-4F91B1A7CDD4}"/>
  <bookViews>
    <workbookView xWindow="-120" yWindow="-120" windowWidth="20730" windowHeight="11040" xr2:uid="{168B18DA-5ABC-482F-9831-38C9FD9C0CFC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  <c r="E44" i="1"/>
  <c r="E41" i="1"/>
  <c r="E40" i="1"/>
  <c r="E39" i="1"/>
  <c r="E38" i="1"/>
  <c r="E37" i="1"/>
  <c r="E36" i="1"/>
  <c r="F36" i="1" s="1"/>
  <c r="F49" i="1"/>
  <c r="F44" i="1" l="1"/>
  <c r="E43" i="1"/>
  <c r="F43" i="1" s="1"/>
  <c r="E42" i="1"/>
  <c r="F42" i="1" s="1"/>
  <c r="F41" i="1"/>
  <c r="F39" i="1"/>
  <c r="F37" i="1"/>
  <c r="F38" i="1"/>
  <c r="F40" i="1"/>
  <c r="F45" i="1"/>
  <c r="D13" i="1" l="1"/>
  <c r="F54" i="1" l="1"/>
  <c r="F16" i="1"/>
  <c r="F52" i="1"/>
  <c r="E49" i="1"/>
  <c r="F48" i="1" l="1"/>
  <c r="E32" i="1"/>
  <c r="F30" i="1"/>
  <c r="F29" i="1"/>
  <c r="F28" i="1"/>
  <c r="F27" i="1"/>
  <c r="F25" i="1"/>
  <c r="F22" i="1"/>
  <c r="F21" i="1"/>
  <c r="F19" i="1"/>
  <c r="F18" i="1"/>
  <c r="F17" i="1"/>
  <c r="E26" i="1" l="1"/>
  <c r="F26" i="1" s="1"/>
  <c r="F24" i="1"/>
  <c r="E33" i="1"/>
  <c r="F32" i="1"/>
  <c r="E53" i="1" l="1"/>
  <c r="F53" i="1" s="1"/>
  <c r="E31" i="1"/>
  <c r="E34" i="1"/>
  <c r="F34" i="1" s="1"/>
  <c r="F33" i="1"/>
  <c r="F31" i="1" l="1"/>
  <c r="F55" i="1" s="1"/>
</calcChain>
</file>

<file path=xl/sharedStrings.xml><?xml version="1.0" encoding="utf-8"?>
<sst xmlns="http://schemas.openxmlformats.org/spreadsheetml/2006/main" count="165" uniqueCount="76">
  <si>
    <t>Specificatie</t>
  </si>
  <si>
    <t>Eenheid</t>
  </si>
  <si>
    <t>Prijs per eenheid</t>
  </si>
  <si>
    <t>Gewogen prijs</t>
  </si>
  <si>
    <t xml:space="preserve">Implementatiekosten </t>
  </si>
  <si>
    <t>Ontwikkeling templates</t>
  </si>
  <si>
    <t>Ontwikkeling template</t>
  </si>
  <si>
    <t>Aanmaning,dwangbevel &amp; herinnering</t>
  </si>
  <si>
    <t>Koppelingen en ontsluitingen</t>
  </si>
  <si>
    <t>MijnOverheid (+ digikoppeling)</t>
  </si>
  <si>
    <t>Beheren</t>
  </si>
  <si>
    <t>Maken</t>
  </si>
  <si>
    <t>Printen en/of drukken</t>
  </si>
  <si>
    <t>Tarief print/druk aanslag extra pagina</t>
  </si>
  <si>
    <t>Tarief print/druk bijsluiter</t>
  </si>
  <si>
    <t xml:space="preserve">Tarief print/druk overige correspondentie </t>
  </si>
  <si>
    <t>Tarief blanco papier</t>
  </si>
  <si>
    <t>Tarief print/druk enveloppen regulier</t>
  </si>
  <si>
    <t>Tarief blanco enveloppen</t>
  </si>
  <si>
    <t>&lt; 20 gram</t>
  </si>
  <si>
    <t>Weging</t>
  </si>
  <si>
    <t>Archiveren documenten met metadata</t>
  </si>
  <si>
    <t>Overige diensten</t>
  </si>
  <si>
    <t>Digitaal archiveren van documenten</t>
  </si>
  <si>
    <t>Betaaloplossingen Ideal</t>
  </si>
  <si>
    <t>Tarief couverteren post</t>
  </si>
  <si>
    <t>Tarief print/druk aanslag incl. QR-codes en betaallink</t>
  </si>
  <si>
    <t>Tarief print/druk herinnering incl. QR-codes en betaallink</t>
  </si>
  <si>
    <t>Tarief print/druk aanmaning incl. QR-codes en betaallink</t>
  </si>
  <si>
    <t>Tarief print/druk dwangbevel incl. QR-codes en betaallink</t>
  </si>
  <si>
    <t>20-50 gram</t>
  </si>
  <si>
    <t>Per meter</t>
  </si>
  <si>
    <t>Fysiek opslaan van documenten</t>
  </si>
  <si>
    <t xml:space="preserve">Inschrijver dient de geel gemarkeerde cellen in te vullen. 
De tarieven in dit prijzenblad dienen op 2 decimalen nauwkeurig in Euro’s en exclusief btw te worden ingevuld. </t>
  </si>
  <si>
    <t>Envelop, 2 varianten</t>
  </si>
  <si>
    <t>Maandelijks</t>
  </si>
  <si>
    <t>Eenmalig</t>
  </si>
  <si>
    <t xml:space="preserve">Vaste kosten </t>
  </si>
  <si>
    <t>Verwerkingskosten</t>
  </si>
  <si>
    <t>Beheer MijnOverheid</t>
  </si>
  <si>
    <t xml:space="preserve">Beheer Betaaloplossing </t>
  </si>
  <si>
    <t>Beheer documenten digitale balie (MijnBSR) + medewerkersportaal</t>
  </si>
  <si>
    <t>Per opdracht / per run</t>
  </si>
  <si>
    <t>Per uur</t>
  </si>
  <si>
    <t>Inzet ICT'er</t>
  </si>
  <si>
    <t>Per 1.000 stuks</t>
  </si>
  <si>
    <t xml:space="preserve">Tarief versturen via MijnOverheid </t>
  </si>
  <si>
    <t>Inscannen post</t>
  </si>
  <si>
    <t>Totaal gewogen inschijfsom (grondslag voor toekennen punten subgunningscriterium prijs)</t>
  </si>
  <si>
    <t>Ter info</t>
  </si>
  <si>
    <t>Verzenden*</t>
  </si>
  <si>
    <t>Implementatie*</t>
  </si>
  <si>
    <t>Totale implementatiekosten</t>
  </si>
  <si>
    <r>
      <t>Dubbelzijdig, A4 90 gr/m</t>
    </r>
    <r>
      <rPr>
        <vertAlign val="superscript"/>
        <sz val="9"/>
        <color theme="1"/>
        <rFont val="Corbel"/>
        <family val="2"/>
      </rPr>
      <t xml:space="preserve">2 </t>
    </r>
  </si>
  <si>
    <r>
      <t>A4 90 gr/m</t>
    </r>
    <r>
      <rPr>
        <vertAlign val="superscript"/>
        <sz val="9"/>
        <color theme="1"/>
        <rFont val="Corbel"/>
        <family val="2"/>
      </rPr>
      <t>2</t>
    </r>
  </si>
  <si>
    <r>
      <t>C5 90 gr/m</t>
    </r>
    <r>
      <rPr>
        <vertAlign val="superscript"/>
        <sz val="9"/>
        <color theme="1"/>
        <rFont val="Corbel"/>
        <family val="2"/>
      </rPr>
      <t>2</t>
    </r>
  </si>
  <si>
    <t>Beheer digitale omgeving/portaal (van opdrachtnemer)</t>
  </si>
  <si>
    <t>Mijn BSR (digitale balie van BSR)</t>
  </si>
  <si>
    <t>Medewerkersportaal</t>
  </si>
  <si>
    <t xml:space="preserve">Inscannen inkomende post </t>
  </si>
  <si>
    <t>Tarief versturen naar MijnBSR en Medewerkersportaal</t>
  </si>
  <si>
    <t>*) De implementatiekosten worden niet meegenomen in het toekennen van de punten voor het subgunningscriterium prijs. Het totaal van de implementatiekosten (regel 4 t/m 12) mag echter niet meer bedragen dan € 5.000,- (exclusief btw). Alleen de daadwerkelijk gemaakte implementatiekosten mogen in rekening worden gebracht.</t>
  </si>
  <si>
    <t>Aanslagbiljet 2 varianten ivm automatische incasso</t>
  </si>
  <si>
    <r>
      <t xml:space="preserve">Prijzenblad  - Mail- en printservice inzake verzending van belastingpost 
Belastingsamenwerking Rivierenland </t>
    </r>
    <r>
      <rPr>
        <b/>
        <sz val="16"/>
        <color rgb="FFFF0000"/>
        <rFont val="Corbel"/>
        <family val="2"/>
      </rPr>
      <t>- na Nota van Inlichtingen 1 (wijzigingen in rood in lijn met NVI1)</t>
    </r>
  </si>
  <si>
    <t>Per 250 stuks</t>
  </si>
  <si>
    <r>
      <t>Eenheid</t>
    </r>
    <r>
      <rPr>
        <b/>
        <sz val="9"/>
        <color rgb="FFFF0000"/>
        <rFont val="Corbel"/>
        <family val="2"/>
      </rPr>
      <t>**</t>
    </r>
  </si>
  <si>
    <r>
      <t xml:space="preserve">Tarief vast (48/72 uur) </t>
    </r>
    <r>
      <rPr>
        <sz val="9"/>
        <color rgb="FFFF0000"/>
        <rFont val="Corbel"/>
        <family val="2"/>
      </rPr>
      <t>(batches tot 250 stuks)</t>
    </r>
  </si>
  <si>
    <r>
      <t xml:space="preserve">Tarief 24 uur </t>
    </r>
    <r>
      <rPr>
        <sz val="9"/>
        <color rgb="FFFF0000"/>
        <rFont val="Corbel"/>
        <family val="2"/>
      </rPr>
      <t>(batches tot 250 stuks)</t>
    </r>
  </si>
  <si>
    <r>
      <t xml:space="preserve">Tarief internationaal </t>
    </r>
    <r>
      <rPr>
        <sz val="9"/>
        <color rgb="FFFF0000"/>
        <rFont val="Corbel"/>
        <family val="2"/>
      </rPr>
      <t>(batches tot 250 stuks)</t>
    </r>
  </si>
  <si>
    <r>
      <t xml:space="preserve">Tarief vast (48/72 uur) </t>
    </r>
    <r>
      <rPr>
        <sz val="9"/>
        <color rgb="FFFF0000"/>
        <rFont val="Corbel"/>
        <family val="2"/>
      </rPr>
      <t>(batches vanaf 250 stuks)</t>
    </r>
  </si>
  <si>
    <r>
      <t>Tarief vast (48/72 uur)</t>
    </r>
    <r>
      <rPr>
        <sz val="9"/>
        <color rgb="FFFF0000"/>
        <rFont val="Corbel"/>
        <family val="2"/>
      </rPr>
      <t xml:space="preserve">  (batches vanaf 250 stuks)</t>
    </r>
  </si>
  <si>
    <r>
      <t>Tarief 24 uur</t>
    </r>
    <r>
      <rPr>
        <sz val="9"/>
        <color rgb="FFFF0000"/>
        <rFont val="Corbel"/>
        <family val="2"/>
      </rPr>
      <t xml:space="preserve"> (batches vanaf 250 stuks)</t>
    </r>
  </si>
  <si>
    <r>
      <t>Tarief 24 uur</t>
    </r>
    <r>
      <rPr>
        <sz val="9"/>
        <color rgb="FFFF0000"/>
        <rFont val="Corbel"/>
        <family val="2"/>
      </rPr>
      <t xml:space="preserve">  (batches vanaf 250 stuks)</t>
    </r>
  </si>
  <si>
    <r>
      <t xml:space="preserve">Tarief internationaal </t>
    </r>
    <r>
      <rPr>
        <sz val="9"/>
        <color rgb="FFFF0000"/>
        <rFont val="Corbel"/>
        <family val="2"/>
      </rPr>
      <t>(batches vanaf 250 stuks)</t>
    </r>
  </si>
  <si>
    <r>
      <t xml:space="preserve">Tarief internationaal </t>
    </r>
    <r>
      <rPr>
        <sz val="9"/>
        <color rgb="FFFF0000"/>
        <rFont val="Corbel"/>
        <family val="2"/>
      </rPr>
      <t xml:space="preserve"> (batches vanaf 250 stuks)</t>
    </r>
  </si>
  <si>
    <r>
      <t xml:space="preserve">*) De verzendkosten zijn inclusief eventuele afhandelingskosten, container en vervoerskosten
</t>
    </r>
    <r>
      <rPr>
        <sz val="9"/>
        <color rgb="FFFF0000"/>
        <rFont val="Corbel"/>
        <family val="2"/>
      </rPr>
      <t>**) De eenheden zijn naar aanleiding van Nota van inlichingen 1 - vraag 25 gewijzigd van 1.000 stuks naar 250 stuks. De weging in kolom E is naar verhouding eveneens aangepast.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</si>
</sst>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6"/>
      <color theme="0"/>
      <name val="Corbel"/>
      <family val="2"/>
    </font>
    <font>
      <sz val="9"/>
      <color theme="1"/>
      <name val="Corbel"/>
      <family val="2"/>
    </font>
    <font>
      <b/>
      <sz val="9"/>
      <color rgb="FFFFFFFF"/>
      <name val="Corbel"/>
      <family val="2"/>
    </font>
    <font>
      <b/>
      <sz val="9"/>
      <color theme="0"/>
      <name val="Corbel"/>
      <family val="2"/>
    </font>
    <font>
      <sz val="9"/>
      <name val="Corbel"/>
      <family val="2"/>
    </font>
    <font>
      <vertAlign val="superscript"/>
      <sz val="9"/>
      <color theme="1"/>
      <name val="Corbel"/>
      <family val="2"/>
    </font>
    <font>
      <b/>
      <sz val="11"/>
      <color rgb="FFFFFFFF"/>
      <name val="Corbel"/>
      <family val="2"/>
    </font>
    <font>
      <b/>
      <sz val="16"/>
      <color rgb="FFFF0000"/>
      <name val="Corbel"/>
      <family val="2"/>
    </font>
    <font>
      <sz val="9"/>
      <color rgb="FFFF0000"/>
      <name val="Corbel"/>
      <family val="2"/>
    </font>
    <font>
      <b/>
      <sz val="9"/>
      <color rgb="FFFF0000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9" fontId="0" fillId="0" borderId="0" xfId="1" applyFont="1"/>
    <xf numFmtId="0" fontId="2" fillId="0" borderId="0" xfId="0" applyFont="1"/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vertical="center" wrapText="1"/>
    </xf>
    <xf numFmtId="0" fontId="0" fillId="4" borderId="0" xfId="0" applyFill="1"/>
    <xf numFmtId="0" fontId="3" fillId="4" borderId="0" xfId="0" applyFont="1" applyFill="1"/>
    <xf numFmtId="164" fontId="5" fillId="2" borderId="1" xfId="0" applyNumberFormat="1" applyFont="1" applyFill="1" applyBorder="1" applyAlignment="1" applyProtection="1">
      <alignment vertical="center" wrapText="1"/>
      <protection locked="0"/>
    </xf>
    <xf numFmtId="0" fontId="12" fillId="0" borderId="1" xfId="0" applyFont="1" applyBorder="1" applyAlignment="1">
      <alignment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</cellXfs>
  <cellStyles count="2">
    <cellStyle name="Procent" xfId="1" builtinId="5"/>
    <cellStyle name="Standaard" xfId="0" builtinId="0"/>
  </cellStyles>
  <dxfs count="2">
    <dxf>
      <font>
        <color rgb="FFFF0000"/>
      </font>
      <fill>
        <patternFill>
          <bgColor rgb="FFFFABAB"/>
        </patternFill>
      </fill>
    </dxf>
    <dxf>
      <font>
        <color rgb="FFFF0000"/>
      </font>
      <fill>
        <patternFill>
          <bgColor rgb="FFFFABAB"/>
        </patternFill>
      </fill>
    </dxf>
  </dxfs>
  <tableStyles count="0" defaultTableStyle="TableStyleMedium2" defaultPivotStyle="PivotStyleLight16"/>
  <colors>
    <mruColors>
      <color rgb="FFFFABAB"/>
      <color rgb="FFFF9797"/>
      <color rgb="FFFFB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B3F72-86DF-436E-BC6D-E60D9066ABD4}">
  <dimension ref="A1:V76"/>
  <sheetViews>
    <sheetView tabSelected="1" topLeftCell="A44" zoomScaleNormal="100" workbookViewId="0">
      <selection activeCell="D51" sqref="D51"/>
    </sheetView>
  </sheetViews>
  <sheetFormatPr defaultColWidth="0" defaultRowHeight="15" zeroHeight="1" x14ac:dyDescent="0.25"/>
  <cols>
    <col min="1" max="1" width="65.140625" customWidth="1"/>
    <col min="2" max="2" width="43.42578125" customWidth="1"/>
    <col min="3" max="3" width="21.85546875" customWidth="1"/>
    <col min="4" max="4" width="15.5703125" customWidth="1"/>
    <col min="5" max="5" width="13.85546875" customWidth="1"/>
    <col min="6" max="6" width="15.5703125" customWidth="1"/>
    <col min="7" max="7" width="4.5703125" style="13" customWidth="1"/>
    <col min="8" max="8" width="9.140625" hidden="1" customWidth="1"/>
    <col min="9" max="9" width="13.5703125" hidden="1" customWidth="1"/>
    <col min="10" max="11" width="11.140625" hidden="1" customWidth="1"/>
    <col min="12" max="12" width="15.28515625" hidden="1" customWidth="1"/>
    <col min="13" max="13" width="14" hidden="1" customWidth="1"/>
    <col min="14" max="22" width="0" hidden="1" customWidth="1"/>
    <col min="23" max="16384" width="9.140625" hidden="1"/>
  </cols>
  <sheetData>
    <row r="1" spans="1:7" ht="63.95" customHeight="1" x14ac:dyDescent="0.25">
      <c r="A1" s="18" t="s">
        <v>63</v>
      </c>
      <c r="B1" s="18"/>
      <c r="C1" s="18"/>
      <c r="D1" s="18"/>
      <c r="E1" s="18"/>
      <c r="F1" s="18"/>
    </row>
    <row r="2" spans="1:7" ht="39" customHeight="1" x14ac:dyDescent="0.25">
      <c r="A2" s="19" t="s">
        <v>33</v>
      </c>
      <c r="B2" s="19"/>
      <c r="C2" s="19"/>
      <c r="D2" s="19"/>
      <c r="E2" s="19"/>
      <c r="F2" s="19"/>
    </row>
    <row r="3" spans="1:7" x14ac:dyDescent="0.25">
      <c r="A3" s="3" t="s">
        <v>51</v>
      </c>
      <c r="B3" s="3" t="s">
        <v>0</v>
      </c>
      <c r="C3" s="3" t="s">
        <v>1</v>
      </c>
      <c r="D3" s="3" t="s">
        <v>2</v>
      </c>
      <c r="E3" s="28"/>
      <c r="F3" s="29"/>
    </row>
    <row r="4" spans="1:7" x14ac:dyDescent="0.25">
      <c r="A4" s="5" t="s">
        <v>5</v>
      </c>
      <c r="B4" s="6" t="s">
        <v>62</v>
      </c>
      <c r="C4" s="5" t="s">
        <v>36</v>
      </c>
      <c r="D4" s="15">
        <v>0</v>
      </c>
      <c r="E4" s="30"/>
      <c r="F4" s="31"/>
      <c r="G4" s="14"/>
    </row>
    <row r="5" spans="1:7" x14ac:dyDescent="0.25">
      <c r="A5" s="5" t="s">
        <v>6</v>
      </c>
      <c r="B5" s="5" t="s">
        <v>7</v>
      </c>
      <c r="C5" s="5" t="s">
        <v>36</v>
      </c>
      <c r="D5" s="15">
        <v>0</v>
      </c>
      <c r="E5" s="30"/>
      <c r="F5" s="31"/>
    </row>
    <row r="6" spans="1:7" x14ac:dyDescent="0.25">
      <c r="A6" s="5" t="s">
        <v>6</v>
      </c>
      <c r="B6" s="5" t="s">
        <v>34</v>
      </c>
      <c r="C6" s="5" t="s">
        <v>36</v>
      </c>
      <c r="D6" s="15">
        <v>0</v>
      </c>
      <c r="E6" s="30"/>
      <c r="F6" s="31"/>
    </row>
    <row r="7" spans="1:7" x14ac:dyDescent="0.25">
      <c r="A7" s="5" t="s">
        <v>8</v>
      </c>
      <c r="B7" s="5" t="s">
        <v>9</v>
      </c>
      <c r="C7" s="5" t="s">
        <v>36</v>
      </c>
      <c r="D7" s="15">
        <v>0</v>
      </c>
      <c r="E7" s="30"/>
      <c r="F7" s="31"/>
    </row>
    <row r="8" spans="1:7" x14ac:dyDescent="0.25">
      <c r="A8" s="5" t="s">
        <v>8</v>
      </c>
      <c r="B8" s="6" t="s">
        <v>57</v>
      </c>
      <c r="C8" s="5" t="s">
        <v>36</v>
      </c>
      <c r="D8" s="15">
        <v>0</v>
      </c>
      <c r="E8" s="30"/>
      <c r="F8" s="31"/>
    </row>
    <row r="9" spans="1:7" x14ac:dyDescent="0.25">
      <c r="A9" s="5" t="s">
        <v>8</v>
      </c>
      <c r="B9" s="6" t="s">
        <v>58</v>
      </c>
      <c r="C9" s="5" t="s">
        <v>36</v>
      </c>
      <c r="D9" s="15">
        <v>0</v>
      </c>
      <c r="E9" s="30"/>
      <c r="F9" s="31"/>
    </row>
    <row r="10" spans="1:7" x14ac:dyDescent="0.25">
      <c r="A10" s="5" t="s">
        <v>4</v>
      </c>
      <c r="B10" s="6" t="s">
        <v>59</v>
      </c>
      <c r="C10" s="5" t="s">
        <v>36</v>
      </c>
      <c r="D10" s="15">
        <v>0</v>
      </c>
      <c r="E10" s="30"/>
      <c r="F10" s="31"/>
      <c r="G10" s="14"/>
    </row>
    <row r="11" spans="1:7" x14ac:dyDescent="0.25">
      <c r="A11" s="5" t="s">
        <v>4</v>
      </c>
      <c r="B11" s="6" t="s">
        <v>21</v>
      </c>
      <c r="C11" s="5" t="s">
        <v>36</v>
      </c>
      <c r="D11" s="15">
        <v>0</v>
      </c>
      <c r="E11" s="30"/>
      <c r="F11" s="31"/>
    </row>
    <row r="12" spans="1:7" x14ac:dyDescent="0.25">
      <c r="A12" s="5" t="s">
        <v>4</v>
      </c>
      <c r="B12" s="6" t="s">
        <v>24</v>
      </c>
      <c r="C12" s="5" t="s">
        <v>36</v>
      </c>
      <c r="D12" s="15">
        <v>0</v>
      </c>
      <c r="E12" s="30"/>
      <c r="F12" s="31"/>
    </row>
    <row r="13" spans="1:7" ht="17.45" customHeight="1" x14ac:dyDescent="0.25">
      <c r="A13" s="26" t="s">
        <v>52</v>
      </c>
      <c r="B13" s="27"/>
      <c r="C13" s="27"/>
      <c r="D13" s="8">
        <f>SUM(D4:D12)</f>
        <v>0</v>
      </c>
      <c r="E13" s="32"/>
      <c r="F13" s="33"/>
      <c r="G13" s="14"/>
    </row>
    <row r="14" spans="1:7" ht="38.450000000000003" customHeight="1" x14ac:dyDescent="0.25">
      <c r="A14" s="23" t="s">
        <v>61</v>
      </c>
      <c r="B14" s="24"/>
      <c r="C14" s="24"/>
      <c r="D14" s="24"/>
      <c r="E14" s="24"/>
      <c r="F14" s="25"/>
    </row>
    <row r="15" spans="1:7" x14ac:dyDescent="0.25">
      <c r="A15" s="3" t="s">
        <v>10</v>
      </c>
      <c r="B15" s="3" t="s">
        <v>0</v>
      </c>
      <c r="C15" s="3" t="s">
        <v>1</v>
      </c>
      <c r="D15" s="3" t="s">
        <v>2</v>
      </c>
      <c r="E15" s="3" t="s">
        <v>20</v>
      </c>
      <c r="F15" s="4" t="s">
        <v>3</v>
      </c>
    </row>
    <row r="16" spans="1:7" x14ac:dyDescent="0.25">
      <c r="A16" s="5" t="s">
        <v>56</v>
      </c>
      <c r="B16" s="5" t="s">
        <v>37</v>
      </c>
      <c r="C16" s="5" t="s">
        <v>35</v>
      </c>
      <c r="D16" s="15">
        <v>0</v>
      </c>
      <c r="E16" s="9">
        <v>12</v>
      </c>
      <c r="F16" s="10">
        <f>D16*E16</f>
        <v>0</v>
      </c>
      <c r="G16" s="14"/>
    </row>
    <row r="17" spans="1:6" x14ac:dyDescent="0.25">
      <c r="A17" s="5" t="s">
        <v>39</v>
      </c>
      <c r="B17" s="5" t="s">
        <v>37</v>
      </c>
      <c r="C17" s="5" t="s">
        <v>35</v>
      </c>
      <c r="D17" s="15">
        <v>0</v>
      </c>
      <c r="E17" s="9">
        <v>12</v>
      </c>
      <c r="F17" s="10">
        <f t="shared" ref="F17:F48" si="0">D17*E17</f>
        <v>0</v>
      </c>
    </row>
    <row r="18" spans="1:6" x14ac:dyDescent="0.25">
      <c r="A18" s="5" t="s">
        <v>40</v>
      </c>
      <c r="B18" s="5" t="s">
        <v>37</v>
      </c>
      <c r="C18" s="5" t="s">
        <v>35</v>
      </c>
      <c r="D18" s="15">
        <v>0</v>
      </c>
      <c r="E18" s="9">
        <v>12</v>
      </c>
      <c r="F18" s="10">
        <f t="shared" si="0"/>
        <v>0</v>
      </c>
    </row>
    <row r="19" spans="1:6" x14ac:dyDescent="0.25">
      <c r="A19" s="6" t="s">
        <v>41</v>
      </c>
      <c r="B19" s="5" t="s">
        <v>37</v>
      </c>
      <c r="C19" s="5" t="s">
        <v>35</v>
      </c>
      <c r="D19" s="15">
        <v>0</v>
      </c>
      <c r="E19" s="9">
        <v>12</v>
      </c>
      <c r="F19" s="10">
        <f t="shared" si="0"/>
        <v>0</v>
      </c>
    </row>
    <row r="20" spans="1:6" x14ac:dyDescent="0.25">
      <c r="A20" s="3" t="s">
        <v>11</v>
      </c>
      <c r="B20" s="3" t="s">
        <v>0</v>
      </c>
      <c r="C20" s="3" t="s">
        <v>1</v>
      </c>
      <c r="D20" s="3" t="s">
        <v>2</v>
      </c>
      <c r="E20" s="3" t="s">
        <v>20</v>
      </c>
      <c r="F20" s="4" t="s">
        <v>3</v>
      </c>
    </row>
    <row r="21" spans="1:6" x14ac:dyDescent="0.25">
      <c r="A21" s="5" t="s">
        <v>38</v>
      </c>
      <c r="B21" s="5"/>
      <c r="C21" s="5" t="s">
        <v>42</v>
      </c>
      <c r="D21" s="15">
        <v>0</v>
      </c>
      <c r="E21" s="9">
        <v>160</v>
      </c>
      <c r="F21" s="10">
        <f t="shared" si="0"/>
        <v>0</v>
      </c>
    </row>
    <row r="22" spans="1:6" ht="13.5" customHeight="1" x14ac:dyDescent="0.25">
      <c r="A22" s="5" t="s">
        <v>44</v>
      </c>
      <c r="B22" s="5"/>
      <c r="C22" s="5" t="s">
        <v>43</v>
      </c>
      <c r="D22" s="15">
        <v>0</v>
      </c>
      <c r="E22" s="9">
        <v>100</v>
      </c>
      <c r="F22" s="10">
        <f t="shared" si="0"/>
        <v>0</v>
      </c>
    </row>
    <row r="23" spans="1:6" x14ac:dyDescent="0.25">
      <c r="A23" s="3" t="s">
        <v>12</v>
      </c>
      <c r="B23" s="3" t="s">
        <v>0</v>
      </c>
      <c r="C23" s="3" t="s">
        <v>1</v>
      </c>
      <c r="D23" s="3" t="s">
        <v>2</v>
      </c>
      <c r="E23" s="3" t="s">
        <v>20</v>
      </c>
      <c r="F23" s="4" t="s">
        <v>3</v>
      </c>
    </row>
    <row r="24" spans="1:6" x14ac:dyDescent="0.25">
      <c r="A24" s="5" t="s">
        <v>26</v>
      </c>
      <c r="B24" s="5" t="s">
        <v>53</v>
      </c>
      <c r="C24" s="5" t="s">
        <v>45</v>
      </c>
      <c r="D24" s="15">
        <v>0</v>
      </c>
      <c r="E24" s="9">
        <v>350</v>
      </c>
      <c r="F24" s="10">
        <f>D24*E24</f>
        <v>0</v>
      </c>
    </row>
    <row r="25" spans="1:6" x14ac:dyDescent="0.25">
      <c r="A25" s="5" t="s">
        <v>13</v>
      </c>
      <c r="B25" s="5" t="s">
        <v>53</v>
      </c>
      <c r="C25" s="5" t="s">
        <v>45</v>
      </c>
      <c r="D25" s="15">
        <v>0</v>
      </c>
      <c r="E25" s="9">
        <v>27</v>
      </c>
      <c r="F25" s="10">
        <f t="shared" si="0"/>
        <v>0</v>
      </c>
    </row>
    <row r="26" spans="1:6" x14ac:dyDescent="0.25">
      <c r="A26" s="5" t="s">
        <v>14</v>
      </c>
      <c r="B26" s="5" t="s">
        <v>53</v>
      </c>
      <c r="C26" s="5" t="s">
        <v>45</v>
      </c>
      <c r="D26" s="15">
        <v>0</v>
      </c>
      <c r="E26" s="9">
        <f>ROUNDUP(E24*0.28,-2)</f>
        <v>100</v>
      </c>
      <c r="F26" s="10">
        <f t="shared" si="0"/>
        <v>0</v>
      </c>
    </row>
    <row r="27" spans="1:6" x14ac:dyDescent="0.25">
      <c r="A27" s="5" t="s">
        <v>27</v>
      </c>
      <c r="B27" s="5" t="s">
        <v>53</v>
      </c>
      <c r="C27" s="5" t="s">
        <v>45</v>
      </c>
      <c r="D27" s="15">
        <v>0</v>
      </c>
      <c r="E27" s="9">
        <v>65</v>
      </c>
      <c r="F27" s="10">
        <f t="shared" si="0"/>
        <v>0</v>
      </c>
    </row>
    <row r="28" spans="1:6" x14ac:dyDescent="0.25">
      <c r="A28" s="5" t="s">
        <v>28</v>
      </c>
      <c r="B28" s="5" t="s">
        <v>53</v>
      </c>
      <c r="C28" s="5" t="s">
        <v>45</v>
      </c>
      <c r="D28" s="15">
        <v>0</v>
      </c>
      <c r="E28" s="9">
        <v>30</v>
      </c>
      <c r="F28" s="10">
        <f t="shared" si="0"/>
        <v>0</v>
      </c>
    </row>
    <row r="29" spans="1:6" x14ac:dyDescent="0.25">
      <c r="A29" s="5" t="s">
        <v>29</v>
      </c>
      <c r="B29" s="5" t="s">
        <v>53</v>
      </c>
      <c r="C29" s="5" t="s">
        <v>45</v>
      </c>
      <c r="D29" s="15">
        <v>0</v>
      </c>
      <c r="E29" s="9">
        <v>15</v>
      </c>
      <c r="F29" s="10">
        <f t="shared" si="0"/>
        <v>0</v>
      </c>
    </row>
    <row r="30" spans="1:6" x14ac:dyDescent="0.25">
      <c r="A30" s="5" t="s">
        <v>15</v>
      </c>
      <c r="B30" s="5" t="s">
        <v>53</v>
      </c>
      <c r="C30" s="5" t="s">
        <v>45</v>
      </c>
      <c r="D30" s="15">
        <v>0</v>
      </c>
      <c r="E30" s="9">
        <v>125</v>
      </c>
      <c r="F30" s="10">
        <f t="shared" si="0"/>
        <v>0</v>
      </c>
    </row>
    <row r="31" spans="1:6" x14ac:dyDescent="0.25">
      <c r="A31" s="5" t="s">
        <v>16</v>
      </c>
      <c r="B31" s="5" t="s">
        <v>54</v>
      </c>
      <c r="C31" s="5" t="s">
        <v>45</v>
      </c>
      <c r="D31" s="15">
        <v>0</v>
      </c>
      <c r="E31" s="9">
        <f>E24+E26+E27+E28+E29+E30+E25</f>
        <v>712</v>
      </c>
      <c r="F31" s="10">
        <f t="shared" si="0"/>
        <v>0</v>
      </c>
    </row>
    <row r="32" spans="1:6" x14ac:dyDescent="0.25">
      <c r="A32" s="5" t="s">
        <v>18</v>
      </c>
      <c r="B32" s="5" t="s">
        <v>55</v>
      </c>
      <c r="C32" s="5" t="s">
        <v>45</v>
      </c>
      <c r="D32" s="15">
        <v>0</v>
      </c>
      <c r="E32" s="9">
        <f>E24+E27+E28+E29+E30</f>
        <v>585</v>
      </c>
      <c r="F32" s="10">
        <f>D32*E32</f>
        <v>0</v>
      </c>
    </row>
    <row r="33" spans="1:10" x14ac:dyDescent="0.25">
      <c r="A33" s="5" t="s">
        <v>17</v>
      </c>
      <c r="B33" s="5" t="s">
        <v>55</v>
      </c>
      <c r="C33" s="5" t="s">
        <v>45</v>
      </c>
      <c r="D33" s="15">
        <v>0</v>
      </c>
      <c r="E33" s="9">
        <f>E32</f>
        <v>585</v>
      </c>
      <c r="F33" s="10">
        <f t="shared" si="0"/>
        <v>0</v>
      </c>
    </row>
    <row r="34" spans="1:10" x14ac:dyDescent="0.25">
      <c r="A34" s="5" t="s">
        <v>25</v>
      </c>
      <c r="B34" s="5"/>
      <c r="C34" s="5" t="s">
        <v>45</v>
      </c>
      <c r="D34" s="15">
        <v>0</v>
      </c>
      <c r="E34" s="9">
        <f>E33</f>
        <v>585</v>
      </c>
      <c r="F34" s="10">
        <f t="shared" si="0"/>
        <v>0</v>
      </c>
    </row>
    <row r="35" spans="1:10" x14ac:dyDescent="0.25">
      <c r="A35" s="3" t="s">
        <v>50</v>
      </c>
      <c r="B35" s="3" t="s">
        <v>0</v>
      </c>
      <c r="C35" s="3" t="s">
        <v>65</v>
      </c>
      <c r="D35" s="3" t="s">
        <v>2</v>
      </c>
      <c r="E35" s="3" t="s">
        <v>20</v>
      </c>
      <c r="F35" s="4" t="s">
        <v>3</v>
      </c>
    </row>
    <row r="36" spans="1:10" x14ac:dyDescent="0.25">
      <c r="A36" s="5" t="s">
        <v>66</v>
      </c>
      <c r="B36" s="5" t="s">
        <v>19</v>
      </c>
      <c r="C36" s="16" t="s">
        <v>64</v>
      </c>
      <c r="D36" s="15">
        <v>0</v>
      </c>
      <c r="E36" s="17">
        <f>145*4</f>
        <v>580</v>
      </c>
      <c r="F36" s="10">
        <f>D36*E36</f>
        <v>0</v>
      </c>
      <c r="J36" s="1"/>
    </row>
    <row r="37" spans="1:10" x14ac:dyDescent="0.25">
      <c r="A37" s="5" t="s">
        <v>69</v>
      </c>
      <c r="B37" s="5" t="s">
        <v>19</v>
      </c>
      <c r="C37" s="16" t="s">
        <v>64</v>
      </c>
      <c r="D37" s="15">
        <v>0</v>
      </c>
      <c r="E37" s="17">
        <f>400*4</f>
        <v>1600</v>
      </c>
      <c r="F37" s="10">
        <f t="shared" si="0"/>
        <v>0</v>
      </c>
      <c r="J37" s="1"/>
    </row>
    <row r="38" spans="1:10" x14ac:dyDescent="0.25">
      <c r="A38" s="5" t="s">
        <v>66</v>
      </c>
      <c r="B38" s="6" t="s">
        <v>30</v>
      </c>
      <c r="C38" s="16" t="s">
        <v>64</v>
      </c>
      <c r="D38" s="15">
        <v>0</v>
      </c>
      <c r="E38" s="17">
        <f>5*4</f>
        <v>20</v>
      </c>
      <c r="F38" s="10">
        <f t="shared" si="0"/>
        <v>0</v>
      </c>
      <c r="J38" s="1"/>
    </row>
    <row r="39" spans="1:10" x14ac:dyDescent="0.25">
      <c r="A39" s="5" t="s">
        <v>70</v>
      </c>
      <c r="B39" s="6" t="s">
        <v>30</v>
      </c>
      <c r="C39" s="16" t="s">
        <v>64</v>
      </c>
      <c r="D39" s="15">
        <v>0</v>
      </c>
      <c r="E39" s="17">
        <f>20*4</f>
        <v>80</v>
      </c>
      <c r="F39" s="10">
        <f t="shared" si="0"/>
        <v>0</v>
      </c>
      <c r="J39" s="1"/>
    </row>
    <row r="40" spans="1:10" x14ac:dyDescent="0.25">
      <c r="A40" s="5" t="s">
        <v>67</v>
      </c>
      <c r="B40" s="5" t="s">
        <v>19</v>
      </c>
      <c r="C40" s="16" t="s">
        <v>64</v>
      </c>
      <c r="D40" s="15">
        <v>0</v>
      </c>
      <c r="E40" s="17">
        <f>2*4</f>
        <v>8</v>
      </c>
      <c r="F40" s="10">
        <f t="shared" si="0"/>
        <v>0</v>
      </c>
    </row>
    <row r="41" spans="1:10" x14ac:dyDescent="0.25">
      <c r="A41" s="5" t="s">
        <v>71</v>
      </c>
      <c r="B41" s="5" t="s">
        <v>19</v>
      </c>
      <c r="C41" s="16" t="s">
        <v>64</v>
      </c>
      <c r="D41" s="15">
        <v>0</v>
      </c>
      <c r="E41" s="17">
        <f>6*4</f>
        <v>24</v>
      </c>
      <c r="F41" s="10">
        <f t="shared" si="0"/>
        <v>0</v>
      </c>
    </row>
    <row r="42" spans="1:10" x14ac:dyDescent="0.25">
      <c r="A42" s="5" t="s">
        <v>67</v>
      </c>
      <c r="B42" s="6" t="s">
        <v>30</v>
      </c>
      <c r="C42" s="16" t="s">
        <v>64</v>
      </c>
      <c r="D42" s="15">
        <v>0</v>
      </c>
      <c r="E42" s="17">
        <f>1*4</f>
        <v>4</v>
      </c>
      <c r="F42" s="10">
        <f t="shared" si="0"/>
        <v>0</v>
      </c>
    </row>
    <row r="43" spans="1:10" x14ac:dyDescent="0.25">
      <c r="A43" s="5" t="s">
        <v>72</v>
      </c>
      <c r="B43" s="6" t="s">
        <v>30</v>
      </c>
      <c r="C43" s="16" t="s">
        <v>64</v>
      </c>
      <c r="D43" s="15">
        <v>0</v>
      </c>
      <c r="E43" s="17">
        <f>1*4</f>
        <v>4</v>
      </c>
      <c r="F43" s="10">
        <f t="shared" si="0"/>
        <v>0</v>
      </c>
    </row>
    <row r="44" spans="1:10" x14ac:dyDescent="0.25">
      <c r="A44" s="5" t="s">
        <v>68</v>
      </c>
      <c r="B44" s="5" t="s">
        <v>19</v>
      </c>
      <c r="C44" s="16" t="s">
        <v>64</v>
      </c>
      <c r="D44" s="15">
        <v>0</v>
      </c>
      <c r="E44" s="17">
        <f>1*4</f>
        <v>4</v>
      </c>
      <c r="F44" s="10">
        <f t="shared" si="0"/>
        <v>0</v>
      </c>
    </row>
    <row r="45" spans="1:10" x14ac:dyDescent="0.25">
      <c r="A45" s="5" t="s">
        <v>73</v>
      </c>
      <c r="B45" s="5" t="s">
        <v>19</v>
      </c>
      <c r="C45" s="16" t="s">
        <v>64</v>
      </c>
      <c r="D45" s="15">
        <v>0</v>
      </c>
      <c r="E45" s="17">
        <f>4*4</f>
        <v>16</v>
      </c>
      <c r="F45" s="10">
        <f t="shared" si="0"/>
        <v>0</v>
      </c>
    </row>
    <row r="46" spans="1:10" x14ac:dyDescent="0.25">
      <c r="A46" s="5" t="s">
        <v>68</v>
      </c>
      <c r="B46" s="6" t="s">
        <v>30</v>
      </c>
      <c r="C46" s="16" t="s">
        <v>64</v>
      </c>
      <c r="D46" s="15">
        <v>0</v>
      </c>
      <c r="E46" s="7" t="s">
        <v>49</v>
      </c>
      <c r="F46" s="7" t="s">
        <v>49</v>
      </c>
    </row>
    <row r="47" spans="1:10" x14ac:dyDescent="0.25">
      <c r="A47" s="5" t="s">
        <v>74</v>
      </c>
      <c r="B47" s="6" t="s">
        <v>30</v>
      </c>
      <c r="C47" s="16" t="s">
        <v>64</v>
      </c>
      <c r="D47" s="15">
        <v>0</v>
      </c>
      <c r="E47" s="7" t="s">
        <v>49</v>
      </c>
      <c r="F47" s="7" t="s">
        <v>49</v>
      </c>
    </row>
    <row r="48" spans="1:10" x14ac:dyDescent="0.25">
      <c r="A48" s="5" t="s">
        <v>46</v>
      </c>
      <c r="B48" s="5"/>
      <c r="C48" s="5" t="s">
        <v>45</v>
      </c>
      <c r="D48" s="15">
        <v>0</v>
      </c>
      <c r="E48" s="11">
        <v>260</v>
      </c>
      <c r="F48" s="10">
        <f t="shared" si="0"/>
        <v>0</v>
      </c>
    </row>
    <row r="49" spans="1:7" x14ac:dyDescent="0.25">
      <c r="A49" s="5" t="s">
        <v>60</v>
      </c>
      <c r="B49" s="5"/>
      <c r="C49" s="5" t="s">
        <v>45</v>
      </c>
      <c r="D49" s="15">
        <v>0</v>
      </c>
      <c r="E49" s="11">
        <f>E24+E27+E28+E29+E30+E48</f>
        <v>845</v>
      </c>
      <c r="F49" s="10">
        <f>D49*E49</f>
        <v>0</v>
      </c>
      <c r="G49" s="14"/>
    </row>
    <row r="50" spans="1:7" ht="29.25" customHeight="1" x14ac:dyDescent="0.25">
      <c r="A50" s="23" t="s">
        <v>75</v>
      </c>
      <c r="B50" s="24"/>
      <c r="C50" s="24"/>
      <c r="D50" s="24"/>
      <c r="E50" s="24"/>
      <c r="F50" s="25"/>
    </row>
    <row r="51" spans="1:7" x14ac:dyDescent="0.25">
      <c r="A51" s="3" t="s">
        <v>22</v>
      </c>
      <c r="B51" s="3" t="s">
        <v>0</v>
      </c>
      <c r="C51" s="3" t="s">
        <v>1</v>
      </c>
      <c r="D51" s="3" t="s">
        <v>2</v>
      </c>
      <c r="E51" s="3" t="s">
        <v>20</v>
      </c>
      <c r="F51" s="4" t="s">
        <v>3</v>
      </c>
    </row>
    <row r="52" spans="1:7" x14ac:dyDescent="0.25">
      <c r="A52" s="5" t="s">
        <v>47</v>
      </c>
      <c r="B52" s="5"/>
      <c r="C52" s="5" t="s">
        <v>45</v>
      </c>
      <c r="D52" s="15">
        <v>0</v>
      </c>
      <c r="E52" s="11">
        <v>26</v>
      </c>
      <c r="F52" s="10">
        <f t="shared" ref="F52:F53" si="1">D52*E52</f>
        <v>0</v>
      </c>
    </row>
    <row r="53" spans="1:7" x14ac:dyDescent="0.25">
      <c r="A53" s="5" t="s">
        <v>23</v>
      </c>
      <c r="B53" s="5"/>
      <c r="C53" s="5" t="s">
        <v>45</v>
      </c>
      <c r="D53" s="15">
        <v>0</v>
      </c>
      <c r="E53" s="11">
        <f>E49+E52</f>
        <v>871</v>
      </c>
      <c r="F53" s="10">
        <f t="shared" si="1"/>
        <v>0</v>
      </c>
    </row>
    <row r="54" spans="1:7" x14ac:dyDescent="0.25">
      <c r="A54" s="5" t="s">
        <v>32</v>
      </c>
      <c r="B54" s="5"/>
      <c r="C54" s="5" t="s">
        <v>31</v>
      </c>
      <c r="D54" s="15">
        <v>0</v>
      </c>
      <c r="E54" s="11">
        <v>15</v>
      </c>
      <c r="F54" s="10">
        <f>D54*E54</f>
        <v>0</v>
      </c>
    </row>
    <row r="55" spans="1:7" ht="38.1" customHeight="1" x14ac:dyDescent="0.25">
      <c r="A55" s="20" t="s">
        <v>48</v>
      </c>
      <c r="B55" s="21"/>
      <c r="C55" s="21"/>
      <c r="D55" s="21"/>
      <c r="E55" s="22"/>
      <c r="F55" s="12">
        <f>SUM(F15:F54)</f>
        <v>0</v>
      </c>
    </row>
    <row r="56" spans="1:7" s="13" customFormat="1" ht="21" customHeight="1" x14ac:dyDescent="0.25"/>
    <row r="59" spans="1:7" ht="23.25" hidden="1" customHeight="1" x14ac:dyDescent="0.25"/>
    <row r="65" spans="1:22" s="2" customFormat="1" hidden="1" x14ac:dyDescent="0.25">
      <c r="A65"/>
      <c r="B65"/>
      <c r="C65"/>
      <c r="D65"/>
      <c r="E65"/>
      <c r="F65"/>
      <c r="G65" s="13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</row>
    <row r="72" spans="1:22" ht="33.75" hidden="1" customHeight="1" x14ac:dyDescent="0.25"/>
    <row r="76" spans="1:22" ht="15" hidden="1" customHeight="1" x14ac:dyDescent="0.25"/>
  </sheetData>
  <sheetProtection algorithmName="SHA-512" hashValue="x0E/MlSoD0f530ClqCf73HJ1SqvrKcoXMqigOpX5eqLboPckAPkJdNZ7mZUAYNzHnZx08lxKYiUv57vuS5VWpQ==" saltValue="ovTnnX5g4CgKtKKzMmE68w==" spinCount="100000" sheet="1" objects="1" scenarios="1"/>
  <mergeCells count="7">
    <mergeCell ref="A1:F1"/>
    <mergeCell ref="A2:F2"/>
    <mergeCell ref="A55:E55"/>
    <mergeCell ref="A50:F50"/>
    <mergeCell ref="A14:F14"/>
    <mergeCell ref="A13:C13"/>
    <mergeCell ref="E3:F13"/>
  </mergeCells>
  <conditionalFormatting sqref="D13">
    <cfRule type="cellIs" dxfId="1" priority="1" operator="greaterThan">
      <formula>5000</formula>
    </cfRule>
  </conditionalFormatting>
  <conditionalFormatting sqref="F55">
    <cfRule type="cellIs" dxfId="0" priority="2" operator="greaterThan">
      <formula>495000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8B61A7-266A-413B-91AD-D799232FAC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B32751-AB76-4533-9B3E-D57F772E2F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Annemieke Koedoot</dc:creator>
  <cp:lastModifiedBy>Mick Muller</cp:lastModifiedBy>
  <dcterms:created xsi:type="dcterms:W3CDTF">2024-07-03T06:38:36Z</dcterms:created>
  <dcterms:modified xsi:type="dcterms:W3CDTF">2024-10-17T16:36:00Z</dcterms:modified>
</cp:coreProperties>
</file>