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Gem. Venlo\23NW02702-Voorber. Herungerberg\C. Corr-contactgeg\250113 Aanbestedingdocumenten collectorveld aanp\"/>
    </mc:Choice>
  </mc:AlternateContent>
  <xr:revisionPtr revIDLastSave="0" documentId="13_ncr:1_{8E15FD37-C3FB-41D9-9447-120FC982AFB1}" xr6:coauthVersionLast="47" xr6:coauthVersionMax="47" xr10:uidLastSave="{00000000-0000-0000-0000-000000000000}"/>
  <bookViews>
    <workbookView xWindow="28680" yWindow="-120" windowWidth="29040" windowHeight="15720" xr2:uid="{60351AAC-D1A9-4088-9353-4AAFC1BE6413}"/>
  </bookViews>
  <sheets>
    <sheet name="RAW-inschrijvingsstaat_(A4_staa" sheetId="2" r:id="rId1"/>
    <sheet name="Blad1" sheetId="1" r:id="rId2"/>
  </sheets>
  <definedNames>
    <definedName name="_xlnm.Print_Area" localSheetId="0">'RAW-inschrijvingsstaat_(A4_staa'!$B$2:$V$56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2" l="1"/>
  <c r="E25" i="2"/>
  <c r="H25" i="2" s="1"/>
  <c r="H33" i="2"/>
  <c r="H22" i="2"/>
  <c r="H52" i="2"/>
  <c r="H49" i="2"/>
  <c r="H46" i="2"/>
  <c r="H43" i="2"/>
  <c r="H42" i="2"/>
  <c r="E31" i="2" l="1"/>
  <c r="H31" i="2" s="1"/>
  <c r="E21" i="2"/>
  <c r="H21" i="2" s="1"/>
  <c r="E20" i="2"/>
  <c r="H20" i="2" s="1"/>
  <c r="E17" i="2"/>
  <c r="H17" i="2" s="1"/>
  <c r="E13" i="2"/>
  <c r="H13" i="2" s="1"/>
  <c r="H35" i="2" s="1"/>
  <c r="K29" i="2"/>
  <c r="K28" i="2"/>
  <c r="K19" i="2"/>
  <c r="E14" i="2" s="1"/>
  <c r="H14" i="2" s="1"/>
  <c r="K18" i="2"/>
  <c r="K23" i="2"/>
  <c r="K24" i="2"/>
  <c r="K25" i="2"/>
  <c r="K26" i="2"/>
  <c r="K27" i="2"/>
  <c r="E15" i="2" s="1"/>
  <c r="K22" i="2"/>
  <c r="E29" i="2" s="1"/>
  <c r="K13" i="2"/>
  <c r="K14" i="2"/>
  <c r="K15" i="2"/>
  <c r="K16" i="2"/>
  <c r="K17" i="2"/>
  <c r="E16" i="2" s="1"/>
  <c r="H16" i="2" s="1"/>
  <c r="K12" i="2"/>
  <c r="E26" i="2" l="1"/>
  <c r="H26" i="2" s="1"/>
  <c r="E30" i="2"/>
  <c r="H30" i="2" s="1"/>
  <c r="E28" i="2"/>
  <c r="H28" i="2" s="1"/>
  <c r="E27" i="2"/>
  <c r="H27" i="2" s="1"/>
  <c r="H15" i="2"/>
  <c r="E12" i="2"/>
  <c r="H12" i="2" s="1"/>
  <c r="H29" i="2"/>
  <c r="H37" i="2" l="1"/>
  <c r="H54" i="2" s="1"/>
</calcChain>
</file>

<file path=xl/sharedStrings.xml><?xml version="1.0" encoding="utf-8"?>
<sst xmlns="http://schemas.openxmlformats.org/spreadsheetml/2006/main" count="140" uniqueCount="93">
  <si>
    <t>OMSCHRIJVING</t>
  </si>
  <si>
    <t>V</t>
  </si>
  <si>
    <t>1</t>
  </si>
  <si>
    <t>Onderhoud voetbal</t>
  </si>
  <si>
    <t>11</t>
  </si>
  <si>
    <t>Kunstgras</t>
  </si>
  <si>
    <t>Dagelijks onderhoud</t>
  </si>
  <si>
    <t>Borstelen kunstgras sportveld.</t>
  </si>
  <si>
    <t>are</t>
  </si>
  <si>
    <t>Verwijderen blad van kunstgras sportveld.</t>
  </si>
  <si>
    <t>Onkruidvrij maken kunstgras sportveld.</t>
  </si>
  <si>
    <t>Onkruidvrij maken randen kunstgras sportveld.</t>
  </si>
  <si>
    <t>m</t>
  </si>
  <si>
    <t>Verwijderen zwerfafval/scherpe voorwerpen kunstgras</t>
  </si>
  <si>
    <t>m2</t>
  </si>
  <si>
    <t>Inspecteren kunstgras sportveld voetbal.</t>
  </si>
  <si>
    <t>keer</t>
  </si>
  <si>
    <t>Periodiek onderhoud</t>
  </si>
  <si>
    <t>Maandelijkse controle instrooimateriaal.</t>
  </si>
  <si>
    <t>Maandelijkse inspectie infill, naden en intensieve delen.</t>
  </si>
  <si>
    <t>Doorsteken drains van horizontale drainage.</t>
  </si>
  <si>
    <t>Specialistisch Onderhoud</t>
  </si>
  <si>
    <t>Intensieve inspectie, incl. herstelwerk.</t>
  </si>
  <si>
    <t>N</t>
  </si>
  <si>
    <t>Decompacteren en beluchten.</t>
  </si>
  <si>
    <t>Mos- en algenvrij maken kunstgrassportveld.</t>
  </si>
  <si>
    <t>Dieptereiniging.</t>
  </si>
  <si>
    <t>Reinigen verharding binnen leunhekwerk.</t>
  </si>
  <si>
    <t>Controleren en aanvullen instrooimateriaal.</t>
  </si>
  <si>
    <t>ton</t>
  </si>
  <si>
    <t>Inspectie drainage en putten, incl. doorsteken drainage</t>
  </si>
  <si>
    <t>113</t>
  </si>
  <si>
    <t>Kunstgras voetbalveld 5; 3 jaar onderhoud</t>
  </si>
  <si>
    <t>1131</t>
  </si>
  <si>
    <t>113110</t>
  </si>
  <si>
    <t>113120</t>
  </si>
  <si>
    <t>113130</t>
  </si>
  <si>
    <t>113140</t>
  </si>
  <si>
    <t>113150</t>
  </si>
  <si>
    <t>113170</t>
  </si>
  <si>
    <t>1132</t>
  </si>
  <si>
    <t>113210</t>
  </si>
  <si>
    <t>113220</t>
  </si>
  <si>
    <t>113230</t>
  </si>
  <si>
    <t>1133</t>
  </si>
  <si>
    <t>113310</t>
  </si>
  <si>
    <t>113320</t>
  </si>
  <si>
    <t>113330</t>
  </si>
  <si>
    <t>113340</t>
  </si>
  <si>
    <t>113350</t>
  </si>
  <si>
    <t>113360</t>
  </si>
  <si>
    <t>113370</t>
  </si>
  <si>
    <t>113390</t>
  </si>
  <si>
    <t>Subtotaal</t>
  </si>
  <si>
    <t>Transport subtotaal</t>
  </si>
  <si>
    <t>9</t>
  </si>
  <si>
    <t>Staartposten</t>
  </si>
  <si>
    <t>91</t>
  </si>
  <si>
    <t>Eenmalige kosten</t>
  </si>
  <si>
    <t>919980</t>
  </si>
  <si>
    <t>Overige eenmalige kosten</t>
  </si>
  <si>
    <t>EUR</t>
  </si>
  <si>
    <t>919990</t>
  </si>
  <si>
    <t>92</t>
  </si>
  <si>
    <t>Uitvoeringskosten</t>
  </si>
  <si>
    <t>929990</t>
  </si>
  <si>
    <t>93</t>
  </si>
  <si>
    <t>Algemene kosten</t>
  </si>
  <si>
    <t>939990</t>
  </si>
  <si>
    <t>94</t>
  </si>
  <si>
    <t>Winst en risico</t>
  </si>
  <si>
    <t>949990</t>
  </si>
  <si>
    <t>Aannemingssom, de omzetbelasting niet inbegrepen.</t>
  </si>
  <si>
    <t>Veld 5</t>
  </si>
  <si>
    <t>Opp</t>
  </si>
  <si>
    <t>Omtrek</t>
  </si>
  <si>
    <t>OH jaren</t>
  </si>
  <si>
    <t>Afronding</t>
  </si>
  <si>
    <t>NUMMER</t>
  </si>
  <si>
    <t>EENHEID</t>
  </si>
  <si>
    <t>AANTAL</t>
  </si>
  <si>
    <t>EENHEIDS-
PRIJS</t>
  </si>
  <si>
    <t>TOTAAL</t>
  </si>
  <si>
    <t>Gemeente:</t>
  </si>
  <si>
    <t>Onderdeel:</t>
  </si>
  <si>
    <t>Datum</t>
  </si>
  <si>
    <t>Herinrichting sportpark Herungerberg</t>
  </si>
  <si>
    <t>Venlo</t>
  </si>
  <si>
    <t>Gedaan te PLAATSNAAM INVULLEN
## ##maand 2024
De inschrijver(s),</t>
  </si>
  <si>
    <t>Kunstgrasveld 5 FCV Venlo</t>
  </si>
  <si>
    <t>113380</t>
  </si>
  <si>
    <t>Leverantie instrooimateriaal (Minerale infill)</t>
  </si>
  <si>
    <t>Leverantie instrooimateriaal (Natuurlijke infill)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</si>
</sst>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u/>
      <sz val="8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682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4" borderId="18" xfId="0" quotePrefix="1" applyFont="1" applyFill="1" applyBorder="1" applyAlignment="1" applyProtection="1">
      <alignment vertical="top" wrapText="1"/>
      <protection locked="0"/>
    </xf>
    <xf numFmtId="4" fontId="0" fillId="0" borderId="0" xfId="0" applyNumberFormat="1"/>
    <xf numFmtId="0" fontId="9" fillId="5" borderId="13" xfId="0" applyFont="1" applyFill="1" applyBorder="1"/>
    <xf numFmtId="0" fontId="9" fillId="5" borderId="0" xfId="0" applyFont="1" applyFill="1"/>
    <xf numFmtId="0" fontId="6" fillId="5" borderId="0" xfId="0" applyFont="1" applyFill="1"/>
    <xf numFmtId="4" fontId="6" fillId="5" borderId="0" xfId="0" applyNumberFormat="1" applyFont="1" applyFill="1"/>
    <xf numFmtId="4" fontId="6" fillId="5" borderId="14" xfId="0" applyNumberFormat="1" applyFont="1" applyFill="1" applyBorder="1"/>
    <xf numFmtId="14" fontId="9" fillId="5" borderId="0" xfId="0" applyNumberFormat="1" applyFont="1" applyFill="1" applyAlignment="1">
      <alignment horizontal="left"/>
    </xf>
    <xf numFmtId="0" fontId="6" fillId="5" borderId="15" xfId="0" applyFont="1" applyFill="1" applyBorder="1"/>
    <xf numFmtId="0" fontId="6" fillId="5" borderId="16" xfId="0" applyFont="1" applyFill="1" applyBorder="1"/>
    <xf numFmtId="4" fontId="6" fillId="5" borderId="16" xfId="0" applyNumberFormat="1" applyFont="1" applyFill="1" applyBorder="1"/>
    <xf numFmtId="4" fontId="6" fillId="5" borderId="17" xfId="0" applyNumberFormat="1" applyFont="1" applyFill="1" applyBorder="1"/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4" fontId="1" fillId="2" borderId="8" xfId="0" applyNumberFormat="1" applyFont="1" applyFill="1" applyBorder="1" applyAlignment="1">
      <alignment vertical="top" wrapText="1"/>
    </xf>
    <xf numFmtId="4" fontId="1" fillId="2" borderId="9" xfId="0" applyNumberFormat="1" applyFont="1" applyFill="1" applyBorder="1" applyAlignment="1">
      <alignment vertical="top" wrapText="1"/>
    </xf>
    <xf numFmtId="0" fontId="2" fillId="3" borderId="4" xfId="0" quotePrefix="1" applyFont="1" applyFill="1" applyBorder="1"/>
    <xf numFmtId="0" fontId="3" fillId="3" borderId="4" xfId="0" quotePrefix="1" applyFont="1" applyFill="1" applyBorder="1"/>
    <xf numFmtId="0" fontId="0" fillId="3" borderId="4" xfId="0" applyFill="1" applyBorder="1"/>
    <xf numFmtId="4" fontId="0" fillId="3" borderId="4" xfId="0" applyNumberFormat="1" applyFill="1" applyBorder="1"/>
    <xf numFmtId="4" fontId="0" fillId="3" borderId="3" xfId="0" applyNumberFormat="1" applyFill="1" applyBorder="1"/>
    <xf numFmtId="0" fontId="5" fillId="0" borderId="0" xfId="0" applyFont="1"/>
    <xf numFmtId="0" fontId="2" fillId="3" borderId="1" xfId="0" quotePrefix="1" applyFont="1" applyFill="1" applyBorder="1"/>
    <xf numFmtId="0" fontId="3" fillId="3" borderId="1" xfId="0" quotePrefix="1" applyFont="1" applyFill="1" applyBorder="1"/>
    <xf numFmtId="0" fontId="0" fillId="3" borderId="1" xfId="0" applyFill="1" applyBorder="1"/>
    <xf numFmtId="4" fontId="0" fillId="3" borderId="1" xfId="0" applyNumberFormat="1" applyFill="1" applyBorder="1"/>
    <xf numFmtId="4" fontId="0" fillId="3" borderId="2" xfId="0" applyNumberFormat="1" applyFill="1" applyBorder="1"/>
    <xf numFmtId="0" fontId="4" fillId="3" borderId="1" xfId="0" quotePrefix="1" applyFont="1" applyFill="1" applyBorder="1"/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4" fontId="2" fillId="3" borderId="2" xfId="0" applyNumberFormat="1" applyFont="1" applyFill="1" applyBorder="1"/>
    <xf numFmtId="0" fontId="0" fillId="3" borderId="1" xfId="0" applyFill="1" applyBorder="1" applyAlignment="1">
      <alignment horizontal="center"/>
    </xf>
    <xf numFmtId="0" fontId="1" fillId="2" borderId="8" xfId="0" applyFont="1" applyFill="1" applyBorder="1" applyAlignment="1">
      <alignment horizontal="center" vertical="top" wrapText="1"/>
    </xf>
    <xf numFmtId="4" fontId="7" fillId="3" borderId="3" xfId="0" applyNumberFormat="1" applyFont="1" applyFill="1" applyBorder="1"/>
    <xf numFmtId="0" fontId="0" fillId="3" borderId="5" xfId="0" applyFill="1" applyBorder="1"/>
    <xf numFmtId="4" fontId="0" fillId="3" borderId="5" xfId="0" applyNumberFormat="1" applyFill="1" applyBorder="1"/>
    <xf numFmtId="4" fontId="0" fillId="3" borderId="6" xfId="0" applyNumberFormat="1" applyFill="1" applyBorder="1"/>
    <xf numFmtId="4" fontId="2" fillId="4" borderId="1" xfId="0" applyNumberFormat="1" applyFont="1" applyFill="1" applyBorder="1" applyProtection="1">
      <protection locked="0"/>
    </xf>
    <xf numFmtId="0" fontId="0" fillId="6" borderId="0" xfId="0" applyFill="1"/>
    <xf numFmtId="0" fontId="8" fillId="5" borderId="10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/>
    </xf>
    <xf numFmtId="0" fontId="8" fillId="5" borderId="12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7E78-45E2-4D90-912F-489F1336206D}">
  <sheetPr>
    <pageSetUpPr fitToPage="1"/>
  </sheetPr>
  <dimension ref="B1:V56"/>
  <sheetViews>
    <sheetView showGridLines="0" tabSelected="1" view="pageBreakPreview" zoomScaleNormal="100" zoomScaleSheetLayoutView="100" workbookViewId="0">
      <selection activeCell="E51" sqref="E51"/>
    </sheetView>
  </sheetViews>
  <sheetFormatPr defaultColWidth="8.85546875" defaultRowHeight="15" x14ac:dyDescent="0.25"/>
  <cols>
    <col min="1" max="1" width="1" customWidth="1"/>
    <col min="2" max="2" width="9.42578125" bestFit="1" customWidth="1"/>
    <col min="3" max="3" width="43.42578125" customWidth="1"/>
    <col min="4" max="4" width="7.28515625" customWidth="1"/>
    <col min="5" max="5" width="7.7109375" style="2" customWidth="1"/>
    <col min="6" max="6" width="2.7109375" customWidth="1"/>
    <col min="7" max="8" width="8.7109375" style="2" customWidth="1"/>
    <col min="9" max="9" width="11.7109375" hidden="1" customWidth="1"/>
    <col min="10" max="10" width="7.42578125" hidden="1" customWidth="1"/>
    <col min="11" max="11" width="7" hidden="1" customWidth="1"/>
    <col min="12" max="12" width="8.85546875" hidden="1" customWidth="1"/>
    <col min="13" max="13" width="8.42578125" hidden="1" customWidth="1"/>
    <col min="14" max="22" width="0" hidden="1" customWidth="1"/>
  </cols>
  <sheetData>
    <row r="1" spans="2:22" ht="3.6" customHeight="1" thickBot="1" x14ac:dyDescent="0.3"/>
    <row r="2" spans="2:22" ht="18" x14ac:dyDescent="0.25">
      <c r="B2" s="40" t="s">
        <v>86</v>
      </c>
      <c r="C2" s="41"/>
      <c r="D2" s="41"/>
      <c r="E2" s="41"/>
      <c r="F2" s="41"/>
      <c r="G2" s="41"/>
      <c r="H2" s="42"/>
    </row>
    <row r="3" spans="2:22" x14ac:dyDescent="0.25">
      <c r="B3" s="3" t="s">
        <v>83</v>
      </c>
      <c r="C3" s="4" t="s">
        <v>87</v>
      </c>
      <c r="D3" s="5"/>
      <c r="E3" s="6"/>
      <c r="F3" s="5"/>
      <c r="G3" s="6"/>
      <c r="H3" s="7"/>
    </row>
    <row r="4" spans="2:22" x14ac:dyDescent="0.25">
      <c r="B4" s="3" t="s">
        <v>84</v>
      </c>
      <c r="C4" s="4" t="s">
        <v>89</v>
      </c>
      <c r="D4" s="5"/>
      <c r="E4" s="6"/>
      <c r="F4" s="5"/>
      <c r="G4" s="6"/>
      <c r="H4" s="7"/>
    </row>
    <row r="5" spans="2:22" x14ac:dyDescent="0.25">
      <c r="B5" s="3" t="s">
        <v>85</v>
      </c>
      <c r="C5" s="8">
        <v>45670</v>
      </c>
      <c r="D5" s="5"/>
      <c r="E5" s="6"/>
      <c r="F5" s="5"/>
      <c r="G5" s="6"/>
      <c r="H5" s="7"/>
    </row>
    <row r="6" spans="2:22" ht="15.75" thickBot="1" x14ac:dyDescent="0.3">
      <c r="B6" s="9"/>
      <c r="C6" s="10"/>
      <c r="D6" s="10"/>
      <c r="E6" s="11"/>
      <c r="F6" s="10"/>
      <c r="G6" s="11"/>
      <c r="H6" s="12"/>
    </row>
    <row r="7" spans="2:22" ht="23.25" thickBot="1" x14ac:dyDescent="0.3">
      <c r="B7" s="13" t="s">
        <v>78</v>
      </c>
      <c r="C7" s="14" t="s">
        <v>0</v>
      </c>
      <c r="D7" s="14" t="s">
        <v>79</v>
      </c>
      <c r="E7" s="15" t="s">
        <v>80</v>
      </c>
      <c r="F7" s="14"/>
      <c r="G7" s="15" t="s">
        <v>81</v>
      </c>
      <c r="H7" s="16" t="s">
        <v>82</v>
      </c>
      <c r="M7" t="s">
        <v>76</v>
      </c>
    </row>
    <row r="8" spans="2:22" x14ac:dyDescent="0.25">
      <c r="B8" s="17" t="s">
        <v>2</v>
      </c>
      <c r="C8" s="18" t="s">
        <v>3</v>
      </c>
      <c r="D8" s="19"/>
      <c r="E8" s="20"/>
      <c r="F8" s="19"/>
      <c r="G8" s="20"/>
      <c r="H8" s="21"/>
      <c r="L8" s="22"/>
      <c r="M8" s="22">
        <v>3</v>
      </c>
    </row>
    <row r="9" spans="2:22" x14ac:dyDescent="0.25">
      <c r="B9" s="23" t="s">
        <v>4</v>
      </c>
      <c r="C9" s="24" t="s">
        <v>5</v>
      </c>
      <c r="D9" s="25"/>
      <c r="E9" s="26"/>
      <c r="F9" s="25"/>
      <c r="G9" s="26"/>
      <c r="H9" s="27"/>
    </row>
    <row r="10" spans="2:22" x14ac:dyDescent="0.25">
      <c r="B10" s="23" t="s">
        <v>31</v>
      </c>
      <c r="C10" s="24" t="s">
        <v>32</v>
      </c>
      <c r="D10" s="25"/>
      <c r="E10" s="26"/>
      <c r="F10" s="32"/>
      <c r="G10" s="26"/>
      <c r="H10" s="27"/>
      <c r="K10" s="22" t="s">
        <v>73</v>
      </c>
      <c r="N10" s="39"/>
      <c r="O10" s="39"/>
      <c r="P10" s="39"/>
      <c r="Q10" s="39"/>
      <c r="R10" s="39"/>
      <c r="S10" s="39"/>
      <c r="T10" s="39"/>
      <c r="U10" s="39"/>
      <c r="V10" s="39"/>
    </row>
    <row r="11" spans="2:22" x14ac:dyDescent="0.25">
      <c r="B11" s="23" t="s">
        <v>33</v>
      </c>
      <c r="C11" s="28" t="s">
        <v>6</v>
      </c>
      <c r="D11" s="25"/>
      <c r="E11" s="26"/>
      <c r="F11" s="32"/>
      <c r="G11" s="26"/>
      <c r="H11" s="27"/>
      <c r="J11" s="22" t="s">
        <v>74</v>
      </c>
      <c r="K11">
        <v>1495</v>
      </c>
      <c r="L11" s="22"/>
    </row>
    <row r="12" spans="2:22" x14ac:dyDescent="0.25">
      <c r="B12" s="23" t="s">
        <v>34</v>
      </c>
      <c r="C12" s="23" t="s">
        <v>7</v>
      </c>
      <c r="D12" s="23" t="s">
        <v>8</v>
      </c>
      <c r="E12" s="29">
        <f>SUM(K19/100)*$M$8</f>
        <v>2332.1999999999998</v>
      </c>
      <c r="F12" s="30" t="s">
        <v>1</v>
      </c>
      <c r="G12" s="38">
        <v>0</v>
      </c>
      <c r="H12" s="31">
        <f>E12*G12</f>
        <v>0</v>
      </c>
      <c r="J12" s="22">
        <v>2</v>
      </c>
      <c r="K12">
        <f t="shared" ref="K12:K19" si="0">SUM($K$11*J12)</f>
        <v>2990</v>
      </c>
    </row>
    <row r="13" spans="2:22" x14ac:dyDescent="0.25">
      <c r="B13" s="23" t="s">
        <v>35</v>
      </c>
      <c r="C13" s="23" t="s">
        <v>9</v>
      </c>
      <c r="D13" s="23" t="s">
        <v>8</v>
      </c>
      <c r="E13" s="29">
        <f>SUM((K11*5)/100)*$M$8</f>
        <v>224.25</v>
      </c>
      <c r="F13" s="30" t="s">
        <v>1</v>
      </c>
      <c r="G13" s="38">
        <v>0</v>
      </c>
      <c r="H13" s="31">
        <f t="shared" ref="H13:H17" si="1">E13*G13</f>
        <v>0</v>
      </c>
      <c r="J13" s="22">
        <v>4</v>
      </c>
      <c r="K13">
        <f t="shared" si="0"/>
        <v>5980</v>
      </c>
    </row>
    <row r="14" spans="2:22" x14ac:dyDescent="0.25">
      <c r="B14" s="23" t="s">
        <v>36</v>
      </c>
      <c r="C14" s="23" t="s">
        <v>10</v>
      </c>
      <c r="D14" s="23" t="s">
        <v>8</v>
      </c>
      <c r="E14" s="29">
        <f>SUM((K19/100)*$M$8)</f>
        <v>2332.1999999999998</v>
      </c>
      <c r="F14" s="30" t="s">
        <v>1</v>
      </c>
      <c r="G14" s="38">
        <v>0</v>
      </c>
      <c r="H14" s="31">
        <f t="shared" si="1"/>
        <v>0</v>
      </c>
      <c r="J14" s="22">
        <v>6</v>
      </c>
      <c r="K14">
        <f t="shared" si="0"/>
        <v>8970</v>
      </c>
    </row>
    <row r="15" spans="2:22" x14ac:dyDescent="0.25">
      <c r="B15" s="23" t="s">
        <v>37</v>
      </c>
      <c r="C15" s="23" t="s">
        <v>11</v>
      </c>
      <c r="D15" s="23" t="s">
        <v>12</v>
      </c>
      <c r="E15" s="29">
        <f>SUM((K27)*$M$8)</f>
        <v>5472</v>
      </c>
      <c r="F15" s="30" t="s">
        <v>1</v>
      </c>
      <c r="G15" s="38">
        <v>0</v>
      </c>
      <c r="H15" s="31">
        <f t="shared" si="1"/>
        <v>0</v>
      </c>
      <c r="J15" s="22">
        <v>8</v>
      </c>
      <c r="K15">
        <f t="shared" si="0"/>
        <v>11960</v>
      </c>
    </row>
    <row r="16" spans="2:22" x14ac:dyDescent="0.25">
      <c r="B16" s="23" t="s">
        <v>38</v>
      </c>
      <c r="C16" s="23" t="s">
        <v>13</v>
      </c>
      <c r="D16" s="23" t="s">
        <v>14</v>
      </c>
      <c r="E16" s="29">
        <f>SUM((K17/100)*$M$8)</f>
        <v>538.20000000000005</v>
      </c>
      <c r="F16" s="30" t="s">
        <v>1</v>
      </c>
      <c r="G16" s="38">
        <v>0</v>
      </c>
      <c r="H16" s="31">
        <f t="shared" si="1"/>
        <v>0</v>
      </c>
      <c r="J16" s="22">
        <v>10</v>
      </c>
      <c r="K16">
        <f t="shared" si="0"/>
        <v>14950</v>
      </c>
    </row>
    <row r="17" spans="2:11" x14ac:dyDescent="0.25">
      <c r="B17" s="23" t="s">
        <v>39</v>
      </c>
      <c r="C17" s="23" t="s">
        <v>15</v>
      </c>
      <c r="D17" s="23" t="s">
        <v>16</v>
      </c>
      <c r="E17" s="29">
        <f>12*$M$8</f>
        <v>36</v>
      </c>
      <c r="F17" s="30" t="s">
        <v>1</v>
      </c>
      <c r="G17" s="38">
        <v>0</v>
      </c>
      <c r="H17" s="31">
        <f t="shared" si="1"/>
        <v>0</v>
      </c>
      <c r="J17" s="22">
        <v>12</v>
      </c>
      <c r="K17">
        <f t="shared" si="0"/>
        <v>17940</v>
      </c>
    </row>
    <row r="18" spans="2:11" x14ac:dyDescent="0.25">
      <c r="B18" s="25"/>
      <c r="C18" s="25"/>
      <c r="D18" s="25"/>
      <c r="E18" s="26"/>
      <c r="F18" s="32"/>
      <c r="G18" s="26"/>
      <c r="H18" s="27"/>
      <c r="J18" s="22">
        <v>26</v>
      </c>
      <c r="K18">
        <f t="shared" si="0"/>
        <v>38870</v>
      </c>
    </row>
    <row r="19" spans="2:11" x14ac:dyDescent="0.25">
      <c r="B19" s="23" t="s">
        <v>40</v>
      </c>
      <c r="C19" s="28" t="s">
        <v>17</v>
      </c>
      <c r="D19" s="25"/>
      <c r="E19" s="26"/>
      <c r="F19" s="32"/>
      <c r="G19" s="26"/>
      <c r="H19" s="27"/>
      <c r="J19" s="22">
        <v>52</v>
      </c>
      <c r="K19">
        <f t="shared" si="0"/>
        <v>77740</v>
      </c>
    </row>
    <row r="20" spans="2:11" x14ac:dyDescent="0.25">
      <c r="B20" s="23" t="s">
        <v>41</v>
      </c>
      <c r="C20" s="23" t="s">
        <v>18</v>
      </c>
      <c r="D20" s="23" t="s">
        <v>16</v>
      </c>
      <c r="E20" s="29">
        <f>12*$M$8</f>
        <v>36</v>
      </c>
      <c r="F20" s="30" t="s">
        <v>1</v>
      </c>
      <c r="G20" s="38">
        <v>0</v>
      </c>
      <c r="H20" s="31">
        <f t="shared" ref="H20:H22" si="2">E20*G20</f>
        <v>0</v>
      </c>
    </row>
    <row r="21" spans="2:11" x14ac:dyDescent="0.25">
      <c r="B21" s="23" t="s">
        <v>42</v>
      </c>
      <c r="C21" s="23" t="s">
        <v>19</v>
      </c>
      <c r="D21" s="23" t="s">
        <v>16</v>
      </c>
      <c r="E21" s="29">
        <f>12*$M$8</f>
        <v>36</v>
      </c>
      <c r="F21" s="30" t="s">
        <v>1</v>
      </c>
      <c r="G21" s="38">
        <v>0</v>
      </c>
      <c r="H21" s="31">
        <f t="shared" si="2"/>
        <v>0</v>
      </c>
      <c r="J21" s="22" t="s">
        <v>75</v>
      </c>
      <c r="K21">
        <v>152</v>
      </c>
    </row>
    <row r="22" spans="2:11" x14ac:dyDescent="0.25">
      <c r="B22" s="23" t="s">
        <v>43</v>
      </c>
      <c r="C22" s="23" t="s">
        <v>20</v>
      </c>
      <c r="D22" s="23" t="s">
        <v>12</v>
      </c>
      <c r="E22" s="29">
        <v>440</v>
      </c>
      <c r="F22" s="30" t="s">
        <v>1</v>
      </c>
      <c r="G22" s="38">
        <v>0</v>
      </c>
      <c r="H22" s="31">
        <f t="shared" si="2"/>
        <v>0</v>
      </c>
      <c r="J22" s="22">
        <v>2</v>
      </c>
      <c r="K22">
        <f t="shared" ref="K22:K29" si="3">SUM($K$21*J22)</f>
        <v>304</v>
      </c>
    </row>
    <row r="23" spans="2:11" x14ac:dyDescent="0.25">
      <c r="B23" s="25"/>
      <c r="C23" s="25"/>
      <c r="D23" s="25"/>
      <c r="E23" s="26"/>
      <c r="F23" s="32"/>
      <c r="G23" s="26"/>
      <c r="H23" s="27"/>
      <c r="J23" s="22">
        <v>4</v>
      </c>
      <c r="K23">
        <f t="shared" si="3"/>
        <v>608</v>
      </c>
    </row>
    <row r="24" spans="2:11" x14ac:dyDescent="0.25">
      <c r="B24" s="23" t="s">
        <v>44</v>
      </c>
      <c r="C24" s="28" t="s">
        <v>21</v>
      </c>
      <c r="D24" s="25"/>
      <c r="E24" s="26"/>
      <c r="F24" s="32"/>
      <c r="G24" s="26"/>
      <c r="H24" s="27"/>
      <c r="J24" s="22">
        <v>6</v>
      </c>
      <c r="K24">
        <f t="shared" si="3"/>
        <v>912</v>
      </c>
    </row>
    <row r="25" spans="2:11" x14ac:dyDescent="0.25">
      <c r="B25" s="23" t="s">
        <v>45</v>
      </c>
      <c r="C25" s="23" t="s">
        <v>22</v>
      </c>
      <c r="D25" s="23" t="s">
        <v>16</v>
      </c>
      <c r="E25" s="29">
        <f>1*$M$8</f>
        <v>3</v>
      </c>
      <c r="F25" s="30" t="s">
        <v>1</v>
      </c>
      <c r="G25" s="38">
        <v>0</v>
      </c>
      <c r="H25" s="31">
        <f t="shared" ref="H25:H33" si="4">E25*G25</f>
        <v>0</v>
      </c>
      <c r="J25" s="22">
        <v>8</v>
      </c>
      <c r="K25">
        <f t="shared" si="3"/>
        <v>1216</v>
      </c>
    </row>
    <row r="26" spans="2:11" x14ac:dyDescent="0.25">
      <c r="B26" s="23" t="s">
        <v>46</v>
      </c>
      <c r="C26" s="23" t="s">
        <v>24</v>
      </c>
      <c r="D26" s="23" t="s">
        <v>8</v>
      </c>
      <c r="E26" s="29">
        <f>SUM((K12/100)*$M$8)</f>
        <v>89.699999999999989</v>
      </c>
      <c r="F26" s="30" t="s">
        <v>1</v>
      </c>
      <c r="G26" s="38">
        <v>0</v>
      </c>
      <c r="H26" s="31">
        <f t="shared" si="4"/>
        <v>0</v>
      </c>
      <c r="J26" s="22">
        <v>10</v>
      </c>
      <c r="K26">
        <f t="shared" si="3"/>
        <v>1520</v>
      </c>
    </row>
    <row r="27" spans="2:11" x14ac:dyDescent="0.25">
      <c r="B27" s="23" t="s">
        <v>47</v>
      </c>
      <c r="C27" s="23" t="s">
        <v>25</v>
      </c>
      <c r="D27" s="23" t="s">
        <v>8</v>
      </c>
      <c r="E27" s="29">
        <f>SUM((K12/100)*$M$8)</f>
        <v>89.699999999999989</v>
      </c>
      <c r="F27" s="30" t="s">
        <v>1</v>
      </c>
      <c r="G27" s="38">
        <v>0</v>
      </c>
      <c r="H27" s="31">
        <f t="shared" si="4"/>
        <v>0</v>
      </c>
      <c r="J27" s="22">
        <v>12</v>
      </c>
      <c r="K27">
        <f t="shared" si="3"/>
        <v>1824</v>
      </c>
    </row>
    <row r="28" spans="2:11" x14ac:dyDescent="0.25">
      <c r="B28" s="23" t="s">
        <v>48</v>
      </c>
      <c r="C28" s="23" t="s">
        <v>26</v>
      </c>
      <c r="D28" s="23" t="s">
        <v>8</v>
      </c>
      <c r="E28" s="29">
        <f>SUM((K12/100)*$M$8)</f>
        <v>89.699999999999989</v>
      </c>
      <c r="F28" s="30" t="s">
        <v>1</v>
      </c>
      <c r="G28" s="38">
        <v>0</v>
      </c>
      <c r="H28" s="31">
        <f t="shared" si="4"/>
        <v>0</v>
      </c>
      <c r="J28" s="22">
        <v>26</v>
      </c>
      <c r="K28">
        <f t="shared" si="3"/>
        <v>3952</v>
      </c>
    </row>
    <row r="29" spans="2:11" x14ac:dyDescent="0.25">
      <c r="B29" s="23" t="s">
        <v>49</v>
      </c>
      <c r="C29" s="23" t="s">
        <v>27</v>
      </c>
      <c r="D29" s="23" t="s">
        <v>12</v>
      </c>
      <c r="E29" s="29">
        <f>SUM((K22)*$M$8)</f>
        <v>912</v>
      </c>
      <c r="F29" s="30" t="s">
        <v>1</v>
      </c>
      <c r="G29" s="38">
        <v>0</v>
      </c>
      <c r="H29" s="31">
        <f t="shared" si="4"/>
        <v>0</v>
      </c>
      <c r="J29" s="22">
        <v>52</v>
      </c>
      <c r="K29">
        <f t="shared" si="3"/>
        <v>7904</v>
      </c>
    </row>
    <row r="30" spans="2:11" x14ac:dyDescent="0.25">
      <c r="B30" s="23" t="s">
        <v>50</v>
      </c>
      <c r="C30" s="23" t="s">
        <v>28</v>
      </c>
      <c r="D30" s="23" t="s">
        <v>8</v>
      </c>
      <c r="E30" s="29">
        <f>SUM((K12/100)*$M$8)</f>
        <v>89.699999999999989</v>
      </c>
      <c r="F30" s="30" t="s">
        <v>1</v>
      </c>
      <c r="G30" s="38">
        <v>0</v>
      </c>
      <c r="H30" s="31">
        <f t="shared" si="4"/>
        <v>0</v>
      </c>
    </row>
    <row r="31" spans="2:11" x14ac:dyDescent="0.25">
      <c r="B31" s="23" t="s">
        <v>51</v>
      </c>
      <c r="C31" s="23" t="s">
        <v>91</v>
      </c>
      <c r="D31" s="23" t="s">
        <v>29</v>
      </c>
      <c r="E31" s="29">
        <f>SUM((1*$M$8))</f>
        <v>3</v>
      </c>
      <c r="F31" s="30" t="s">
        <v>1</v>
      </c>
      <c r="G31" s="38">
        <v>0</v>
      </c>
      <c r="H31" s="31">
        <f t="shared" si="4"/>
        <v>0</v>
      </c>
    </row>
    <row r="32" spans="2:11" x14ac:dyDescent="0.25">
      <c r="B32" s="23" t="s">
        <v>90</v>
      </c>
      <c r="C32" s="23" t="s">
        <v>92</v>
      </c>
      <c r="D32" s="23" t="s">
        <v>29</v>
      </c>
      <c r="E32" s="29">
        <v>1</v>
      </c>
      <c r="F32" s="30" t="s">
        <v>1</v>
      </c>
      <c r="G32" s="38">
        <v>0</v>
      </c>
      <c r="H32" s="31">
        <f t="shared" si="4"/>
        <v>0</v>
      </c>
    </row>
    <row r="33" spans="2:8" x14ac:dyDescent="0.25">
      <c r="B33" s="23" t="s">
        <v>52</v>
      </c>
      <c r="C33" s="23" t="s">
        <v>30</v>
      </c>
      <c r="D33" s="23" t="s">
        <v>16</v>
      </c>
      <c r="E33" s="29">
        <v>1</v>
      </c>
      <c r="F33" s="30" t="s">
        <v>1</v>
      </c>
      <c r="G33" s="38">
        <v>0</v>
      </c>
      <c r="H33" s="31">
        <f t="shared" si="4"/>
        <v>0</v>
      </c>
    </row>
    <row r="34" spans="2:8" x14ac:dyDescent="0.25">
      <c r="B34" s="25"/>
      <c r="C34" s="25"/>
      <c r="D34" s="25"/>
      <c r="E34" s="26"/>
      <c r="F34" s="32"/>
      <c r="G34" s="29"/>
      <c r="H34" s="31"/>
    </row>
    <row r="35" spans="2:8" ht="15.75" thickBot="1" x14ac:dyDescent="0.3">
      <c r="B35" s="25"/>
      <c r="C35" s="24" t="s">
        <v>53</v>
      </c>
      <c r="D35" s="25"/>
      <c r="E35" s="26"/>
      <c r="F35" s="32"/>
      <c r="G35" s="26"/>
      <c r="H35" s="31">
        <f>SUM(H10:H33)</f>
        <v>0</v>
      </c>
    </row>
    <row r="36" spans="2:8" ht="23.25" thickBot="1" x14ac:dyDescent="0.3">
      <c r="B36" s="13" t="s">
        <v>78</v>
      </c>
      <c r="C36" s="14" t="s">
        <v>0</v>
      </c>
      <c r="D36" s="14" t="s">
        <v>79</v>
      </c>
      <c r="E36" s="15" t="s">
        <v>80</v>
      </c>
      <c r="F36" s="33"/>
      <c r="G36" s="15" t="s">
        <v>81</v>
      </c>
      <c r="H36" s="16" t="s">
        <v>82</v>
      </c>
    </row>
    <row r="37" spans="2:8" x14ac:dyDescent="0.25">
      <c r="B37" s="19"/>
      <c r="C37" s="24" t="s">
        <v>54</v>
      </c>
      <c r="D37" s="25"/>
      <c r="E37" s="26"/>
      <c r="F37" s="32"/>
      <c r="G37" s="26"/>
      <c r="H37" s="31">
        <f>H35</f>
        <v>0</v>
      </c>
    </row>
    <row r="38" spans="2:8" x14ac:dyDescent="0.25">
      <c r="B38" s="25"/>
      <c r="C38" s="25"/>
      <c r="D38" s="25"/>
      <c r="E38" s="26"/>
      <c r="F38" s="32"/>
      <c r="G38" s="26"/>
      <c r="H38" s="27"/>
    </row>
    <row r="39" spans="2:8" x14ac:dyDescent="0.25">
      <c r="B39" s="23" t="s">
        <v>55</v>
      </c>
      <c r="C39" s="24" t="s">
        <v>56</v>
      </c>
      <c r="D39" s="25"/>
      <c r="E39" s="26"/>
      <c r="F39" s="32"/>
      <c r="G39" s="26"/>
      <c r="H39" s="27"/>
    </row>
    <row r="40" spans="2:8" x14ac:dyDescent="0.25">
      <c r="B40" s="25"/>
      <c r="C40" s="25"/>
      <c r="D40" s="25"/>
      <c r="E40" s="26"/>
      <c r="F40" s="32"/>
      <c r="G40" s="26"/>
      <c r="H40" s="27"/>
    </row>
    <row r="41" spans="2:8" x14ac:dyDescent="0.25">
      <c r="B41" s="23" t="s">
        <v>57</v>
      </c>
      <c r="C41" s="24" t="s">
        <v>58</v>
      </c>
      <c r="D41" s="25"/>
      <c r="E41" s="26"/>
      <c r="F41" s="32"/>
      <c r="G41" s="26"/>
      <c r="H41" s="27"/>
    </row>
    <row r="42" spans="2:8" x14ac:dyDescent="0.25">
      <c r="B42" s="23" t="s">
        <v>59</v>
      </c>
      <c r="C42" s="23" t="s">
        <v>60</v>
      </c>
      <c r="D42" s="23" t="s">
        <v>61</v>
      </c>
      <c r="E42" s="38">
        <v>0</v>
      </c>
      <c r="F42" s="30" t="s">
        <v>23</v>
      </c>
      <c r="G42" s="29">
        <v>1</v>
      </c>
      <c r="H42" s="31">
        <f>E42*G42</f>
        <v>0</v>
      </c>
    </row>
    <row r="43" spans="2:8" x14ac:dyDescent="0.25">
      <c r="B43" s="23" t="s">
        <v>62</v>
      </c>
      <c r="C43" s="23" t="s">
        <v>77</v>
      </c>
      <c r="D43" s="23" t="s">
        <v>61</v>
      </c>
      <c r="E43" s="38">
        <v>0</v>
      </c>
      <c r="F43" s="30" t="s">
        <v>23</v>
      </c>
      <c r="G43" s="29">
        <v>1</v>
      </c>
      <c r="H43" s="31">
        <f>E43*G43</f>
        <v>0</v>
      </c>
    </row>
    <row r="44" spans="2:8" x14ac:dyDescent="0.25">
      <c r="B44" s="25"/>
      <c r="C44" s="25"/>
      <c r="D44" s="25"/>
      <c r="E44" s="26"/>
      <c r="F44" s="32"/>
      <c r="G44" s="26"/>
      <c r="H44" s="27"/>
    </row>
    <row r="45" spans="2:8" x14ac:dyDescent="0.25">
      <c r="B45" s="23" t="s">
        <v>63</v>
      </c>
      <c r="C45" s="24" t="s">
        <v>64</v>
      </c>
      <c r="D45" s="25"/>
      <c r="E45" s="26"/>
      <c r="F45" s="32"/>
      <c r="G45" s="26"/>
      <c r="H45" s="27"/>
    </row>
    <row r="46" spans="2:8" x14ac:dyDescent="0.25">
      <c r="B46" s="23" t="s">
        <v>65</v>
      </c>
      <c r="C46" s="23" t="s">
        <v>64</v>
      </c>
      <c r="D46" s="23" t="s">
        <v>61</v>
      </c>
      <c r="E46" s="38">
        <v>0</v>
      </c>
      <c r="F46" s="30" t="s">
        <v>23</v>
      </c>
      <c r="G46" s="29">
        <v>1</v>
      </c>
      <c r="H46" s="31">
        <f>E46*G46</f>
        <v>0</v>
      </c>
    </row>
    <row r="47" spans="2:8" x14ac:dyDescent="0.25">
      <c r="B47" s="25"/>
      <c r="C47" s="25"/>
      <c r="D47" s="25"/>
      <c r="E47" s="26"/>
      <c r="F47" s="32"/>
      <c r="G47" s="26"/>
      <c r="H47" s="27"/>
    </row>
    <row r="48" spans="2:8" x14ac:dyDescent="0.25">
      <c r="B48" s="23" t="s">
        <v>66</v>
      </c>
      <c r="C48" s="24" t="s">
        <v>67</v>
      </c>
      <c r="D48" s="25"/>
      <c r="E48" s="26"/>
      <c r="F48" s="32"/>
      <c r="G48" s="26"/>
      <c r="H48" s="27"/>
    </row>
    <row r="49" spans="2:8" x14ac:dyDescent="0.25">
      <c r="B49" s="23" t="s">
        <v>68</v>
      </c>
      <c r="C49" s="23" t="s">
        <v>67</v>
      </c>
      <c r="D49" s="23" t="s">
        <v>61</v>
      </c>
      <c r="E49" s="38">
        <v>0</v>
      </c>
      <c r="F49" s="30" t="s">
        <v>23</v>
      </c>
      <c r="G49" s="29">
        <v>1</v>
      </c>
      <c r="H49" s="31">
        <f>E49*G49</f>
        <v>0</v>
      </c>
    </row>
    <row r="50" spans="2:8" x14ac:dyDescent="0.25">
      <c r="B50" s="25"/>
      <c r="C50" s="25"/>
      <c r="D50" s="25"/>
      <c r="E50" s="26"/>
      <c r="F50" s="32"/>
      <c r="G50" s="26"/>
      <c r="H50" s="27"/>
    </row>
    <row r="51" spans="2:8" x14ac:dyDescent="0.25">
      <c r="B51" s="23" t="s">
        <v>69</v>
      </c>
      <c r="C51" s="24" t="s">
        <v>70</v>
      </c>
      <c r="D51" s="25"/>
      <c r="E51" s="26"/>
      <c r="F51" s="32"/>
      <c r="G51" s="26"/>
      <c r="H51" s="27"/>
    </row>
    <row r="52" spans="2:8" x14ac:dyDescent="0.25">
      <c r="B52" s="23" t="s">
        <v>71</v>
      </c>
      <c r="C52" s="23" t="s">
        <v>70</v>
      </c>
      <c r="D52" s="23" t="s">
        <v>61</v>
      </c>
      <c r="E52" s="38">
        <v>0</v>
      </c>
      <c r="F52" s="30" t="s">
        <v>23</v>
      </c>
      <c r="G52" s="29">
        <v>1</v>
      </c>
      <c r="H52" s="31">
        <f>E52*G52</f>
        <v>0</v>
      </c>
    </row>
    <row r="53" spans="2:8" x14ac:dyDescent="0.25">
      <c r="B53" s="25"/>
      <c r="C53" s="25"/>
      <c r="D53" s="25"/>
      <c r="E53" s="26"/>
      <c r="F53" s="25"/>
      <c r="G53" s="26"/>
      <c r="H53" s="27"/>
    </row>
    <row r="54" spans="2:8" x14ac:dyDescent="0.25">
      <c r="B54" s="25"/>
      <c r="C54" s="24" t="s">
        <v>72</v>
      </c>
      <c r="D54" s="25"/>
      <c r="E54" s="26"/>
      <c r="F54" s="25"/>
      <c r="G54" s="26"/>
      <c r="H54" s="34">
        <f>SUM(H37:H53)</f>
        <v>0</v>
      </c>
    </row>
    <row r="55" spans="2:8" x14ac:dyDescent="0.25">
      <c r="B55" s="25"/>
      <c r="C55" s="25"/>
      <c r="D55" s="25"/>
      <c r="E55" s="26"/>
      <c r="F55" s="25"/>
      <c r="G55" s="26"/>
      <c r="H55" s="27"/>
    </row>
    <row r="56" spans="2:8" ht="34.5" thickBot="1" x14ac:dyDescent="0.3">
      <c r="B56" s="35"/>
      <c r="C56" s="1" t="s">
        <v>88</v>
      </c>
      <c r="D56" s="35"/>
      <c r="E56" s="36"/>
      <c r="F56" s="35"/>
      <c r="G56" s="36"/>
      <c r="H56" s="37"/>
    </row>
  </sheetData>
  <sheetProtection algorithmName="SHA-512" hashValue="oAMLEzP+XaOqjdbkVwsWoI7NiKFb5uQ7hTa0bsvx/h31DR7QFC58/lvfmXp4cQKWsyUJQE8Ubmvj38be0V6w1Q==" saltValue="e2GP1EiqPtZcI+3R72p7tQ==" spinCount="100000" sheet="1" objects="1" scenarios="1"/>
  <mergeCells count="1">
    <mergeCell ref="B2:H2"/>
  </mergeCells>
  <pageMargins left="0.7" right="0.7" top="0.75" bottom="0.75" header="0.3" footer="0.3"/>
  <pageSetup paperSize="9" scale="99" fitToHeight="0" orientation="portrait" r:id="rId1"/>
  <rowBreaks count="1" manualBreakCount="1">
    <brk id="35" min="1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C86B-AA38-41C2-A2AE-BC16E8A25B5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RAW-inschrijvingsstaat_(A4_staa</vt:lpstr>
      <vt:lpstr>Blad1</vt:lpstr>
      <vt:lpstr>'RAW-inschrijvingsstaat_(A4_staa'!Afdrukbereik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Harmen Bergmans</dc:creator>
  <cp:lastModifiedBy>Jeroen van de Ven</cp:lastModifiedBy>
  <cp:lastPrinted>2024-08-29T09:13:45Z</cp:lastPrinted>
  <dcterms:created xsi:type="dcterms:W3CDTF">2024-07-29T09:02:20Z</dcterms:created>
  <dcterms:modified xsi:type="dcterms:W3CDTF">2025-01-13T15:07:48Z</dcterms:modified>
</cp:coreProperties>
</file>