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mc:AlternateContent xmlns:mc="http://schemas.openxmlformats.org/markup-compatibility/2006">
    <mc:Choice Requires="x15">
      <x15ac:absPath xmlns:x15ac="http://schemas.microsoft.com/office/spreadsheetml/2010/11/ac" url="https://prorailbv.sharepoint.com/teams/AanbestedingInhuur/Gedeelde documenten/General/3. Aanbestedingsfase/3.01 Aanbestedingsdossier/Annexen/"/>
    </mc:Choice>
  </mc:AlternateContent>
  <xr:revisionPtr revIDLastSave="19" documentId="13_ncr:1_{5D5C3F59-E9FA-A541-861E-F78A2AD6DF20}" xr6:coauthVersionLast="47" xr6:coauthVersionMax="47" xr10:uidLastSave="{8273FC7D-92F3-4C26-B262-76092FC2AD53}"/>
  <workbookProtection workbookAlgorithmName="SHA-512" workbookHashValue="K5cIECyQZNrEBLd+a4XSp8/t0IDsb+gnPlneWqi/jBc5PgDSW4iA5qPlQ18PxXnZFdxEai73gdoY2LWsqSoG4w==" workbookSaltValue="v0v7rDUCskz2zewwGt/grQ==" workbookSpinCount="100000" lockStructure="1"/>
  <bookViews>
    <workbookView xWindow="-110" yWindow="-110" windowWidth="19420" windowHeight="10420" tabRatio="960" firstSheet="2" activeTab="3" xr2:uid="{00000000-000D-0000-FFFF-FFFF00000000}"/>
  </bookViews>
  <sheets>
    <sheet name="Colofon 1" sheetId="15" r:id="rId1"/>
    <sheet name="1.Algemene info" sheetId="16" r:id="rId2"/>
    <sheet name="2.Prijsopgaaf Broker opslagen" sheetId="17" r:id="rId3"/>
    <sheet name="3. % doelstelling per doelgroep" sheetId="25" r:id="rId4"/>
    <sheet name="4.Berekening inschrijfprijs" sheetId="18" r:id="rId5"/>
    <sheet name="5.Prijsscore" sheetId="23" r:id="rId6"/>
    <sheet name="6. Richtlijntarieven" sheetId="27" r:id="rId7"/>
  </sheet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1'!$E$382</definedName>
    <definedName name="_Ref300290537" localSheetId="0">'Colofon 1'!$E$221</definedName>
    <definedName name="_Ref300297289" localSheetId="0">'Colofon 1'!$E$333</definedName>
    <definedName name="_Ref527209689" localSheetId="0">'Colofon 1'!$E$84</definedName>
    <definedName name="_Ref527209713" localSheetId="0">'Colofon 1'!$E$85</definedName>
    <definedName name="_Ref527212027" localSheetId="0">'Colofon 1'!$E$40</definedName>
    <definedName name="_Ref527212058" localSheetId="0">'Colofon 1'!$E$59</definedName>
    <definedName name="_Ref527212079" localSheetId="0">'Colofon 1'!$E$66</definedName>
    <definedName name="_Ref527212102" localSheetId="0">'Colofon 1'!$E$83</definedName>
    <definedName name="_Ref527212123" localSheetId="0">'Colofon 1'!$E$93</definedName>
    <definedName name="_Ref527212178" localSheetId="0">'Colofon 1'!$E$138</definedName>
    <definedName name="_Ref527212216" localSheetId="0">'Colofon 1'!$E$154</definedName>
    <definedName name="_Ref527212304" localSheetId="0">'Colofon 1'!$E$198</definedName>
    <definedName name="_Ref527212424" localSheetId="0">'Colofon 1'!$E$280</definedName>
    <definedName name="_Ref527216086" localSheetId="0">'Colofon 1'!$E$388</definedName>
    <definedName name="_Ref527960825" localSheetId="0">'Colofon 1'!$E$258</definedName>
    <definedName name="_Toc300302676" localSheetId="0">'Colofon 1'!$E$23</definedName>
    <definedName name="_Toc300302679" localSheetId="0">'Colofon 1'!$E$12</definedName>
    <definedName name="_Toc300302680" localSheetId="0">'Colofon 1'!$E$13</definedName>
    <definedName name="_Toc300302684" localSheetId="0">'Colofon 1'!#REF!</definedName>
    <definedName name="_Toc300302689" localSheetId="0">'Colofon 1'!$E$33</definedName>
    <definedName name="_Toc300302730" localSheetId="0">'Colofon 1'!$E$65</definedName>
    <definedName name="_Toc300302731" localSheetId="0">'Colofon 1'!$E$177</definedName>
    <definedName name="_Toc300302739" localSheetId="0">'Colofon 1'!$E$185</definedName>
    <definedName name="_Toc300302771" localSheetId="0">'Colofon 1'!$E$58</definedName>
    <definedName name="_Toc300302809" localSheetId="0">'Colofon 1'!$E$203</definedName>
    <definedName name="_Toc300302821" localSheetId="0">'Colofon 1'!$E$204</definedName>
    <definedName name="_Toc300302836" localSheetId="0">'Colofon 1'!$E$277</definedName>
    <definedName name="_Toc300302847" localSheetId="0">'Colofon 1'!$E$289</definedName>
    <definedName name="_Toc300302860" localSheetId="0">'Colofon 1'!$E$257</definedName>
    <definedName name="_Toc300302867" localSheetId="0">'Colofon 1'!$E$228</definedName>
    <definedName name="_Toc300302868" localSheetId="0">'Colofon 1'!$E$272</definedName>
    <definedName name="_Toc300302886" localSheetId="0">'Colofon 1'!$E$308</definedName>
    <definedName name="_Toc300302914" localSheetId="0">'Colofon 1'!$E$316</definedName>
    <definedName name="_Toc300302916" localSheetId="0">'Colofon 1'!$E$320</definedName>
    <definedName name="_Toc300302919" localSheetId="0">'Colofon 1'!$E$323</definedName>
    <definedName name="_Toc300302935" localSheetId="0">'Colofon 1'!$E$326</definedName>
    <definedName name="_Toc300302985" localSheetId="0">'Colofon 1'!$E$352</definedName>
    <definedName name="_Toc300302993" localSheetId="0">'Colofon 1'!$E$376</definedName>
    <definedName name="_Toc300303471" localSheetId="0">'Colofon 1'!#REF!</definedName>
    <definedName name="_Toc300303483" localSheetId="0">'Colofon 1'!$E$15</definedName>
    <definedName name="_Toc300303498" localSheetId="0">'Colofon 1'!$E$23</definedName>
    <definedName name="_Toc300303504" localSheetId="0">'Colofon 1'!$E$12</definedName>
    <definedName name="_Toc300303515" localSheetId="0">'Colofon 1'!#REF!</definedName>
    <definedName name="_Toc300303537" localSheetId="0">'Colofon 1'!$E$230</definedName>
    <definedName name="_Toc300303574" localSheetId="0">'Colofon 1'!$E$195</definedName>
    <definedName name="_Toc300303661" localSheetId="0">'Colofon 1'!$E$206</definedName>
    <definedName name="_Toc300303682" localSheetId="0">'Colofon 1'!$E$291</definedName>
    <definedName name="_Toc300303688" localSheetId="0">'Colofon 1'!$E$292</definedName>
    <definedName name="_Toc300303695" localSheetId="0">'Colofon 1'!$E$260</definedName>
    <definedName name="_Toc300303706" localSheetId="0">'Colofon 1'!$E$302</definedName>
    <definedName name="_Toc300303708" localSheetId="0">'Colofon 1'!$E$303</definedName>
    <definedName name="_Toc300303715" localSheetId="0">'Colofon 1'!$E$304</definedName>
    <definedName name="_Toc300303721" localSheetId="0">'Colofon 1'!$E$309</definedName>
    <definedName name="_Toc300303727" localSheetId="0">'Colofon 1'!$E$314</definedName>
    <definedName name="_Toc300303729" localSheetId="0">'Colofon 1'!$E$315</definedName>
    <definedName name="_Toc300303743" localSheetId="0">'Colofon 1'!$E$334</definedName>
    <definedName name="_Toc300303745" localSheetId="0">'Colofon 1'!$E$335</definedName>
    <definedName name="_Toc300303770" localSheetId="0">'Colofon 1'!$E$328</definedName>
    <definedName name="_Toc300303772" localSheetId="0">'Colofon 1'!$E$329</definedName>
    <definedName name="_Toc300304665" localSheetId="0">'Colofon 1'!$E$184</definedName>
    <definedName name="_Toc300304678" localSheetId="0">'Colofon 1'!$E$196</definedName>
    <definedName name="_Toc300304688" localSheetId="0">'Colofon 1'!$E$201</definedName>
    <definedName name="_Toc300304702" localSheetId="0">'Colofon 1'!$E$282</definedName>
    <definedName name="_Toc300304712" localSheetId="0">'Colofon 1'!$E$301</definedName>
    <definedName name="_Toc300304714" localSheetId="0">'Colofon 1'!$E$306</definedName>
    <definedName name="_Toc300304725" localSheetId="0">'Colofon 1'!$E$312</definedName>
    <definedName name="_Toc300304727" localSheetId="0">'Colofon 1'!$E$322</definedName>
    <definedName name="_Toc336119413" localSheetId="0">'Colofon 1'!$E$229</definedName>
    <definedName name="_Toc336119414" localSheetId="0">'Colofon 1'!$E$279</definedName>
    <definedName name="_Toc336119416" localSheetId="0">'Colofon 1'!$E$288</definedName>
    <definedName name="_Toc336119433" localSheetId="0">'Colofon 1'!$E$377</definedName>
    <definedName name="_xlnm.Print_Area" localSheetId="1">'1.Algemene info'!$B$1:$G$21</definedName>
    <definedName name="_xlnm.Print_Area" localSheetId="2">'2.Prijsopgaaf Broker opslagen'!$B$1:$H$16</definedName>
    <definedName name="_xlnm.Print_Area" localSheetId="3">'3. % doelstelling per doelgroep'!$B$1:$G$38</definedName>
    <definedName name="_xlnm.Print_Area" localSheetId="4">'4.Berekening inschrijfprijs'!$B$1:$H$17</definedName>
    <definedName name="_xlnm.Print_Area" localSheetId="6">'6. Richtlijntarieven'!$A$1:$O$7</definedName>
    <definedName name="_xlnm.Print_Area" localSheetId="0">'Colofon 1'!$B$1:$F$29</definedName>
    <definedName name="_xlnm.Print_Titles" localSheetId="1">'1.Algemene info'!$1:$4</definedName>
    <definedName name="_xlnm.Print_Titles" localSheetId="6">'6. Richtlijntarieven'!$1:$6</definedName>
    <definedName name="contractvormen" localSheetId="2">#REF!</definedName>
    <definedName name="contractvormen" localSheetId="3">#REF!</definedName>
    <definedName name="contractvormen" localSheetId="4">#REF!</definedName>
    <definedName name="contractvormen" localSheetId="6">#REF!</definedName>
    <definedName name="contractvormen">#REF!</definedName>
    <definedName name="contractvormen2">#REF!</definedName>
    <definedName name="Functie">#REF!</definedName>
    <definedName name="inkoopomzet_over_laatste_hele_jaar">#REF!</definedName>
    <definedName name="n?2_8_8\rat?1\str?10" localSheetId="2" hidden="1">#REF!</definedName>
    <definedName name="n?2_8_8\rat?1\str?10" localSheetId="3" hidden="1">#REF!</definedName>
    <definedName name="n?2_8_8\rat?1\str?10" hidden="1">#REF!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Segment">#REF!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7" l="1"/>
  <c r="F7" i="17"/>
  <c r="G29" i="25"/>
  <c r="G28" i="25"/>
  <c r="G27" i="25"/>
  <c r="G26" i="25"/>
  <c r="G30" i="25" l="1"/>
  <c r="D7" i="16"/>
  <c r="C7" i="16"/>
  <c r="G25" i="25" l="1"/>
  <c r="G24" i="25"/>
  <c r="E6" i="18" l="1"/>
  <c r="B6" i="18"/>
  <c r="B5" i="18"/>
  <c r="F31" i="25" l="1"/>
  <c r="G19" i="25" l="1"/>
  <c r="G23" i="25" l="1"/>
  <c r="G22" i="25"/>
  <c r="G21" i="25"/>
  <c r="G20" i="25"/>
  <c r="G18" i="25"/>
  <c r="G17" i="25"/>
  <c r="G16" i="25"/>
  <c r="G15" i="25"/>
  <c r="G14" i="25"/>
  <c r="G13" i="25"/>
  <c r="E31" i="25" l="1"/>
  <c r="F6" i="18" s="1"/>
  <c r="G6" i="18" s="1"/>
  <c r="F5" i="18" l="1"/>
  <c r="B23" i="23"/>
  <c r="B28" i="23"/>
  <c r="B24" i="23" l="1"/>
  <c r="B25" i="23" l="1"/>
  <c r="B26" i="23" l="1"/>
  <c r="B27" i="23" s="1"/>
  <c r="E5" i="18" l="1"/>
  <c r="G5" i="18" s="1"/>
  <c r="C17" i="23" l="1"/>
  <c r="C16" i="23"/>
  <c r="C23" i="23" l="1"/>
  <c r="C28" i="23"/>
  <c r="C24" i="23"/>
  <c r="C25" i="23"/>
  <c r="C27" i="23"/>
  <c r="C26" i="23"/>
  <c r="G7" i="18" l="1"/>
  <c r="G10" i="18" l="1"/>
  <c r="C8" i="23" l="1"/>
  <c r="C9" i="23" s="1"/>
  <c r="C19" i="23" s="1"/>
  <c r="D19" i="23" s="1"/>
</calcChain>
</file>

<file path=xl/sharedStrings.xml><?xml version="1.0" encoding="utf-8"?>
<sst xmlns="http://schemas.openxmlformats.org/spreadsheetml/2006/main" count="558" uniqueCount="132">
  <si>
    <t>Annex 9	 - Prijzenblad (incl. Doelgroepenlijst)</t>
  </si>
  <si>
    <t xml:space="preserve">Europese openbare aanbesteding </t>
  </si>
  <si>
    <t>Raamovereenkomst Inhuur professionals TN 455671</t>
  </si>
  <si>
    <t>Instructie:</t>
  </si>
  <si>
    <t>1. Format en indeling niet wijzigen</t>
  </si>
  <si>
    <t>2. Vul de lichtblauwe velden in.</t>
  </si>
  <si>
    <t xml:space="preserve">3. Inschrijvers dienen deze template, het model, volledig in te vullen. </t>
  </si>
  <si>
    <t>4. Alle prijzen: exclusief BTW</t>
  </si>
  <si>
    <t>5. Prijzenblad dient rechtsgeldig (digitaal) ondertekend te worden door een tekenbevoegd persoon (op deze pagina)</t>
  </si>
  <si>
    <t>Copyright ©2025 ProRail</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</si>
  <si>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ProRail. </t>
  </si>
  <si>
    <t>Classificatie:  strikt vertrouwelijk</t>
  </si>
  <si>
    <t>Naam Inschrijver</t>
  </si>
  <si>
    <t>Naam tekenbevoegd persoon:</t>
  </si>
  <si>
    <t>&lt;Naam&gt;</t>
  </si>
  <si>
    <t>Datum:</t>
  </si>
  <si>
    <t>Handtekening tekenbevoegd persoon:</t>
  </si>
  <si>
    <t>&lt;Datum&gt;</t>
  </si>
  <si>
    <t>Toelichting tariefopbouw (vereenvoudigde weergave)</t>
  </si>
  <si>
    <t>Broker-opslag</t>
  </si>
  <si>
    <t>Prijs per uur (facturatie)</t>
  </si>
  <si>
    <t>Inhuurtarief (excl. Broker-opslag)</t>
  </si>
  <si>
    <t xml:space="preserve">
Overeengekomen Inhuurtarief per uur.
Richtlijntarieven van toepassing.
</t>
  </si>
  <si>
    <t xml:space="preserve">
Overeengekomen Inhuurtarief per uur.
Richtlijntarieven van toepassing.</t>
  </si>
  <si>
    <t xml:space="preserve">Externe Medewerkers
</t>
  </si>
  <si>
    <t>Er kan maximaal 1 Broker opslag per Inzetcontract worden toegepast.</t>
  </si>
  <si>
    <t>Copyright ©2025 ProRail. Niets uit deze uitgave mag worden verveelvoudigd zonder toestemming van ProRail.</t>
  </si>
  <si>
    <t>Invulblad Broker-opslagen</t>
  </si>
  <si>
    <t>Vul de blauwe velden in (verplichting)</t>
  </si>
  <si>
    <t>Korte toelichting</t>
  </si>
  <si>
    <t>Broker-opslag te betalen door Opdrachtgever*</t>
  </si>
  <si>
    <t>Minimale Broker-opslag te 
betalen door Opdrachtgever
(begrenzing)</t>
  </si>
  <si>
    <t>Maximale Broker-opslag te betalen door Opdrachtgever  (begrenzing)</t>
  </si>
  <si>
    <t>Broker-opslag per uur, Intermediaire dienstverlening 
(incl contract service) - Toeleveranciers</t>
  </si>
  <si>
    <t xml:space="preserve">Als opslag op het Inhuurtarief van Toeleveranciers. Inclusief de kosten voor sourcing, contractmanagement, implementatie, exit, etc. 
Een vaste absolute Broker-opslag per gefactureerd uur. </t>
  </si>
  <si>
    <t>Broker-opslag per uur, Intermediaire dienstverlening 
(incl contract service) - ZZP</t>
  </si>
  <si>
    <t xml:space="preserve">Als opslag op het Inhuurtarief van ZZP'ers. Inclusief de kosten voor sourcing, contractmanagement, implementatie, exit, etc. 
Een vaste absolute Broker-opslag per gefactureerd uur. </t>
  </si>
  <si>
    <t xml:space="preserve">* Let op! Opslagen worden afgerond op 2 decimalen achter de komma. </t>
  </si>
  <si>
    <t>Bedragen exclusief BTW</t>
  </si>
  <si>
    <t>Invulblad doelstellingspercentage per doelgroep</t>
  </si>
  <si>
    <t>Toelichting</t>
  </si>
  <si>
    <t>Van Inschrijver wordt verwacht dat hij per doelgroep, opgenomen in de Richtlijntarieven zoals bijgesloten in het tabblad 6. Richtlijntarieven, aangeeft met welk percentage onder, op of boven de maximale</t>
  </si>
  <si>
    <t xml:space="preserve">eindschaal Inchrijver in staat is om de Aanvragen te vervullen. Het ingevoerde percentage per doelgroep wordt gewogen berekend op basis van het inhuurvolume per doelgroep en zal </t>
  </si>
  <si>
    <t>als gewogen percentage gebruikt worden voor de aanpassing van het fictieve inhuurtarief ten behoeve van het juist bepalen van de Inschrijfprijs.</t>
  </si>
  <si>
    <t>Door Opdrachtgever zijn de toe te passen percentages begrenst op een maximale verlaging van -10% en en maximale verhoging van 5%.</t>
  </si>
  <si>
    <t xml:space="preserve">Lager dan wel hoger inschalen dan de vooraf bepaalde percentages door Opdrachtgever is niet toegestaan (o.a. in verband met juiste beloning conform wet- en regelgeving) </t>
  </si>
  <si>
    <t>Vul de lichtblauwe velden in (verplichting)</t>
  </si>
  <si>
    <t>Voorbeeldfuncties (gebasserd op huidige inhuurbestand) niet uitputtend.</t>
  </si>
  <si>
    <t>Percentage doelstelling</t>
  </si>
  <si>
    <t>Percentage van de totale inhuurbehoefte</t>
  </si>
  <si>
    <t>Administratief &amp; Ondersteuning</t>
  </si>
  <si>
    <t>Administratief medewerker, Medewerker Administratieve support, Project administrateur, Secretariaatsmedewerker, Medewerker Capaciteitsverdeling, Secretaresse, Directiesecretaresse etc.</t>
  </si>
  <si>
    <t>Data Specialisten</t>
  </si>
  <si>
    <t>Analist, Archivaris, Business Analist, Business Informatie analist, Data Analist, Data engineer, Informatieanalist, Informatiespecialist, etc.</t>
  </si>
  <si>
    <t>Engineering</t>
  </si>
  <si>
    <t>Technisch engineer, E-engineer, ERMTS-engineer, etc.</t>
  </si>
  <si>
    <t>Finance</t>
  </si>
  <si>
    <t>Adviseur Portfoliomanagement, Project Controller, Specialist, Trainee, Controller, etc.</t>
  </si>
  <si>
    <t>HR</t>
  </si>
  <si>
    <t>Recruiter, Resource Planner,  Integriteit Specialist, Medewerker HR, HR adviseur, Adviseur Leren en Ontwikkelen, Adviseur Mens en Cultuur, etc.</t>
  </si>
  <si>
    <t>Inkoop</t>
  </si>
  <si>
    <t>Inkoper, Manager Supply Chain, Contractmanager, Tendermanager, etc.</t>
  </si>
  <si>
    <t>IT Beheer</t>
  </si>
  <si>
    <t>Functioneel Beheerder, ICT Operationeel Beheerder, ICT Productbeheerder, ICT Testspecialist, Procesleider Testservices, etc.</t>
  </si>
  <si>
    <t>IT Facilitators</t>
  </si>
  <si>
    <t>ICT Productbeheerder, Procesleider, Product Owner, Systeemspecialist, ICT Operationeel Beheerder, etc.</t>
  </si>
  <si>
    <t>IT Ontwikkeling</t>
  </si>
  <si>
    <t>Solution Architect, ICT Architect, Domein Architect, ICT Ontwerper, Implementatiemanager, Projectmanager ICT, Scrummaster, Ontwikkelaar, Infrastructuur engineer, DevOps engineer, Technisch projectmanager etc.</t>
  </si>
  <si>
    <t>Legal, Risk, Audit &amp; Compliance</t>
  </si>
  <si>
    <t>Bedrijfsjurist, Contractjurist, Aanbestedingsjurist, Advocaat, Beleidsadviseur, SHEQ-manager, KAM, etc.</t>
  </si>
  <si>
    <t>Management</t>
  </si>
  <si>
    <t>Directie, Afdelingsmanager, Teamleider, manager, RVB-lid, bestuurslid, etc.</t>
  </si>
  <si>
    <t>Marketing &amp; Communicatie</t>
  </si>
  <si>
    <t>Communicatieadviseur, Communicatieadviseur Interne com. Contentmarketeer, Manager Merk en reputatie, Woordvoerder, etc.</t>
  </si>
  <si>
    <t>Omgevingsmanagement, Ruimte en Milieu</t>
  </si>
  <si>
    <t>Omgevingsmanager, Projectcoördinator, Projectcoördinator Ondersteuning, Vakspecialist, Vakspecialist Omgevingseffecten, Vakspecialist Ondergrondse infra, etc.</t>
  </si>
  <si>
    <t>Projectmanagement</t>
  </si>
  <si>
    <t>Manager Projectbeheersing, Planontwikkelaar, Programmamanager, Project- en Implementatiemanager, Projectactiveur, Projectanalist, Projectcoördinator, Projectleider, Projectmanager, Verandermanager, etc.</t>
  </si>
  <si>
    <t>Railspecifiek</t>
  </si>
  <si>
    <t>Adviseur Goederenvervoer, Assistant Tracémanager, Medewerker Capaciteitsverdeling, Specialist, Vakspecialist, Vakspecialist Civiel/Kunstwerken, Vakspecialist TTI, Rail systems engineer etc.</t>
  </si>
  <si>
    <t>Techniek</t>
  </si>
  <si>
    <t>Bedieningsdeskundige, Bouwcoördinator, Bouwmanager, Product Owner, Systeemspecialist, Vakspecialist Kunstwerken/Civiel, etc.</t>
  </si>
  <si>
    <t>Vastgoed</t>
  </si>
  <si>
    <t>Rentmeester / Vastgoedadviseur, Medewerker grondzaken, Senior taxateur, Adviseur Verwerver Grondzaken, Assistent-rentmeester, Senior Rentmeester, etc.</t>
  </si>
  <si>
    <t>Veiligheid</t>
  </si>
  <si>
    <t xml:space="preserve">Adviseur veiligheid, veiligheidskundige, etc.
</t>
  </si>
  <si>
    <t>Totaal gewogen percentage</t>
  </si>
  <si>
    <t>Zie tabblad 6. Richtlijntarieven voor de maximale eindtarieven per doelgroep</t>
  </si>
  <si>
    <t xml:space="preserve">Aangeboden doelstelling-percentages worden opgenomen in de KPI-rapportage en jaarlijks middels een resultaatmeting getoetst. </t>
  </si>
  <si>
    <t>Inschrijfprijs</t>
  </si>
  <si>
    <t>Berekening voor prijsvergelijk / ranking</t>
  </si>
  <si>
    <t>Uren*</t>
  </si>
  <si>
    <t>Tarief*</t>
  </si>
  <si>
    <t>Aangeboden 
Broker-opslag</t>
  </si>
  <si>
    <t>Aangepast Tarief* o.b.v. doelstellingsspercentage</t>
  </si>
  <si>
    <t>Totaal Broker diensten</t>
  </si>
  <si>
    <t>*Bevat fictieve data om inschrijvingen te kunnen vergelijken en strategisch inschrijven te voorkomen.</t>
  </si>
  <si>
    <t>Rekentool prijsscore</t>
  </si>
  <si>
    <t>Marge-opslag</t>
  </si>
  <si>
    <t>Prijs Inschrijver</t>
  </si>
  <si>
    <t>Minimale prijs</t>
  </si>
  <si>
    <t>Maximale prijs</t>
  </si>
  <si>
    <t>Uw totale inschrijfprijs</t>
  </si>
  <si>
    <t>Totale inschrijving</t>
  </si>
  <si>
    <t>Omschrijving</t>
  </si>
  <si>
    <t>Bandbreedte</t>
  </si>
  <si>
    <t>Punten prijs</t>
  </si>
  <si>
    <t>Score voor waarde van inschrijver</t>
  </si>
  <si>
    <t>Punten</t>
  </si>
  <si>
    <t>Richtlijntarieven</t>
  </si>
  <si>
    <t>Richtlijntarieven Inhuur Professionals</t>
  </si>
  <si>
    <t>Doelgroep</t>
  </si>
  <si>
    <t>Begin</t>
  </si>
  <si>
    <t>Midden</t>
  </si>
  <si>
    <t>Eind</t>
  </si>
  <si>
    <t>Rij</t>
  </si>
  <si>
    <t>Schaal</t>
  </si>
  <si>
    <t>Minimum Richttarief</t>
  </si>
  <si>
    <t>Maximum Richttarief</t>
  </si>
  <si>
    <t xml:space="preserve">Uurtarieven inclusief loonkosten, vaste nominale Marktopslag per schaal, reis/ autokosten en opleidingskosten.  Voor deze Doelgroep geldt geen separaat overwerk tarief   
   EXCLUSIEF BTW
	</t>
  </si>
  <si>
    <t>Marktopslagen Begin</t>
  </si>
  <si>
    <t>Marktopslagen Midden</t>
  </si>
  <si>
    <t>Marktopslagen Eind</t>
  </si>
  <si>
    <t>Factor belaste kosten</t>
  </si>
  <si>
    <t>IOA 1</t>
  </si>
  <si>
    <t>IOA 2</t>
  </si>
  <si>
    <t>IOA 3</t>
  </si>
  <si>
    <t>IAO 1</t>
  </si>
  <si>
    <t>IAO 2</t>
  </si>
  <si>
    <t>IAO 3</t>
  </si>
  <si>
    <t>Juridisch</t>
  </si>
  <si>
    <t>Rail Specifiek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</si>
</sst>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quot;\ #,##0.00"/>
    <numFmt numFmtId="167" formatCode="0.0%"/>
    <numFmt numFmtId="168" formatCode="&quot;€&quot;\ #,##0"/>
    <numFmt numFmtId="169" formatCode="_ [$€-413]\ * #,##0.00_ ;_ [$€-413]\ * \-#,##0.00_ ;_ [$€-413]\ * &quot;-&quot;??_ ;_ @_ "/>
    <numFmt numFmtId="170" formatCode="_-* #,##0.00_-;_-* #,##0.00\-;_-* &quot;-&quot;??_-;_-@_-"/>
    <numFmt numFmtId="171" formatCode="_(&quot;€&quot;* #,##0.00_);_(&quot;€&quot;* \(#,##0.00\);_(&quot;€&quot;* &quot;-&quot;??_);_(@_)"/>
    <numFmt numFmtId="172" formatCode="_-&quot;€&quot;\ * #,##0.00_-;_-&quot;€&quot;\ * #,##0.00\-;_-&quot;€&quot;\ * &quot;-&quot;??_-;_-@_-"/>
    <numFmt numFmtId="173" formatCode="0.0"/>
    <numFmt numFmtId="174" formatCode="_-[$€-2]\ * #,##0.00_-;_-[$€-2]\ * #,##0.00\-;_-[$€-2]\ * &quot;-&quot;??_-;_-@_-"/>
    <numFmt numFmtId="175" formatCode="_-[$€-2]\ * #,##0_-;_-[$€-2]\ * #,##0\-;_-[$€-2]\ * &quot;-&quot;??_-;_-@_-"/>
    <numFmt numFmtId="176" formatCode="0.0000"/>
  </numFmts>
  <fonts count="88">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tint="-4.9989318521683403E-2"/>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0"/>
      <name val="Arial"/>
      <family val="2"/>
    </font>
    <font>
      <b/>
      <sz val="12"/>
      <color theme="0"/>
      <name val="VAGRoundedStd-Thin"/>
    </font>
    <font>
      <b/>
      <sz val="11"/>
      <color theme="0"/>
      <name val="VAGRoundedStd-Thin"/>
    </font>
    <font>
      <sz val="11"/>
      <color theme="0"/>
      <name val="VAGRoundedStd-Thin"/>
    </font>
    <font>
      <sz val="10"/>
      <name val="Open Sans"/>
      <family val="2"/>
    </font>
    <font>
      <sz val="8"/>
      <color indexed="23"/>
      <name val="VAGRounded BT"/>
    </font>
    <font>
      <sz val="16"/>
      <color indexed="63"/>
      <name val="VAG Rounded Std Bold"/>
    </font>
    <font>
      <sz val="14"/>
      <color indexed="9"/>
      <name val="VAG Rounded Std Bold"/>
    </font>
    <font>
      <sz val="14"/>
      <color indexed="23"/>
      <name val="VAG Rounded Std Bold"/>
    </font>
    <font>
      <sz val="14"/>
      <name val="VAG Rounded Std Bold"/>
    </font>
    <font>
      <u/>
      <sz val="14"/>
      <color rgb="FFFF0000"/>
      <name val="VAG Rounded Std Bold"/>
    </font>
    <font>
      <b/>
      <sz val="14"/>
      <name val="Open Sans"/>
      <family val="2"/>
    </font>
    <font>
      <sz val="10"/>
      <name val="VAGRounded BT"/>
    </font>
    <font>
      <b/>
      <sz val="11"/>
      <color indexed="9"/>
      <name val="VAG Rounded Std Bold"/>
    </font>
    <font>
      <sz val="10"/>
      <name val="VAG Rounded Std Bold"/>
    </font>
    <font>
      <sz val="11"/>
      <name val="VAG Rounded Std Bold"/>
    </font>
    <font>
      <sz val="11"/>
      <color indexed="9"/>
      <name val="VAG Rounded Std Bold"/>
    </font>
    <font>
      <sz val="10"/>
      <name val="VAGRoundedStd-Bold"/>
    </font>
    <font>
      <sz val="12"/>
      <color indexed="63"/>
      <name val="VAG Rounded Std Bold"/>
    </font>
    <font>
      <sz val="12"/>
      <name val="VAG Rounded Std Thin"/>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0"/>
      <color theme="1"/>
      <name val="Open Sans"/>
      <family val="2"/>
    </font>
    <font>
      <b/>
      <sz val="11"/>
      <name val="VAG Rounded Std Bold"/>
    </font>
    <font>
      <b/>
      <sz val="11"/>
      <color indexed="63"/>
      <name val="Open Sans"/>
      <family val="2"/>
    </font>
    <font>
      <sz val="11"/>
      <color indexed="63"/>
      <name val="Open Sans"/>
      <family val="2"/>
    </font>
    <font>
      <sz val="10"/>
      <color indexed="9"/>
      <name val="Open Sans"/>
      <family val="2"/>
    </font>
    <font>
      <sz val="14"/>
      <name val="VAG Rounded Std Light"/>
    </font>
    <font>
      <sz val="20"/>
      <color rgb="FFE26207"/>
      <name val="VAG Rounded Std Bold"/>
    </font>
    <font>
      <sz val="8"/>
      <name val="Open Sans"/>
      <family val="2"/>
    </font>
    <font>
      <sz val="10"/>
      <color indexed="9"/>
      <name val="VAG Rounded Std Bold"/>
    </font>
    <font>
      <sz val="12"/>
      <name val="Calibri"/>
      <family val="2"/>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C81946"/>
        <bgColor indexed="64"/>
      </patternFill>
    </fill>
    <fill>
      <patternFill patternType="solid">
        <fgColor rgb="FFDAEEF3"/>
        <bgColor rgb="FFDAEEF3"/>
      </patternFill>
    </fill>
  </fills>
  <borders count="4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bottom style="medium">
        <color theme="0" tint="-0.499984740745262"/>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right/>
      <top style="thin">
        <color theme="0" tint="-0.499984740745262"/>
      </top>
      <bottom style="thin">
        <color theme="4" tint="0.79998168889431442"/>
      </bottom>
      <diagonal/>
    </border>
    <border>
      <left/>
      <right/>
      <top/>
      <bottom style="double">
        <color theme="0" tint="-0.499984740745262"/>
      </bottom>
      <diagonal/>
    </border>
    <border>
      <left style="thin">
        <color theme="4" tint="0.79998168889431442"/>
      </left>
      <right style="thin">
        <color theme="4" tint="0.79998168889431442"/>
      </right>
      <top style="thin">
        <color theme="4" tint="0.79998168889431442"/>
      </top>
      <bottom style="double">
        <color theme="0" tint="-0.499984740745262"/>
      </bottom>
      <diagonal/>
    </border>
    <border>
      <left/>
      <right/>
      <top style="double">
        <color theme="0" tint="-0.499984740745262"/>
      </top>
      <bottom/>
      <diagonal/>
    </border>
    <border>
      <left/>
      <right/>
      <top/>
      <bottom style="thin">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style="thin">
        <color indexed="9"/>
      </right>
      <top style="thin">
        <color indexed="9"/>
      </top>
      <bottom/>
      <diagonal/>
    </border>
    <border>
      <left/>
      <right/>
      <top style="thick">
        <color rgb="FFE26207"/>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s>
  <cellStyleXfs count="30">
    <xf numFmtId="0" fontId="0" fillId="0" borderId="0"/>
    <xf numFmtId="0" fontId="3" fillId="0" borderId="1"/>
    <xf numFmtId="0" fontId="3" fillId="0" borderId="1"/>
    <xf numFmtId="0" fontId="4" fillId="0" borderId="1"/>
    <xf numFmtId="44" fontId="5" fillId="0" borderId="1" applyFont="0" applyFill="0" applyBorder="0" applyAlignment="0" applyProtection="0"/>
    <xf numFmtId="9" fontId="4" fillId="0" borderId="1" applyFont="0" applyFill="0" applyBorder="0" applyAlignment="0" applyProtection="0"/>
    <xf numFmtId="0" fontId="5" fillId="0" borderId="1"/>
    <xf numFmtId="164" fontId="5" fillId="0" borderId="1" applyFont="0" applyFill="0" applyBorder="0" applyAlignment="0" applyProtection="0"/>
    <xf numFmtId="170" fontId="3" fillId="0" borderId="1" applyFont="0" applyFill="0" applyBorder="0" applyAlignment="0" applyProtection="0"/>
    <xf numFmtId="9" fontId="3" fillId="0" borderId="1" applyFont="0" applyFill="0" applyBorder="0" applyAlignment="0" applyProtection="0"/>
    <xf numFmtId="0" fontId="6" fillId="0" borderId="1"/>
    <xf numFmtId="43" fontId="5" fillId="0" borderId="1" applyFont="0" applyFill="0" applyBorder="0" applyAlignment="0" applyProtection="0"/>
    <xf numFmtId="43" fontId="5" fillId="0" borderId="1" applyFont="0" applyFill="0" applyBorder="0" applyAlignment="0" applyProtection="0"/>
    <xf numFmtId="9" fontId="5" fillId="0" borderId="1" applyFont="0" applyFill="0" applyBorder="0" applyAlignment="0" applyProtection="0"/>
    <xf numFmtId="165" fontId="7" fillId="0" borderId="0" applyFont="0" applyFill="0" applyBorder="0" applyAlignment="0" applyProtection="0"/>
    <xf numFmtId="169" fontId="3" fillId="0" borderId="1"/>
    <xf numFmtId="169" fontId="3" fillId="0" borderId="1"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6" borderId="8" applyNumberFormat="0" applyAlignment="0" applyProtection="0"/>
    <xf numFmtId="0" fontId="8" fillId="7" borderId="9"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43" fontId="2" fillId="0" borderId="1" applyFont="0" applyFill="0" applyBorder="0" applyAlignment="0" applyProtection="0"/>
    <xf numFmtId="0" fontId="54" fillId="0" borderId="1"/>
  </cellStyleXfs>
  <cellXfs count="303">
    <xf numFmtId="0" fontId="0" fillId="0" borderId="0" xfId="0"/>
    <xf numFmtId="1" fontId="34" fillId="4" borderId="1" xfId="5" applyNumberFormat="1" applyFont="1" applyFill="1" applyAlignment="1" applyProtection="1">
      <alignment horizontal="center" vertical="center" wrapText="1"/>
    </xf>
    <xf numFmtId="9" fontId="34" fillId="4" borderId="1" xfId="5" applyFont="1" applyFill="1" applyAlignment="1" applyProtection="1">
      <alignment vertical="center" wrapText="1"/>
    </xf>
    <xf numFmtId="9" fontId="35" fillId="4" borderId="1" xfId="18" applyFont="1" applyFill="1" applyBorder="1" applyAlignment="1" applyProtection="1">
      <alignment horizontal="center" vertical="center"/>
    </xf>
    <xf numFmtId="1" fontId="34" fillId="0" borderId="1" xfId="5" applyNumberFormat="1" applyFont="1" applyBorder="1" applyAlignment="1" applyProtection="1">
      <alignment horizontal="center" vertical="center" wrapText="1"/>
    </xf>
    <xf numFmtId="9" fontId="34" fillId="0" borderId="1" xfId="5" applyFont="1" applyBorder="1" applyAlignment="1" applyProtection="1">
      <alignment vertical="center" wrapText="1"/>
    </xf>
    <xf numFmtId="9" fontId="21" fillId="0" borderId="1" xfId="5" applyFont="1" applyBorder="1" applyAlignment="1" applyProtection="1">
      <alignment vertical="center" wrapText="1"/>
    </xf>
    <xf numFmtId="9" fontId="36" fillId="0" borderId="1" xfId="18" applyFont="1" applyBorder="1" applyAlignment="1" applyProtection="1">
      <alignment horizontal="center" vertical="center"/>
    </xf>
    <xf numFmtId="1" fontId="34" fillId="4" borderId="1" xfId="5" applyNumberFormat="1" applyFont="1" applyFill="1" applyBorder="1" applyAlignment="1" applyProtection="1">
      <alignment horizontal="center" vertical="center" wrapText="1"/>
    </xf>
    <xf numFmtId="9" fontId="34" fillId="4" borderId="1" xfId="5" applyFont="1" applyFill="1" applyBorder="1" applyAlignment="1" applyProtection="1">
      <alignment vertical="center" wrapText="1"/>
    </xf>
    <xf numFmtId="9" fontId="21" fillId="4" borderId="1" xfId="5" applyFont="1" applyFill="1" applyBorder="1" applyAlignment="1" applyProtection="1">
      <alignment vertical="center" wrapText="1"/>
    </xf>
    <xf numFmtId="44" fontId="13" fillId="0" borderId="1" xfId="17" applyFont="1" applyBorder="1" applyAlignment="1" applyProtection="1">
      <alignment horizontal="center"/>
    </xf>
    <xf numFmtId="44" fontId="40" fillId="2" borderId="1" xfId="17" applyFont="1" applyFill="1" applyBorder="1" applyProtection="1"/>
    <xf numFmtId="0" fontId="43" fillId="2" borderId="2" xfId="21" applyNumberFormat="1" applyFont="1" applyFill="1" applyBorder="1" applyAlignment="1" applyProtection="1">
      <alignment horizontal="center" vertical="top"/>
    </xf>
    <xf numFmtId="0" fontId="43" fillId="2" borderId="2" xfId="21" applyNumberFormat="1" applyFont="1" applyFill="1" applyBorder="1" applyAlignment="1" applyProtection="1">
      <alignment horizontal="center"/>
    </xf>
    <xf numFmtId="172" fontId="40" fillId="2" borderId="2" xfId="19" applyNumberFormat="1" applyFont="1" applyFill="1" applyBorder="1" applyAlignment="1" applyProtection="1"/>
    <xf numFmtId="173" fontId="40" fillId="2" borderId="2" xfId="19" applyNumberFormat="1" applyFont="1" applyFill="1" applyBorder="1" applyAlignment="1" applyProtection="1">
      <alignment horizontal="center"/>
    </xf>
    <xf numFmtId="173" fontId="40" fillId="2" borderId="2" xfId="22" applyNumberFormat="1" applyFont="1" applyFill="1" applyBorder="1" applyProtection="1"/>
    <xf numFmtId="172" fontId="40" fillId="2" borderId="2" xfId="20" applyNumberFormat="1" applyFont="1" applyFill="1" applyBorder="1" applyAlignment="1" applyProtection="1"/>
    <xf numFmtId="44" fontId="29" fillId="2" borderId="1" xfId="17" applyFont="1" applyFill="1" applyBorder="1" applyProtection="1"/>
    <xf numFmtId="9" fontId="40" fillId="2" borderId="1" xfId="18" applyFont="1" applyFill="1" applyBorder="1" applyProtection="1"/>
    <xf numFmtId="9" fontId="33" fillId="10" borderId="18" xfId="18" applyFont="1" applyFill="1" applyBorder="1" applyAlignment="1" applyProtection="1">
      <alignment horizontal="center" vertical="center"/>
      <protection locked="0"/>
    </xf>
    <xf numFmtId="9" fontId="34" fillId="0" borderId="1" xfId="5" applyFont="1" applyFill="1" applyAlignment="1" applyProtection="1">
      <alignment vertical="center" wrapText="1"/>
    </xf>
    <xf numFmtId="9" fontId="36" fillId="2" borderId="1" xfId="18" applyFont="1" applyFill="1" applyBorder="1" applyAlignment="1" applyProtection="1">
      <alignment horizontal="center" vertical="center"/>
    </xf>
    <xf numFmtId="44" fontId="34" fillId="0" borderId="1" xfId="17" applyFont="1" applyBorder="1" applyAlignment="1" applyProtection="1">
      <alignment horizontal="center"/>
    </xf>
    <xf numFmtId="8" fontId="33" fillId="10" borderId="18" xfId="3" applyNumberFormat="1" applyFont="1" applyFill="1" applyBorder="1" applyAlignment="1" applyProtection="1">
      <alignment horizontal="center" vertical="center"/>
      <protection locked="0"/>
    </xf>
    <xf numFmtId="167" fontId="34" fillId="4" borderId="1" xfId="18" applyNumberFormat="1" applyFont="1" applyFill="1" applyBorder="1" applyAlignment="1" applyProtection="1">
      <alignment horizontal="center" vertical="center"/>
    </xf>
    <xf numFmtId="167" fontId="34" fillId="0" borderId="1" xfId="18" applyNumberFormat="1" applyFont="1" applyBorder="1" applyAlignment="1" applyProtection="1">
      <alignment horizontal="center" vertical="center"/>
    </xf>
    <xf numFmtId="167" fontId="34" fillId="2" borderId="1" xfId="18" applyNumberFormat="1" applyFont="1" applyFill="1" applyBorder="1" applyAlignment="1" applyProtection="1">
      <alignment horizontal="center" vertical="center"/>
    </xf>
    <xf numFmtId="9" fontId="20" fillId="4" borderId="1" xfId="5" applyFont="1" applyFill="1" applyAlignment="1" applyProtection="1">
      <alignment vertical="center" wrapText="1"/>
    </xf>
    <xf numFmtId="9" fontId="20" fillId="0" borderId="1" xfId="5" applyFont="1" applyBorder="1" applyAlignment="1" applyProtection="1">
      <alignment vertical="center" wrapText="1"/>
    </xf>
    <xf numFmtId="9" fontId="20" fillId="4" borderId="1" xfId="5" applyFont="1" applyFill="1" applyBorder="1" applyAlignment="1" applyProtection="1">
      <alignment vertical="center" wrapText="1"/>
    </xf>
    <xf numFmtId="9" fontId="20" fillId="0" borderId="1" xfId="5" applyFont="1" applyFill="1" applyAlignment="1" applyProtection="1">
      <alignment vertical="center" wrapText="1"/>
    </xf>
    <xf numFmtId="1" fontId="34" fillId="4" borderId="22" xfId="5" applyNumberFormat="1" applyFont="1" applyFill="1" applyBorder="1" applyAlignment="1" applyProtection="1">
      <alignment horizontal="center" vertical="center" wrapText="1"/>
    </xf>
    <xf numFmtId="9" fontId="34" fillId="4" borderId="22" xfId="5" applyFont="1" applyFill="1" applyBorder="1" applyAlignment="1" applyProtection="1">
      <alignment vertical="center" wrapText="1"/>
    </xf>
    <xf numFmtId="9" fontId="20" fillId="4" borderId="22" xfId="5" applyFont="1" applyFill="1" applyBorder="1" applyAlignment="1" applyProtection="1">
      <alignment vertical="center" wrapText="1"/>
    </xf>
    <xf numFmtId="9" fontId="34" fillId="10" borderId="23" xfId="18" applyFont="1" applyFill="1" applyBorder="1" applyAlignment="1" applyProtection="1">
      <alignment horizontal="center" vertical="center"/>
      <protection locked="0"/>
    </xf>
    <xf numFmtId="167" fontId="34" fillId="4" borderId="22" xfId="18" applyNumberFormat="1" applyFont="1" applyFill="1" applyBorder="1" applyAlignment="1" applyProtection="1">
      <alignment horizontal="center" vertical="center"/>
    </xf>
    <xf numFmtId="9" fontId="35" fillId="4" borderId="22" xfId="18" applyFont="1" applyFill="1" applyBorder="1" applyAlignment="1" applyProtection="1">
      <alignment horizontal="center" vertical="center"/>
    </xf>
    <xf numFmtId="9" fontId="33" fillId="10" borderId="25" xfId="18" applyFont="1" applyFill="1" applyBorder="1" applyAlignment="1" applyProtection="1">
      <alignment horizontal="center" vertical="center"/>
      <protection locked="0"/>
    </xf>
    <xf numFmtId="1" fontId="34" fillId="0" borderId="26" xfId="5" applyNumberFormat="1" applyFont="1" applyBorder="1" applyAlignment="1" applyProtection="1">
      <alignment horizontal="center" vertical="center" wrapText="1"/>
    </xf>
    <xf numFmtId="9" fontId="37" fillId="0" borderId="26" xfId="5" applyFont="1" applyBorder="1" applyAlignment="1" applyProtection="1">
      <alignment vertical="center" wrapText="1"/>
    </xf>
    <xf numFmtId="9" fontId="34" fillId="0" borderId="26" xfId="5" applyFont="1" applyBorder="1" applyAlignment="1" applyProtection="1">
      <alignment vertical="center" wrapText="1"/>
    </xf>
    <xf numFmtId="9" fontId="36" fillId="0" borderId="26" xfId="18" applyFont="1" applyBorder="1" applyAlignment="1" applyProtection="1">
      <alignment horizontal="center" vertical="center"/>
    </xf>
    <xf numFmtId="43" fontId="20" fillId="0" borderId="1" xfId="6" applyNumberFormat="1" applyFont="1"/>
    <xf numFmtId="0" fontId="20" fillId="0" borderId="1" xfId="6" applyFont="1"/>
    <xf numFmtId="43" fontId="22" fillId="0" borderId="1" xfId="12" applyFont="1" applyProtection="1"/>
    <xf numFmtId="169" fontId="22" fillId="0" borderId="1" xfId="6" applyNumberFormat="1" applyFont="1"/>
    <xf numFmtId="0" fontId="23" fillId="0" borderId="1" xfId="2" applyFont="1" applyAlignment="1">
      <alignment vertical="center"/>
    </xf>
    <xf numFmtId="0" fontId="21" fillId="0" borderId="0" xfId="0" applyFont="1"/>
    <xf numFmtId="0" fontId="20" fillId="0" borderId="19" xfId="6" applyFont="1" applyBorder="1"/>
    <xf numFmtId="0" fontId="20" fillId="0" borderId="20" xfId="6" applyFont="1" applyBorder="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22" fillId="0" borderId="1" xfId="6" applyFont="1" applyAlignment="1">
      <alignment horizontal="right"/>
    </xf>
    <xf numFmtId="167" fontId="20" fillId="0" borderId="1" xfId="13" applyNumberFormat="1" applyFont="1" applyProtection="1"/>
    <xf numFmtId="0" fontId="22" fillId="0" borderId="0" xfId="0" applyFont="1" applyAlignment="1">
      <alignment horizontal="justify" vertical="center"/>
    </xf>
    <xf numFmtId="43" fontId="22" fillId="0" borderId="1" xfId="6" applyNumberFormat="1" applyFont="1"/>
    <xf numFmtId="0" fontId="27" fillId="0" borderId="1" xfId="3" applyFont="1" applyAlignment="1">
      <alignment vertical="center"/>
    </xf>
    <xf numFmtId="0" fontId="28" fillId="0" borderId="1" xfId="3" applyFont="1" applyAlignment="1">
      <alignment vertical="center"/>
    </xf>
    <xf numFmtId="0" fontId="40" fillId="2" borderId="0" xfId="0" applyFont="1" applyFill="1"/>
    <xf numFmtId="0" fontId="41" fillId="0" borderId="1" xfId="0" applyFont="1" applyBorder="1" applyAlignment="1">
      <alignment horizontal="left"/>
    </xf>
    <xf numFmtId="0" fontId="21" fillId="0" borderId="1" xfId="0" applyFont="1" applyBorder="1"/>
    <xf numFmtId="0" fontId="42" fillId="0" borderId="1" xfId="0" applyFont="1" applyBorder="1" applyAlignment="1">
      <alignment vertical="top"/>
    </xf>
    <xf numFmtId="0" fontId="43" fillId="2" borderId="0" xfId="0" applyFont="1" applyFill="1"/>
    <xf numFmtId="0" fontId="43" fillId="2" borderId="11" xfId="0" applyFont="1" applyFill="1" applyBorder="1" applyAlignment="1">
      <alignment horizontal="left" vertical="center" wrapText="1"/>
    </xf>
    <xf numFmtId="9" fontId="43" fillId="2" borderId="5" xfId="0" applyNumberFormat="1" applyFont="1" applyFill="1" applyBorder="1" applyAlignment="1">
      <alignment horizontal="center" vertical="center"/>
    </xf>
    <xf numFmtId="2" fontId="43" fillId="2" borderId="11" xfId="0" applyNumberFormat="1" applyFont="1" applyFill="1" applyBorder="1" applyAlignment="1">
      <alignment horizontal="center" vertical="center"/>
    </xf>
    <xf numFmtId="0" fontId="43" fillId="2" borderId="12" xfId="0" applyFont="1" applyFill="1" applyBorder="1" applyAlignment="1">
      <alignment horizontal="center" vertical="center"/>
    </xf>
    <xf numFmtId="0" fontId="44" fillId="2" borderId="14" xfId="0" applyFont="1" applyFill="1" applyBorder="1" applyAlignment="1">
      <alignment horizontal="left"/>
    </xf>
    <xf numFmtId="44" fontId="45" fillId="0" borderId="1" xfId="17" applyFont="1" applyFill="1" applyBorder="1" applyAlignment="1" applyProtection="1">
      <alignment horizontal="center"/>
    </xf>
    <xf numFmtId="168" fontId="44" fillId="2" borderId="13" xfId="0" applyNumberFormat="1" applyFont="1" applyFill="1" applyBorder="1" applyAlignment="1">
      <alignment horizontal="center"/>
    </xf>
    <xf numFmtId="168" fontId="44" fillId="2" borderId="6" xfId="0" applyNumberFormat="1" applyFont="1" applyFill="1" applyBorder="1" applyAlignment="1">
      <alignment horizontal="center"/>
    </xf>
    <xf numFmtId="166" fontId="40" fillId="2" borderId="0" xfId="0" applyNumberFormat="1" applyFont="1" applyFill="1"/>
    <xf numFmtId="0" fontId="40" fillId="2" borderId="11" xfId="0" applyFont="1" applyFill="1" applyBorder="1"/>
    <xf numFmtId="171" fontId="40" fillId="2" borderId="5" xfId="0" applyNumberFormat="1" applyFont="1" applyFill="1" applyBorder="1"/>
    <xf numFmtId="166" fontId="40" fillId="2" borderId="13" xfId="0" applyNumberFormat="1" applyFont="1" applyFill="1" applyBorder="1" applyAlignment="1">
      <alignment horizontal="right"/>
    </xf>
    <xf numFmtId="166" fontId="40" fillId="2" borderId="6" xfId="0" applyNumberFormat="1" applyFont="1" applyFill="1" applyBorder="1" applyAlignment="1">
      <alignment horizontal="right"/>
    </xf>
    <xf numFmtId="0" fontId="40" fillId="2" borderId="13" xfId="0" applyFont="1" applyFill="1" applyBorder="1"/>
    <xf numFmtId="0" fontId="40" fillId="2" borderId="1" xfId="0" applyFont="1" applyFill="1" applyBorder="1"/>
    <xf numFmtId="0" fontId="40" fillId="2" borderId="6" xfId="0" applyFont="1" applyFill="1" applyBorder="1"/>
    <xf numFmtId="0" fontId="40" fillId="2" borderId="14" xfId="0" applyFont="1" applyFill="1" applyBorder="1" applyAlignment="1">
      <alignment vertical="center"/>
    </xf>
    <xf numFmtId="0" fontId="40" fillId="2" borderId="10" xfId="0" applyFont="1" applyFill="1" applyBorder="1"/>
    <xf numFmtId="0" fontId="40" fillId="2" borderId="14" xfId="0" applyFont="1" applyFill="1" applyBorder="1"/>
    <xf numFmtId="0" fontId="40" fillId="2" borderId="15" xfId="0" applyFont="1" applyFill="1" applyBorder="1"/>
    <xf numFmtId="0" fontId="29" fillId="0" borderId="1" xfId="0" applyFont="1" applyBorder="1"/>
    <xf numFmtId="0" fontId="45" fillId="2" borderId="1" xfId="0" applyFont="1" applyFill="1" applyBorder="1"/>
    <xf numFmtId="0" fontId="40" fillId="2" borderId="2" xfId="0" applyFont="1" applyFill="1" applyBorder="1"/>
    <xf numFmtId="0" fontId="46" fillId="2" borderId="0" xfId="0" applyFont="1" applyFill="1"/>
    <xf numFmtId="2" fontId="40" fillId="2" borderId="11" xfId="0" applyNumberFormat="1" applyFont="1" applyFill="1" applyBorder="1"/>
    <xf numFmtId="165" fontId="46" fillId="2" borderId="0" xfId="14" applyFont="1" applyFill="1" applyProtection="1"/>
    <xf numFmtId="165" fontId="40" fillId="2" borderId="0" xfId="14" applyFont="1" applyFill="1" applyProtection="1"/>
    <xf numFmtId="0" fontId="40" fillId="2" borderId="2" xfId="0" applyFont="1" applyFill="1" applyBorder="1" applyAlignment="1">
      <alignment horizontal="center"/>
    </xf>
    <xf numFmtId="171" fontId="43" fillId="2" borderId="1" xfId="0" applyNumberFormat="1" applyFont="1" applyFill="1" applyBorder="1" applyAlignment="1">
      <alignment horizontal="right"/>
    </xf>
    <xf numFmtId="2" fontId="40" fillId="2" borderId="2" xfId="0" applyNumberFormat="1" applyFont="1" applyFill="1" applyBorder="1" applyAlignment="1">
      <alignment horizontal="center"/>
    </xf>
    <xf numFmtId="0" fontId="40" fillId="0" borderId="1" xfId="0" applyFont="1" applyBorder="1" applyAlignment="1">
      <alignment horizontal="right"/>
    </xf>
    <xf numFmtId="2" fontId="29" fillId="0" borderId="0" xfId="0" applyNumberFormat="1" applyFont="1" applyAlignment="1">
      <alignment horizontal="center"/>
    </xf>
    <xf numFmtId="0" fontId="40" fillId="0" borderId="1" xfId="0" applyFont="1" applyBorder="1"/>
    <xf numFmtId="0" fontId="29" fillId="2" borderId="1" xfId="0" applyFont="1" applyFill="1" applyBorder="1"/>
    <xf numFmtId="0" fontId="29" fillId="2" borderId="0" xfId="0" applyFont="1" applyFill="1"/>
    <xf numFmtId="0" fontId="47" fillId="2" borderId="1" xfId="0" applyFont="1" applyFill="1" applyBorder="1" applyAlignment="1">
      <alignment horizontal="left"/>
    </xf>
    <xf numFmtId="166" fontId="13" fillId="2" borderId="1" xfId="0" applyNumberFormat="1" applyFont="1" applyFill="1" applyBorder="1" applyAlignment="1">
      <alignment horizontal="left"/>
    </xf>
    <xf numFmtId="0" fontId="13" fillId="2" borderId="1" xfId="0" applyFont="1" applyFill="1" applyBorder="1" applyAlignment="1">
      <alignment horizontal="left"/>
    </xf>
    <xf numFmtId="166" fontId="13" fillId="2" borderId="0" xfId="0" applyNumberFormat="1" applyFont="1" applyFill="1" applyAlignment="1">
      <alignment horizontal="left"/>
    </xf>
    <xf numFmtId="167" fontId="29" fillId="2" borderId="0" xfId="18" applyNumberFormat="1" applyFont="1" applyFill="1" applyProtection="1"/>
    <xf numFmtId="10" fontId="29" fillId="2" borderId="0" xfId="18" applyNumberFormat="1" applyFont="1" applyFill="1" applyProtection="1"/>
    <xf numFmtId="0" fontId="32" fillId="3" borderId="1" xfId="1" applyFont="1" applyFill="1" applyAlignment="1">
      <alignment horizontal="center"/>
    </xf>
    <xf numFmtId="0" fontId="38" fillId="0" borderId="1" xfId="2" applyFont="1" applyAlignment="1">
      <alignment horizontal="left" vertical="center"/>
    </xf>
    <xf numFmtId="0" fontId="32" fillId="3" borderId="1" xfId="1" applyFont="1" applyFill="1"/>
    <xf numFmtId="0" fontId="22" fillId="0" borderId="1" xfId="0" applyFont="1" applyBorder="1" applyAlignment="1">
      <alignment horizontal="center" vertical="top"/>
    </xf>
    <xf numFmtId="0" fontId="22" fillId="0" borderId="1" xfId="0" applyFont="1" applyBorder="1" applyAlignment="1">
      <alignment vertical="top"/>
    </xf>
    <xf numFmtId="0" fontId="20" fillId="0" borderId="1" xfId="0" applyFont="1" applyBorder="1"/>
    <xf numFmtId="0" fontId="20" fillId="0" borderId="1" xfId="3" applyFont="1" applyAlignment="1">
      <alignment horizontal="center"/>
    </xf>
    <xf numFmtId="0" fontId="20" fillId="0" borderId="1" xfId="3" applyFont="1"/>
    <xf numFmtId="0" fontId="22" fillId="0" borderId="1" xfId="3" applyFont="1" applyAlignment="1">
      <alignment horizontal="center" vertical="center"/>
    </xf>
    <xf numFmtId="0" fontId="22" fillId="0" borderId="10" xfId="3" applyFont="1" applyBorder="1" applyAlignment="1">
      <alignment horizontal="center" vertical="center" wrapText="1"/>
    </xf>
    <xf numFmtId="0" fontId="22" fillId="0" borderId="1" xfId="3" applyFont="1" applyAlignment="1">
      <alignment vertical="center"/>
    </xf>
    <xf numFmtId="0" fontId="20" fillId="0" borderId="1" xfId="3" applyFont="1" applyAlignment="1">
      <alignment horizontal="center" vertical="center"/>
    </xf>
    <xf numFmtId="9" fontId="20" fillId="0" borderId="3" xfId="3" applyNumberFormat="1" applyFont="1" applyBorder="1" applyAlignment="1">
      <alignment horizontal="left" vertical="center" wrapText="1" indent="1"/>
    </xf>
    <xf numFmtId="3" fontId="20" fillId="4" borderId="3" xfId="3" applyNumberFormat="1" applyFont="1" applyFill="1" applyBorder="1" applyAlignment="1">
      <alignment horizontal="center" vertical="center"/>
    </xf>
    <xf numFmtId="166" fontId="20" fillId="0" borderId="3" xfId="4" applyNumberFormat="1" applyFont="1" applyFill="1" applyBorder="1" applyAlignment="1" applyProtection="1">
      <alignment horizontal="center" vertical="center"/>
    </xf>
    <xf numFmtId="166" fontId="20" fillId="4" borderId="3" xfId="4" applyNumberFormat="1" applyFont="1" applyFill="1" applyBorder="1" applyAlignment="1" applyProtection="1">
      <alignment horizontal="center" vertical="center"/>
    </xf>
    <xf numFmtId="168" fontId="20" fillId="4" borderId="3" xfId="3" applyNumberFormat="1" applyFont="1" applyFill="1" applyBorder="1" applyAlignment="1">
      <alignment horizontal="center" vertical="center"/>
    </xf>
    <xf numFmtId="0" fontId="20" fillId="0" borderId="1" xfId="3" applyFont="1" applyAlignment="1">
      <alignment vertical="center"/>
    </xf>
    <xf numFmtId="4" fontId="39" fillId="0" borderId="1" xfId="3" applyNumberFormat="1" applyFont="1" applyAlignment="1">
      <alignment vertical="center"/>
    </xf>
    <xf numFmtId="165" fontId="20" fillId="0" borderId="1" xfId="14" applyFont="1" applyBorder="1" applyAlignment="1" applyProtection="1">
      <alignment vertical="center"/>
    </xf>
    <xf numFmtId="165" fontId="20" fillId="0" borderId="1" xfId="3" applyNumberFormat="1" applyFont="1" applyAlignment="1">
      <alignment vertical="center"/>
    </xf>
    <xf numFmtId="9" fontId="20" fillId="0" borderId="4" xfId="3" applyNumberFormat="1" applyFont="1" applyBorder="1" applyAlignment="1">
      <alignment horizontal="left" vertical="center" wrapText="1" indent="1"/>
    </xf>
    <xf numFmtId="3" fontId="20" fillId="2" borderId="3" xfId="3" applyNumberFormat="1" applyFont="1" applyFill="1" applyBorder="1" applyAlignment="1">
      <alignment horizontal="center" vertical="center"/>
    </xf>
    <xf numFmtId="3" fontId="22" fillId="2" borderId="12" xfId="3" applyNumberFormat="1" applyFont="1" applyFill="1" applyBorder="1" applyAlignment="1">
      <alignment horizontal="left" vertical="center"/>
    </xf>
    <xf numFmtId="166" fontId="22" fillId="2" borderId="2" xfId="4" applyNumberFormat="1" applyFont="1" applyFill="1" applyBorder="1" applyAlignment="1" applyProtection="1">
      <alignment horizontal="center" vertical="center"/>
    </xf>
    <xf numFmtId="3" fontId="20" fillId="0" borderId="1" xfId="3" applyNumberFormat="1" applyFont="1" applyAlignment="1">
      <alignment horizontal="center" vertical="top"/>
    </xf>
    <xf numFmtId="3" fontId="22" fillId="0" borderId="1" xfId="3" applyNumberFormat="1" applyFont="1" applyAlignment="1">
      <alignment horizontal="left" vertical="center"/>
    </xf>
    <xf numFmtId="166" fontId="20" fillId="0" borderId="1" xfId="3" applyNumberFormat="1" applyFont="1" applyAlignment="1">
      <alignment horizontal="center"/>
    </xf>
    <xf numFmtId="0" fontId="39" fillId="0" borderId="1" xfId="3" applyFont="1"/>
    <xf numFmtId="166" fontId="20" fillId="0" borderId="1" xfId="3" applyNumberFormat="1" applyFont="1"/>
    <xf numFmtId="0" fontId="53" fillId="0" borderId="1" xfId="3" applyFont="1" applyAlignment="1">
      <alignment vertical="center"/>
    </xf>
    <xf numFmtId="0" fontId="53" fillId="0" borderId="1" xfId="3" applyFont="1"/>
    <xf numFmtId="0" fontId="34" fillId="0" borderId="1" xfId="3" applyFont="1"/>
    <xf numFmtId="9" fontId="36" fillId="0" borderId="1" xfId="3" applyNumberFormat="1" applyFont="1"/>
    <xf numFmtId="9" fontId="49" fillId="0" borderId="1" xfId="3" quotePrefix="1" applyNumberFormat="1" applyFont="1"/>
    <xf numFmtId="0" fontId="34" fillId="0" borderId="1" xfId="3" applyFont="1" applyAlignment="1">
      <alignment horizontal="center"/>
    </xf>
    <xf numFmtId="0" fontId="48" fillId="0" borderId="19" xfId="2" applyFont="1" applyBorder="1" applyAlignment="1">
      <alignment horizontal="left" vertical="center"/>
    </xf>
    <xf numFmtId="0" fontId="50" fillId="0" borderId="19" xfId="2" applyFont="1" applyBorder="1" applyAlignment="1">
      <alignment vertical="center"/>
    </xf>
    <xf numFmtId="0" fontId="34" fillId="0" borderId="20" xfId="3" applyFont="1" applyBorder="1"/>
    <xf numFmtId="0" fontId="19" fillId="0" borderId="1" xfId="3" applyFont="1"/>
    <xf numFmtId="0" fontId="34" fillId="0" borderId="1" xfId="2" applyFont="1" applyAlignment="1">
      <alignment horizontal="left" vertical="center"/>
    </xf>
    <xf numFmtId="0" fontId="51" fillId="0" borderId="1" xfId="3" quotePrefix="1" applyFont="1"/>
    <xf numFmtId="0" fontId="19" fillId="0" borderId="1" xfId="2" applyFont="1" applyAlignment="1">
      <alignment horizontal="left" vertical="center"/>
    </xf>
    <xf numFmtId="0" fontId="52" fillId="0" borderId="21" xfId="6" applyFont="1" applyBorder="1" applyAlignment="1">
      <alignment horizontal="left" vertical="center"/>
    </xf>
    <xf numFmtId="0" fontId="33" fillId="0" borderId="21" xfId="6" applyFont="1" applyBorder="1" applyAlignment="1">
      <alignment horizontal="left" vertical="center"/>
    </xf>
    <xf numFmtId="0" fontId="33" fillId="0" borderId="21" xfId="6" applyFont="1" applyBorder="1" applyAlignment="1">
      <alignment horizontal="left" vertical="center" wrapText="1"/>
    </xf>
    <xf numFmtId="0" fontId="33" fillId="0" borderId="21" xfId="6" applyFont="1" applyBorder="1" applyAlignment="1">
      <alignment horizontal="center" vertical="top" wrapText="1"/>
    </xf>
    <xf numFmtId="0" fontId="34" fillId="0" borderId="1" xfId="3" applyFont="1" applyAlignment="1">
      <alignment vertical="center"/>
    </xf>
    <xf numFmtId="8" fontId="34" fillId="0" borderId="26" xfId="3" applyNumberFormat="1" applyFont="1" applyBorder="1" applyAlignment="1">
      <alignment horizontal="center" vertical="center"/>
    </xf>
    <xf numFmtId="0" fontId="34" fillId="0" borderId="19" xfId="3" applyFont="1" applyBorder="1"/>
    <xf numFmtId="0" fontId="34" fillId="0" borderId="19" xfId="3" applyFont="1" applyBorder="1" applyAlignment="1">
      <alignment horizontal="center"/>
    </xf>
    <xf numFmtId="0" fontId="34" fillId="0" borderId="20" xfId="3" applyFont="1" applyBorder="1" applyAlignment="1">
      <alignment horizontal="center"/>
    </xf>
    <xf numFmtId="0" fontId="19" fillId="0" borderId="1" xfId="3" applyFont="1" applyAlignment="1">
      <alignment vertical="center"/>
    </xf>
    <xf numFmtId="0" fontId="34" fillId="0" borderId="20" xfId="3" applyFont="1" applyBorder="1" applyAlignment="1">
      <alignment vertical="center"/>
    </xf>
    <xf numFmtId="0" fontId="13" fillId="0" borderId="1" xfId="3" applyFont="1"/>
    <xf numFmtId="0" fontId="13" fillId="0" borderId="1" xfId="3" applyFont="1" applyAlignment="1">
      <alignment horizontal="center"/>
    </xf>
    <xf numFmtId="0" fontId="14" fillId="0" borderId="19" xfId="2" applyFont="1" applyBorder="1" applyAlignment="1">
      <alignment horizontal="left" vertical="center"/>
    </xf>
    <xf numFmtId="0" fontId="15" fillId="0" borderId="19" xfId="2" applyFont="1" applyBorder="1" applyAlignment="1">
      <alignment vertical="center"/>
    </xf>
    <xf numFmtId="0" fontId="13" fillId="0" borderId="20" xfId="3" applyFont="1" applyBorder="1"/>
    <xf numFmtId="0" fontId="16" fillId="0" borderId="1" xfId="2" applyFont="1" applyAlignment="1">
      <alignment horizontal="left" vertical="center"/>
    </xf>
    <xf numFmtId="0" fontId="30" fillId="0" borderId="1" xfId="3" quotePrefix="1" applyFont="1"/>
    <xf numFmtId="0" fontId="31" fillId="0" borderId="1" xfId="6" applyFont="1" applyAlignment="1">
      <alignment horizontal="left" vertical="center"/>
    </xf>
    <xf numFmtId="0" fontId="32" fillId="0" borderId="1" xfId="6" applyFont="1" applyAlignment="1">
      <alignment horizontal="left" vertical="center"/>
    </xf>
    <xf numFmtId="0" fontId="33" fillId="0" borderId="1" xfId="6" applyFont="1" applyAlignment="1">
      <alignment horizontal="center" vertical="top" wrapText="1"/>
    </xf>
    <xf numFmtId="0" fontId="21" fillId="0" borderId="1" xfId="3" applyFont="1"/>
    <xf numFmtId="8" fontId="34" fillId="0" borderId="1" xfId="3" applyNumberFormat="1" applyFont="1" applyAlignment="1">
      <alignment horizontal="center" vertical="center"/>
    </xf>
    <xf numFmtId="0" fontId="21" fillId="0" borderId="1" xfId="3" applyFont="1" applyAlignment="1">
      <alignment vertical="center"/>
    </xf>
    <xf numFmtId="8" fontId="34" fillId="4" borderId="1" xfId="3" applyNumberFormat="1" applyFont="1" applyFill="1" applyAlignment="1">
      <alignment horizontal="center" vertical="center"/>
    </xf>
    <xf numFmtId="0" fontId="13" fillId="0" borderId="19" xfId="3" applyFont="1" applyBorder="1"/>
    <xf numFmtId="0" fontId="13" fillId="0" borderId="19" xfId="3" applyFont="1" applyBorder="1" applyAlignment="1">
      <alignment horizontal="center"/>
    </xf>
    <xf numFmtId="0" fontId="13" fillId="0" borderId="20" xfId="3" applyFont="1" applyBorder="1" applyAlignment="1">
      <alignment horizontal="center"/>
    </xf>
    <xf numFmtId="0" fontId="18" fillId="0" borderId="1" xfId="3" applyFont="1" applyAlignment="1">
      <alignmen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18" fillId="0" borderId="1" xfId="3" applyFont="1"/>
    <xf numFmtId="0" fontId="13" fillId="0" borderId="1" xfId="3" applyFont="1" applyAlignment="1">
      <alignment horizontal="center" vertical="top" wrapText="1"/>
    </xf>
    <xf numFmtId="0" fontId="13" fillId="0" borderId="1" xfId="3" applyFont="1" applyAlignment="1">
      <alignment vertical="center"/>
    </xf>
    <xf numFmtId="0" fontId="22" fillId="0" borderId="10" xfId="3" applyFont="1" applyBorder="1" applyAlignment="1">
      <alignment horizontal="left" vertical="center" wrapText="1"/>
    </xf>
    <xf numFmtId="0" fontId="22" fillId="0" borderId="10" xfId="3" applyFont="1" applyBorder="1" applyAlignment="1">
      <alignment horizontal="center" vertical="center"/>
    </xf>
    <xf numFmtId="9" fontId="55" fillId="11" borderId="2" xfId="3" applyNumberFormat="1" applyFont="1" applyFill="1" applyBorder="1" applyAlignment="1">
      <alignment horizontal="center" vertical="center" wrapText="1"/>
    </xf>
    <xf numFmtId="9" fontId="36" fillId="11" borderId="26" xfId="5" applyFont="1" applyFill="1" applyBorder="1" applyAlignment="1" applyProtection="1">
      <alignment horizontal="center" vertical="center" wrapText="1"/>
    </xf>
    <xf numFmtId="168" fontId="55" fillId="11" borderId="7" xfId="3" applyNumberFormat="1" applyFont="1" applyFill="1" applyBorder="1" applyAlignment="1">
      <alignment horizontal="center" vertical="center"/>
    </xf>
    <xf numFmtId="0" fontId="56" fillId="11" borderId="1" xfId="0" applyFont="1" applyFill="1" applyBorder="1" applyAlignment="1">
      <alignment horizontal="left" vertical="center"/>
    </xf>
    <xf numFmtId="0" fontId="57" fillId="11" borderId="1" xfId="0" applyFont="1" applyFill="1" applyBorder="1" applyAlignment="1">
      <alignment horizontal="left"/>
    </xf>
    <xf numFmtId="0" fontId="58" fillId="0" borderId="1" xfId="2" applyFont="1"/>
    <xf numFmtId="0" fontId="60" fillId="0" borderId="27" xfId="26" applyFont="1" applyFill="1" applyBorder="1" applyAlignment="1" applyProtection="1">
      <alignment horizontal="left" vertical="center"/>
    </xf>
    <xf numFmtId="2" fontId="61" fillId="0" borderId="27" xfId="26" applyNumberFormat="1" applyFont="1" applyFill="1" applyBorder="1" applyAlignment="1" applyProtection="1">
      <alignment vertical="center"/>
    </xf>
    <xf numFmtId="0" fontId="62" fillId="0" borderId="27" xfId="26" applyFont="1" applyFill="1" applyBorder="1" applyAlignment="1" applyProtection="1">
      <alignment vertical="center"/>
    </xf>
    <xf numFmtId="0" fontId="63" fillId="0" borderId="27" xfId="26" applyFont="1" applyFill="1" applyBorder="1" applyAlignment="1" applyProtection="1">
      <alignment vertical="center"/>
    </xf>
    <xf numFmtId="2" fontId="64" fillId="0" borderId="27" xfId="26" applyNumberFormat="1" applyFont="1" applyFill="1" applyBorder="1" applyAlignment="1" applyProtection="1">
      <alignment vertical="center"/>
    </xf>
    <xf numFmtId="0" fontId="60" fillId="0" borderId="27" xfId="26" applyFont="1" applyFill="1" applyBorder="1" applyAlignment="1" applyProtection="1">
      <alignment horizontal="right" vertical="center"/>
    </xf>
    <xf numFmtId="0" fontId="58" fillId="0" borderId="1" xfId="2" applyFont="1" applyAlignment="1">
      <alignment vertical="center"/>
    </xf>
    <xf numFmtId="0" fontId="68" fillId="0" borderId="1" xfId="2" applyFont="1"/>
    <xf numFmtId="0" fontId="71" fillId="0" borderId="1" xfId="2" applyFont="1" applyAlignment="1">
      <alignment horizontal="center" vertical="center"/>
    </xf>
    <xf numFmtId="174" fontId="58" fillId="0" borderId="1" xfId="2" applyNumberFormat="1" applyFont="1"/>
    <xf numFmtId="166" fontId="76" fillId="0" borderId="1" xfId="8" applyNumberFormat="1" applyFont="1" applyFill="1" applyBorder="1" applyAlignment="1" applyProtection="1">
      <alignment horizontal="center" vertical="center"/>
    </xf>
    <xf numFmtId="166" fontId="77" fillId="2" borderId="30" xfId="8" applyNumberFormat="1" applyFont="1" applyFill="1" applyBorder="1" applyAlignment="1" applyProtection="1">
      <alignment horizontal="center" vertical="center"/>
    </xf>
    <xf numFmtId="166" fontId="76" fillId="2" borderId="1" xfId="8" applyNumberFormat="1" applyFont="1" applyFill="1" applyBorder="1" applyAlignment="1" applyProtection="1">
      <alignment horizontal="center" vertical="center"/>
    </xf>
    <xf numFmtId="2" fontId="78" fillId="0" borderId="1" xfId="9" applyNumberFormat="1" applyFont="1" applyFill="1" applyBorder="1" applyAlignment="1" applyProtection="1">
      <alignment vertical="center" wrapText="1"/>
    </xf>
    <xf numFmtId="174" fontId="74" fillId="0" borderId="1" xfId="8" applyNumberFormat="1" applyFont="1" applyFill="1" applyBorder="1" applyAlignment="1" applyProtection="1">
      <alignment horizontal="right" vertical="center"/>
    </xf>
    <xf numFmtId="174" fontId="58" fillId="0" borderId="1" xfId="2" applyNumberFormat="1" applyFont="1" applyAlignment="1">
      <alignment vertical="center"/>
    </xf>
    <xf numFmtId="166" fontId="76" fillId="4" borderId="1" xfId="8" applyNumberFormat="1" applyFont="1" applyFill="1" applyBorder="1" applyAlignment="1" applyProtection="1">
      <alignment horizontal="center" vertical="center"/>
    </xf>
    <xf numFmtId="166" fontId="77" fillId="2" borderId="32" xfId="8" applyNumberFormat="1" applyFont="1" applyFill="1" applyBorder="1" applyAlignment="1" applyProtection="1">
      <alignment horizontal="center" vertical="center"/>
    </xf>
    <xf numFmtId="166" fontId="69" fillId="2" borderId="32" xfId="8" applyNumberFormat="1" applyFont="1" applyFill="1" applyBorder="1" applyAlignment="1" applyProtection="1">
      <alignment horizontal="center" vertical="center"/>
    </xf>
    <xf numFmtId="166" fontId="77" fillId="2" borderId="37" xfId="8" applyNumberFormat="1" applyFont="1" applyFill="1" applyBorder="1" applyAlignment="1" applyProtection="1">
      <alignment horizontal="center" vertical="center"/>
    </xf>
    <xf numFmtId="166" fontId="77" fillId="2" borderId="1" xfId="8" applyNumberFormat="1" applyFont="1" applyFill="1" applyBorder="1" applyAlignment="1" applyProtection="1">
      <alignment horizontal="center" vertical="center"/>
    </xf>
    <xf numFmtId="175" fontId="81" fillId="0" borderId="1" xfId="8" applyNumberFormat="1" applyFont="1" applyFill="1" applyBorder="1" applyAlignment="1" applyProtection="1">
      <alignment horizontal="right" vertical="center"/>
    </xf>
    <xf numFmtId="174" fontId="81" fillId="0" borderId="1" xfId="8" applyNumberFormat="1" applyFont="1" applyFill="1" applyBorder="1" applyAlignment="1" applyProtection="1">
      <alignment horizontal="right" vertical="center"/>
    </xf>
    <xf numFmtId="9" fontId="82" fillId="0" borderId="1" xfId="9" applyFont="1" applyFill="1" applyBorder="1" applyAlignment="1" applyProtection="1">
      <alignment vertical="center" wrapText="1"/>
    </xf>
    <xf numFmtId="0" fontId="58" fillId="0" borderId="38" xfId="2" applyFont="1" applyBorder="1"/>
    <xf numFmtId="0" fontId="83" fillId="0" borderId="27" xfId="2" applyFont="1" applyBorder="1" applyAlignment="1" applyProtection="1">
      <alignment vertical="center"/>
      <protection locked="0"/>
    </xf>
    <xf numFmtId="0" fontId="63" fillId="0" borderId="27" xfId="26" applyFont="1" applyFill="1" applyBorder="1" applyAlignment="1" applyProtection="1">
      <alignment horizontal="center" vertical="center"/>
    </xf>
    <xf numFmtId="0" fontId="85" fillId="0" borderId="1" xfId="2" applyFont="1"/>
    <xf numFmtId="0" fontId="66" fillId="0" borderId="1" xfId="2" applyFont="1" applyAlignment="1">
      <alignment vertical="center"/>
    </xf>
    <xf numFmtId="0" fontId="68" fillId="0" borderId="1" xfId="2" applyFont="1" applyAlignment="1">
      <alignment vertical="center"/>
    </xf>
    <xf numFmtId="0" fontId="86" fillId="0" borderId="1" xfId="2" applyFont="1" applyAlignment="1">
      <alignment vertical="center"/>
    </xf>
    <xf numFmtId="0" fontId="59" fillId="0" borderId="27" xfId="0" applyFont="1" applyBorder="1"/>
    <xf numFmtId="0" fontId="66" fillId="0" borderId="0" xfId="0" applyFont="1"/>
    <xf numFmtId="2" fontId="67" fillId="0" borderId="28" xfId="0" applyNumberFormat="1" applyFont="1" applyBorder="1" applyAlignment="1">
      <alignment horizontal="center" vertical="center"/>
    </xf>
    <xf numFmtId="0" fontId="67" fillId="0" borderId="29" xfId="0" applyFont="1" applyBorder="1" applyAlignment="1">
      <alignment horizontal="center" vertical="center"/>
    </xf>
    <xf numFmtId="0" fontId="67" fillId="0" borderId="30" xfId="0" applyFont="1" applyBorder="1" applyAlignment="1">
      <alignment horizontal="center" vertical="center"/>
    </xf>
    <xf numFmtId="0" fontId="67" fillId="0" borderId="0" xfId="0" applyFont="1" applyAlignment="1">
      <alignment vertical="center"/>
    </xf>
    <xf numFmtId="0" fontId="67" fillId="0" borderId="0" xfId="0" applyFont="1" applyAlignment="1">
      <alignment horizontal="center" vertical="center" wrapText="1"/>
    </xf>
    <xf numFmtId="0" fontId="68" fillId="0" borderId="0" xfId="0" applyFont="1"/>
    <xf numFmtId="2" fontId="67" fillId="0" borderId="29" xfId="0" applyNumberFormat="1" applyFont="1" applyBorder="1" applyAlignment="1">
      <alignment horizontal="center"/>
    </xf>
    <xf numFmtId="0" fontId="70" fillId="0" borderId="0" xfId="0" applyFont="1"/>
    <xf numFmtId="0" fontId="69" fillId="0" borderId="0" xfId="0" applyFont="1" applyAlignment="1">
      <alignment horizontal="center"/>
    </xf>
    <xf numFmtId="0" fontId="67" fillId="0" borderId="0" xfId="0" applyFont="1" applyAlignment="1">
      <alignment horizontal="center" wrapText="1"/>
    </xf>
    <xf numFmtId="0" fontId="58" fillId="0" borderId="0" xfId="0" applyFont="1" applyAlignment="1">
      <alignment horizontal="center"/>
    </xf>
    <xf numFmtId="0" fontId="72" fillId="0" borderId="33" xfId="0" applyFont="1" applyBorder="1" applyAlignment="1">
      <alignment horizontal="center" vertical="center" wrapText="1"/>
    </xf>
    <xf numFmtId="0" fontId="72" fillId="0" borderId="34" xfId="0" applyFont="1" applyBorder="1" applyAlignment="1">
      <alignment horizontal="center" vertical="center" wrapText="1"/>
    </xf>
    <xf numFmtId="0" fontId="72" fillId="0" borderId="0" xfId="0" applyFont="1" applyAlignment="1">
      <alignment horizontal="center" vertical="center" wrapText="1"/>
    </xf>
    <xf numFmtId="0" fontId="72" fillId="0" borderId="35" xfId="0" applyFont="1" applyBorder="1" applyAlignment="1">
      <alignment horizontal="center" vertical="center" wrapText="1"/>
    </xf>
    <xf numFmtId="0" fontId="74" fillId="0" borderId="0" xfId="0" applyFont="1" applyAlignment="1">
      <alignment horizontal="center" vertical="center" wrapText="1"/>
    </xf>
    <xf numFmtId="0" fontId="58" fillId="0" borderId="0" xfId="0" applyFont="1" applyAlignment="1">
      <alignment vertical="center"/>
    </xf>
    <xf numFmtId="0" fontId="75" fillId="0" borderId="36" xfId="0" applyFont="1" applyBorder="1" applyAlignment="1">
      <alignment horizontal="center" vertical="center" wrapText="1"/>
    </xf>
    <xf numFmtId="166" fontId="75" fillId="2" borderId="30" xfId="0" applyNumberFormat="1" applyFont="1" applyFill="1" applyBorder="1" applyAlignment="1">
      <alignment horizontal="center" vertical="center" wrapText="1"/>
    </xf>
    <xf numFmtId="0" fontId="75" fillId="4" borderId="0" xfId="0" applyFont="1" applyFill="1" applyAlignment="1">
      <alignment horizontal="center" vertical="center" wrapText="1"/>
    </xf>
    <xf numFmtId="166" fontId="75" fillId="2" borderId="32" xfId="0" applyNumberFormat="1" applyFont="1" applyFill="1" applyBorder="1" applyAlignment="1">
      <alignment horizontal="center" vertical="center" wrapText="1"/>
    </xf>
    <xf numFmtId="0" fontId="75" fillId="0" borderId="0" xfId="0" applyFont="1" applyAlignment="1">
      <alignment horizontal="center" vertical="center" wrapText="1"/>
    </xf>
    <xf numFmtId="166" fontId="79" fillId="2" borderId="32" xfId="0" applyNumberFormat="1" applyFont="1" applyFill="1" applyBorder="1" applyAlignment="1">
      <alignment horizontal="center" vertical="center" wrapText="1"/>
    </xf>
    <xf numFmtId="166" fontId="75" fillId="2" borderId="37" xfId="0" applyNumberFormat="1" applyFont="1" applyFill="1" applyBorder="1" applyAlignment="1">
      <alignment horizontal="center" vertical="center" wrapText="1"/>
    </xf>
    <xf numFmtId="0" fontId="58" fillId="0" borderId="0" xfId="0" applyFont="1"/>
    <xf numFmtId="166" fontId="75" fillId="2" borderId="0" xfId="0" applyNumberFormat="1" applyFont="1" applyFill="1" applyAlignment="1">
      <alignment horizontal="center" vertical="center" wrapText="1"/>
    </xf>
    <xf numFmtId="0" fontId="58" fillId="0" borderId="0" xfId="0" applyFont="1" applyAlignment="1">
      <alignment horizontal="center" vertical="center" wrapText="1"/>
    </xf>
    <xf numFmtId="0" fontId="75" fillId="2" borderId="0" xfId="0" applyFont="1" applyFill="1" applyAlignment="1">
      <alignment horizontal="center" vertical="center" wrapText="1"/>
    </xf>
    <xf numFmtId="0" fontId="80" fillId="0" borderId="36" xfId="0" applyFont="1" applyBorder="1" applyAlignment="1">
      <alignment horizontal="center" vertical="center" wrapText="1"/>
    </xf>
    <xf numFmtId="0" fontId="80" fillId="0" borderId="0" xfId="0" applyFont="1" applyAlignment="1">
      <alignment horizontal="center" vertical="center" wrapText="1"/>
    </xf>
    <xf numFmtId="1" fontId="34" fillId="2" borderId="1" xfId="5" applyNumberFormat="1" applyFont="1" applyFill="1" applyBorder="1" applyAlignment="1" applyProtection="1">
      <alignment horizontal="center" vertical="center" wrapText="1"/>
    </xf>
    <xf numFmtId="9" fontId="34" fillId="2" borderId="1" xfId="5" applyFont="1" applyFill="1" applyAlignment="1" applyProtection="1">
      <alignment vertical="center" wrapText="1"/>
    </xf>
    <xf numFmtId="9" fontId="20" fillId="2" borderId="1" xfId="5" applyFont="1" applyFill="1" applyAlignment="1" applyProtection="1">
      <alignment vertical="center" wrapText="1"/>
    </xf>
    <xf numFmtId="9" fontId="35" fillId="2" borderId="1" xfId="18" applyFont="1" applyFill="1" applyBorder="1" applyAlignment="1" applyProtection="1">
      <alignment horizontal="center" vertical="center"/>
    </xf>
    <xf numFmtId="1" fontId="34" fillId="2" borderId="1" xfId="5" applyNumberFormat="1" applyFont="1" applyFill="1" applyAlignment="1" applyProtection="1">
      <alignment horizontal="center" vertical="center" wrapText="1"/>
    </xf>
    <xf numFmtId="1" fontId="34" fillId="2" borderId="24" xfId="5" applyNumberFormat="1" applyFont="1" applyFill="1" applyBorder="1" applyAlignment="1" applyProtection="1">
      <alignment horizontal="center" vertical="center" wrapText="1"/>
    </xf>
    <xf numFmtId="9" fontId="34" fillId="2" borderId="24" xfId="5" applyFont="1" applyFill="1" applyBorder="1" applyAlignment="1" applyProtection="1">
      <alignment vertical="center" wrapText="1"/>
    </xf>
    <xf numFmtId="9" fontId="20" fillId="2" borderId="24" xfId="5" applyFont="1" applyFill="1" applyBorder="1" applyAlignment="1" applyProtection="1">
      <alignment vertical="center" wrapText="1"/>
    </xf>
    <xf numFmtId="167" fontId="34" fillId="2" borderId="24" xfId="18" applyNumberFormat="1" applyFont="1" applyFill="1" applyBorder="1" applyAlignment="1" applyProtection="1">
      <alignment horizontal="center" vertical="center"/>
    </xf>
    <xf numFmtId="9" fontId="35" fillId="2" borderId="24" xfId="18" applyFont="1" applyFill="1" applyBorder="1" applyAlignment="1" applyProtection="1">
      <alignment horizontal="center" vertical="center"/>
    </xf>
    <xf numFmtId="9" fontId="36" fillId="4" borderId="1" xfId="18" applyFont="1" applyFill="1" applyBorder="1" applyAlignment="1" applyProtection="1">
      <alignment horizontal="center" vertical="center"/>
    </xf>
    <xf numFmtId="0" fontId="20" fillId="0" borderId="0" xfId="0" applyFont="1"/>
    <xf numFmtId="0" fontId="18" fillId="0" borderId="1" xfId="3" quotePrefix="1" applyFont="1" applyAlignment="1">
      <alignment vertical="center"/>
    </xf>
    <xf numFmtId="8" fontId="33" fillId="10" borderId="18" xfId="3" applyNumberFormat="1" applyFont="1" applyFill="1" applyBorder="1" applyAlignment="1">
      <alignment horizontal="center" vertical="center"/>
    </xf>
    <xf numFmtId="0" fontId="34" fillId="0" borderId="0" xfId="0" applyFont="1" applyAlignment="1">
      <alignment vertical="center"/>
    </xf>
    <xf numFmtId="0" fontId="87" fillId="0" borderId="1" xfId="0" applyFont="1" applyBorder="1"/>
    <xf numFmtId="0" fontId="20" fillId="0" borderId="0" xfId="0" applyFont="1" applyAlignment="1">
      <alignment horizontal="left" vertical="center"/>
    </xf>
    <xf numFmtId="0" fontId="20" fillId="0" borderId="0" xfId="0" applyFont="1" applyAlignment="1">
      <alignment vertical="center"/>
    </xf>
    <xf numFmtId="0" fontId="20" fillId="12" borderId="1" xfId="0" applyFont="1" applyFill="1" applyBorder="1" applyAlignment="1" applyProtection="1">
      <alignment vertical="center" wrapText="1"/>
      <protection locked="0"/>
    </xf>
    <xf numFmtId="14" fontId="20" fillId="12" borderId="1" xfId="0" applyNumberFormat="1" applyFont="1" applyFill="1" applyBorder="1" applyAlignment="1" applyProtection="1">
      <alignment horizontal="left" vertical="center"/>
      <protection locked="0"/>
    </xf>
    <xf numFmtId="0" fontId="20" fillId="12" borderId="1" xfId="0" applyFont="1" applyFill="1" applyBorder="1" applyAlignment="1" applyProtection="1">
      <alignment horizontal="left" vertical="center" wrapText="1"/>
      <protection locked="0"/>
    </xf>
    <xf numFmtId="0" fontId="20" fillId="0" borderId="0" xfId="0" applyFont="1" applyAlignment="1">
      <alignment horizontal="justify" vertical="center"/>
    </xf>
    <xf numFmtId="0" fontId="13" fillId="0" borderId="0" xfId="0" applyFont="1" applyAlignment="1">
      <alignment horizontal="justify" vertical="center"/>
    </xf>
    <xf numFmtId="0" fontId="21" fillId="0" borderId="1" xfId="3" applyFont="1" applyAlignment="1">
      <alignment horizontal="center" vertical="center" textRotation="90"/>
    </xf>
    <xf numFmtId="0" fontId="18" fillId="0" borderId="5" xfId="3" applyFont="1" applyBorder="1" applyAlignment="1">
      <alignment horizontal="center" vertical="center" wrapText="1"/>
    </xf>
    <xf numFmtId="0" fontId="13" fillId="0" borderId="6" xfId="3" applyFont="1" applyBorder="1" applyAlignment="1">
      <alignment horizontal="center" vertical="center" textRotation="90"/>
    </xf>
    <xf numFmtId="0" fontId="20" fillId="5" borderId="2" xfId="3" applyFont="1" applyFill="1" applyBorder="1" applyAlignment="1">
      <alignment horizontal="center" vertical="top" wrapText="1"/>
    </xf>
    <xf numFmtId="0" fontId="20" fillId="5" borderId="2" xfId="3" applyFont="1" applyFill="1" applyBorder="1" applyAlignment="1">
      <alignment horizontal="center" vertical="top"/>
    </xf>
    <xf numFmtId="0" fontId="55" fillId="11" borderId="1" xfId="0" applyFont="1" applyFill="1" applyBorder="1" applyAlignment="1">
      <alignment horizontal="left" vertical="center" wrapText="1"/>
    </xf>
    <xf numFmtId="0" fontId="39" fillId="11" borderId="1" xfId="0" applyFont="1" applyFill="1" applyBorder="1" applyAlignment="1">
      <alignment horizontal="left"/>
    </xf>
    <xf numFmtId="0" fontId="20" fillId="0" borderId="1" xfId="3" applyFont="1" applyAlignment="1">
      <alignment horizontal="left" vertical="top" wrapText="1"/>
    </xf>
    <xf numFmtId="3" fontId="22" fillId="2" borderId="16" xfId="3" applyNumberFormat="1" applyFont="1" applyFill="1" applyBorder="1" applyAlignment="1">
      <alignment horizontal="left" vertical="center"/>
    </xf>
    <xf numFmtId="3" fontId="22" fillId="2" borderId="17" xfId="3" applyNumberFormat="1" applyFont="1" applyFill="1" applyBorder="1" applyAlignment="1">
      <alignment horizontal="left" vertical="center"/>
    </xf>
    <xf numFmtId="0" fontId="43" fillId="2" borderId="10" xfId="0" applyFont="1" applyFill="1" applyBorder="1" applyAlignment="1">
      <alignment horizontal="center"/>
    </xf>
    <xf numFmtId="0" fontId="73" fillId="0" borderId="0" xfId="0" applyFont="1" applyAlignment="1">
      <alignment horizontal="center" vertical="center" wrapText="1"/>
    </xf>
    <xf numFmtId="0" fontId="69" fillId="0" borderId="31" xfId="0" applyFont="1" applyBorder="1" applyAlignment="1">
      <alignment horizontal="center"/>
    </xf>
    <xf numFmtId="0" fontId="69" fillId="0" borderId="32" xfId="0" applyFont="1" applyBorder="1" applyAlignment="1">
      <alignment horizontal="center"/>
    </xf>
    <xf numFmtId="2" fontId="18" fillId="4" borderId="1" xfId="9" applyNumberFormat="1" applyFont="1" applyFill="1" applyBorder="1" applyAlignment="1" applyProtection="1">
      <alignment horizontal="center" vertical="center" wrapText="1"/>
    </xf>
    <xf numFmtId="176" fontId="18" fillId="4" borderId="1" xfId="9" applyNumberFormat="1" applyFont="1" applyFill="1" applyBorder="1" applyAlignment="1" applyProtection="1">
      <alignment horizontal="center" vertical="center" wrapText="1"/>
    </xf>
    <xf numFmtId="0" fontId="65" fillId="0" borderId="1" xfId="2" applyFont="1" applyAlignment="1">
      <alignment horizontal="center"/>
    </xf>
    <xf numFmtId="0" fontId="67" fillId="0" borderId="0" xfId="0" applyFont="1" applyAlignment="1">
      <alignment horizontal="center" vertical="center" wrapText="1"/>
    </xf>
    <xf numFmtId="0" fontId="84" fillId="0" borderId="39" xfId="2" applyFont="1" applyBorder="1" applyAlignment="1">
      <alignment horizontal="center" vertical="center"/>
    </xf>
    <xf numFmtId="0" fontId="84" fillId="0" borderId="40" xfId="2" applyFont="1" applyBorder="1" applyAlignment="1">
      <alignment horizontal="center" vertical="center"/>
    </xf>
    <xf numFmtId="0" fontId="20" fillId="0" borderId="0" xfId="0" applyFont="1" applyAlignment="1"/>
    <xf numFmtId="0" fontId="13" fillId="0" borderId="0" xfId="0" applyFont="1" applyAlignment="1"/>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Standaard 6" xfId="29" xr:uid="{36AF4CBE-6E37-D54B-847A-EDA44C82E3AE}"/>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C81946"/>
      <color rgb="FFFFBD04"/>
      <color rgb="FFE66E00"/>
      <color rgb="FF004B8D"/>
      <color rgb="FF649030"/>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bg1">
                    <a:lumMod val="50000"/>
                  </a:schemeClr>
                </a:solidFill>
                <a:prstDash val="sysDot"/>
              </a:ln>
              <a:effectLst/>
            </c:spPr>
            <c:trendlineType val="linear"/>
            <c:dispRSqr val="0"/>
            <c:dispEq val="0"/>
          </c:trendline>
          <c:xVal>
            <c:numRef>
              <c:f>'5.Prijsscore'!$B$23:$B$28</c:f>
              <c:numCache>
                <c:formatCode>"€"\ #,##0.00</c:formatCode>
                <c:ptCount val="6"/>
                <c:pt idx="0">
                  <c:v>48211223.135138802</c:v>
                </c:pt>
                <c:pt idx="1">
                  <c:v>50193982.413597159</c:v>
                </c:pt>
                <c:pt idx="2">
                  <c:v>52176741.692055516</c:v>
                </c:pt>
                <c:pt idx="3">
                  <c:v>54159500.970513873</c:v>
                </c:pt>
                <c:pt idx="4">
                  <c:v>56142260.24897223</c:v>
                </c:pt>
                <c:pt idx="5">
                  <c:v>58125019.527430601</c:v>
                </c:pt>
              </c:numCache>
            </c:numRef>
          </c:xVal>
          <c:yVal>
            <c:numRef>
              <c:f>'5.Prijsscore'!$C$23:$C$28</c:f>
              <c:numCache>
                <c:formatCode>General</c:formatCode>
                <c:ptCount val="6"/>
                <c:pt idx="0">
                  <c:v>25</c:v>
                </c:pt>
                <c:pt idx="1">
                  <c:v>20.000000000000007</c:v>
                </c:pt>
                <c:pt idx="2">
                  <c:v>15.000000000000014</c:v>
                </c:pt>
                <c:pt idx="3">
                  <c:v>10.000000000000023</c:v>
                </c:pt>
                <c:pt idx="4">
                  <c:v>5.0000000000000284</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58125020"/>
          <c:min val="48211223"/>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767617</xdr:colOff>
      <xdr:row>4</xdr:row>
      <xdr:rowOff>12700</xdr:rowOff>
    </xdr:to>
    <xdr:pic>
      <xdr:nvPicPr>
        <xdr:cNvPr id="5" name="Afbeelding 4">
          <a:extLst>
            <a:ext uri="{FF2B5EF4-FFF2-40B4-BE49-F238E27FC236}">
              <a16:creationId xmlns:a16="http://schemas.microsoft.com/office/drawing/2014/main" id="{9A7634A6-9650-B360-8527-23FF511AF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4145817"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179724</xdr:colOff>
      <xdr:row>6</xdr:row>
      <xdr:rowOff>41180</xdr:rowOff>
    </xdr:from>
    <xdr:to>
      <xdr:col>4</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4</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25400</xdr:colOff>
      <xdr:row>0</xdr:row>
      <xdr:rowOff>177800</xdr:rowOff>
    </xdr:from>
    <xdr:to>
      <xdr:col>3</xdr:col>
      <xdr:colOff>704117</xdr:colOff>
      <xdr:row>0</xdr:row>
      <xdr:rowOff>908849</xdr:rowOff>
    </xdr:to>
    <xdr:pic>
      <xdr:nvPicPr>
        <xdr:cNvPr id="3" name="Afbeelding 2">
          <a:extLst>
            <a:ext uri="{FF2B5EF4-FFF2-40B4-BE49-F238E27FC236}">
              <a16:creationId xmlns:a16="http://schemas.microsoft.com/office/drawing/2014/main" id="{D7EFEF66-3DC3-854E-8195-42CA72D5C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800" y="177800"/>
          <a:ext cx="3409217" cy="73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3752117</xdr:colOff>
      <xdr:row>1</xdr:row>
      <xdr:rowOff>723900</xdr:rowOff>
    </xdr:to>
    <xdr:pic>
      <xdr:nvPicPr>
        <xdr:cNvPr id="3" name="Afbeelding 2">
          <a:extLst>
            <a:ext uri="{FF2B5EF4-FFF2-40B4-BE49-F238E27FC236}">
              <a16:creationId xmlns:a16="http://schemas.microsoft.com/office/drawing/2014/main" id="{31FAB7F7-1AA4-3C48-B5AE-DF8DB786C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0"/>
          <a:ext cx="4145817"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3752117</xdr:colOff>
      <xdr:row>1</xdr:row>
      <xdr:rowOff>635000</xdr:rowOff>
    </xdr:to>
    <xdr:pic>
      <xdr:nvPicPr>
        <xdr:cNvPr id="3" name="Afbeelding 2">
          <a:extLst>
            <a:ext uri="{FF2B5EF4-FFF2-40B4-BE49-F238E27FC236}">
              <a16:creationId xmlns:a16="http://schemas.microsoft.com/office/drawing/2014/main" id="{F64283EB-7BB0-BA42-9F3F-D642DF59E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0"/>
          <a:ext cx="4145817"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4145817</xdr:colOff>
      <xdr:row>0</xdr:row>
      <xdr:rowOff>889000</xdr:rowOff>
    </xdr:to>
    <xdr:pic>
      <xdr:nvPicPr>
        <xdr:cNvPr id="3" name="Afbeelding 2">
          <a:extLst>
            <a:ext uri="{FF2B5EF4-FFF2-40B4-BE49-F238E27FC236}">
              <a16:creationId xmlns:a16="http://schemas.microsoft.com/office/drawing/2014/main" id="{5D563E65-E1C3-DA4C-8646-4104C0611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779" y="0"/>
          <a:ext cx="4145817"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2</xdr:col>
      <xdr:colOff>293484</xdr:colOff>
      <xdr:row>2</xdr:row>
      <xdr:rowOff>550333</xdr:rowOff>
    </xdr:to>
    <xdr:pic>
      <xdr:nvPicPr>
        <xdr:cNvPr id="4" name="Afbeelding 3">
          <a:extLst>
            <a:ext uri="{FF2B5EF4-FFF2-40B4-BE49-F238E27FC236}">
              <a16:creationId xmlns:a16="http://schemas.microsoft.com/office/drawing/2014/main" id="{1DCC2919-49EB-A24F-84AC-E290FE894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0"/>
          <a:ext cx="4145817"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4</xdr:col>
      <xdr:colOff>152400</xdr:colOff>
      <xdr:row>5</xdr:row>
      <xdr:rowOff>572862</xdr:rowOff>
    </xdr:to>
    <xdr:pic>
      <xdr:nvPicPr>
        <xdr:cNvPr id="2" name="Afbeelding 1">
          <a:extLst>
            <a:ext uri="{FF2B5EF4-FFF2-40B4-BE49-F238E27FC236}">
              <a16:creationId xmlns:a16="http://schemas.microsoft.com/office/drawing/2014/main" id="{AA1B7229-5941-B04F-AF3B-FB543A8D05BD}"/>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twoCellAnchor editAs="oneCell">
    <xdr:from>
      <xdr:col>14</xdr:col>
      <xdr:colOff>131234</xdr:colOff>
      <xdr:row>5</xdr:row>
      <xdr:rowOff>0</xdr:rowOff>
    </xdr:from>
    <xdr:to>
      <xdr:col>15</xdr:col>
      <xdr:colOff>88902</xdr:colOff>
      <xdr:row>6</xdr:row>
      <xdr:rowOff>95251</xdr:rowOff>
    </xdr:to>
    <xdr:pic>
      <xdr:nvPicPr>
        <xdr:cNvPr id="3" name="Afbeelding 2">
          <a:extLst>
            <a:ext uri="{FF2B5EF4-FFF2-40B4-BE49-F238E27FC236}">
              <a16:creationId xmlns:a16="http://schemas.microsoft.com/office/drawing/2014/main" id="{BEEBD977-19AB-D941-A8BC-F1F35FC6D1A0}"/>
            </a:ext>
          </a:extLst>
        </xdr:cNvPr>
        <xdr:cNvPicPr>
          <a:picLocks noChangeAspect="1"/>
        </xdr:cNvPicPr>
      </xdr:nvPicPr>
      <xdr:blipFill>
        <a:blip xmlns:r="http://schemas.openxmlformats.org/officeDocument/2006/relationships" r:embed="rId2"/>
        <a:stretch>
          <a:fillRect/>
        </a:stretch>
      </xdr:blipFill>
      <xdr:spPr>
        <a:xfrm>
          <a:off x="10024534" y="0"/>
          <a:ext cx="732368" cy="730251"/>
        </a:xfrm>
        <a:prstGeom prst="rect">
          <a:avLst/>
        </a:prstGeom>
      </xdr:spPr>
    </xdr:pic>
    <xdr:clientData/>
  </xdr:twoCellAnchor>
  <xdr:twoCellAnchor editAs="oneCell">
    <xdr:from>
      <xdr:col>1</xdr:col>
      <xdr:colOff>25401</xdr:colOff>
      <xdr:row>1</xdr:row>
      <xdr:rowOff>76200</xdr:rowOff>
    </xdr:from>
    <xdr:to>
      <xdr:col>4</xdr:col>
      <xdr:colOff>188913</xdr:colOff>
      <xdr:row>2</xdr:row>
      <xdr:rowOff>406400</xdr:rowOff>
    </xdr:to>
    <xdr:pic>
      <xdr:nvPicPr>
        <xdr:cNvPr id="6" name="Afbeelding 5">
          <a:extLst>
            <a:ext uri="{FF2B5EF4-FFF2-40B4-BE49-F238E27FC236}">
              <a16:creationId xmlns:a16="http://schemas.microsoft.com/office/drawing/2014/main" id="{56899C31-62EA-C34D-BCD3-4AFFDC047E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7801" y="241300"/>
          <a:ext cx="2309812"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rgb="FFC81946"/>
    <pageSetUpPr fitToPage="1"/>
  </sheetPr>
  <dimension ref="B1:H30"/>
  <sheetViews>
    <sheetView showGridLines="0" showRowColHeaders="0" zoomScaleNormal="100" workbookViewId="0">
      <selection activeCell="B26" sqref="B26"/>
    </sheetView>
  </sheetViews>
  <sheetFormatPr defaultColWidth="8.875" defaultRowHeight="15.6"/>
  <cols>
    <col min="1" max="1" width="5" style="45" bestFit="1" customWidth="1"/>
    <col min="2" max="2" width="44.375" style="45" customWidth="1"/>
    <col min="3" max="3" width="23.625" style="45" customWidth="1"/>
    <col min="4" max="5" width="18" style="45" bestFit="1" customWidth="1"/>
    <col min="6" max="6" width="14.125" style="45" bestFit="1" customWidth="1"/>
    <col min="7" max="7" width="9" style="45" customWidth="1"/>
    <col min="8" max="8" width="11" style="45" bestFit="1" customWidth="1"/>
    <col min="9" max="16384" width="8.875" style="45"/>
  </cols>
  <sheetData>
    <row r="1" spans="2:8">
      <c r="B1"/>
      <c r="C1" s="44"/>
      <c r="E1" s="46"/>
      <c r="F1" s="47"/>
      <c r="H1" s="44"/>
    </row>
    <row r="2" spans="2:8">
      <c r="C2" s="44"/>
      <c r="E2" s="46"/>
      <c r="F2" s="47"/>
      <c r="H2" s="44"/>
    </row>
    <row r="3" spans="2:8">
      <c r="C3" s="44"/>
      <c r="E3" s="46"/>
      <c r="F3" s="47"/>
      <c r="H3" s="44"/>
    </row>
    <row r="4" spans="2:8" ht="21" customHeight="1">
      <c r="B4" s="48"/>
      <c r="C4" s="48"/>
      <c r="D4" s="48"/>
      <c r="E4" s="48"/>
      <c r="F4" s="47"/>
      <c r="H4" s="49"/>
    </row>
    <row r="5" spans="2:8" ht="15.95" thickBot="1">
      <c r="B5" s="50"/>
      <c r="C5" s="50"/>
      <c r="D5" s="50"/>
      <c r="E5" s="50"/>
    </row>
    <row r="6" spans="2:8">
      <c r="B6" s="51"/>
      <c r="C6" s="51"/>
      <c r="D6" s="51"/>
      <c r="E6" s="51"/>
    </row>
    <row r="7" spans="2:8" s="55" customFormat="1" ht="24.95">
      <c r="B7" s="52" t="s">
        <v>0</v>
      </c>
      <c r="C7" s="53"/>
      <c r="D7" s="54"/>
      <c r="E7" s="54"/>
      <c r="F7" s="54"/>
    </row>
    <row r="8" spans="2:8" s="55" customFormat="1" ht="24.95">
      <c r="B8" s="52" t="s">
        <v>1</v>
      </c>
      <c r="C8" s="54"/>
      <c r="D8" s="54"/>
      <c r="E8" s="54"/>
      <c r="F8" s="54"/>
    </row>
    <row r="9" spans="2:8" s="52" customFormat="1" ht="24.95">
      <c r="B9" s="52" t="s">
        <v>2</v>
      </c>
    </row>
    <row r="10" spans="2:8" ht="60.95" customHeight="1">
      <c r="B10" s="279"/>
      <c r="C10" s="301"/>
      <c r="D10" s="301"/>
      <c r="E10" s="301"/>
      <c r="F10" s="56"/>
    </row>
    <row r="11" spans="2:8">
      <c r="B11" s="45" t="s">
        <v>3</v>
      </c>
    </row>
    <row r="12" spans="2:8">
      <c r="B12" s="45" t="s">
        <v>4</v>
      </c>
    </row>
    <row r="13" spans="2:8">
      <c r="B13" s="45" t="s">
        <v>5</v>
      </c>
    </row>
    <row r="14" spans="2:8">
      <c r="B14" s="45" t="s">
        <v>6</v>
      </c>
      <c r="E14" s="44"/>
      <c r="F14" s="57"/>
    </row>
    <row r="15" spans="2:8">
      <c r="B15" s="45" t="s">
        <v>7</v>
      </c>
      <c r="E15" s="44"/>
      <c r="F15" s="57"/>
    </row>
    <row r="16" spans="2:8">
      <c r="B16" s="45" t="s">
        <v>8</v>
      </c>
      <c r="E16" s="44"/>
      <c r="F16" s="57"/>
    </row>
    <row r="17" spans="2:8">
      <c r="E17" s="44"/>
      <c r="F17" s="57"/>
    </row>
    <row r="18" spans="2:8">
      <c r="B18" s="58" t="s">
        <v>9</v>
      </c>
      <c r="E18" s="59"/>
    </row>
    <row r="19" spans="2:8" ht="60.95" customHeight="1">
      <c r="B19" s="280" t="s">
        <v>10</v>
      </c>
      <c r="C19" s="302"/>
      <c r="D19" s="302"/>
      <c r="E19" s="302"/>
    </row>
    <row r="20" spans="2:8">
      <c r="B20" s="60"/>
    </row>
    <row r="21" spans="2:8">
      <c r="B21" s="61" t="s">
        <v>11</v>
      </c>
    </row>
    <row r="22" spans="2:8">
      <c r="B22" s="60"/>
    </row>
    <row r="25" spans="2:8" ht="17.45">
      <c r="B25" s="274" t="s">
        <v>12</v>
      </c>
      <c r="C25" s="274"/>
      <c r="D25" s="275" t="s">
        <v>13</v>
      </c>
      <c r="E25" s="275"/>
      <c r="H25" s="272"/>
    </row>
    <row r="26" spans="2:8">
      <c r="B26" s="276" t="s">
        <v>14</v>
      </c>
      <c r="C26" s="273"/>
      <c r="D26" s="278" t="s">
        <v>14</v>
      </c>
      <c r="E26" s="278"/>
      <c r="H26" s="273"/>
    </row>
    <row r="27" spans="2:8" ht="17.45">
      <c r="B27" s="274"/>
      <c r="C27" s="274"/>
      <c r="D27" s="275"/>
      <c r="E27" s="275"/>
      <c r="H27" s="272"/>
    </row>
    <row r="28" spans="2:8" ht="17.45">
      <c r="B28" s="274" t="s">
        <v>15</v>
      </c>
      <c r="C28" s="274"/>
      <c r="D28" s="275" t="s">
        <v>16</v>
      </c>
      <c r="E28" s="275"/>
      <c r="H28" s="272"/>
    </row>
    <row r="29" spans="2:8" ht="17.45">
      <c r="B29" s="277" t="s">
        <v>17</v>
      </c>
      <c r="C29" s="274"/>
      <c r="D29" s="278"/>
      <c r="E29" s="278"/>
      <c r="H29" s="272"/>
    </row>
    <row r="30" spans="2:8" ht="17.45">
      <c r="B30" s="275"/>
      <c r="C30" s="275"/>
      <c r="D30" s="275"/>
      <c r="E30" s="275"/>
      <c r="F30" s="269"/>
      <c r="G30" s="272"/>
      <c r="H30" s="272"/>
    </row>
  </sheetData>
  <sheetProtection algorithmName="SHA-512" hashValue="xku9GAqqChK14rWxRivm1duZiM7tU5bEpAZp4cumGSiaqfMAv082ULrgntUMM0Eg2RiBtHLwgqEThaPUc1viSw==" saltValue="OExjWDXIrr/XT+4yEE/GLw==" spinCount="100000" sheet="1" objects="1" scenarios="1" selectLockedCells="1"/>
  <mergeCells count="4">
    <mergeCell ref="D29:E29"/>
    <mergeCell ref="B10:E10"/>
    <mergeCell ref="B19:E19"/>
    <mergeCell ref="D26:E26"/>
  </mergeCells>
  <pageMargins left="0.7" right="0.7" top="0.75" bottom="0.75" header="0.3" footer="0.3"/>
  <pageSetup paperSize="9" scale="69" orientation="portrait" r:id="rId1"/>
  <headerFooter>
    <oddFooter>&amp;R&amp;K000000pagina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rgb="FFC81946"/>
  </sheetPr>
  <dimension ref="B1:F31"/>
  <sheetViews>
    <sheetView showGridLines="0" showRowColHeaders="0" zoomScaleNormal="100" workbookViewId="0">
      <selection activeCell="G25" sqref="G25"/>
    </sheetView>
  </sheetViews>
  <sheetFormatPr defaultColWidth="10.625" defaultRowHeight="12.6"/>
  <cols>
    <col min="1" max="1" width="6.125" style="162" customWidth="1"/>
    <col min="2" max="2" width="9.125" style="162" customWidth="1"/>
    <col min="3" max="4" width="35.875" style="162" customWidth="1"/>
    <col min="5" max="5" width="4" style="162" customWidth="1"/>
    <col min="6" max="6" width="3.875" style="162" customWidth="1"/>
    <col min="7" max="16384" width="10.625" style="162"/>
  </cols>
  <sheetData>
    <row r="1" spans="2:6" ht="75" customHeight="1" thickBot="1">
      <c r="C1" s="164"/>
      <c r="D1" s="165"/>
    </row>
    <row r="2" spans="2:6" ht="12.95" customHeight="1">
      <c r="C2" s="166"/>
      <c r="D2" s="166"/>
    </row>
    <row r="3" spans="2:6" ht="20.100000000000001">
      <c r="C3" s="167" t="s">
        <v>18</v>
      </c>
    </row>
    <row r="4" spans="2:6" ht="12.95" customHeight="1">
      <c r="C4" s="180"/>
    </row>
    <row r="5" spans="2:6" ht="12.95" customHeight="1">
      <c r="C5" s="181">
        <v>1</v>
      </c>
      <c r="D5" s="181">
        <v>2</v>
      </c>
    </row>
    <row r="6" spans="2:6" ht="12.95" customHeight="1">
      <c r="C6" s="163"/>
      <c r="D6" s="163"/>
    </row>
    <row r="7" spans="2:6" s="183" customFormat="1" ht="117.95" customHeight="1">
      <c r="B7" s="182" t="s">
        <v>19</v>
      </c>
      <c r="C7" s="189" t="str">
        <f>'2.Prijsopgaaf Broker opslagen'!C7</f>
        <v>Broker-opslag per uur, Intermediaire dienstverlening 
(incl contract service) - Toeleveranciers</v>
      </c>
      <c r="D7" s="189" t="str">
        <f>'2.Prijsopgaaf Broker opslagen'!C8</f>
        <v>Broker-opslag per uur, Intermediaire dienstverlening 
(incl contract service) - ZZP</v>
      </c>
      <c r="F7" s="281" t="s">
        <v>20</v>
      </c>
    </row>
    <row r="8" spans="2:6" ht="24.95" customHeight="1">
      <c r="B8" s="283" t="s">
        <v>21</v>
      </c>
      <c r="C8" s="284" t="s">
        <v>22</v>
      </c>
      <c r="D8" s="284" t="s">
        <v>23</v>
      </c>
      <c r="F8" s="281"/>
    </row>
    <row r="9" spans="2:6" ht="24.95" customHeight="1">
      <c r="B9" s="283"/>
      <c r="C9" s="285"/>
      <c r="D9" s="285"/>
      <c r="F9" s="281"/>
    </row>
    <row r="10" spans="2:6" ht="24.95" customHeight="1">
      <c r="B10" s="283"/>
      <c r="C10" s="285"/>
      <c r="D10" s="285"/>
      <c r="F10" s="281"/>
    </row>
    <row r="11" spans="2:6" ht="24.95" customHeight="1">
      <c r="B11" s="283"/>
      <c r="C11" s="285"/>
      <c r="D11" s="285"/>
      <c r="F11" s="281"/>
    </row>
    <row r="12" spans="2:6" ht="24.95" customHeight="1">
      <c r="B12" s="283"/>
      <c r="C12" s="285"/>
      <c r="D12" s="285"/>
      <c r="F12" s="281"/>
    </row>
    <row r="13" spans="2:6" ht="24.95" customHeight="1">
      <c r="B13" s="283"/>
      <c r="C13" s="285"/>
      <c r="D13" s="285"/>
      <c r="F13" s="281"/>
    </row>
    <row r="14" spans="2:6" ht="24.95" customHeight="1">
      <c r="B14" s="283"/>
      <c r="C14" s="285"/>
      <c r="D14" s="285"/>
      <c r="F14" s="281"/>
    </row>
    <row r="15" spans="2:6" ht="24.95" customHeight="1">
      <c r="B15" s="283"/>
      <c r="C15" s="285"/>
      <c r="D15" s="285"/>
      <c r="F15" s="281"/>
    </row>
    <row r="16" spans="2:6" s="184" customFormat="1" ht="27.95" customHeight="1">
      <c r="C16" s="282" t="s">
        <v>24</v>
      </c>
      <c r="D16" s="282"/>
    </row>
    <row r="17" spans="3:4" ht="18.95" customHeight="1">
      <c r="C17" s="185"/>
      <c r="D17" s="185"/>
    </row>
    <row r="18" spans="3:4" ht="30.95" customHeight="1">
      <c r="C18" s="115" t="s">
        <v>25</v>
      </c>
    </row>
    <row r="19" spans="3:4" ht="30.95" customHeight="1">
      <c r="C19" s="172"/>
    </row>
    <row r="20" spans="3:4" s="186" customFormat="1" ht="24" customHeight="1">
      <c r="C20" s="138" t="s">
        <v>26</v>
      </c>
      <c r="D20" s="140"/>
    </row>
    <row r="21" spans="3:4" ht="21" customHeight="1"/>
    <row r="22" spans="3:4" ht="39.950000000000003" customHeight="1"/>
    <row r="23" spans="3:4" ht="60" customHeight="1"/>
    <row r="24" spans="3:4" ht="93" customHeight="1"/>
    <row r="25" spans="3:4" ht="111.95" customHeight="1"/>
    <row r="26" spans="3:4" ht="32.1" customHeight="1"/>
    <row r="28" spans="3:4" ht="21" customHeight="1"/>
    <row r="29" spans="3:4" ht="33" customHeight="1"/>
    <row r="30" spans="3:4" ht="42.95" customHeight="1"/>
    <row r="31" spans="3:4" ht="21.95" customHeight="1"/>
  </sheetData>
  <sheetProtection algorithmName="SHA-512" hashValue="EKfw+Z0h/7UX3xObiPhowVd2fPdAH31PtLrb1/jOcCpD9owdYTnusSIWUzSHh8n6g2HaSqkVuGCiLJCfRGFBsQ==" saltValue="lX0oCEbdIgej+i1/d5DobQ==" spinCount="100000" sheet="1" objects="1" scenarios="1"/>
  <mergeCells count="5">
    <mergeCell ref="F7:F15"/>
    <mergeCell ref="C16:D16"/>
    <mergeCell ref="B8:B15"/>
    <mergeCell ref="C8:C15"/>
    <mergeCell ref="D8:D15"/>
  </mergeCells>
  <pageMargins left="0.7" right="0.7" top="0.75" bottom="0.75" header="0.3" footer="0.3"/>
  <pageSetup paperSize="9" scale="57" orientation="portrait" r:id="rId1"/>
  <headerFooter>
    <oddFooter>&amp;R&amp;K000000pagina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rgb="FFC81946"/>
  </sheetPr>
  <dimension ref="B2:H14"/>
  <sheetViews>
    <sheetView showGridLines="0" showRowColHeaders="0" topLeftCell="A2" zoomScale="80" zoomScaleNormal="80" zoomScalePageLayoutView="125" workbookViewId="0">
      <selection activeCell="E8" sqref="E8"/>
    </sheetView>
  </sheetViews>
  <sheetFormatPr defaultColWidth="8.875" defaultRowHeight="12.6"/>
  <cols>
    <col min="1" max="1" width="2.625" style="162" customWidth="1"/>
    <col min="2" max="2" width="5.125" style="162" customWidth="1"/>
    <col min="3" max="3" width="68.5" style="162" customWidth="1"/>
    <col min="4" max="4" width="63" style="162" customWidth="1"/>
    <col min="5" max="5" width="19" style="163" customWidth="1"/>
    <col min="6" max="6" width="19" style="163" hidden="1" customWidth="1"/>
    <col min="7" max="7" width="31.375" style="163" bestFit="1" customWidth="1"/>
    <col min="8" max="8" width="31.375" style="163" customWidth="1"/>
    <col min="9" max="16384" width="8.875" style="162"/>
  </cols>
  <sheetData>
    <row r="2" spans="2:8" ht="69.95" customHeight="1"/>
    <row r="3" spans="2:8" ht="23.1" thickBot="1">
      <c r="B3" s="164" t="s">
        <v>27</v>
      </c>
      <c r="C3" s="165"/>
      <c r="D3" s="165"/>
      <c r="E3" s="165"/>
      <c r="F3" s="165"/>
      <c r="G3" s="165"/>
      <c r="H3" s="165"/>
    </row>
    <row r="4" spans="2:8">
      <c r="B4" s="166"/>
      <c r="C4" s="166"/>
      <c r="D4" s="166"/>
      <c r="E4" s="166"/>
      <c r="F4" s="166"/>
      <c r="G4" s="166"/>
      <c r="H4" s="166"/>
    </row>
    <row r="5" spans="2:8" ht="20.100000000000001">
      <c r="B5" s="167"/>
      <c r="E5" s="162"/>
      <c r="F5" s="162"/>
      <c r="G5" s="168"/>
      <c r="H5" s="168"/>
    </row>
    <row r="6" spans="2:8" s="172" customFormat="1" ht="52.5">
      <c r="B6" s="169" t="s">
        <v>28</v>
      </c>
      <c r="C6" s="170"/>
      <c r="D6" s="170" t="s">
        <v>29</v>
      </c>
      <c r="E6" s="171" t="s">
        <v>30</v>
      </c>
      <c r="F6" s="171" t="s">
        <v>30</v>
      </c>
      <c r="G6" s="171" t="s">
        <v>31</v>
      </c>
      <c r="H6" s="171" t="s">
        <v>32</v>
      </c>
    </row>
    <row r="7" spans="2:8" s="174" customFormat="1" ht="88.7" customHeight="1">
      <c r="B7" s="4">
        <v>1</v>
      </c>
      <c r="C7" s="5" t="s">
        <v>33</v>
      </c>
      <c r="D7" s="6" t="s">
        <v>34</v>
      </c>
      <c r="E7" s="25"/>
      <c r="F7" s="271">
        <f>ROUND(E7,2)</f>
        <v>0</v>
      </c>
      <c r="G7" s="173">
        <v>0.75</v>
      </c>
      <c r="H7" s="173">
        <v>4.5</v>
      </c>
    </row>
    <row r="8" spans="2:8" s="174" customFormat="1" ht="88.7" customHeight="1">
      <c r="B8" s="1">
        <v>2</v>
      </c>
      <c r="C8" s="2" t="s">
        <v>35</v>
      </c>
      <c r="D8" s="10" t="s">
        <v>36</v>
      </c>
      <c r="E8" s="25"/>
      <c r="F8" s="271">
        <f>ROUND(E8,2)</f>
        <v>0</v>
      </c>
      <c r="G8" s="175">
        <v>0.75</v>
      </c>
      <c r="H8" s="175">
        <v>4.5</v>
      </c>
    </row>
    <row r="9" spans="2:8" ht="12.95" thickBot="1">
      <c r="B9" s="176"/>
      <c r="C9" s="176"/>
      <c r="D9" s="176"/>
      <c r="E9" s="177"/>
      <c r="F9" s="177"/>
      <c r="G9" s="177"/>
      <c r="H9" s="177"/>
    </row>
    <row r="10" spans="2:8">
      <c r="B10" s="166"/>
      <c r="C10" s="166"/>
      <c r="D10" s="166"/>
      <c r="E10" s="178"/>
      <c r="F10" s="178"/>
      <c r="G10" s="178"/>
      <c r="H10" s="178"/>
    </row>
    <row r="11" spans="2:8" ht="12.95">
      <c r="C11" s="270" t="s">
        <v>37</v>
      </c>
      <c r="D11" s="179"/>
    </row>
    <row r="12" spans="2:8" ht="15.6">
      <c r="C12" s="115" t="s">
        <v>38</v>
      </c>
      <c r="E12" s="11"/>
      <c r="F12" s="11"/>
    </row>
    <row r="14" spans="2:8" ht="17.45">
      <c r="B14" s="139"/>
      <c r="C14" s="138" t="s">
        <v>26</v>
      </c>
      <c r="D14" s="140"/>
    </row>
  </sheetData>
  <sheetProtection algorithmName="SHA-512" hashValue="0U+UTlamQu2iobbfF7RZChsTiOEYTF0Coixy+J+X2AAe7Q3LvDKJ6Z84WkWJYt2nVGGEOh29S7r61rITAFsUIw==" saltValue="d/OWgSM1ARTdiYKwTEwblA==" spinCount="100000" sheet="1" objects="1" scenarios="1"/>
  <dataValidations count="2">
    <dataValidation type="decimal" allowBlank="1" showInputMessage="1" showErrorMessage="1" sqref="F7:F8" xr:uid="{9296769B-0D95-D44F-91B0-CDA707774398}">
      <formula1>G7</formula1>
      <formula2>H7</formula2>
    </dataValidation>
    <dataValidation type="decimal" allowBlank="1" showInputMessage="1" showErrorMessage="1" sqref="E7:E8" xr:uid="{5711596E-34E1-EE4C-978B-F641E9F286A7}">
      <formula1>G7</formula1>
      <formula2>H7</formula2>
    </dataValidation>
  </dataValidations>
  <pageMargins left="0.7" right="0.7" top="0.75" bottom="0.75" header="0.3" footer="0.3"/>
  <pageSetup paperSize="9" scale="36" orientation="portrait" horizontalDpi="300" verticalDpi="300" r:id="rId1"/>
  <headerFooter>
    <oddFooter>&amp;R&amp;K000000pagina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rgb="FFC81946"/>
  </sheetPr>
  <dimension ref="B2:G37"/>
  <sheetViews>
    <sheetView showGridLines="0" tabSelected="1" zoomScale="75" zoomScaleNormal="75" zoomScalePageLayoutView="125" workbookViewId="0">
      <selection activeCell="D21" sqref="D21"/>
    </sheetView>
  </sheetViews>
  <sheetFormatPr defaultColWidth="8.875" defaultRowHeight="17.45"/>
  <cols>
    <col min="1" max="1" width="2.625" style="140" customWidth="1"/>
    <col min="2" max="2" width="5.125" style="140" customWidth="1"/>
    <col min="3" max="3" width="68.5" style="140" customWidth="1"/>
    <col min="4" max="4" width="63" style="140" customWidth="1"/>
    <col min="5" max="5" width="19" style="143" customWidth="1"/>
    <col min="6" max="6" width="31.375" style="143" bestFit="1" customWidth="1"/>
    <col min="7" max="7" width="31.375" style="143" customWidth="1"/>
    <col min="8" max="16384" width="8.875" style="140"/>
  </cols>
  <sheetData>
    <row r="2" spans="2:7" ht="69.95" customHeight="1">
      <c r="E2" s="141">
        <v>-0.10000001</v>
      </c>
      <c r="F2" s="142">
        <v>5.0000000099999997E-2</v>
      </c>
    </row>
    <row r="3" spans="2:7" ht="18.600000000000001" thickBot="1">
      <c r="B3" s="144" t="s">
        <v>39</v>
      </c>
      <c r="C3" s="145"/>
      <c r="D3" s="145"/>
      <c r="E3" s="145"/>
      <c r="F3" s="145"/>
      <c r="G3" s="145"/>
    </row>
    <row r="4" spans="2:7">
      <c r="B4" s="146"/>
      <c r="C4" s="146"/>
      <c r="D4" s="146"/>
      <c r="E4" s="146"/>
      <c r="F4" s="146"/>
      <c r="G4" s="146"/>
    </row>
    <row r="5" spans="2:7" ht="18">
      <c r="B5" s="147" t="s">
        <v>40</v>
      </c>
      <c r="E5" s="140"/>
      <c r="F5" s="140"/>
      <c r="G5" s="140"/>
    </row>
    <row r="6" spans="2:7">
      <c r="B6" s="140" t="s">
        <v>41</v>
      </c>
      <c r="E6" s="140"/>
      <c r="F6" s="140"/>
      <c r="G6" s="140"/>
    </row>
    <row r="7" spans="2:7">
      <c r="B7" s="148" t="s">
        <v>42</v>
      </c>
      <c r="E7" s="140"/>
      <c r="F7" s="149"/>
      <c r="G7" s="149"/>
    </row>
    <row r="8" spans="2:7">
      <c r="B8" s="148" t="s">
        <v>43</v>
      </c>
      <c r="E8" s="140"/>
      <c r="F8" s="149"/>
      <c r="G8" s="149"/>
    </row>
    <row r="9" spans="2:7">
      <c r="B9" s="148" t="s">
        <v>44</v>
      </c>
      <c r="E9" s="140"/>
      <c r="F9" s="149"/>
      <c r="G9" s="149"/>
    </row>
    <row r="10" spans="2:7">
      <c r="B10" s="148" t="s">
        <v>45</v>
      </c>
      <c r="E10" s="140"/>
      <c r="F10" s="149"/>
      <c r="G10" s="149"/>
    </row>
    <row r="11" spans="2:7" ht="18">
      <c r="B11" s="150"/>
      <c r="E11" s="140"/>
      <c r="F11" s="140"/>
      <c r="G11" s="149"/>
    </row>
    <row r="12" spans="2:7" ht="54" customHeight="1">
      <c r="B12" s="151" t="s">
        <v>46</v>
      </c>
      <c r="C12" s="152"/>
      <c r="D12" s="153" t="s">
        <v>47</v>
      </c>
      <c r="E12" s="154" t="s">
        <v>48</v>
      </c>
      <c r="F12" s="154" t="s">
        <v>49</v>
      </c>
      <c r="G12" s="154"/>
    </row>
    <row r="13" spans="2:7" s="155" customFormat="1" ht="72" customHeight="1">
      <c r="B13" s="33">
        <v>1</v>
      </c>
      <c r="C13" s="34" t="s">
        <v>50</v>
      </c>
      <c r="D13" s="35" t="s">
        <v>51</v>
      </c>
      <c r="E13" s="36"/>
      <c r="F13" s="37">
        <v>4.0909118648290348E-3</v>
      </c>
      <c r="G13" s="38">
        <f t="shared" ref="G13:G23" si="0">F13*E13</f>
        <v>0</v>
      </c>
    </row>
    <row r="14" spans="2:7" s="155" customFormat="1" ht="72" customHeight="1">
      <c r="B14" s="4">
        <v>2</v>
      </c>
      <c r="C14" s="5" t="s">
        <v>52</v>
      </c>
      <c r="D14" s="30" t="s">
        <v>53</v>
      </c>
      <c r="E14" s="21"/>
      <c r="F14" s="27">
        <v>5.6926711435994051E-2</v>
      </c>
      <c r="G14" s="7">
        <f t="shared" si="0"/>
        <v>0</v>
      </c>
    </row>
    <row r="15" spans="2:7" s="155" customFormat="1" ht="72" customHeight="1">
      <c r="B15" s="8">
        <v>3</v>
      </c>
      <c r="C15" s="9" t="s">
        <v>54</v>
      </c>
      <c r="D15" s="31" t="s">
        <v>55</v>
      </c>
      <c r="E15" s="21"/>
      <c r="F15" s="26">
        <v>2.5724354530857196E-3</v>
      </c>
      <c r="G15" s="3">
        <f t="shared" si="0"/>
        <v>0</v>
      </c>
    </row>
    <row r="16" spans="2:7" s="155" customFormat="1" ht="72" customHeight="1">
      <c r="B16" s="4">
        <v>4</v>
      </c>
      <c r="C16" s="5" t="s">
        <v>56</v>
      </c>
      <c r="D16" s="30" t="s">
        <v>57</v>
      </c>
      <c r="E16" s="21"/>
      <c r="F16" s="27">
        <v>4.1317276492297945E-2</v>
      </c>
      <c r="G16" s="7">
        <f t="shared" si="0"/>
        <v>0</v>
      </c>
    </row>
    <row r="17" spans="2:7" s="155" customFormat="1" ht="72" customHeight="1">
      <c r="B17" s="1">
        <v>5</v>
      </c>
      <c r="C17" s="9" t="s">
        <v>58</v>
      </c>
      <c r="D17" s="31" t="s">
        <v>59</v>
      </c>
      <c r="E17" s="21"/>
      <c r="F17" s="26">
        <v>4.0940708701300607E-2</v>
      </c>
      <c r="G17" s="3">
        <f t="shared" si="0"/>
        <v>0</v>
      </c>
    </row>
    <row r="18" spans="2:7" s="155" customFormat="1" ht="72" customHeight="1">
      <c r="B18" s="4">
        <v>6</v>
      </c>
      <c r="C18" s="5" t="s">
        <v>60</v>
      </c>
      <c r="D18" s="30" t="s">
        <v>61</v>
      </c>
      <c r="E18" s="21"/>
      <c r="F18" s="27">
        <v>5.2320307342497561E-2</v>
      </c>
      <c r="G18" s="7">
        <f t="shared" si="0"/>
        <v>0</v>
      </c>
    </row>
    <row r="19" spans="2:7" s="155" customFormat="1" ht="72" customHeight="1">
      <c r="B19" s="1">
        <v>7</v>
      </c>
      <c r="C19" s="9" t="s">
        <v>62</v>
      </c>
      <c r="D19" s="31" t="s">
        <v>63</v>
      </c>
      <c r="E19" s="21"/>
      <c r="F19" s="26">
        <v>0.11742597068514876</v>
      </c>
      <c r="G19" s="3">
        <f t="shared" si="0"/>
        <v>0</v>
      </c>
    </row>
    <row r="20" spans="2:7" s="155" customFormat="1" ht="72" customHeight="1">
      <c r="B20" s="4">
        <v>8</v>
      </c>
      <c r="C20" s="22" t="s">
        <v>64</v>
      </c>
      <c r="D20" s="32" t="s">
        <v>65</v>
      </c>
      <c r="E20" s="21"/>
      <c r="F20" s="28">
        <v>1.579143672638024E-2</v>
      </c>
      <c r="G20" s="23">
        <f t="shared" si="0"/>
        <v>0</v>
      </c>
    </row>
    <row r="21" spans="2:7" s="155" customFormat="1" ht="72" customHeight="1">
      <c r="B21" s="8">
        <v>9</v>
      </c>
      <c r="C21" s="2" t="s">
        <v>66</v>
      </c>
      <c r="D21" s="29" t="s">
        <v>67</v>
      </c>
      <c r="E21" s="21"/>
      <c r="F21" s="26">
        <v>0.1680662615721005</v>
      </c>
      <c r="G21" s="3">
        <f t="shared" si="0"/>
        <v>0</v>
      </c>
    </row>
    <row r="22" spans="2:7" s="155" customFormat="1" ht="72" customHeight="1">
      <c r="B22" s="4">
        <v>10</v>
      </c>
      <c r="C22" s="22" t="s">
        <v>68</v>
      </c>
      <c r="D22" s="32" t="s">
        <v>69</v>
      </c>
      <c r="E22" s="21"/>
      <c r="F22" s="28">
        <v>2.5774611433373524E-2</v>
      </c>
      <c r="G22" s="23">
        <f t="shared" si="0"/>
        <v>0</v>
      </c>
    </row>
    <row r="23" spans="2:7" s="155" customFormat="1" ht="72" customHeight="1">
      <c r="B23" s="1">
        <v>11</v>
      </c>
      <c r="C23" s="2" t="s">
        <v>70</v>
      </c>
      <c r="D23" s="29" t="s">
        <v>71</v>
      </c>
      <c r="E23" s="21"/>
      <c r="F23" s="26">
        <v>8.7877783828549279E-3</v>
      </c>
      <c r="G23" s="3">
        <f t="shared" si="0"/>
        <v>0</v>
      </c>
    </row>
    <row r="24" spans="2:7" s="155" customFormat="1" ht="72" customHeight="1">
      <c r="B24" s="4">
        <v>12</v>
      </c>
      <c r="C24" s="22" t="s">
        <v>72</v>
      </c>
      <c r="D24" s="32" t="s">
        <v>73</v>
      </c>
      <c r="E24" s="21"/>
      <c r="F24" s="28">
        <v>1.7415452633407841E-2</v>
      </c>
      <c r="G24" s="23">
        <f>F24*E24</f>
        <v>0</v>
      </c>
    </row>
    <row r="25" spans="2:7" s="155" customFormat="1" ht="72" customHeight="1">
      <c r="B25" s="1">
        <v>13</v>
      </c>
      <c r="C25" s="2" t="s">
        <v>74</v>
      </c>
      <c r="D25" s="29" t="s">
        <v>75</v>
      </c>
      <c r="E25" s="21"/>
      <c r="F25" s="26">
        <v>4.3232423456045124E-2</v>
      </c>
      <c r="G25" s="3">
        <f>F25*E25</f>
        <v>0</v>
      </c>
    </row>
    <row r="26" spans="2:7" s="155" customFormat="1" ht="72" customHeight="1">
      <c r="B26" s="258">
        <v>14</v>
      </c>
      <c r="C26" s="259" t="s">
        <v>76</v>
      </c>
      <c r="D26" s="260" t="s">
        <v>77</v>
      </c>
      <c r="E26" s="21"/>
      <c r="F26" s="28">
        <v>0.26531552180844425</v>
      </c>
      <c r="G26" s="261">
        <f t="shared" ref="G26:G28" si="1">F26*E26</f>
        <v>0</v>
      </c>
    </row>
    <row r="27" spans="2:7" s="155" customFormat="1" ht="72" customHeight="1">
      <c r="B27" s="8">
        <v>15</v>
      </c>
      <c r="C27" s="2" t="s">
        <v>78</v>
      </c>
      <c r="D27" s="29" t="s">
        <v>79</v>
      </c>
      <c r="E27" s="21"/>
      <c r="F27" s="26">
        <v>1.4840863313071424E-2</v>
      </c>
      <c r="G27" s="268">
        <f t="shared" si="1"/>
        <v>0</v>
      </c>
    </row>
    <row r="28" spans="2:7" s="155" customFormat="1" ht="72" customHeight="1">
      <c r="B28" s="262">
        <v>16</v>
      </c>
      <c r="C28" s="259" t="s">
        <v>80</v>
      </c>
      <c r="D28" s="260" t="s">
        <v>81</v>
      </c>
      <c r="E28" s="21"/>
      <c r="F28" s="28">
        <v>9.8273065136176466E-2</v>
      </c>
      <c r="G28" s="261">
        <f t="shared" si="1"/>
        <v>0</v>
      </c>
    </row>
    <row r="29" spans="2:7" s="155" customFormat="1" ht="72" customHeight="1">
      <c r="B29" s="8">
        <v>17</v>
      </c>
      <c r="C29" s="2" t="s">
        <v>82</v>
      </c>
      <c r="D29" s="29" t="s">
        <v>83</v>
      </c>
      <c r="E29" s="21"/>
      <c r="F29" s="26">
        <v>1.4751118844292267E-2</v>
      </c>
      <c r="G29" s="268">
        <f t="shared" ref="G29" si="2">F29*E29</f>
        <v>0</v>
      </c>
    </row>
    <row r="30" spans="2:7" s="155" customFormat="1" ht="72" customHeight="1" thickBot="1">
      <c r="B30" s="263">
        <v>18</v>
      </c>
      <c r="C30" s="264" t="s">
        <v>84</v>
      </c>
      <c r="D30" s="265" t="s">
        <v>85</v>
      </c>
      <c r="E30" s="39"/>
      <c r="F30" s="266">
        <v>1.2157144718699549E-2</v>
      </c>
      <c r="G30" s="267">
        <f>F30*E30</f>
        <v>0</v>
      </c>
    </row>
    <row r="31" spans="2:7" s="155" customFormat="1" ht="72" customHeight="1" thickTop="1">
      <c r="B31" s="40"/>
      <c r="C31" s="41" t="s">
        <v>86</v>
      </c>
      <c r="D31" s="42"/>
      <c r="E31" s="190">
        <f>SUM(G13:G30)</f>
        <v>0</v>
      </c>
      <c r="F31" s="43">
        <f>SUM(F13:F23)</f>
        <v>0.53401441008986295</v>
      </c>
      <c r="G31" s="156"/>
    </row>
    <row r="32" spans="2:7" ht="18" thickBot="1">
      <c r="B32" s="157"/>
      <c r="C32" s="157"/>
      <c r="D32" s="157"/>
      <c r="E32" s="158"/>
      <c r="F32" s="158"/>
      <c r="G32" s="158"/>
    </row>
    <row r="33" spans="2:7">
      <c r="B33" s="146"/>
      <c r="C33" s="146"/>
      <c r="D33" s="146"/>
      <c r="E33" s="159"/>
      <c r="F33" s="159"/>
      <c r="G33" s="159"/>
    </row>
    <row r="34" spans="2:7" ht="18">
      <c r="C34" s="160" t="s">
        <v>87</v>
      </c>
      <c r="D34" s="160"/>
    </row>
    <row r="35" spans="2:7" ht="18.95" customHeight="1">
      <c r="C35" s="147" t="s">
        <v>88</v>
      </c>
      <c r="E35" s="24"/>
    </row>
    <row r="36" spans="2:7" ht="18" thickBot="1">
      <c r="B36" s="157"/>
      <c r="C36" s="157"/>
      <c r="D36" s="157"/>
      <c r="E36" s="158"/>
      <c r="F36" s="158"/>
      <c r="G36" s="158"/>
    </row>
    <row r="37" spans="2:7">
      <c r="B37" s="146"/>
      <c r="C37" s="161" t="s">
        <v>26</v>
      </c>
      <c r="D37" s="146"/>
      <c r="E37" s="159"/>
      <c r="F37" s="159"/>
      <c r="G37" s="159"/>
    </row>
  </sheetData>
  <sheetProtection algorithmName="SHA-512" hashValue="kl3RLuG7CvZmM25i8GV6K9xi3wznGIN4vTb0H7qD+3TpGKggZHe+IShx76FdELcRkZIJJRZ3BRqjzt3TSc89Ow==" saltValue="q4DMmTY7btsfHw2zDRoVRA==" spinCount="100000" sheet="1" objects="1" scenarios="1"/>
  <dataValidations count="1">
    <dataValidation type="decimal" allowBlank="1" showInputMessage="1" showErrorMessage="1" sqref="E14:E31" xr:uid="{3142E661-8B92-FB48-A43D-6AC6508BFF80}">
      <formula1>$E$2</formula1>
      <formula2>$F$2</formula2>
    </dataValidation>
  </dataValidations>
  <pageMargins left="0.7" right="0.7" top="0.75" bottom="0.75" header="0.3" footer="0.3"/>
  <pageSetup paperSize="9" scale="37" orientation="portrait" horizontalDpi="300" verticalDpi="300" r:id="rId1"/>
  <headerFooter>
    <oddFooter>&amp;R&amp;K000000pagina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rgb="FFC81946"/>
  </sheetPr>
  <dimension ref="A1:M17"/>
  <sheetViews>
    <sheetView showGridLines="0" showRowColHeaders="0" zoomScaleNormal="100" workbookViewId="0">
      <selection activeCell="E5" sqref="E5"/>
    </sheetView>
  </sheetViews>
  <sheetFormatPr defaultColWidth="10.875" defaultRowHeight="15.6"/>
  <cols>
    <col min="1" max="1" width="3" style="114" customWidth="1"/>
    <col min="2" max="2" width="78.5" style="115" customWidth="1"/>
    <col min="3" max="5" width="20" style="115" customWidth="1"/>
    <col min="6" max="6" width="27" style="115" customWidth="1"/>
    <col min="7" max="7" width="26.375" style="115" customWidth="1"/>
    <col min="8" max="8" width="15" style="115" bestFit="1" customWidth="1"/>
    <col min="9" max="9" width="15.125" style="115" bestFit="1" customWidth="1"/>
    <col min="10" max="11" width="10.875" style="115"/>
    <col min="12" max="12" width="15.125" style="115" bestFit="1" customWidth="1"/>
    <col min="13" max="13" width="11.625" style="115" bestFit="1" customWidth="1"/>
    <col min="14" max="16384" width="10.875" style="115"/>
  </cols>
  <sheetData>
    <row r="1" spans="1:13" s="110" customFormat="1" ht="75.95" customHeight="1">
      <c r="A1" s="108"/>
      <c r="B1" s="109"/>
      <c r="C1" s="48"/>
      <c r="D1" s="48"/>
      <c r="E1" s="48"/>
      <c r="F1" s="48"/>
      <c r="G1" s="48"/>
      <c r="H1" s="48"/>
      <c r="I1" s="48"/>
      <c r="J1" s="48"/>
      <c r="K1" s="48"/>
      <c r="L1" s="48"/>
    </row>
    <row r="2" spans="1:13" s="113" customFormat="1" ht="30.95" customHeight="1">
      <c r="A2" s="111"/>
      <c r="B2" s="286" t="s">
        <v>89</v>
      </c>
      <c r="C2" s="287"/>
      <c r="D2" s="287"/>
      <c r="E2" s="287"/>
      <c r="F2" s="287"/>
      <c r="G2" s="287"/>
      <c r="H2" s="112"/>
      <c r="I2" s="112"/>
      <c r="J2" s="112"/>
      <c r="K2" s="112"/>
      <c r="L2" s="112"/>
    </row>
    <row r="3" spans="1:13" ht="21.95" customHeight="1"/>
    <row r="4" spans="1:13" s="118" customFormat="1" ht="30.95">
      <c r="A4" s="116"/>
      <c r="B4" s="187" t="s">
        <v>90</v>
      </c>
      <c r="C4" s="188" t="s">
        <v>91</v>
      </c>
      <c r="D4" s="188" t="s">
        <v>92</v>
      </c>
      <c r="E4" s="117" t="s">
        <v>93</v>
      </c>
      <c r="F4" s="117" t="s">
        <v>94</v>
      </c>
      <c r="G4" s="117" t="s">
        <v>89</v>
      </c>
    </row>
    <row r="5" spans="1:13" s="125" customFormat="1" ht="51.6" customHeight="1">
      <c r="A5" s="119"/>
      <c r="B5" s="120" t="str">
        <f>'2.Prijsopgaaf Broker opslagen'!C7</f>
        <v>Broker-opslag per uur, Intermediaire dienstverlening 
(incl contract service) - Toeleveranciers</v>
      </c>
      <c r="C5" s="121">
        <v>244081</v>
      </c>
      <c r="D5" s="122">
        <v>96.08</v>
      </c>
      <c r="E5" s="123">
        <f>'2.Prijsopgaaf Broker opslagen'!F7</f>
        <v>0</v>
      </c>
      <c r="F5" s="122">
        <f>D5*(1+'3. % doelstelling per doelgroep'!$E$31)</f>
        <v>96.08</v>
      </c>
      <c r="G5" s="124">
        <f>IF(E5=0,0,(C5*F5)+(C5*E5))</f>
        <v>0</v>
      </c>
      <c r="I5" s="126"/>
      <c r="L5" s="127"/>
      <c r="M5" s="128"/>
    </row>
    <row r="6" spans="1:13" s="125" customFormat="1" ht="51.6" customHeight="1">
      <c r="A6" s="119"/>
      <c r="B6" s="120" t="str">
        <f>'2.Prijsopgaaf Broker opslagen'!C8</f>
        <v>Broker-opslag per uur, Intermediaire dienstverlening 
(incl contract service) - ZZP</v>
      </c>
      <c r="C6" s="121">
        <v>274100</v>
      </c>
      <c r="D6" s="122">
        <v>108.3</v>
      </c>
      <c r="E6" s="123">
        <f>'2.Prijsopgaaf Broker opslagen'!F8</f>
        <v>0</v>
      </c>
      <c r="F6" s="122">
        <f>D6*(1+'3. % doelstelling per doelgroep'!$E$31)</f>
        <v>108.3</v>
      </c>
      <c r="G6" s="124">
        <f>IF(E6=0,0,(C6*F6)+(C6*E6))</f>
        <v>0</v>
      </c>
      <c r="I6" s="126"/>
      <c r="L6" s="127"/>
      <c r="M6" s="128"/>
    </row>
    <row r="7" spans="1:13" s="125" customFormat="1" ht="43.5" customHeight="1">
      <c r="A7" s="119"/>
      <c r="B7" s="129"/>
      <c r="C7" s="130"/>
      <c r="D7" s="289" t="s">
        <v>95</v>
      </c>
      <c r="E7" s="290"/>
      <c r="F7" s="131"/>
      <c r="G7" s="132">
        <f>SUM(G5:G6)</f>
        <v>0</v>
      </c>
    </row>
    <row r="8" spans="1:13" s="125" customFormat="1" ht="51.6" customHeight="1">
      <c r="A8" s="119"/>
    </row>
    <row r="9" spans="1:13" ht="21.95" customHeight="1" thickBot="1">
      <c r="D9" s="133"/>
      <c r="G9" s="125"/>
    </row>
    <row r="10" spans="1:13" ht="37.700000000000003" customHeight="1" thickBot="1">
      <c r="C10" s="134" t="s">
        <v>89</v>
      </c>
      <c r="D10" s="134"/>
      <c r="G10" s="191">
        <f>SUM(G7:G8)</f>
        <v>0</v>
      </c>
    </row>
    <row r="11" spans="1:13" ht="21.95" customHeight="1">
      <c r="G11" s="135"/>
    </row>
    <row r="12" spans="1:13">
      <c r="B12" s="115" t="s">
        <v>96</v>
      </c>
    </row>
    <row r="13" spans="1:13">
      <c r="B13" s="136"/>
      <c r="F13" s="137"/>
      <c r="G13" s="137"/>
    </row>
    <row r="14" spans="1:13">
      <c r="B14" s="288"/>
      <c r="C14" s="288"/>
      <c r="D14" s="288"/>
      <c r="E14" s="288"/>
      <c r="F14" s="288"/>
      <c r="G14" s="288"/>
    </row>
    <row r="15" spans="1:13" ht="17.45" customHeight="1">
      <c r="B15" s="288"/>
      <c r="C15" s="288"/>
      <c r="D15" s="288"/>
      <c r="E15" s="288"/>
      <c r="F15" s="288"/>
      <c r="G15" s="288"/>
    </row>
    <row r="17" spans="2:3">
      <c r="B17" s="138" t="s">
        <v>26</v>
      </c>
      <c r="C17" s="139"/>
    </row>
  </sheetData>
  <sheetProtection algorithmName="SHA-512" hashValue="Z2R8Vpu+ksHST8Rp1HKDnrx615ydKb+wDn8eFs7pBddi92EMAciNlfFJWk6BL6JUDIPB3G8qhsQV4rbaLNiGAg==" saltValue="+jc7sQ1K2giP4fqvdr/MsA==" spinCount="100000" sheet="1" objects="1" scenarios="1"/>
  <mergeCells count="3">
    <mergeCell ref="B2:G2"/>
    <mergeCell ref="B14:G15"/>
    <mergeCell ref="D7:E7"/>
  </mergeCells>
  <pageMargins left="0.7" right="0.7" top="0.75" bottom="0.75" header="0.3" footer="0.3"/>
  <pageSetup paperSize="9" scale="57" orientation="landscape" r:id="rId1"/>
  <headerFooter>
    <oddFooter>&amp;R&amp;K000000pagina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rgb="FFC81946"/>
  </sheetPr>
  <dimension ref="B3:L42"/>
  <sheetViews>
    <sheetView showGridLines="0" showRowColHeaders="0" topLeftCell="A4" zoomScaleNormal="100" workbookViewId="0">
      <selection activeCell="D19" sqref="D19"/>
    </sheetView>
  </sheetViews>
  <sheetFormatPr defaultColWidth="8.125" defaultRowHeight="12.6"/>
  <cols>
    <col min="1" max="1" width="1.125" style="62" customWidth="1"/>
    <col min="2" max="2" width="50.5" style="62" customWidth="1"/>
    <col min="3" max="3" width="48.375" style="62" customWidth="1"/>
    <col min="4" max="4" width="18" style="62" bestFit="1" customWidth="1"/>
    <col min="5" max="5" width="18.375" style="62" bestFit="1" customWidth="1"/>
    <col min="6" max="6" width="8.125" style="62"/>
    <col min="7" max="7" width="11.375" style="62" bestFit="1" customWidth="1"/>
    <col min="8" max="8" width="8.125" style="62"/>
    <col min="9" max="9" width="11.875" style="62" bestFit="1" customWidth="1"/>
    <col min="10" max="10" width="13" style="62" bestFit="1" customWidth="1"/>
    <col min="11" max="16384" width="8.125" style="62"/>
  </cols>
  <sheetData>
    <row r="3" spans="2:12" ht="48.95" customHeight="1"/>
    <row r="4" spans="2:12" s="64" customFormat="1" ht="30.95" customHeight="1">
      <c r="B4" s="192" t="s">
        <v>97</v>
      </c>
      <c r="C4" s="193"/>
      <c r="D4" s="193"/>
      <c r="E4" s="193"/>
      <c r="F4" s="63"/>
      <c r="H4" s="65"/>
      <c r="I4" s="65"/>
      <c r="J4" s="65"/>
      <c r="K4" s="65"/>
      <c r="L4" s="65"/>
    </row>
    <row r="5" spans="2:12" ht="12.95">
      <c r="B5" s="66"/>
    </row>
    <row r="6" spans="2:12" ht="12.95">
      <c r="D6" s="291"/>
      <c r="E6" s="291"/>
    </row>
    <row r="7" spans="2:12" ht="12.95">
      <c r="B7" s="67" t="s">
        <v>98</v>
      </c>
      <c r="C7" s="68" t="s">
        <v>99</v>
      </c>
      <c r="D7" s="69" t="s">
        <v>100</v>
      </c>
      <c r="E7" s="70" t="s">
        <v>101</v>
      </c>
    </row>
    <row r="8" spans="2:12" ht="12.95">
      <c r="B8" s="71" t="s">
        <v>102</v>
      </c>
      <c r="C8" s="72">
        <f>'4.Berekening inschrijfprijs'!G10</f>
        <v>0</v>
      </c>
      <c r="D8" s="73">
        <v>48211223.135138802</v>
      </c>
      <c r="E8" s="74">
        <v>58125019.527430601</v>
      </c>
      <c r="G8" s="75"/>
    </row>
    <row r="9" spans="2:12">
      <c r="B9" s="76" t="s">
        <v>103</v>
      </c>
      <c r="C9" s="77" t="str">
        <f>IF(C8&gt;E8,"Prijs is buiten de bandbreedte en is een ongeldige Inschrijving",IF(C8&lt;D8,"Prijs is buiten de bandbreedte en is een ongeldige Inschrijving",C8:C8))</f>
        <v>Prijs is buiten de bandbreedte en is een ongeldige Inschrijving</v>
      </c>
      <c r="D9" s="78"/>
      <c r="E9" s="79"/>
    </row>
    <row r="10" spans="2:12">
      <c r="B10" s="80"/>
      <c r="C10" s="81"/>
      <c r="D10" s="80"/>
      <c r="E10" s="82"/>
    </row>
    <row r="11" spans="2:12" ht="24.2" customHeight="1">
      <c r="B11" s="83"/>
      <c r="C11" s="84"/>
      <c r="D11" s="85"/>
      <c r="E11" s="86"/>
    </row>
    <row r="12" spans="2:12">
      <c r="B12" s="87"/>
      <c r="C12" s="81"/>
      <c r="D12" s="12"/>
      <c r="E12" s="12"/>
    </row>
    <row r="13" spans="2:12" ht="12.95">
      <c r="B13" s="88"/>
      <c r="C13" s="81"/>
      <c r="D13" s="12"/>
      <c r="E13" s="12"/>
    </row>
    <row r="14" spans="2:12" ht="12.95">
      <c r="B14" s="88"/>
      <c r="C14" s="81"/>
      <c r="D14" s="12"/>
      <c r="E14" s="12"/>
    </row>
    <row r="15" spans="2:12" ht="12.95">
      <c r="B15" s="13" t="s">
        <v>104</v>
      </c>
      <c r="C15" s="14" t="s">
        <v>105</v>
      </c>
      <c r="D15" s="14" t="s">
        <v>106</v>
      </c>
      <c r="E15" s="12"/>
    </row>
    <row r="16" spans="2:12">
      <c r="B16" s="89" t="s">
        <v>101</v>
      </c>
      <c r="C16" s="15">
        <f>E8</f>
        <v>58125019.527430601</v>
      </c>
      <c r="D16" s="16">
        <v>0</v>
      </c>
      <c r="E16" s="12"/>
      <c r="F16" s="90"/>
      <c r="G16" s="90"/>
      <c r="H16" s="90"/>
      <c r="I16" s="90"/>
    </row>
    <row r="17" spans="2:10">
      <c r="B17" s="91" t="s">
        <v>100</v>
      </c>
      <c r="C17" s="15">
        <f>D8</f>
        <v>48211223.135138802</v>
      </c>
      <c r="D17" s="16">
        <v>25</v>
      </c>
      <c r="E17" s="12"/>
      <c r="F17" s="90"/>
      <c r="G17" s="90"/>
      <c r="H17" s="90"/>
      <c r="I17" s="92"/>
      <c r="J17" s="93"/>
    </row>
    <row r="18" spans="2:10" ht="12.95">
      <c r="B18" s="89"/>
      <c r="C18" s="89"/>
      <c r="D18" s="94"/>
      <c r="E18" s="95"/>
      <c r="F18" s="90"/>
      <c r="G18" s="90"/>
      <c r="H18" s="90"/>
      <c r="I18" s="90"/>
    </row>
    <row r="19" spans="2:10">
      <c r="B19" s="17" t="s">
        <v>107</v>
      </c>
      <c r="C19" s="18" t="str">
        <f>C9</f>
        <v>Prijs is buiten de bandbreedte en is een ongeldige Inschrijving</v>
      </c>
      <c r="D19" s="96">
        <f xml:space="preserve"> IFERROR(D17 - (C19 - C17)/(C16-C17)*(D17),0)</f>
        <v>0</v>
      </c>
      <c r="E19" s="81"/>
      <c r="F19" s="90"/>
      <c r="G19" s="90"/>
      <c r="H19" s="90"/>
      <c r="I19" s="90"/>
    </row>
    <row r="20" spans="2:10">
      <c r="C20" s="97"/>
      <c r="D20" s="98"/>
      <c r="E20" s="99"/>
      <c r="F20" s="90"/>
      <c r="G20" s="90"/>
      <c r="H20" s="90"/>
      <c r="I20" s="90"/>
    </row>
    <row r="21" spans="2:10" s="101" customFormat="1">
      <c r="B21" s="100"/>
      <c r="D21" s="19"/>
      <c r="E21" s="62"/>
      <c r="F21" s="90"/>
      <c r="G21" s="90"/>
      <c r="H21" s="90"/>
      <c r="I21" s="90"/>
    </row>
    <row r="22" spans="2:10" s="101" customFormat="1" ht="12.95">
      <c r="B22" s="102" t="s">
        <v>89</v>
      </c>
      <c r="C22" s="102" t="s">
        <v>108</v>
      </c>
      <c r="D22" s="19"/>
      <c r="E22" s="81"/>
      <c r="F22" s="90"/>
      <c r="G22" s="90"/>
      <c r="H22" s="90"/>
      <c r="I22" s="90"/>
    </row>
    <row r="23" spans="2:10" s="101" customFormat="1">
      <c r="B23" s="103">
        <f>D8</f>
        <v>48211223.135138802</v>
      </c>
      <c r="C23" s="104">
        <f t="shared" ref="C23:C28" si="0" xml:space="preserve"> $D$17 - (B23 - $C$17)/($C$16-$C$17)*($D$17)</f>
        <v>25</v>
      </c>
      <c r="D23" s="19"/>
      <c r="E23" s="81"/>
      <c r="F23" s="90"/>
      <c r="G23" s="90"/>
      <c r="H23" s="90"/>
      <c r="I23" s="90"/>
    </row>
    <row r="24" spans="2:10" s="101" customFormat="1">
      <c r="B24" s="103">
        <f>B23+($B$28-$B$23)/5</f>
        <v>50193982.413597159</v>
      </c>
      <c r="C24" s="104">
        <f t="shared" si="0"/>
        <v>20.000000000000007</v>
      </c>
      <c r="D24" s="20"/>
      <c r="E24" s="20"/>
      <c r="F24" s="90"/>
      <c r="G24" s="90"/>
      <c r="H24" s="90"/>
      <c r="I24" s="90"/>
    </row>
    <row r="25" spans="2:10" s="101" customFormat="1">
      <c r="B25" s="103">
        <f>B24+($B$28-$B$23)/5</f>
        <v>52176741.692055516</v>
      </c>
      <c r="C25" s="104">
        <f t="shared" si="0"/>
        <v>15.000000000000014</v>
      </c>
      <c r="D25" s="20"/>
      <c r="E25" s="20"/>
      <c r="F25" s="90"/>
      <c r="G25" s="90"/>
      <c r="H25" s="90"/>
      <c r="I25" s="90"/>
    </row>
    <row r="26" spans="2:10" s="101" customFormat="1">
      <c r="B26" s="103">
        <f>B25+($B$28-$B$23)/5</f>
        <v>54159500.970513873</v>
      </c>
      <c r="C26" s="104">
        <f t="shared" si="0"/>
        <v>10.000000000000023</v>
      </c>
      <c r="D26" s="20"/>
      <c r="E26" s="20"/>
      <c r="F26" s="90"/>
      <c r="G26" s="90"/>
      <c r="H26" s="90"/>
      <c r="I26" s="90"/>
    </row>
    <row r="27" spans="2:10" s="101" customFormat="1">
      <c r="B27" s="103">
        <f>B26+($B$28-$B$23)/5</f>
        <v>56142260.24897223</v>
      </c>
      <c r="C27" s="104">
        <f t="shared" si="0"/>
        <v>5.0000000000000284</v>
      </c>
      <c r="D27" s="20"/>
      <c r="E27" s="20"/>
    </row>
    <row r="28" spans="2:10" s="101" customFormat="1">
      <c r="B28" s="105">
        <f>E8</f>
        <v>58125019.527430601</v>
      </c>
      <c r="C28" s="104">
        <f t="shared" si="0"/>
        <v>0</v>
      </c>
      <c r="D28" s="20"/>
      <c r="E28" s="20"/>
      <c r="F28" s="106"/>
      <c r="H28" s="107"/>
    </row>
    <row r="29" spans="2:10" s="101" customFormat="1"/>
    <row r="42" spans="2:3">
      <c r="B42" s="101">
        <v>104256928.93000001</v>
      </c>
      <c r="C42" s="101">
        <v>107816531.14</v>
      </c>
    </row>
  </sheetData>
  <sheetProtection algorithmName="SHA-512" hashValue="5gb2YFf2pCnDZ6Jz7Aw7cFLM1lNSgk3KTKSpFgc/1Z8GYg7Z6BNRIqXyqwq4z10GMHu69K6WMWvJ4PRqhNsK9Q==" saltValue="bUrsKGX7R7XtPH4bddF1Dg==" spinCount="100000" sheet="1" objects="1" scenarios="1"/>
  <mergeCells count="1">
    <mergeCell ref="D6:E6"/>
  </mergeCells>
  <pageMargins left="0.7" right="0.7" top="0.75" bottom="0.75" header="0.3" footer="0.3"/>
  <pageSetup paperSize="9" scale="57" orientation="landscape" horizontalDpi="0" verticalDpi="0"/>
  <headerFooter>
    <oddFooter>&amp;R&amp;K000000pagina &amp;P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5EA7-B88E-9E4A-8FC6-BAE4588C7D25}">
  <sheetPr>
    <tabColor rgb="FFC81946"/>
    <pageSetUpPr autoPageBreaks="0"/>
  </sheetPr>
  <dimension ref="B1:Z367"/>
  <sheetViews>
    <sheetView showGridLines="0" showRowColHeaders="0" showZeros="0" showOutlineSymbols="0" zoomScaleNormal="100" zoomScalePageLayoutView="140" workbookViewId="0">
      <selection activeCell="C4" sqref="C4"/>
    </sheetView>
  </sheetViews>
  <sheetFormatPr defaultColWidth="8.875" defaultRowHeight="14.45" outlineLevelRow="7"/>
  <cols>
    <col min="1" max="1" width="2" style="194" customWidth="1"/>
    <col min="2" max="2" width="1.875" style="194" customWidth="1"/>
    <col min="3" max="3" width="14.5" style="194" customWidth="1"/>
    <col min="4" max="4" width="11.875" style="194" customWidth="1"/>
    <col min="5" max="5" width="12" style="194" customWidth="1"/>
    <col min="6" max="6" width="4.375" style="194" customWidth="1"/>
    <col min="7" max="7" width="13.375" style="194" customWidth="1"/>
    <col min="8" max="8" width="12.5" style="194" customWidth="1"/>
    <col min="9" max="9" width="4.5" style="194" customWidth="1"/>
    <col min="10" max="10" width="15.5" style="194" customWidth="1"/>
    <col min="11" max="11" width="13.125" style="194" customWidth="1"/>
    <col min="12" max="12" width="3.875" style="194" customWidth="1"/>
    <col min="13" max="13" width="10.375" style="194" customWidth="1"/>
    <col min="14" max="15" width="10.125" style="194" customWidth="1"/>
    <col min="16" max="16" width="3.5" style="194" customWidth="1"/>
    <col min="17" max="17" width="3.375" style="194" customWidth="1"/>
    <col min="18" max="18" width="10.5" style="194" bestFit="1" customWidth="1"/>
    <col min="19" max="19" width="10.625" style="194" hidden="1" customWidth="1"/>
    <col min="20" max="20" width="8" style="194" hidden="1" customWidth="1"/>
    <col min="21" max="21" width="9.125" style="194" hidden="1" customWidth="1"/>
    <col min="22" max="22" width="21.375" style="194" customWidth="1"/>
    <col min="23" max="26" width="8.875" style="194" customWidth="1"/>
    <col min="27" max="16384" width="8.875" style="194"/>
  </cols>
  <sheetData>
    <row r="1" spans="2:26" s="62" customFormat="1" ht="12.6"/>
    <row r="2" spans="2:26" s="62" customFormat="1" ht="12.6"/>
    <row r="3" spans="2:26" s="62" customFormat="1" ht="48.95" customHeight="1"/>
    <row r="4" spans="2:26" s="64" customFormat="1" ht="30.95" customHeight="1">
      <c r="B4" s="192" t="s">
        <v>109</v>
      </c>
      <c r="C4" s="193"/>
      <c r="D4" s="193"/>
      <c r="E4" s="193"/>
      <c r="F4" s="193"/>
      <c r="G4" s="193"/>
      <c r="H4" s="193"/>
      <c r="I4" s="193"/>
      <c r="J4" s="193"/>
      <c r="K4" s="193"/>
      <c r="L4" s="193"/>
      <c r="M4" s="193"/>
      <c r="N4" s="193"/>
      <c r="O4" s="193"/>
    </row>
    <row r="6" spans="2:26" s="222" customFormat="1" ht="50.1" customHeight="1" thickBot="1">
      <c r="B6" s="299" t="s">
        <v>110</v>
      </c>
      <c r="C6" s="299"/>
      <c r="D6" s="299"/>
      <c r="E6" s="299"/>
      <c r="F6" s="299"/>
      <c r="G6" s="299"/>
      <c r="H6" s="299"/>
      <c r="I6" s="299"/>
      <c r="J6" s="299"/>
      <c r="K6" s="299"/>
      <c r="L6" s="299"/>
      <c r="M6" s="299"/>
      <c r="N6" s="299"/>
      <c r="O6" s="300"/>
    </row>
    <row r="7" spans="2:26" s="201" customFormat="1" ht="18" customHeight="1">
      <c r="B7" s="223"/>
      <c r="C7" s="202"/>
      <c r="D7" s="202"/>
      <c r="E7" s="202"/>
      <c r="F7" s="202"/>
      <c r="G7" s="202"/>
      <c r="H7" s="224"/>
      <c r="I7" s="224"/>
      <c r="J7" s="225"/>
      <c r="K7" s="225"/>
      <c r="L7" s="225"/>
      <c r="M7" s="225"/>
      <c r="N7" s="225"/>
      <c r="O7" s="225"/>
      <c r="U7" s="222"/>
      <c r="V7" s="222"/>
    </row>
    <row r="8" spans="2:26" ht="36" customHeight="1">
      <c r="B8" s="226"/>
      <c r="C8" s="195" t="s">
        <v>109</v>
      </c>
      <c r="D8" s="196"/>
      <c r="E8" s="197"/>
      <c r="F8" s="197"/>
      <c r="G8" s="198" t="s">
        <v>111</v>
      </c>
      <c r="H8" s="199"/>
      <c r="I8" s="198"/>
      <c r="J8" s="198" t="s">
        <v>50</v>
      </c>
      <c r="K8" s="198"/>
      <c r="L8" s="197"/>
      <c r="M8" s="197"/>
      <c r="N8" s="197"/>
      <c r="O8" s="200" t="s">
        <v>109</v>
      </c>
      <c r="R8" s="297"/>
      <c r="S8" s="297"/>
      <c r="T8" s="201"/>
      <c r="U8" s="201"/>
      <c r="V8" s="201"/>
      <c r="W8" s="201"/>
    </row>
    <row r="9" spans="2:26" ht="6.75" customHeight="1">
      <c r="B9" s="227"/>
      <c r="C9" s="228"/>
      <c r="D9" s="229"/>
      <c r="E9" s="230"/>
      <c r="F9" s="231"/>
      <c r="G9" s="298"/>
      <c r="H9" s="298"/>
      <c r="I9" s="202"/>
      <c r="J9" s="202"/>
      <c r="K9" s="232"/>
      <c r="L9" s="232"/>
      <c r="M9" s="232"/>
      <c r="N9" s="232"/>
      <c r="O9" s="233"/>
      <c r="T9" s="201"/>
      <c r="U9" s="201"/>
      <c r="V9" s="201"/>
      <c r="W9" s="201"/>
    </row>
    <row r="10" spans="2:26" ht="24" customHeight="1">
      <c r="B10" s="227"/>
      <c r="C10" s="234"/>
      <c r="D10" s="293" t="s">
        <v>112</v>
      </c>
      <c r="E10" s="294"/>
      <c r="F10" s="235"/>
      <c r="G10" s="293" t="s">
        <v>113</v>
      </c>
      <c r="H10" s="294"/>
      <c r="I10" s="202"/>
      <c r="J10" s="293" t="s">
        <v>114</v>
      </c>
      <c r="K10" s="294"/>
      <c r="L10" s="236"/>
      <c r="M10" s="237"/>
      <c r="N10" s="237"/>
      <c r="O10" s="233"/>
      <c r="S10" s="203" t="s">
        <v>115</v>
      </c>
      <c r="T10" s="203">
        <v>2</v>
      </c>
    </row>
    <row r="11" spans="2:26" ht="53.1" customHeight="1">
      <c r="B11" s="238"/>
      <c r="C11" s="239" t="s">
        <v>116</v>
      </c>
      <c r="D11" s="239" t="s">
        <v>117</v>
      </c>
      <c r="E11" s="240" t="s">
        <v>118</v>
      </c>
      <c r="F11" s="241"/>
      <c r="G11" s="242" t="s">
        <v>117</v>
      </c>
      <c r="H11" s="240" t="s">
        <v>118</v>
      </c>
      <c r="I11" s="241"/>
      <c r="J11" s="242" t="s">
        <v>117</v>
      </c>
      <c r="K11" s="239" t="s">
        <v>118</v>
      </c>
      <c r="L11" s="241"/>
      <c r="N11" s="292" t="s">
        <v>119</v>
      </c>
      <c r="O11" s="292"/>
      <c r="R11" s="243"/>
      <c r="S11" s="239" t="s">
        <v>120</v>
      </c>
      <c r="T11" s="239" t="s">
        <v>121</v>
      </c>
      <c r="U11" s="239" t="s">
        <v>122</v>
      </c>
      <c r="V11"/>
      <c r="W11" s="201"/>
      <c r="X11" s="204"/>
      <c r="Y11" s="204"/>
      <c r="Z11" s="204"/>
    </row>
    <row r="12" spans="2:26" s="201" customFormat="1" ht="24" hidden="1" customHeight="1">
      <c r="B12" s="244"/>
      <c r="C12" s="245">
        <v>2</v>
      </c>
      <c r="D12" s="205">
        <v>38.75</v>
      </c>
      <c r="E12" s="205">
        <v>42</v>
      </c>
      <c r="F12" s="206"/>
      <c r="G12" s="205">
        <v>41.75</v>
      </c>
      <c r="H12" s="205">
        <v>45</v>
      </c>
      <c r="I12" s="246"/>
      <c r="J12" s="205">
        <v>44.75</v>
      </c>
      <c r="K12" s="205">
        <v>48.25</v>
      </c>
      <c r="L12" s="207"/>
      <c r="M12" s="208"/>
      <c r="N12" s="292"/>
      <c r="O12" s="292"/>
      <c r="R12" s="209"/>
      <c r="S12" s="205">
        <v>0</v>
      </c>
      <c r="T12" s="205">
        <v>0</v>
      </c>
      <c r="U12" s="205">
        <v>0</v>
      </c>
      <c r="V12"/>
      <c r="Y12" s="210"/>
      <c r="Z12" s="210"/>
    </row>
    <row r="13" spans="2:26" s="201" customFormat="1" ht="24" hidden="1" customHeight="1">
      <c r="B13" s="244"/>
      <c r="C13" s="247">
        <v>3</v>
      </c>
      <c r="D13" s="211">
        <v>40</v>
      </c>
      <c r="E13" s="211">
        <v>43.75</v>
      </c>
      <c r="F13" s="212"/>
      <c r="G13" s="211">
        <v>43.5</v>
      </c>
      <c r="H13" s="211">
        <v>47.5</v>
      </c>
      <c r="I13" s="248"/>
      <c r="J13" s="211">
        <v>47.25</v>
      </c>
      <c r="K13" s="211">
        <v>51</v>
      </c>
      <c r="L13" s="207"/>
      <c r="M13" s="208"/>
      <c r="N13" s="292"/>
      <c r="O13" s="292"/>
      <c r="R13" s="209"/>
      <c r="S13" s="211">
        <v>0</v>
      </c>
      <c r="T13" s="211">
        <v>0</v>
      </c>
      <c r="U13" s="211">
        <v>0</v>
      </c>
      <c r="V13"/>
      <c r="Y13" s="210"/>
      <c r="Z13" s="210"/>
    </row>
    <row r="14" spans="2:26" s="201" customFormat="1" ht="24" hidden="1" customHeight="1">
      <c r="B14" s="244"/>
      <c r="C14" s="249">
        <v>4</v>
      </c>
      <c r="D14" s="205">
        <v>41</v>
      </c>
      <c r="E14" s="205">
        <v>45.5</v>
      </c>
      <c r="F14" s="213"/>
      <c r="G14" s="205">
        <v>45.25</v>
      </c>
      <c r="H14" s="205">
        <v>49.75</v>
      </c>
      <c r="I14" s="250"/>
      <c r="J14" s="205">
        <v>49.5</v>
      </c>
      <c r="K14" s="205">
        <v>54</v>
      </c>
      <c r="L14" s="207"/>
      <c r="M14" s="208"/>
      <c r="N14" s="292"/>
      <c r="O14" s="292"/>
      <c r="R14" s="209"/>
      <c r="S14" s="205">
        <v>0</v>
      </c>
      <c r="T14" s="205">
        <v>0</v>
      </c>
      <c r="U14" s="205">
        <v>0</v>
      </c>
      <c r="V14"/>
      <c r="Y14" s="210"/>
      <c r="Z14" s="210"/>
    </row>
    <row r="15" spans="2:26" s="201" customFormat="1" ht="24" hidden="1" customHeight="1">
      <c r="B15" s="244"/>
      <c r="C15" s="247">
        <v>5</v>
      </c>
      <c r="D15" s="211">
        <v>43.25</v>
      </c>
      <c r="E15" s="211">
        <v>47.5</v>
      </c>
      <c r="F15" s="212"/>
      <c r="G15" s="211">
        <v>47.25</v>
      </c>
      <c r="H15" s="211">
        <v>51.5</v>
      </c>
      <c r="I15" s="248"/>
      <c r="J15" s="211">
        <v>51.25</v>
      </c>
      <c r="K15" s="211">
        <v>55.5</v>
      </c>
      <c r="L15" s="207"/>
      <c r="M15" s="208"/>
      <c r="N15" s="292"/>
      <c r="O15" s="292"/>
      <c r="R15" s="209"/>
      <c r="S15" s="211">
        <v>0</v>
      </c>
      <c r="T15" s="211">
        <v>0</v>
      </c>
      <c r="U15" s="211">
        <v>0</v>
      </c>
      <c r="V15"/>
      <c r="Y15" s="210"/>
      <c r="Z15" s="210"/>
    </row>
    <row r="16" spans="2:26" s="201" customFormat="1" ht="24" customHeight="1">
      <c r="B16" s="244"/>
      <c r="C16" s="249">
        <v>6</v>
      </c>
      <c r="D16" s="205">
        <v>57.75</v>
      </c>
      <c r="E16" s="205">
        <v>62.75</v>
      </c>
      <c r="F16" s="212"/>
      <c r="G16" s="205">
        <v>63.75</v>
      </c>
      <c r="H16" s="205">
        <v>68.75</v>
      </c>
      <c r="I16" s="248"/>
      <c r="J16" s="205">
        <v>69.75</v>
      </c>
      <c r="K16" s="205">
        <v>74.75</v>
      </c>
      <c r="L16" s="207"/>
      <c r="M16" s="208"/>
      <c r="N16" s="292"/>
      <c r="O16" s="292"/>
      <c r="R16" s="209"/>
      <c r="S16" s="205">
        <v>11.247187500000001</v>
      </c>
      <c r="T16" s="205">
        <v>12.496875000000001</v>
      </c>
      <c r="U16" s="205">
        <v>13.885416666666668</v>
      </c>
      <c r="V16"/>
      <c r="Y16" s="210"/>
      <c r="Z16" s="210"/>
    </row>
    <row r="17" spans="2:26" s="201" customFormat="1" ht="24" customHeight="1">
      <c r="B17" s="244"/>
      <c r="C17" s="247">
        <v>7</v>
      </c>
      <c r="D17" s="211">
        <v>65.75</v>
      </c>
      <c r="E17" s="211">
        <v>72</v>
      </c>
      <c r="F17" s="212"/>
      <c r="G17" s="211">
        <v>73.25</v>
      </c>
      <c r="H17" s="211">
        <v>79.5</v>
      </c>
      <c r="I17" s="248"/>
      <c r="J17" s="211">
        <v>81.25</v>
      </c>
      <c r="K17" s="211">
        <v>87.25</v>
      </c>
      <c r="L17" s="207"/>
      <c r="M17" s="208"/>
      <c r="N17" s="292"/>
      <c r="O17" s="292"/>
      <c r="R17" s="209"/>
      <c r="S17" s="211">
        <v>15.297187500000003</v>
      </c>
      <c r="T17" s="211">
        <v>16.996875000000003</v>
      </c>
      <c r="U17" s="211">
        <v>18.885416666666668</v>
      </c>
      <c r="V17"/>
      <c r="Y17" s="210"/>
      <c r="Z17" s="210"/>
    </row>
    <row r="18" spans="2:26" s="201" customFormat="1" ht="24" customHeight="1">
      <c r="B18" s="244"/>
      <c r="C18" s="249">
        <v>8</v>
      </c>
      <c r="D18" s="205">
        <v>72.5</v>
      </c>
      <c r="E18" s="205">
        <v>79.75</v>
      </c>
      <c r="F18" s="212"/>
      <c r="G18" s="205">
        <v>81.5</v>
      </c>
      <c r="H18" s="205">
        <v>88.75</v>
      </c>
      <c r="I18" s="248"/>
      <c r="J18" s="205">
        <v>90.75</v>
      </c>
      <c r="K18" s="205">
        <v>98</v>
      </c>
      <c r="L18" s="207"/>
      <c r="M18" s="208"/>
      <c r="N18" s="292"/>
      <c r="O18" s="292"/>
      <c r="R18" s="209"/>
      <c r="S18" s="205">
        <v>18.06439655172414</v>
      </c>
      <c r="T18" s="205">
        <v>20.071551724137933</v>
      </c>
      <c r="U18" s="205">
        <v>22.301724137931036</v>
      </c>
      <c r="V18"/>
      <c r="Y18" s="210"/>
      <c r="Z18" s="210"/>
    </row>
    <row r="19" spans="2:26" s="201" customFormat="1" ht="24" customHeight="1">
      <c r="B19" s="244"/>
      <c r="C19" s="247">
        <v>9</v>
      </c>
      <c r="D19" s="211">
        <v>81</v>
      </c>
      <c r="E19" s="211">
        <v>90</v>
      </c>
      <c r="F19" s="212"/>
      <c r="G19" s="211">
        <v>91.75</v>
      </c>
      <c r="H19" s="211">
        <v>100.75</v>
      </c>
      <c r="I19" s="248"/>
      <c r="J19" s="211">
        <v>102.75</v>
      </c>
      <c r="K19" s="211">
        <v>110.5</v>
      </c>
      <c r="L19" s="207"/>
      <c r="M19" s="208"/>
      <c r="N19" s="292"/>
      <c r="O19" s="292"/>
      <c r="R19" s="209"/>
      <c r="S19" s="211">
        <v>18.4923</v>
      </c>
      <c r="T19" s="211">
        <v>20.547000000000001</v>
      </c>
      <c r="U19" s="211">
        <v>22.83</v>
      </c>
      <c r="V19"/>
    </row>
    <row r="20" spans="2:26" s="201" customFormat="1" ht="24" customHeight="1">
      <c r="B20" s="244"/>
      <c r="C20" s="249">
        <v>10</v>
      </c>
      <c r="D20" s="205">
        <v>95.5</v>
      </c>
      <c r="E20" s="205">
        <v>107.75</v>
      </c>
      <c r="F20" s="212"/>
      <c r="G20" s="205">
        <v>110.25</v>
      </c>
      <c r="H20" s="205">
        <v>121.25</v>
      </c>
      <c r="I20" s="248"/>
      <c r="J20" s="205">
        <v>123.75</v>
      </c>
      <c r="K20" s="205">
        <v>134.75</v>
      </c>
      <c r="L20" s="207"/>
      <c r="M20" s="208"/>
      <c r="N20" s="292"/>
      <c r="O20" s="292"/>
      <c r="R20" s="209"/>
      <c r="S20" s="205">
        <v>23.824055172413797</v>
      </c>
      <c r="T20" s="205">
        <v>26.471172413793106</v>
      </c>
      <c r="U20" s="205">
        <v>29.41241379310345</v>
      </c>
      <c r="V20"/>
    </row>
    <row r="21" spans="2:26" s="201" customFormat="1" ht="24" customHeight="1">
      <c r="B21" s="244"/>
      <c r="C21" s="247">
        <v>11</v>
      </c>
      <c r="D21" s="211">
        <v>107</v>
      </c>
      <c r="E21" s="211">
        <v>121.75</v>
      </c>
      <c r="F21" s="214"/>
      <c r="G21" s="211">
        <v>124.25</v>
      </c>
      <c r="H21" s="211">
        <v>139</v>
      </c>
      <c r="I21" s="251"/>
      <c r="J21" s="211">
        <v>142</v>
      </c>
      <c r="K21" s="211">
        <v>156.75</v>
      </c>
      <c r="L21" s="207"/>
      <c r="M21" s="295" t="s">
        <v>123</v>
      </c>
      <c r="N21" s="295"/>
      <c r="O21" s="296">
        <v>1.2100500000000001</v>
      </c>
      <c r="P21" s="296"/>
      <c r="R21" s="209"/>
      <c r="S21" s="211">
        <v>25.4664</v>
      </c>
      <c r="T21" s="211">
        <v>28.295999999999999</v>
      </c>
      <c r="U21" s="211">
        <v>31.439999999999998</v>
      </c>
      <c r="V21"/>
    </row>
    <row r="22" spans="2:26" ht="24" hidden="1" customHeight="1">
      <c r="B22" s="252"/>
      <c r="C22" s="249" t="s">
        <v>124</v>
      </c>
      <c r="D22" s="205">
        <v>136.25</v>
      </c>
      <c r="E22" s="205">
        <v>143.5</v>
      </c>
      <c r="F22" s="215"/>
      <c r="G22" s="205">
        <v>143.25</v>
      </c>
      <c r="H22" s="205">
        <v>150.25</v>
      </c>
      <c r="I22" s="253"/>
      <c r="J22" s="205">
        <v>150</v>
      </c>
      <c r="K22" s="205">
        <v>157</v>
      </c>
      <c r="L22" s="207"/>
      <c r="M22" s="208"/>
      <c r="N22" s="254"/>
      <c r="O22" s="254"/>
      <c r="R22" s="209"/>
      <c r="S22" s="205">
        <v>0</v>
      </c>
      <c r="T22" s="205">
        <v>0</v>
      </c>
      <c r="U22" s="205">
        <v>0</v>
      </c>
      <c r="V22"/>
      <c r="W22" s="201"/>
    </row>
    <row r="23" spans="2:26" ht="24" hidden="1" customHeight="1" outlineLevel="7">
      <c r="B23" s="252"/>
      <c r="C23" s="247" t="s">
        <v>125</v>
      </c>
      <c r="D23" s="211">
        <v>156.75</v>
      </c>
      <c r="E23" s="211">
        <v>163.25</v>
      </c>
      <c r="F23" s="215"/>
      <c r="G23" s="211">
        <v>163</v>
      </c>
      <c r="H23" s="211">
        <v>169.75</v>
      </c>
      <c r="I23" s="253"/>
      <c r="J23" s="211">
        <v>169.5</v>
      </c>
      <c r="K23" s="211">
        <v>176</v>
      </c>
      <c r="L23" s="207"/>
      <c r="M23" s="208"/>
      <c r="N23" s="254"/>
      <c r="O23" s="254"/>
      <c r="R23" s="209"/>
      <c r="S23" s="211">
        <v>0</v>
      </c>
      <c r="T23" s="211">
        <v>0</v>
      </c>
      <c r="U23" s="211">
        <v>0</v>
      </c>
      <c r="V23"/>
      <c r="W23" s="201"/>
    </row>
    <row r="24" spans="2:26" ht="24" hidden="1" customHeight="1" outlineLevel="7">
      <c r="B24" s="252"/>
      <c r="C24" s="255" t="s">
        <v>126</v>
      </c>
      <c r="D24" s="207">
        <v>175.75</v>
      </c>
      <c r="E24" s="207">
        <v>178</v>
      </c>
      <c r="F24" s="215"/>
      <c r="G24" s="207">
        <v>177.75</v>
      </c>
      <c r="H24" s="207">
        <v>180</v>
      </c>
      <c r="I24" s="253"/>
      <c r="J24" s="207">
        <v>179.75</v>
      </c>
      <c r="K24" s="207">
        <v>182</v>
      </c>
      <c r="L24" s="207"/>
      <c r="M24" s="208"/>
      <c r="N24" s="254"/>
      <c r="O24" s="254"/>
      <c r="R24" s="209"/>
      <c r="S24" s="207">
        <v>0</v>
      </c>
      <c r="T24" s="207">
        <v>0</v>
      </c>
      <c r="U24" s="207">
        <v>0</v>
      </c>
      <c r="V24"/>
      <c r="W24" s="201"/>
    </row>
    <row r="25" spans="2:26" ht="15" customHeight="1" collapsed="1" thickBot="1">
      <c r="B25" s="252"/>
      <c r="C25" s="256"/>
      <c r="D25" s="216"/>
      <c r="E25" s="216"/>
      <c r="F25" s="217"/>
      <c r="G25" s="217"/>
      <c r="H25" s="217"/>
      <c r="I25" s="257"/>
      <c r="J25" s="209"/>
      <c r="K25" s="209"/>
      <c r="L25" s="209"/>
      <c r="M25" s="218"/>
      <c r="N25" s="254"/>
      <c r="O25" s="254"/>
      <c r="R25" s="209"/>
      <c r="S25" s="209"/>
      <c r="T25" s="201"/>
      <c r="U25"/>
      <c r="V25"/>
      <c r="W25" s="201"/>
    </row>
    <row r="26" spans="2:26" ht="15.6" thickTop="1">
      <c r="B26" s="219"/>
      <c r="C26" s="219"/>
      <c r="D26" s="219"/>
      <c r="E26" s="219"/>
      <c r="F26" s="219"/>
      <c r="G26" s="219"/>
      <c r="H26" s="219"/>
      <c r="I26" s="219"/>
      <c r="J26" s="219"/>
      <c r="K26" s="219"/>
      <c r="L26" s="219"/>
      <c r="M26" s="219"/>
      <c r="N26" s="219"/>
      <c r="O26" s="219"/>
      <c r="U26"/>
      <c r="V26"/>
    </row>
    <row r="27" spans="2:26" ht="36" customHeight="1">
      <c r="B27" s="226"/>
      <c r="C27" s="195" t="s">
        <v>109</v>
      </c>
      <c r="D27" s="196"/>
      <c r="E27" s="197"/>
      <c r="F27" s="197"/>
      <c r="G27" s="198" t="s">
        <v>111</v>
      </c>
      <c r="H27" s="199"/>
      <c r="I27" s="220"/>
      <c r="J27" s="221" t="s">
        <v>52</v>
      </c>
      <c r="K27" s="220"/>
      <c r="L27" s="197"/>
      <c r="M27" s="197"/>
      <c r="N27" s="197"/>
      <c r="O27" s="200" t="s">
        <v>109</v>
      </c>
      <c r="R27" s="297"/>
      <c r="S27" s="297"/>
      <c r="T27" s="201"/>
      <c r="U27" s="201"/>
      <c r="V27" s="201"/>
      <c r="W27" s="201"/>
    </row>
    <row r="28" spans="2:26" ht="6.75" customHeight="1">
      <c r="B28" s="227"/>
      <c r="C28" s="228"/>
      <c r="D28" s="229"/>
      <c r="E28" s="230"/>
      <c r="F28" s="231"/>
      <c r="G28" s="298"/>
      <c r="H28" s="298"/>
      <c r="I28" s="202"/>
      <c r="J28" s="202"/>
      <c r="K28" s="232"/>
      <c r="L28" s="232"/>
      <c r="M28" s="232"/>
      <c r="N28" s="232"/>
      <c r="O28" s="233"/>
      <c r="T28" s="201"/>
      <c r="U28" s="201"/>
      <c r="V28" s="201"/>
      <c r="W28" s="201"/>
    </row>
    <row r="29" spans="2:26" ht="24" customHeight="1">
      <c r="B29" s="227"/>
      <c r="C29" s="234"/>
      <c r="D29" s="293" t="s">
        <v>112</v>
      </c>
      <c r="E29" s="294"/>
      <c r="F29" s="235"/>
      <c r="G29" s="293" t="s">
        <v>113</v>
      </c>
      <c r="H29" s="294"/>
      <c r="I29" s="202"/>
      <c r="J29" s="293" t="s">
        <v>114</v>
      </c>
      <c r="K29" s="294"/>
      <c r="L29" s="236"/>
      <c r="M29" s="237"/>
      <c r="N29" s="237"/>
      <c r="O29" s="233"/>
      <c r="S29" s="203" t="s">
        <v>115</v>
      </c>
      <c r="T29" s="203">
        <v>3</v>
      </c>
    </row>
    <row r="30" spans="2:26" ht="53.1" customHeight="1">
      <c r="B30" s="238"/>
      <c r="C30" s="239" t="s">
        <v>116</v>
      </c>
      <c r="D30" s="239" t="s">
        <v>117</v>
      </c>
      <c r="E30" s="240" t="s">
        <v>118</v>
      </c>
      <c r="F30" s="241"/>
      <c r="G30" s="242" t="s">
        <v>117</v>
      </c>
      <c r="H30" s="240" t="s">
        <v>118</v>
      </c>
      <c r="I30" s="241"/>
      <c r="J30" s="242" t="s">
        <v>117</v>
      </c>
      <c r="K30" s="239" t="s">
        <v>118</v>
      </c>
      <c r="L30" s="241"/>
      <c r="N30" s="292" t="s">
        <v>119</v>
      </c>
      <c r="O30" s="292"/>
      <c r="R30" s="243"/>
      <c r="S30" s="239" t="s">
        <v>120</v>
      </c>
      <c r="T30" s="239" t="s">
        <v>121</v>
      </c>
      <c r="U30" s="239" t="s">
        <v>122</v>
      </c>
      <c r="V30"/>
      <c r="W30" s="201"/>
      <c r="X30" s="204"/>
      <c r="Y30" s="204"/>
      <c r="Z30" s="204"/>
    </row>
    <row r="31" spans="2:26" s="201" customFormat="1" ht="24" hidden="1" customHeight="1">
      <c r="B31" s="244"/>
      <c r="C31" s="245">
        <v>2</v>
      </c>
      <c r="D31" s="205">
        <v>38.75</v>
      </c>
      <c r="E31" s="205">
        <v>42</v>
      </c>
      <c r="F31" s="206"/>
      <c r="G31" s="205">
        <v>41.75</v>
      </c>
      <c r="H31" s="205">
        <v>45</v>
      </c>
      <c r="I31" s="246"/>
      <c r="J31" s="205">
        <v>44.75</v>
      </c>
      <c r="K31" s="205">
        <v>48.25</v>
      </c>
      <c r="L31" s="207"/>
      <c r="M31" s="208"/>
      <c r="N31" s="292"/>
      <c r="O31" s="292"/>
      <c r="R31" s="209"/>
      <c r="S31" s="205">
        <v>0</v>
      </c>
      <c r="T31" s="205">
        <v>0</v>
      </c>
      <c r="U31" s="205">
        <v>0</v>
      </c>
      <c r="V31"/>
      <c r="Y31" s="210"/>
      <c r="Z31" s="210"/>
    </row>
    <row r="32" spans="2:26" s="201" customFormat="1" ht="24" hidden="1" customHeight="1">
      <c r="B32" s="244"/>
      <c r="C32" s="247">
        <v>3</v>
      </c>
      <c r="D32" s="211">
        <v>40</v>
      </c>
      <c r="E32" s="211">
        <v>43.75</v>
      </c>
      <c r="F32" s="212"/>
      <c r="G32" s="211">
        <v>43.5</v>
      </c>
      <c r="H32" s="211">
        <v>47.5</v>
      </c>
      <c r="I32" s="248"/>
      <c r="J32" s="211">
        <v>47.25</v>
      </c>
      <c r="K32" s="211">
        <v>51</v>
      </c>
      <c r="L32" s="207"/>
      <c r="M32" s="208"/>
      <c r="N32" s="292"/>
      <c r="O32" s="292"/>
      <c r="R32" s="209"/>
      <c r="S32" s="211">
        <v>0</v>
      </c>
      <c r="T32" s="211">
        <v>0</v>
      </c>
      <c r="U32" s="211">
        <v>0</v>
      </c>
      <c r="V32"/>
      <c r="Y32" s="210"/>
      <c r="Z32" s="210"/>
    </row>
    <row r="33" spans="2:26" s="201" customFormat="1" ht="24" hidden="1" customHeight="1">
      <c r="B33" s="244"/>
      <c r="C33" s="249">
        <v>4</v>
      </c>
      <c r="D33" s="205">
        <v>41</v>
      </c>
      <c r="E33" s="205">
        <v>45.5</v>
      </c>
      <c r="F33" s="213"/>
      <c r="G33" s="205">
        <v>45.25</v>
      </c>
      <c r="H33" s="205">
        <v>49.75</v>
      </c>
      <c r="I33" s="250"/>
      <c r="J33" s="205">
        <v>49.5</v>
      </c>
      <c r="K33" s="205">
        <v>54</v>
      </c>
      <c r="L33" s="207"/>
      <c r="M33" s="208"/>
      <c r="N33" s="292"/>
      <c r="O33" s="292"/>
      <c r="R33" s="209"/>
      <c r="S33" s="205">
        <v>0</v>
      </c>
      <c r="T33" s="205">
        <v>0</v>
      </c>
      <c r="U33" s="205">
        <v>0</v>
      </c>
      <c r="V33"/>
      <c r="Y33" s="210"/>
      <c r="Z33" s="210"/>
    </row>
    <row r="34" spans="2:26" s="201" customFormat="1" ht="24" hidden="1" customHeight="1">
      <c r="B34" s="244"/>
      <c r="C34" s="247">
        <v>5</v>
      </c>
      <c r="D34" s="211">
        <v>43.25</v>
      </c>
      <c r="E34" s="211">
        <v>47.5</v>
      </c>
      <c r="F34" s="212"/>
      <c r="G34" s="211">
        <v>47.25</v>
      </c>
      <c r="H34" s="211">
        <v>51.5</v>
      </c>
      <c r="I34" s="248"/>
      <c r="J34" s="211">
        <v>51.25</v>
      </c>
      <c r="K34" s="211">
        <v>55.5</v>
      </c>
      <c r="L34" s="207"/>
      <c r="M34" s="208"/>
      <c r="N34" s="292"/>
      <c r="O34" s="292"/>
      <c r="R34" s="209"/>
      <c r="S34" s="211">
        <v>0</v>
      </c>
      <c r="T34" s="211">
        <v>0</v>
      </c>
      <c r="U34" s="211">
        <v>0</v>
      </c>
      <c r="V34"/>
      <c r="Y34" s="210"/>
      <c r="Z34" s="210"/>
    </row>
    <row r="35" spans="2:26" s="201" customFormat="1" ht="24" customHeight="1">
      <c r="B35" s="244"/>
      <c r="C35" s="249">
        <v>6</v>
      </c>
      <c r="D35" s="205">
        <v>59.25</v>
      </c>
      <c r="E35" s="205">
        <v>64</v>
      </c>
      <c r="F35" s="212"/>
      <c r="G35" s="205">
        <v>65.25</v>
      </c>
      <c r="H35" s="205">
        <v>70.25</v>
      </c>
      <c r="I35" s="248"/>
      <c r="J35" s="205">
        <v>71.5</v>
      </c>
      <c r="K35" s="205">
        <v>76.5</v>
      </c>
      <c r="L35" s="207"/>
      <c r="M35" s="208"/>
      <c r="N35" s="292"/>
      <c r="O35" s="292"/>
      <c r="R35" s="209"/>
      <c r="S35" s="205">
        <v>12.6248275862069</v>
      </c>
      <c r="T35" s="205">
        <v>14.027586206896554</v>
      </c>
      <c r="U35" s="205">
        <v>15.586206896551726</v>
      </c>
      <c r="V35"/>
      <c r="Y35" s="210"/>
      <c r="Z35" s="210"/>
    </row>
    <row r="36" spans="2:26" s="201" customFormat="1" ht="24" customHeight="1">
      <c r="B36" s="244"/>
      <c r="C36" s="247">
        <v>7</v>
      </c>
      <c r="D36" s="211">
        <v>67</v>
      </c>
      <c r="E36" s="211">
        <v>73.25</v>
      </c>
      <c r="F36" s="212"/>
      <c r="G36" s="211">
        <v>74.75</v>
      </c>
      <c r="H36" s="211">
        <v>81</v>
      </c>
      <c r="I36" s="248"/>
      <c r="J36" s="211">
        <v>82.75</v>
      </c>
      <c r="K36" s="211">
        <v>89</v>
      </c>
      <c r="L36" s="207"/>
      <c r="M36" s="208"/>
      <c r="N36" s="292"/>
      <c r="O36" s="292"/>
      <c r="R36" s="209"/>
      <c r="S36" s="211">
        <v>16.674827586206899</v>
      </c>
      <c r="T36" s="211">
        <v>18.527586206896554</v>
      </c>
      <c r="U36" s="211">
        <v>20.586206896551726</v>
      </c>
      <c r="V36"/>
      <c r="Y36" s="210"/>
      <c r="Z36" s="210"/>
    </row>
    <row r="37" spans="2:26" s="201" customFormat="1" ht="24" customHeight="1">
      <c r="B37" s="244"/>
      <c r="C37" s="249">
        <v>8</v>
      </c>
      <c r="D37" s="205">
        <v>73</v>
      </c>
      <c r="E37" s="205">
        <v>80.25</v>
      </c>
      <c r="F37" s="212"/>
      <c r="G37" s="205">
        <v>82</v>
      </c>
      <c r="H37" s="205">
        <v>89.25</v>
      </c>
      <c r="I37" s="248"/>
      <c r="J37" s="205">
        <v>91.5</v>
      </c>
      <c r="K37" s="205">
        <v>98.75</v>
      </c>
      <c r="L37" s="207"/>
      <c r="M37" s="208"/>
      <c r="N37" s="292"/>
      <c r="O37" s="292"/>
      <c r="R37" s="209"/>
      <c r="S37" s="205">
        <v>18.532241379310349</v>
      </c>
      <c r="T37" s="205">
        <v>20.591379310344831</v>
      </c>
      <c r="U37" s="205">
        <v>22.879310344827587</v>
      </c>
      <c r="V37"/>
      <c r="Y37" s="210"/>
      <c r="Z37" s="210"/>
    </row>
    <row r="38" spans="2:26" s="201" customFormat="1" ht="24" customHeight="1">
      <c r="B38" s="244"/>
      <c r="C38" s="247">
        <v>9</v>
      </c>
      <c r="D38" s="211">
        <v>83.25</v>
      </c>
      <c r="E38" s="211">
        <v>92.25</v>
      </c>
      <c r="F38" s="212"/>
      <c r="G38" s="211">
        <v>94.25</v>
      </c>
      <c r="H38" s="211">
        <v>103.25</v>
      </c>
      <c r="I38" s="248"/>
      <c r="J38" s="211">
        <v>105.5</v>
      </c>
      <c r="K38" s="211">
        <v>113.25</v>
      </c>
      <c r="L38" s="207"/>
      <c r="M38" s="208"/>
      <c r="N38" s="292"/>
      <c r="O38" s="292"/>
      <c r="R38" s="209"/>
      <c r="S38" s="211">
        <v>20.73455357142857</v>
      </c>
      <c r="T38" s="211">
        <v>23.038392857142856</v>
      </c>
      <c r="U38" s="211">
        <v>25.598214285714285</v>
      </c>
      <c r="V38"/>
    </row>
    <row r="39" spans="2:26" s="201" customFormat="1" ht="24" customHeight="1">
      <c r="B39" s="244"/>
      <c r="C39" s="249">
        <v>10</v>
      </c>
      <c r="D39" s="205">
        <v>96.25</v>
      </c>
      <c r="E39" s="205">
        <v>108.5</v>
      </c>
      <c r="F39" s="212"/>
      <c r="G39" s="205">
        <v>111</v>
      </c>
      <c r="H39" s="205">
        <v>122</v>
      </c>
      <c r="I39" s="248"/>
      <c r="J39" s="205">
        <v>124.75</v>
      </c>
      <c r="K39" s="205">
        <v>135.75</v>
      </c>
      <c r="L39" s="207"/>
      <c r="M39" s="208"/>
      <c r="N39" s="292"/>
      <c r="O39" s="292"/>
      <c r="R39" s="209"/>
      <c r="S39" s="205">
        <v>24.583500000000001</v>
      </c>
      <c r="T39" s="205">
        <v>27.315000000000001</v>
      </c>
      <c r="U39" s="205">
        <v>30.35</v>
      </c>
      <c r="V39"/>
    </row>
    <row r="40" spans="2:26" s="201" customFormat="1" ht="24" customHeight="1">
      <c r="B40" s="244"/>
      <c r="C40" s="247">
        <v>11</v>
      </c>
      <c r="D40" s="211">
        <v>106</v>
      </c>
      <c r="E40" s="211">
        <v>120.75</v>
      </c>
      <c r="F40" s="214"/>
      <c r="G40" s="211">
        <v>123.25</v>
      </c>
      <c r="H40" s="211">
        <v>138.25</v>
      </c>
      <c r="I40" s="251"/>
      <c r="J40" s="211">
        <v>141</v>
      </c>
      <c r="K40" s="211">
        <v>155.75</v>
      </c>
      <c r="L40" s="207"/>
      <c r="M40" s="295" t="s">
        <v>123</v>
      </c>
      <c r="N40" s="295"/>
      <c r="O40" s="296">
        <v>1.2100500000000001</v>
      </c>
      <c r="P40" s="296"/>
      <c r="R40" s="209"/>
      <c r="S40" s="211">
        <v>24.599700000000002</v>
      </c>
      <c r="T40" s="211">
        <v>27.333000000000002</v>
      </c>
      <c r="U40" s="211">
        <v>30.37</v>
      </c>
      <c r="V40"/>
    </row>
    <row r="41" spans="2:26" ht="24" hidden="1" customHeight="1">
      <c r="B41" s="252"/>
      <c r="C41" s="249" t="s">
        <v>124</v>
      </c>
      <c r="D41" s="205">
        <v>136.25</v>
      </c>
      <c r="E41" s="205">
        <v>143.5</v>
      </c>
      <c r="F41" s="215"/>
      <c r="G41" s="205">
        <v>143.25</v>
      </c>
      <c r="H41" s="205">
        <v>150.25</v>
      </c>
      <c r="I41" s="253"/>
      <c r="J41" s="205">
        <v>150</v>
      </c>
      <c r="K41" s="205">
        <v>157</v>
      </c>
      <c r="L41" s="207"/>
      <c r="M41" s="208"/>
      <c r="N41" s="254"/>
      <c r="O41" s="254"/>
      <c r="R41" s="209"/>
      <c r="S41" s="205">
        <v>0</v>
      </c>
      <c r="T41" s="205">
        <v>0</v>
      </c>
      <c r="U41" s="205">
        <v>0</v>
      </c>
      <c r="V41"/>
      <c r="W41" s="201"/>
    </row>
    <row r="42" spans="2:26" ht="24" hidden="1" customHeight="1" outlineLevel="7">
      <c r="B42" s="252"/>
      <c r="C42" s="247" t="s">
        <v>125</v>
      </c>
      <c r="D42" s="211">
        <v>156.75</v>
      </c>
      <c r="E42" s="211">
        <v>163.25</v>
      </c>
      <c r="F42" s="215"/>
      <c r="G42" s="211">
        <v>163</v>
      </c>
      <c r="H42" s="211">
        <v>169.75</v>
      </c>
      <c r="I42" s="253"/>
      <c r="J42" s="211">
        <v>169.5</v>
      </c>
      <c r="K42" s="211">
        <v>176</v>
      </c>
      <c r="L42" s="207"/>
      <c r="M42" s="208"/>
      <c r="N42" s="254"/>
      <c r="O42" s="254"/>
      <c r="R42" s="209"/>
      <c r="S42" s="211">
        <v>0</v>
      </c>
      <c r="T42" s="211">
        <v>0</v>
      </c>
      <c r="U42" s="211">
        <v>0</v>
      </c>
      <c r="V42"/>
      <c r="W42" s="201"/>
    </row>
    <row r="43" spans="2:26" ht="24" hidden="1" customHeight="1" outlineLevel="7">
      <c r="B43" s="252"/>
      <c r="C43" s="255" t="s">
        <v>126</v>
      </c>
      <c r="D43" s="207">
        <v>175.75</v>
      </c>
      <c r="E43" s="207">
        <v>178</v>
      </c>
      <c r="F43" s="215"/>
      <c r="G43" s="207">
        <v>177.75</v>
      </c>
      <c r="H43" s="207">
        <v>180</v>
      </c>
      <c r="I43" s="253"/>
      <c r="J43" s="207">
        <v>179.75</v>
      </c>
      <c r="K43" s="207">
        <v>182</v>
      </c>
      <c r="L43" s="207"/>
      <c r="M43" s="208"/>
      <c r="N43" s="254"/>
      <c r="O43" s="254"/>
      <c r="R43" s="209"/>
      <c r="S43" s="207">
        <v>0</v>
      </c>
      <c r="T43" s="207">
        <v>0</v>
      </c>
      <c r="U43" s="207">
        <v>0</v>
      </c>
      <c r="V43"/>
      <c r="W43" s="201"/>
    </row>
    <row r="44" spans="2:26" ht="15" customHeight="1" collapsed="1" thickBot="1">
      <c r="B44" s="252"/>
      <c r="C44" s="256"/>
      <c r="D44" s="216"/>
      <c r="E44" s="216"/>
      <c r="F44" s="217"/>
      <c r="G44" s="217"/>
      <c r="H44" s="217"/>
      <c r="I44" s="257"/>
      <c r="J44" s="209"/>
      <c r="K44" s="209"/>
      <c r="L44" s="209"/>
      <c r="M44" s="218"/>
      <c r="N44" s="254"/>
      <c r="O44" s="254"/>
      <c r="R44" s="209"/>
      <c r="S44" s="209"/>
      <c r="T44" s="201"/>
      <c r="U44"/>
      <c r="V44"/>
      <c r="W44" s="201"/>
    </row>
    <row r="45" spans="2:26" ht="15.6" thickTop="1">
      <c r="B45" s="219"/>
      <c r="C45" s="219"/>
      <c r="D45" s="219"/>
      <c r="E45" s="219"/>
      <c r="F45" s="219"/>
      <c r="G45" s="219"/>
      <c r="H45" s="219"/>
      <c r="I45" s="219"/>
      <c r="J45" s="219"/>
      <c r="K45" s="219"/>
      <c r="L45" s="219"/>
      <c r="M45" s="219"/>
      <c r="N45" s="219"/>
      <c r="O45" s="219"/>
      <c r="U45"/>
      <c r="V45"/>
    </row>
    <row r="46" spans="2:26" ht="36" customHeight="1">
      <c r="B46" s="226"/>
      <c r="C46" s="195" t="s">
        <v>109</v>
      </c>
      <c r="D46" s="196"/>
      <c r="E46" s="197"/>
      <c r="F46" s="197"/>
      <c r="G46" s="198" t="s">
        <v>111</v>
      </c>
      <c r="H46" s="199"/>
      <c r="I46" s="220"/>
      <c r="J46" s="221" t="s">
        <v>54</v>
      </c>
      <c r="K46" s="220"/>
      <c r="L46" s="197"/>
      <c r="M46" s="197"/>
      <c r="N46" s="197"/>
      <c r="O46" s="200" t="s">
        <v>109</v>
      </c>
      <c r="R46" s="297"/>
      <c r="S46" s="297"/>
      <c r="T46" s="201"/>
      <c r="U46" s="201"/>
      <c r="V46" s="201"/>
      <c r="W46" s="201"/>
    </row>
    <row r="47" spans="2:26" ht="6.75" customHeight="1">
      <c r="B47" s="227"/>
      <c r="C47" s="228"/>
      <c r="D47" s="229"/>
      <c r="E47" s="230"/>
      <c r="F47" s="231"/>
      <c r="G47" s="298"/>
      <c r="H47" s="298"/>
      <c r="I47" s="202"/>
      <c r="J47" s="202"/>
      <c r="K47" s="232"/>
      <c r="L47" s="232"/>
      <c r="M47" s="232"/>
      <c r="N47" s="232"/>
      <c r="O47" s="233"/>
      <c r="T47" s="201"/>
      <c r="U47" s="201"/>
      <c r="V47" s="201"/>
      <c r="W47" s="201"/>
    </row>
    <row r="48" spans="2:26" ht="24" customHeight="1">
      <c r="B48" s="227"/>
      <c r="C48" s="234"/>
      <c r="D48" s="293" t="s">
        <v>112</v>
      </c>
      <c r="E48" s="294"/>
      <c r="F48" s="235"/>
      <c r="G48" s="293" t="s">
        <v>113</v>
      </c>
      <c r="H48" s="294"/>
      <c r="I48" s="202"/>
      <c r="J48" s="293" t="s">
        <v>114</v>
      </c>
      <c r="K48" s="294"/>
      <c r="L48" s="236"/>
      <c r="M48" s="237"/>
      <c r="N48" s="237"/>
      <c r="O48" s="233"/>
      <c r="S48" s="203" t="s">
        <v>115</v>
      </c>
      <c r="T48" s="203">
        <v>4</v>
      </c>
    </row>
    <row r="49" spans="2:26" ht="53.1" customHeight="1">
      <c r="B49" s="238"/>
      <c r="C49" s="239" t="s">
        <v>116</v>
      </c>
      <c r="D49" s="239" t="s">
        <v>117</v>
      </c>
      <c r="E49" s="240" t="s">
        <v>118</v>
      </c>
      <c r="F49" s="241"/>
      <c r="G49" s="242" t="s">
        <v>117</v>
      </c>
      <c r="H49" s="240" t="s">
        <v>118</v>
      </c>
      <c r="I49" s="241"/>
      <c r="J49" s="242" t="s">
        <v>117</v>
      </c>
      <c r="K49" s="239" t="s">
        <v>118</v>
      </c>
      <c r="L49" s="241"/>
      <c r="N49" s="292" t="s">
        <v>119</v>
      </c>
      <c r="O49" s="292"/>
      <c r="R49" s="243"/>
      <c r="S49" s="239" t="s">
        <v>120</v>
      </c>
      <c r="T49" s="239" t="s">
        <v>121</v>
      </c>
      <c r="U49" s="239" t="s">
        <v>122</v>
      </c>
      <c r="V49"/>
      <c r="W49" s="201"/>
      <c r="X49" s="204"/>
      <c r="Y49" s="204"/>
      <c r="Z49" s="204"/>
    </row>
    <row r="50" spans="2:26" s="201" customFormat="1" ht="24" hidden="1" customHeight="1">
      <c r="B50" s="244"/>
      <c r="C50" s="245">
        <v>2</v>
      </c>
      <c r="D50" s="205">
        <v>38.75</v>
      </c>
      <c r="E50" s="205">
        <v>42</v>
      </c>
      <c r="F50" s="206"/>
      <c r="G50" s="205">
        <v>41.75</v>
      </c>
      <c r="H50" s="205">
        <v>45</v>
      </c>
      <c r="I50" s="246"/>
      <c r="J50" s="205">
        <v>44.75</v>
      </c>
      <c r="K50" s="205">
        <v>48.25</v>
      </c>
      <c r="L50" s="207"/>
      <c r="M50" s="208"/>
      <c r="N50" s="292"/>
      <c r="O50" s="292"/>
      <c r="R50" s="209"/>
      <c r="S50" s="205">
        <v>0</v>
      </c>
      <c r="T50" s="205">
        <v>0</v>
      </c>
      <c r="U50" s="205">
        <v>0</v>
      </c>
      <c r="V50"/>
      <c r="Y50" s="210"/>
      <c r="Z50" s="210"/>
    </row>
    <row r="51" spans="2:26" s="201" customFormat="1" ht="24" hidden="1" customHeight="1">
      <c r="B51" s="244"/>
      <c r="C51" s="247">
        <v>3</v>
      </c>
      <c r="D51" s="211">
        <v>40</v>
      </c>
      <c r="E51" s="211">
        <v>43.75</v>
      </c>
      <c r="F51" s="212"/>
      <c r="G51" s="211">
        <v>43.5</v>
      </c>
      <c r="H51" s="211">
        <v>47.5</v>
      </c>
      <c r="I51" s="248"/>
      <c r="J51" s="211">
        <v>47.25</v>
      </c>
      <c r="K51" s="211">
        <v>51</v>
      </c>
      <c r="L51" s="207"/>
      <c r="M51" s="208"/>
      <c r="N51" s="292"/>
      <c r="O51" s="292"/>
      <c r="R51" s="209"/>
      <c r="S51" s="211">
        <v>0</v>
      </c>
      <c r="T51" s="211">
        <v>0</v>
      </c>
      <c r="U51" s="211">
        <v>0</v>
      </c>
      <c r="V51"/>
      <c r="Y51" s="210"/>
      <c r="Z51" s="210"/>
    </row>
    <row r="52" spans="2:26" s="201" customFormat="1" ht="24" hidden="1" customHeight="1">
      <c r="B52" s="244"/>
      <c r="C52" s="249">
        <v>4</v>
      </c>
      <c r="D52" s="205">
        <v>41</v>
      </c>
      <c r="E52" s="205">
        <v>45.5</v>
      </c>
      <c r="F52" s="213"/>
      <c r="G52" s="205">
        <v>45.25</v>
      </c>
      <c r="H52" s="205">
        <v>49.75</v>
      </c>
      <c r="I52" s="250"/>
      <c r="J52" s="205">
        <v>49.5</v>
      </c>
      <c r="K52" s="205">
        <v>54</v>
      </c>
      <c r="L52" s="207"/>
      <c r="M52" s="208"/>
      <c r="N52" s="292"/>
      <c r="O52" s="292"/>
      <c r="R52" s="209"/>
      <c r="S52" s="205">
        <v>0</v>
      </c>
      <c r="T52" s="205">
        <v>0</v>
      </c>
      <c r="U52" s="205">
        <v>0</v>
      </c>
      <c r="V52"/>
      <c r="Y52" s="210"/>
      <c r="Z52" s="210"/>
    </row>
    <row r="53" spans="2:26" s="201" customFormat="1" ht="24" hidden="1" customHeight="1">
      <c r="B53" s="244"/>
      <c r="C53" s="247">
        <v>5</v>
      </c>
      <c r="D53" s="211">
        <v>43.25</v>
      </c>
      <c r="E53" s="211">
        <v>47.5</v>
      </c>
      <c r="F53" s="212"/>
      <c r="G53" s="211">
        <v>47.25</v>
      </c>
      <c r="H53" s="211">
        <v>51.5</v>
      </c>
      <c r="I53" s="248"/>
      <c r="J53" s="211">
        <v>51.25</v>
      </c>
      <c r="K53" s="211">
        <v>55.5</v>
      </c>
      <c r="L53" s="207"/>
      <c r="M53" s="208"/>
      <c r="N53" s="292"/>
      <c r="O53" s="292"/>
      <c r="R53" s="209"/>
      <c r="S53" s="211">
        <v>0</v>
      </c>
      <c r="T53" s="211">
        <v>0</v>
      </c>
      <c r="U53" s="211">
        <v>0</v>
      </c>
      <c r="V53"/>
      <c r="Y53" s="210"/>
      <c r="Z53" s="210"/>
    </row>
    <row r="54" spans="2:26" s="201" customFormat="1" ht="24" customHeight="1">
      <c r="B54" s="244"/>
      <c r="C54" s="249">
        <v>6</v>
      </c>
      <c r="D54" s="205">
        <v>59.25</v>
      </c>
      <c r="E54" s="205">
        <v>64.25</v>
      </c>
      <c r="F54" s="212"/>
      <c r="G54" s="205">
        <v>65.25</v>
      </c>
      <c r="H54" s="205">
        <v>70.25</v>
      </c>
      <c r="I54" s="248"/>
      <c r="J54" s="205">
        <v>71.5</v>
      </c>
      <c r="K54" s="205">
        <v>76.5</v>
      </c>
      <c r="L54" s="207"/>
      <c r="M54" s="208"/>
      <c r="N54" s="292"/>
      <c r="O54" s="292"/>
      <c r="R54" s="209"/>
      <c r="S54" s="205">
        <v>12.676499999999999</v>
      </c>
      <c r="T54" s="205">
        <v>14.084999999999999</v>
      </c>
      <c r="U54" s="205">
        <v>15.649999999999999</v>
      </c>
      <c r="V54"/>
      <c r="Y54" s="210"/>
      <c r="Z54" s="210"/>
    </row>
    <row r="55" spans="2:26" s="201" customFormat="1" ht="24" customHeight="1">
      <c r="B55" s="244"/>
      <c r="C55" s="247">
        <v>7</v>
      </c>
      <c r="D55" s="211">
        <v>67</v>
      </c>
      <c r="E55" s="211">
        <v>73.25</v>
      </c>
      <c r="F55" s="212"/>
      <c r="G55" s="211">
        <v>75</v>
      </c>
      <c r="H55" s="211">
        <v>81</v>
      </c>
      <c r="I55" s="248"/>
      <c r="J55" s="211">
        <v>83</v>
      </c>
      <c r="K55" s="211">
        <v>89.25</v>
      </c>
      <c r="L55" s="207"/>
      <c r="M55" s="208"/>
      <c r="N55" s="292"/>
      <c r="O55" s="292"/>
      <c r="R55" s="209"/>
      <c r="S55" s="211">
        <v>16.726500000000001</v>
      </c>
      <c r="T55" s="211">
        <v>18.585000000000001</v>
      </c>
      <c r="U55" s="211">
        <v>20.65</v>
      </c>
      <c r="V55"/>
      <c r="Y55" s="210"/>
      <c r="Z55" s="210"/>
    </row>
    <row r="56" spans="2:26" s="201" customFormat="1" ht="24" customHeight="1">
      <c r="B56" s="244"/>
      <c r="C56" s="249">
        <v>8</v>
      </c>
      <c r="D56" s="205">
        <v>73</v>
      </c>
      <c r="E56" s="205">
        <v>80.25</v>
      </c>
      <c r="F56" s="212"/>
      <c r="G56" s="205">
        <v>82.25</v>
      </c>
      <c r="H56" s="205">
        <v>89.5</v>
      </c>
      <c r="I56" s="248"/>
      <c r="J56" s="205">
        <v>91.5</v>
      </c>
      <c r="K56" s="205">
        <v>98.75</v>
      </c>
      <c r="L56" s="207"/>
      <c r="M56" s="208"/>
      <c r="N56" s="292"/>
      <c r="O56" s="292"/>
      <c r="R56" s="209"/>
      <c r="S56" s="205">
        <v>18.597600000000003</v>
      </c>
      <c r="T56" s="205">
        <v>20.664000000000001</v>
      </c>
      <c r="U56" s="205">
        <v>22.96</v>
      </c>
      <c r="V56"/>
      <c r="Y56" s="210"/>
      <c r="Z56" s="210"/>
    </row>
    <row r="57" spans="2:26" s="201" customFormat="1" ht="24" customHeight="1">
      <c r="B57" s="244"/>
      <c r="C57" s="247">
        <v>9</v>
      </c>
      <c r="D57" s="211">
        <v>83.5</v>
      </c>
      <c r="E57" s="211">
        <v>92.5</v>
      </c>
      <c r="F57" s="212"/>
      <c r="G57" s="211">
        <v>94.75</v>
      </c>
      <c r="H57" s="211">
        <v>103.5</v>
      </c>
      <c r="I57" s="248"/>
      <c r="J57" s="211">
        <v>106</v>
      </c>
      <c r="K57" s="211">
        <v>113.75</v>
      </c>
      <c r="L57" s="207"/>
      <c r="M57" s="208"/>
      <c r="N57" s="292"/>
      <c r="O57" s="292"/>
      <c r="R57" s="209"/>
      <c r="S57" s="211">
        <v>21.116700000000002</v>
      </c>
      <c r="T57" s="211">
        <v>23.463000000000001</v>
      </c>
      <c r="U57" s="211">
        <v>26.07</v>
      </c>
      <c r="V57"/>
    </row>
    <row r="58" spans="2:26" s="201" customFormat="1" ht="24" customHeight="1">
      <c r="B58" s="244"/>
      <c r="C58" s="249">
        <v>10</v>
      </c>
      <c r="D58" s="205">
        <v>97.5</v>
      </c>
      <c r="E58" s="205">
        <v>109.75</v>
      </c>
      <c r="F58" s="212"/>
      <c r="G58" s="205">
        <v>112.25</v>
      </c>
      <c r="H58" s="205">
        <v>123.25</v>
      </c>
      <c r="I58" s="248"/>
      <c r="J58" s="205">
        <v>126.25</v>
      </c>
      <c r="K58" s="205">
        <v>137.25</v>
      </c>
      <c r="L58" s="207"/>
      <c r="M58" s="208"/>
      <c r="N58" s="292"/>
      <c r="O58" s="292"/>
      <c r="R58" s="209"/>
      <c r="S58" s="205">
        <v>25.822800000000001</v>
      </c>
      <c r="T58" s="205">
        <v>28.692</v>
      </c>
      <c r="U58" s="205">
        <v>31.88</v>
      </c>
      <c r="V58"/>
    </row>
    <row r="59" spans="2:26" s="201" customFormat="1" ht="24" customHeight="1">
      <c r="B59" s="244"/>
      <c r="C59" s="247">
        <v>11</v>
      </c>
      <c r="D59" s="211">
        <v>104.5</v>
      </c>
      <c r="E59" s="211">
        <v>119.25</v>
      </c>
      <c r="F59" s="214"/>
      <c r="G59" s="211">
        <v>121.5</v>
      </c>
      <c r="H59" s="211">
        <v>136.5</v>
      </c>
      <c r="I59" s="251"/>
      <c r="J59" s="211">
        <v>139</v>
      </c>
      <c r="K59" s="211">
        <v>153.75</v>
      </c>
      <c r="L59" s="207"/>
      <c r="M59" s="295" t="s">
        <v>123</v>
      </c>
      <c r="N59" s="295"/>
      <c r="O59" s="296">
        <v>1.2100500000000001</v>
      </c>
      <c r="P59" s="296"/>
      <c r="R59" s="209"/>
      <c r="S59" s="211">
        <v>23.008050000000004</v>
      </c>
      <c r="T59" s="211">
        <v>25.564500000000006</v>
      </c>
      <c r="U59" s="211">
        <v>28.405000000000005</v>
      </c>
      <c r="V59"/>
    </row>
    <row r="60" spans="2:26" ht="24" hidden="1" customHeight="1">
      <c r="B60" s="252"/>
      <c r="C60" s="249" t="s">
        <v>124</v>
      </c>
      <c r="D60" s="205">
        <v>136.25</v>
      </c>
      <c r="E60" s="205">
        <v>143.5</v>
      </c>
      <c r="F60" s="215"/>
      <c r="G60" s="205">
        <v>143.25</v>
      </c>
      <c r="H60" s="205">
        <v>150.25</v>
      </c>
      <c r="I60" s="253"/>
      <c r="J60" s="205">
        <v>150</v>
      </c>
      <c r="K60" s="205">
        <v>157</v>
      </c>
      <c r="L60" s="207"/>
      <c r="M60" s="208"/>
      <c r="N60" s="254"/>
      <c r="O60" s="254"/>
      <c r="R60" s="209"/>
      <c r="S60" s="205">
        <v>0</v>
      </c>
      <c r="T60" s="205">
        <v>0</v>
      </c>
      <c r="U60" s="205">
        <v>0</v>
      </c>
      <c r="V60"/>
      <c r="W60" s="201"/>
    </row>
    <row r="61" spans="2:26" ht="24" hidden="1" customHeight="1" outlineLevel="7">
      <c r="B61" s="252"/>
      <c r="C61" s="247" t="s">
        <v>125</v>
      </c>
      <c r="D61" s="211">
        <v>156.75</v>
      </c>
      <c r="E61" s="211">
        <v>163.25</v>
      </c>
      <c r="F61" s="215"/>
      <c r="G61" s="211">
        <v>163</v>
      </c>
      <c r="H61" s="211">
        <v>169.75</v>
      </c>
      <c r="I61" s="253"/>
      <c r="J61" s="211">
        <v>169.5</v>
      </c>
      <c r="K61" s="211">
        <v>176</v>
      </c>
      <c r="L61" s="207"/>
      <c r="M61" s="208"/>
      <c r="N61" s="254"/>
      <c r="O61" s="254"/>
      <c r="R61" s="209"/>
      <c r="S61" s="211">
        <v>0</v>
      </c>
      <c r="T61" s="211">
        <v>0</v>
      </c>
      <c r="U61" s="211">
        <v>0</v>
      </c>
      <c r="V61"/>
      <c r="W61" s="201"/>
    </row>
    <row r="62" spans="2:26" ht="24" hidden="1" customHeight="1" outlineLevel="7">
      <c r="B62" s="252"/>
      <c r="C62" s="255" t="s">
        <v>126</v>
      </c>
      <c r="D62" s="207">
        <v>175.75</v>
      </c>
      <c r="E62" s="207">
        <v>178</v>
      </c>
      <c r="F62" s="215"/>
      <c r="G62" s="207">
        <v>177.75</v>
      </c>
      <c r="H62" s="207">
        <v>180</v>
      </c>
      <c r="I62" s="253"/>
      <c r="J62" s="207">
        <v>179.75</v>
      </c>
      <c r="K62" s="207">
        <v>182</v>
      </c>
      <c r="L62" s="207"/>
      <c r="M62" s="208"/>
      <c r="N62" s="254"/>
      <c r="O62" s="254"/>
      <c r="R62" s="209"/>
      <c r="S62" s="207">
        <v>0</v>
      </c>
      <c r="T62" s="207">
        <v>0</v>
      </c>
      <c r="U62" s="207">
        <v>0</v>
      </c>
      <c r="V62"/>
      <c r="W62" s="201"/>
    </row>
    <row r="63" spans="2:26" ht="15" customHeight="1" collapsed="1" thickBot="1">
      <c r="B63" s="252"/>
      <c r="C63" s="256"/>
      <c r="D63" s="216"/>
      <c r="E63" s="216"/>
      <c r="F63" s="217"/>
      <c r="G63" s="217"/>
      <c r="H63" s="217"/>
      <c r="I63" s="257"/>
      <c r="J63" s="209"/>
      <c r="K63" s="209"/>
      <c r="L63" s="209"/>
      <c r="M63" s="218"/>
      <c r="N63" s="254"/>
      <c r="O63" s="254"/>
      <c r="R63" s="209"/>
      <c r="S63" s="209"/>
      <c r="T63" s="201"/>
      <c r="U63"/>
      <c r="V63"/>
      <c r="W63" s="201"/>
    </row>
    <row r="64" spans="2:26" ht="15.6" thickTop="1">
      <c r="B64" s="219"/>
      <c r="C64" s="219"/>
      <c r="D64" s="219"/>
      <c r="E64" s="219"/>
      <c r="F64" s="219"/>
      <c r="G64" s="219"/>
      <c r="H64" s="219"/>
      <c r="I64" s="219"/>
      <c r="J64" s="219"/>
      <c r="K64" s="219"/>
      <c r="L64" s="219"/>
      <c r="M64" s="219"/>
      <c r="N64" s="219"/>
      <c r="O64" s="219"/>
      <c r="U64"/>
      <c r="V64"/>
    </row>
    <row r="65" spans="2:26" ht="36" customHeight="1">
      <c r="B65" s="226"/>
      <c r="C65" s="195" t="s">
        <v>109</v>
      </c>
      <c r="D65" s="196"/>
      <c r="E65" s="197"/>
      <c r="F65" s="197"/>
      <c r="G65" s="198" t="s">
        <v>111</v>
      </c>
      <c r="H65" s="199"/>
      <c r="I65" s="220"/>
      <c r="J65" s="221" t="s">
        <v>56</v>
      </c>
      <c r="K65" s="220"/>
      <c r="L65" s="197"/>
      <c r="M65" s="197"/>
      <c r="N65" s="197"/>
      <c r="O65" s="200" t="s">
        <v>109</v>
      </c>
      <c r="R65" s="297"/>
      <c r="S65" s="297"/>
      <c r="T65" s="201"/>
      <c r="U65" s="201"/>
      <c r="V65" s="201"/>
      <c r="W65" s="201"/>
    </row>
    <row r="66" spans="2:26" ht="6.75" customHeight="1">
      <c r="B66" s="227"/>
      <c r="C66" s="228"/>
      <c r="D66" s="229"/>
      <c r="E66" s="230"/>
      <c r="F66" s="231"/>
      <c r="G66" s="298"/>
      <c r="H66" s="298"/>
      <c r="I66" s="202"/>
      <c r="J66" s="202"/>
      <c r="K66" s="232"/>
      <c r="L66" s="232"/>
      <c r="M66" s="232"/>
      <c r="N66" s="232"/>
      <c r="O66" s="233"/>
      <c r="T66" s="201"/>
      <c r="U66" s="201"/>
      <c r="V66" s="201"/>
      <c r="W66" s="201"/>
    </row>
    <row r="67" spans="2:26" ht="24" customHeight="1">
      <c r="B67" s="227"/>
      <c r="C67" s="234"/>
      <c r="D67" s="293" t="s">
        <v>112</v>
      </c>
      <c r="E67" s="294"/>
      <c r="F67" s="235"/>
      <c r="G67" s="293" t="s">
        <v>113</v>
      </c>
      <c r="H67" s="294"/>
      <c r="I67" s="202"/>
      <c r="J67" s="293" t="s">
        <v>114</v>
      </c>
      <c r="K67" s="294"/>
      <c r="L67" s="236"/>
      <c r="M67" s="237"/>
      <c r="N67" s="237"/>
      <c r="O67" s="233"/>
      <c r="S67" s="203" t="s">
        <v>115</v>
      </c>
      <c r="T67" s="203">
        <v>5</v>
      </c>
    </row>
    <row r="68" spans="2:26" ht="53.1" customHeight="1">
      <c r="B68" s="238"/>
      <c r="C68" s="239" t="s">
        <v>116</v>
      </c>
      <c r="D68" s="239" t="s">
        <v>117</v>
      </c>
      <c r="E68" s="240" t="s">
        <v>118</v>
      </c>
      <c r="F68" s="241"/>
      <c r="G68" s="242" t="s">
        <v>117</v>
      </c>
      <c r="H68" s="240" t="s">
        <v>118</v>
      </c>
      <c r="I68" s="241"/>
      <c r="J68" s="242" t="s">
        <v>117</v>
      </c>
      <c r="K68" s="239" t="s">
        <v>118</v>
      </c>
      <c r="L68" s="241"/>
      <c r="N68" s="292" t="s">
        <v>119</v>
      </c>
      <c r="O68" s="292"/>
      <c r="R68" s="243"/>
      <c r="S68" s="239" t="s">
        <v>120</v>
      </c>
      <c r="T68" s="239" t="s">
        <v>121</v>
      </c>
      <c r="U68" s="239" t="s">
        <v>122</v>
      </c>
      <c r="V68"/>
      <c r="W68" s="201"/>
      <c r="X68" s="204"/>
      <c r="Y68" s="204"/>
      <c r="Z68" s="204"/>
    </row>
    <row r="69" spans="2:26" s="201" customFormat="1" ht="24" hidden="1" customHeight="1">
      <c r="B69" s="244"/>
      <c r="C69" s="245">
        <v>2</v>
      </c>
      <c r="D69" s="205">
        <v>38.75</v>
      </c>
      <c r="E69" s="205">
        <v>42</v>
      </c>
      <c r="F69" s="206"/>
      <c r="G69" s="205">
        <v>41.75</v>
      </c>
      <c r="H69" s="205">
        <v>45</v>
      </c>
      <c r="I69" s="246"/>
      <c r="J69" s="205">
        <v>44.75</v>
      </c>
      <c r="K69" s="205">
        <v>48.25</v>
      </c>
      <c r="L69" s="207"/>
      <c r="M69" s="208"/>
      <c r="N69" s="292"/>
      <c r="O69" s="292"/>
      <c r="R69" s="209"/>
      <c r="S69" s="205">
        <v>0</v>
      </c>
      <c r="T69" s="205">
        <v>0</v>
      </c>
      <c r="U69" s="205">
        <v>0</v>
      </c>
      <c r="V69"/>
      <c r="Y69" s="210"/>
      <c r="Z69" s="210"/>
    </row>
    <row r="70" spans="2:26" s="201" customFormat="1" ht="24" hidden="1" customHeight="1">
      <c r="B70" s="244"/>
      <c r="C70" s="247">
        <v>3</v>
      </c>
      <c r="D70" s="211">
        <v>40</v>
      </c>
      <c r="E70" s="211">
        <v>43.75</v>
      </c>
      <c r="F70" s="212"/>
      <c r="G70" s="211">
        <v>43.5</v>
      </c>
      <c r="H70" s="211">
        <v>47.5</v>
      </c>
      <c r="I70" s="248"/>
      <c r="J70" s="211">
        <v>47.25</v>
      </c>
      <c r="K70" s="211">
        <v>51</v>
      </c>
      <c r="L70" s="207"/>
      <c r="M70" s="208"/>
      <c r="N70" s="292"/>
      <c r="O70" s="292"/>
      <c r="R70" s="209"/>
      <c r="S70" s="211">
        <v>0</v>
      </c>
      <c r="T70" s="211">
        <v>0</v>
      </c>
      <c r="U70" s="211">
        <v>0</v>
      </c>
      <c r="V70"/>
      <c r="Y70" s="210"/>
      <c r="Z70" s="210"/>
    </row>
    <row r="71" spans="2:26" s="201" customFormat="1" ht="24" hidden="1" customHeight="1">
      <c r="B71" s="244"/>
      <c r="C71" s="249">
        <v>4</v>
      </c>
      <c r="D71" s="205">
        <v>41</v>
      </c>
      <c r="E71" s="205">
        <v>45.5</v>
      </c>
      <c r="F71" s="213"/>
      <c r="G71" s="205">
        <v>45.25</v>
      </c>
      <c r="H71" s="205">
        <v>49.75</v>
      </c>
      <c r="I71" s="250"/>
      <c r="J71" s="205">
        <v>49.5</v>
      </c>
      <c r="K71" s="205">
        <v>54</v>
      </c>
      <c r="L71" s="207"/>
      <c r="M71" s="208"/>
      <c r="N71" s="292"/>
      <c r="O71" s="292"/>
      <c r="R71" s="209"/>
      <c r="S71" s="205">
        <v>0</v>
      </c>
      <c r="T71" s="205">
        <v>0</v>
      </c>
      <c r="U71" s="205">
        <v>0</v>
      </c>
      <c r="V71"/>
      <c r="Y71" s="210"/>
      <c r="Z71" s="210"/>
    </row>
    <row r="72" spans="2:26" s="201" customFormat="1" ht="24" hidden="1" customHeight="1">
      <c r="B72" s="244"/>
      <c r="C72" s="247">
        <v>5</v>
      </c>
      <c r="D72" s="211">
        <v>43.25</v>
      </c>
      <c r="E72" s="211">
        <v>47.5</v>
      </c>
      <c r="F72" s="212"/>
      <c r="G72" s="211">
        <v>47.25</v>
      </c>
      <c r="H72" s="211">
        <v>51.5</v>
      </c>
      <c r="I72" s="248"/>
      <c r="J72" s="211">
        <v>51.25</v>
      </c>
      <c r="K72" s="211">
        <v>55.5</v>
      </c>
      <c r="L72" s="207"/>
      <c r="M72" s="208"/>
      <c r="N72" s="292"/>
      <c r="O72" s="292"/>
      <c r="R72" s="209"/>
      <c r="S72" s="211">
        <v>0</v>
      </c>
      <c r="T72" s="211">
        <v>0</v>
      </c>
      <c r="U72" s="211">
        <v>0</v>
      </c>
      <c r="V72"/>
      <c r="Y72" s="210"/>
      <c r="Z72" s="210"/>
    </row>
    <row r="73" spans="2:26" s="201" customFormat="1" ht="24" customHeight="1">
      <c r="B73" s="244"/>
      <c r="C73" s="249">
        <v>6</v>
      </c>
      <c r="D73" s="205">
        <v>62.25</v>
      </c>
      <c r="E73" s="205">
        <v>67.25</v>
      </c>
      <c r="F73" s="212"/>
      <c r="G73" s="205">
        <v>68.75</v>
      </c>
      <c r="H73" s="205">
        <v>73.5</v>
      </c>
      <c r="I73" s="248"/>
      <c r="J73" s="205">
        <v>75.25</v>
      </c>
      <c r="K73" s="205">
        <v>80.25</v>
      </c>
      <c r="L73" s="207"/>
      <c r="M73" s="208"/>
      <c r="N73" s="292"/>
      <c r="O73" s="292"/>
      <c r="R73" s="209"/>
      <c r="S73" s="205">
        <v>15.714</v>
      </c>
      <c r="T73" s="205">
        <v>17.46</v>
      </c>
      <c r="U73" s="205">
        <v>19.399999999999999</v>
      </c>
      <c r="V73"/>
      <c r="Y73" s="210"/>
      <c r="Z73" s="210"/>
    </row>
    <row r="74" spans="2:26" s="201" customFormat="1" ht="24" customHeight="1">
      <c r="B74" s="244"/>
      <c r="C74" s="247">
        <v>7</v>
      </c>
      <c r="D74" s="211">
        <v>70.25</v>
      </c>
      <c r="E74" s="211">
        <v>76.25</v>
      </c>
      <c r="F74" s="212"/>
      <c r="G74" s="211">
        <v>78.25</v>
      </c>
      <c r="H74" s="211">
        <v>84.5</v>
      </c>
      <c r="I74" s="248"/>
      <c r="J74" s="211">
        <v>86.75</v>
      </c>
      <c r="K74" s="211">
        <v>93</v>
      </c>
      <c r="L74" s="207"/>
      <c r="M74" s="208"/>
      <c r="N74" s="292"/>
      <c r="O74" s="292"/>
      <c r="R74" s="209"/>
      <c r="S74" s="211">
        <v>19.764000000000003</v>
      </c>
      <c r="T74" s="211">
        <v>21.96</v>
      </c>
      <c r="U74" s="211">
        <v>24.4</v>
      </c>
      <c r="V74"/>
      <c r="Y74" s="210"/>
      <c r="Z74" s="210"/>
    </row>
    <row r="75" spans="2:26" s="201" customFormat="1" ht="24" customHeight="1">
      <c r="B75" s="244"/>
      <c r="C75" s="249">
        <v>8</v>
      </c>
      <c r="D75" s="205">
        <v>76.5</v>
      </c>
      <c r="E75" s="205">
        <v>83.75</v>
      </c>
      <c r="F75" s="212"/>
      <c r="G75" s="205">
        <v>86</v>
      </c>
      <c r="H75" s="205">
        <v>93.25</v>
      </c>
      <c r="I75" s="248"/>
      <c r="J75" s="205">
        <v>95.5</v>
      </c>
      <c r="K75" s="205">
        <v>103</v>
      </c>
      <c r="L75" s="207"/>
      <c r="M75" s="208"/>
      <c r="N75" s="292"/>
      <c r="O75" s="292"/>
      <c r="R75" s="209"/>
      <c r="S75" s="205">
        <v>21.967200000000002</v>
      </c>
      <c r="T75" s="205">
        <v>24.408000000000001</v>
      </c>
      <c r="U75" s="205">
        <v>27.12</v>
      </c>
      <c r="V75"/>
      <c r="Y75" s="210"/>
      <c r="Z75" s="210"/>
    </row>
    <row r="76" spans="2:26" s="201" customFormat="1" ht="24" customHeight="1">
      <c r="B76" s="244"/>
      <c r="C76" s="247">
        <v>9</v>
      </c>
      <c r="D76" s="211">
        <v>87.5</v>
      </c>
      <c r="E76" s="211">
        <v>96.25</v>
      </c>
      <c r="F76" s="212"/>
      <c r="G76" s="211">
        <v>99</v>
      </c>
      <c r="H76" s="211">
        <v>107.75</v>
      </c>
      <c r="I76" s="248"/>
      <c r="J76" s="211">
        <v>110.75</v>
      </c>
      <c r="K76" s="211">
        <v>118.5</v>
      </c>
      <c r="L76" s="207"/>
      <c r="M76" s="208"/>
      <c r="N76" s="292"/>
      <c r="O76" s="292"/>
      <c r="R76" s="209"/>
      <c r="S76" s="211">
        <v>24.939899999999998</v>
      </c>
      <c r="T76" s="211">
        <v>27.710999999999999</v>
      </c>
      <c r="U76" s="211">
        <v>30.79</v>
      </c>
      <c r="V76"/>
    </row>
    <row r="77" spans="2:26" s="201" customFormat="1" ht="24" customHeight="1">
      <c r="B77" s="244"/>
      <c r="C77" s="249">
        <v>10</v>
      </c>
      <c r="D77" s="205">
        <v>99.25</v>
      </c>
      <c r="E77" s="205">
        <v>111.25</v>
      </c>
      <c r="F77" s="212"/>
      <c r="G77" s="205">
        <v>114.25</v>
      </c>
      <c r="H77" s="205">
        <v>125.25</v>
      </c>
      <c r="I77" s="248"/>
      <c r="J77" s="205">
        <v>128.25</v>
      </c>
      <c r="K77" s="205">
        <v>139.25</v>
      </c>
      <c r="L77" s="207"/>
      <c r="M77" s="208"/>
      <c r="N77" s="292"/>
      <c r="O77" s="292"/>
      <c r="R77" s="209"/>
      <c r="S77" s="205">
        <v>27.442800000000005</v>
      </c>
      <c r="T77" s="205">
        <v>30.492000000000004</v>
      </c>
      <c r="U77" s="205">
        <v>33.880000000000003</v>
      </c>
      <c r="V77"/>
    </row>
    <row r="78" spans="2:26" s="201" customFormat="1" ht="24" customHeight="1">
      <c r="B78" s="244"/>
      <c r="C78" s="247">
        <v>11</v>
      </c>
      <c r="D78" s="211">
        <v>109.5</v>
      </c>
      <c r="E78" s="211">
        <v>124.25</v>
      </c>
      <c r="F78" s="214"/>
      <c r="G78" s="211">
        <v>127</v>
      </c>
      <c r="H78" s="211">
        <v>142</v>
      </c>
      <c r="I78" s="251"/>
      <c r="J78" s="211">
        <v>145</v>
      </c>
      <c r="K78" s="211">
        <v>160</v>
      </c>
      <c r="L78" s="207"/>
      <c r="M78" s="295" t="s">
        <v>123</v>
      </c>
      <c r="N78" s="295"/>
      <c r="O78" s="296">
        <v>1.2100500000000001</v>
      </c>
      <c r="P78" s="296"/>
      <c r="R78" s="209"/>
      <c r="S78" s="211">
        <v>27.961200000000005</v>
      </c>
      <c r="T78" s="211">
        <v>31.068000000000005</v>
      </c>
      <c r="U78" s="211">
        <v>34.520000000000003</v>
      </c>
      <c r="V78"/>
    </row>
    <row r="79" spans="2:26" ht="24" hidden="1" customHeight="1">
      <c r="B79" s="252"/>
      <c r="C79" s="249" t="s">
        <v>124</v>
      </c>
      <c r="D79" s="205">
        <v>136.25</v>
      </c>
      <c r="E79" s="205">
        <v>143.5</v>
      </c>
      <c r="F79" s="215"/>
      <c r="G79" s="205">
        <v>143.25</v>
      </c>
      <c r="H79" s="205">
        <v>150.25</v>
      </c>
      <c r="I79" s="253"/>
      <c r="J79" s="205">
        <v>150</v>
      </c>
      <c r="K79" s="205">
        <v>157</v>
      </c>
      <c r="L79" s="207"/>
      <c r="M79" s="208"/>
      <c r="N79" s="254"/>
      <c r="O79" s="254"/>
      <c r="R79" s="209"/>
      <c r="S79" s="205">
        <v>0</v>
      </c>
      <c r="T79" s="205">
        <v>0</v>
      </c>
      <c r="U79" s="205">
        <v>0</v>
      </c>
      <c r="V79"/>
      <c r="W79" s="201"/>
    </row>
    <row r="80" spans="2:26" ht="24" hidden="1" customHeight="1" outlineLevel="7">
      <c r="B80" s="252"/>
      <c r="C80" s="247" t="s">
        <v>125</v>
      </c>
      <c r="D80" s="211">
        <v>156.75</v>
      </c>
      <c r="E80" s="211">
        <v>163.25</v>
      </c>
      <c r="F80" s="215"/>
      <c r="G80" s="211">
        <v>163</v>
      </c>
      <c r="H80" s="211">
        <v>169.75</v>
      </c>
      <c r="I80" s="253"/>
      <c r="J80" s="211">
        <v>169.5</v>
      </c>
      <c r="K80" s="211">
        <v>176</v>
      </c>
      <c r="L80" s="207"/>
      <c r="M80" s="208"/>
      <c r="N80" s="254"/>
      <c r="O80" s="254"/>
      <c r="R80" s="209"/>
      <c r="S80" s="211">
        <v>0</v>
      </c>
      <c r="T80" s="211">
        <v>0</v>
      </c>
      <c r="U80" s="211">
        <v>0</v>
      </c>
      <c r="V80"/>
      <c r="W80" s="201"/>
    </row>
    <row r="81" spans="2:26" ht="24" hidden="1" customHeight="1" outlineLevel="7">
      <c r="B81" s="252"/>
      <c r="C81" s="255" t="s">
        <v>126</v>
      </c>
      <c r="D81" s="207">
        <v>175.75</v>
      </c>
      <c r="E81" s="207">
        <v>178</v>
      </c>
      <c r="F81" s="215"/>
      <c r="G81" s="207">
        <v>177.75</v>
      </c>
      <c r="H81" s="207">
        <v>180</v>
      </c>
      <c r="I81" s="253"/>
      <c r="J81" s="207">
        <v>179.75</v>
      </c>
      <c r="K81" s="207">
        <v>182</v>
      </c>
      <c r="L81" s="207"/>
      <c r="M81" s="208"/>
      <c r="N81" s="254"/>
      <c r="O81" s="254"/>
      <c r="R81" s="209"/>
      <c r="S81" s="207">
        <v>0</v>
      </c>
      <c r="T81" s="207">
        <v>0</v>
      </c>
      <c r="U81" s="207">
        <v>0</v>
      </c>
      <c r="V81"/>
      <c r="W81" s="201"/>
    </row>
    <row r="82" spans="2:26" ht="15" customHeight="1" collapsed="1" thickBot="1">
      <c r="B82" s="252"/>
      <c r="C82" s="256"/>
      <c r="D82" s="216"/>
      <c r="E82" s="216"/>
      <c r="F82" s="217"/>
      <c r="G82" s="217"/>
      <c r="H82" s="217"/>
      <c r="I82" s="257"/>
      <c r="J82" s="209"/>
      <c r="K82" s="209"/>
      <c r="L82" s="209"/>
      <c r="M82" s="218"/>
      <c r="N82" s="254"/>
      <c r="O82" s="254"/>
      <c r="R82" s="209"/>
      <c r="S82" s="209"/>
      <c r="T82" s="201"/>
      <c r="U82"/>
      <c r="V82"/>
      <c r="W82" s="201"/>
    </row>
    <row r="83" spans="2:26" ht="15.6" thickTop="1">
      <c r="B83" s="219"/>
      <c r="C83" s="219"/>
      <c r="D83" s="219"/>
      <c r="E83" s="219"/>
      <c r="F83" s="219"/>
      <c r="G83" s="219"/>
      <c r="H83" s="219"/>
      <c r="I83" s="219"/>
      <c r="J83" s="219"/>
      <c r="K83" s="219"/>
      <c r="L83" s="219"/>
      <c r="M83" s="219"/>
      <c r="N83" s="219"/>
      <c r="O83" s="219"/>
      <c r="U83"/>
      <c r="V83"/>
    </row>
    <row r="84" spans="2:26" ht="36" customHeight="1">
      <c r="B84" s="226"/>
      <c r="C84" s="195" t="s">
        <v>109</v>
      </c>
      <c r="D84" s="196"/>
      <c r="E84" s="197"/>
      <c r="F84" s="197"/>
      <c r="G84" s="198" t="s">
        <v>111</v>
      </c>
      <c r="H84" s="199"/>
      <c r="I84" s="220"/>
      <c r="J84" s="221" t="s">
        <v>58</v>
      </c>
      <c r="K84" s="220"/>
      <c r="L84" s="197"/>
      <c r="M84" s="197"/>
      <c r="N84" s="197"/>
      <c r="O84" s="200" t="s">
        <v>109</v>
      </c>
      <c r="R84" s="297"/>
      <c r="S84" s="297"/>
      <c r="T84" s="201"/>
      <c r="U84" s="201"/>
      <c r="V84" s="201"/>
      <c r="W84" s="201"/>
    </row>
    <row r="85" spans="2:26" ht="6.75" customHeight="1">
      <c r="B85" s="227"/>
      <c r="C85" s="228"/>
      <c r="D85" s="229"/>
      <c r="E85" s="230"/>
      <c r="F85" s="231"/>
      <c r="G85" s="298"/>
      <c r="H85" s="298"/>
      <c r="I85" s="202"/>
      <c r="J85" s="202"/>
      <c r="K85" s="232"/>
      <c r="L85" s="232"/>
      <c r="M85" s="232"/>
      <c r="N85" s="232"/>
      <c r="O85" s="233"/>
      <c r="T85" s="201"/>
      <c r="U85" s="201"/>
      <c r="V85" s="201"/>
      <c r="W85" s="201"/>
    </row>
    <row r="86" spans="2:26" ht="24" customHeight="1">
      <c r="B86" s="227"/>
      <c r="C86" s="234"/>
      <c r="D86" s="293" t="s">
        <v>112</v>
      </c>
      <c r="E86" s="294"/>
      <c r="F86" s="235"/>
      <c r="G86" s="293" t="s">
        <v>113</v>
      </c>
      <c r="H86" s="294"/>
      <c r="I86" s="202"/>
      <c r="J86" s="293" t="s">
        <v>114</v>
      </c>
      <c r="K86" s="294"/>
      <c r="L86" s="236"/>
      <c r="M86" s="237"/>
      <c r="N86" s="237"/>
      <c r="O86" s="233"/>
      <c r="S86" s="203" t="s">
        <v>115</v>
      </c>
      <c r="T86" s="203">
        <v>6</v>
      </c>
    </row>
    <row r="87" spans="2:26" ht="53.1" customHeight="1">
      <c r="B87" s="238"/>
      <c r="C87" s="239" t="s">
        <v>116</v>
      </c>
      <c r="D87" s="239" t="s">
        <v>117</v>
      </c>
      <c r="E87" s="240" t="s">
        <v>118</v>
      </c>
      <c r="F87" s="241"/>
      <c r="G87" s="242" t="s">
        <v>117</v>
      </c>
      <c r="H87" s="240" t="s">
        <v>118</v>
      </c>
      <c r="I87" s="241"/>
      <c r="J87" s="242" t="s">
        <v>117</v>
      </c>
      <c r="K87" s="239" t="s">
        <v>118</v>
      </c>
      <c r="L87" s="241"/>
      <c r="N87" s="292" t="s">
        <v>119</v>
      </c>
      <c r="O87" s="292"/>
      <c r="R87" s="243"/>
      <c r="S87" s="239" t="s">
        <v>120</v>
      </c>
      <c r="T87" s="239" t="s">
        <v>121</v>
      </c>
      <c r="U87" s="239" t="s">
        <v>122</v>
      </c>
      <c r="V87"/>
      <c r="W87" s="201"/>
      <c r="X87" s="204"/>
      <c r="Y87" s="204"/>
      <c r="Z87" s="204"/>
    </row>
    <row r="88" spans="2:26" s="201" customFormat="1" ht="24" hidden="1" customHeight="1">
      <c r="B88" s="244"/>
      <c r="C88" s="245">
        <v>2</v>
      </c>
      <c r="D88" s="205">
        <v>38.75</v>
      </c>
      <c r="E88" s="205">
        <v>42</v>
      </c>
      <c r="F88" s="206"/>
      <c r="G88" s="205">
        <v>41.75</v>
      </c>
      <c r="H88" s="205">
        <v>45</v>
      </c>
      <c r="I88" s="246"/>
      <c r="J88" s="205">
        <v>44.75</v>
      </c>
      <c r="K88" s="205">
        <v>48.25</v>
      </c>
      <c r="L88" s="207"/>
      <c r="M88" s="208"/>
      <c r="N88" s="292"/>
      <c r="O88" s="292"/>
      <c r="R88" s="209"/>
      <c r="S88" s="205">
        <v>0</v>
      </c>
      <c r="T88" s="205">
        <v>0</v>
      </c>
      <c r="U88" s="205">
        <v>0</v>
      </c>
      <c r="V88"/>
      <c r="Y88" s="210"/>
      <c r="Z88" s="210"/>
    </row>
    <row r="89" spans="2:26" s="201" customFormat="1" ht="24" hidden="1" customHeight="1">
      <c r="B89" s="244"/>
      <c r="C89" s="247">
        <v>3</v>
      </c>
      <c r="D89" s="211">
        <v>40</v>
      </c>
      <c r="E89" s="211">
        <v>43.75</v>
      </c>
      <c r="F89" s="212"/>
      <c r="G89" s="211">
        <v>43.5</v>
      </c>
      <c r="H89" s="211">
        <v>47.5</v>
      </c>
      <c r="I89" s="248"/>
      <c r="J89" s="211">
        <v>47.25</v>
      </c>
      <c r="K89" s="211">
        <v>51</v>
      </c>
      <c r="L89" s="207"/>
      <c r="M89" s="208"/>
      <c r="N89" s="292"/>
      <c r="O89" s="292"/>
      <c r="R89" s="209"/>
      <c r="S89" s="211">
        <v>0</v>
      </c>
      <c r="T89" s="211">
        <v>0</v>
      </c>
      <c r="U89" s="211">
        <v>0</v>
      </c>
      <c r="V89"/>
      <c r="Y89" s="210"/>
      <c r="Z89" s="210"/>
    </row>
    <row r="90" spans="2:26" s="201" customFormat="1" ht="24" hidden="1" customHeight="1">
      <c r="B90" s="244"/>
      <c r="C90" s="249">
        <v>4</v>
      </c>
      <c r="D90" s="205">
        <v>41</v>
      </c>
      <c r="E90" s="205">
        <v>45.5</v>
      </c>
      <c r="F90" s="213"/>
      <c r="G90" s="205">
        <v>45.25</v>
      </c>
      <c r="H90" s="205">
        <v>49.75</v>
      </c>
      <c r="I90" s="250"/>
      <c r="J90" s="205">
        <v>49.5</v>
      </c>
      <c r="K90" s="205">
        <v>54</v>
      </c>
      <c r="L90" s="207"/>
      <c r="M90" s="208"/>
      <c r="N90" s="292"/>
      <c r="O90" s="292"/>
      <c r="R90" s="209"/>
      <c r="S90" s="205">
        <v>0</v>
      </c>
      <c r="T90" s="205">
        <v>0</v>
      </c>
      <c r="U90" s="205">
        <v>0</v>
      </c>
      <c r="V90"/>
      <c r="Y90" s="210"/>
      <c r="Z90" s="210"/>
    </row>
    <row r="91" spans="2:26" s="201" customFormat="1" ht="24" hidden="1" customHeight="1">
      <c r="B91" s="244"/>
      <c r="C91" s="247">
        <v>5</v>
      </c>
      <c r="D91" s="211">
        <v>43.25</v>
      </c>
      <c r="E91" s="211">
        <v>47.5</v>
      </c>
      <c r="F91" s="212"/>
      <c r="G91" s="211">
        <v>47.25</v>
      </c>
      <c r="H91" s="211">
        <v>51.5</v>
      </c>
      <c r="I91" s="248"/>
      <c r="J91" s="211">
        <v>51.25</v>
      </c>
      <c r="K91" s="211">
        <v>55.5</v>
      </c>
      <c r="L91" s="207"/>
      <c r="M91" s="208"/>
      <c r="N91" s="292"/>
      <c r="O91" s="292"/>
      <c r="R91" s="209"/>
      <c r="S91" s="211">
        <v>0</v>
      </c>
      <c r="T91" s="211">
        <v>0</v>
      </c>
      <c r="U91" s="211">
        <v>0</v>
      </c>
      <c r="V91"/>
      <c r="Y91" s="210"/>
      <c r="Z91" s="210"/>
    </row>
    <row r="92" spans="2:26" s="201" customFormat="1" ht="24" customHeight="1">
      <c r="B92" s="244"/>
      <c r="C92" s="249">
        <v>6</v>
      </c>
      <c r="D92" s="205">
        <v>56.5</v>
      </c>
      <c r="E92" s="205">
        <v>61.5</v>
      </c>
      <c r="F92" s="212"/>
      <c r="G92" s="205">
        <v>62.25</v>
      </c>
      <c r="H92" s="205">
        <v>67.25</v>
      </c>
      <c r="I92" s="248"/>
      <c r="J92" s="205">
        <v>68.25</v>
      </c>
      <c r="K92" s="205">
        <v>73</v>
      </c>
      <c r="L92" s="207"/>
      <c r="M92" s="208"/>
      <c r="N92" s="292"/>
      <c r="O92" s="292"/>
      <c r="R92" s="209"/>
      <c r="S92" s="205">
        <v>9.9551999999999996</v>
      </c>
      <c r="T92" s="205">
        <v>11.061333333333332</v>
      </c>
      <c r="U92" s="205">
        <v>12.290370370370368</v>
      </c>
      <c r="V92"/>
      <c r="Y92" s="210"/>
      <c r="Z92" s="210"/>
    </row>
    <row r="93" spans="2:26" s="201" customFormat="1" ht="24" customHeight="1">
      <c r="B93" s="244"/>
      <c r="C93" s="247">
        <v>7</v>
      </c>
      <c r="D93" s="211">
        <v>64.5</v>
      </c>
      <c r="E93" s="211">
        <v>70.5</v>
      </c>
      <c r="F93" s="212"/>
      <c r="G93" s="211">
        <v>72</v>
      </c>
      <c r="H93" s="211">
        <v>78</v>
      </c>
      <c r="I93" s="248"/>
      <c r="J93" s="211">
        <v>79.5</v>
      </c>
      <c r="K93" s="211">
        <v>85.75</v>
      </c>
      <c r="L93" s="207"/>
      <c r="M93" s="208"/>
      <c r="N93" s="292"/>
      <c r="O93" s="292"/>
      <c r="R93" s="209"/>
      <c r="S93" s="211">
        <v>14.005199999999999</v>
      </c>
      <c r="T93" s="211">
        <v>15.561333333333332</v>
      </c>
      <c r="U93" s="211">
        <v>17.290370370370368</v>
      </c>
      <c r="V93"/>
      <c r="Y93" s="210"/>
      <c r="Z93" s="210"/>
    </row>
    <row r="94" spans="2:26" s="201" customFormat="1" ht="24" customHeight="1">
      <c r="B94" s="244"/>
      <c r="C94" s="249">
        <v>8</v>
      </c>
      <c r="D94" s="205">
        <v>69.25</v>
      </c>
      <c r="E94" s="205">
        <v>76.5</v>
      </c>
      <c r="F94" s="212"/>
      <c r="G94" s="205">
        <v>77.75</v>
      </c>
      <c r="H94" s="205">
        <v>85</v>
      </c>
      <c r="I94" s="248"/>
      <c r="J94" s="205">
        <v>86.75</v>
      </c>
      <c r="K94" s="205">
        <v>94</v>
      </c>
      <c r="L94" s="207"/>
      <c r="M94" s="208"/>
      <c r="N94" s="292"/>
      <c r="O94" s="292"/>
      <c r="R94" s="209"/>
      <c r="S94" s="205">
        <v>14.6853</v>
      </c>
      <c r="T94" s="205">
        <v>16.317</v>
      </c>
      <c r="U94" s="205">
        <v>18.13</v>
      </c>
      <c r="V94"/>
      <c r="Y94" s="210"/>
      <c r="Z94" s="210"/>
    </row>
    <row r="95" spans="2:26" s="201" customFormat="1" ht="24" customHeight="1">
      <c r="B95" s="244"/>
      <c r="C95" s="247">
        <v>9</v>
      </c>
      <c r="D95" s="211">
        <v>79.25</v>
      </c>
      <c r="E95" s="211">
        <v>88</v>
      </c>
      <c r="F95" s="212"/>
      <c r="G95" s="211">
        <v>89.75</v>
      </c>
      <c r="H95" s="211">
        <v>98.75</v>
      </c>
      <c r="I95" s="248"/>
      <c r="J95" s="211">
        <v>100.5</v>
      </c>
      <c r="K95" s="211">
        <v>108.25</v>
      </c>
      <c r="L95" s="207"/>
      <c r="M95" s="208"/>
      <c r="N95" s="292"/>
      <c r="O95" s="292"/>
      <c r="R95" s="209"/>
      <c r="S95" s="211">
        <v>16.677900000000001</v>
      </c>
      <c r="T95" s="211">
        <v>18.530999999999999</v>
      </c>
      <c r="U95" s="211">
        <v>20.59</v>
      </c>
      <c r="V95"/>
    </row>
    <row r="96" spans="2:26" s="201" customFormat="1" ht="24" customHeight="1">
      <c r="B96" s="244"/>
      <c r="C96" s="249">
        <v>10</v>
      </c>
      <c r="D96" s="205">
        <v>95.25</v>
      </c>
      <c r="E96" s="205">
        <v>107.5</v>
      </c>
      <c r="F96" s="212"/>
      <c r="G96" s="205">
        <v>109.75</v>
      </c>
      <c r="H96" s="205">
        <v>120.75</v>
      </c>
      <c r="I96" s="248"/>
      <c r="J96" s="205">
        <v>123.5</v>
      </c>
      <c r="K96" s="205">
        <v>134.5</v>
      </c>
      <c r="L96" s="207"/>
      <c r="M96" s="208"/>
      <c r="N96" s="292"/>
      <c r="O96" s="292"/>
      <c r="R96" s="209"/>
      <c r="S96" s="205">
        <v>23.497499999999999</v>
      </c>
      <c r="T96" s="205">
        <v>26.108333333333331</v>
      </c>
      <c r="U96" s="205">
        <v>29.009259259259256</v>
      </c>
      <c r="V96"/>
    </row>
    <row r="97" spans="2:26" s="201" customFormat="1" ht="24" customHeight="1">
      <c r="B97" s="244"/>
      <c r="C97" s="247">
        <v>11</v>
      </c>
      <c r="D97" s="211">
        <v>104</v>
      </c>
      <c r="E97" s="211">
        <v>119</v>
      </c>
      <c r="F97" s="214"/>
      <c r="G97" s="211">
        <v>121.25</v>
      </c>
      <c r="H97" s="211">
        <v>136</v>
      </c>
      <c r="I97" s="251"/>
      <c r="J97" s="211">
        <v>138.5</v>
      </c>
      <c r="K97" s="211">
        <v>153.25</v>
      </c>
      <c r="L97" s="207"/>
      <c r="M97" s="295" t="s">
        <v>123</v>
      </c>
      <c r="N97" s="295"/>
      <c r="O97" s="296">
        <v>1.2100500000000001</v>
      </c>
      <c r="P97" s="296"/>
      <c r="R97" s="209"/>
      <c r="S97" s="211">
        <v>22.65996315789474</v>
      </c>
      <c r="T97" s="211">
        <v>25.177736842105265</v>
      </c>
      <c r="U97" s="211">
        <v>27.975263157894737</v>
      </c>
      <c r="V97"/>
    </row>
    <row r="98" spans="2:26" ht="24" hidden="1" customHeight="1">
      <c r="B98" s="252"/>
      <c r="C98" s="249" t="s">
        <v>124</v>
      </c>
      <c r="D98" s="205">
        <v>136.25</v>
      </c>
      <c r="E98" s="205">
        <v>143.5</v>
      </c>
      <c r="F98" s="215"/>
      <c r="G98" s="205">
        <v>143.25</v>
      </c>
      <c r="H98" s="205">
        <v>150.25</v>
      </c>
      <c r="I98" s="253"/>
      <c r="J98" s="205">
        <v>150</v>
      </c>
      <c r="K98" s="205">
        <v>157</v>
      </c>
      <c r="L98" s="207"/>
      <c r="M98" s="208"/>
      <c r="N98" s="254"/>
      <c r="O98" s="254"/>
      <c r="R98" s="209"/>
      <c r="S98" s="205">
        <v>0</v>
      </c>
      <c r="T98" s="205">
        <v>0</v>
      </c>
      <c r="U98" s="205">
        <v>0</v>
      </c>
      <c r="V98"/>
      <c r="W98" s="201"/>
    </row>
    <row r="99" spans="2:26" ht="24" hidden="1" customHeight="1" outlineLevel="7">
      <c r="B99" s="252"/>
      <c r="C99" s="247" t="s">
        <v>125</v>
      </c>
      <c r="D99" s="211">
        <v>156.75</v>
      </c>
      <c r="E99" s="211">
        <v>163.25</v>
      </c>
      <c r="F99" s="215"/>
      <c r="G99" s="211">
        <v>163</v>
      </c>
      <c r="H99" s="211">
        <v>169.75</v>
      </c>
      <c r="I99" s="253"/>
      <c r="J99" s="211">
        <v>169.5</v>
      </c>
      <c r="K99" s="211">
        <v>176</v>
      </c>
      <c r="L99" s="207"/>
      <c r="M99" s="208"/>
      <c r="N99" s="254"/>
      <c r="O99" s="254"/>
      <c r="R99" s="209"/>
      <c r="S99" s="211">
        <v>0</v>
      </c>
      <c r="T99" s="211">
        <v>0</v>
      </c>
      <c r="U99" s="211">
        <v>0</v>
      </c>
      <c r="V99"/>
      <c r="W99" s="201"/>
    </row>
    <row r="100" spans="2:26" ht="24" hidden="1" customHeight="1" outlineLevel="7">
      <c r="B100" s="252"/>
      <c r="C100" s="255" t="s">
        <v>126</v>
      </c>
      <c r="D100" s="207">
        <v>175.75</v>
      </c>
      <c r="E100" s="207">
        <v>178</v>
      </c>
      <c r="F100" s="215"/>
      <c r="G100" s="207">
        <v>177.75</v>
      </c>
      <c r="H100" s="207">
        <v>180</v>
      </c>
      <c r="I100" s="253"/>
      <c r="J100" s="207">
        <v>179.75</v>
      </c>
      <c r="K100" s="207">
        <v>182</v>
      </c>
      <c r="L100" s="207"/>
      <c r="M100" s="208"/>
      <c r="N100" s="254"/>
      <c r="O100" s="254"/>
      <c r="R100" s="209"/>
      <c r="S100" s="207">
        <v>0</v>
      </c>
      <c r="T100" s="207">
        <v>0</v>
      </c>
      <c r="U100" s="207">
        <v>0</v>
      </c>
      <c r="V100"/>
      <c r="W100" s="201"/>
    </row>
    <row r="101" spans="2:26" ht="15" customHeight="1" collapsed="1" thickBot="1">
      <c r="B101" s="252"/>
      <c r="C101" s="256"/>
      <c r="D101" s="216"/>
      <c r="E101" s="216"/>
      <c r="F101" s="217"/>
      <c r="G101" s="217"/>
      <c r="H101" s="217"/>
      <c r="I101" s="257"/>
      <c r="J101" s="209"/>
      <c r="K101" s="209"/>
      <c r="L101" s="209"/>
      <c r="M101" s="218"/>
      <c r="N101" s="254"/>
      <c r="O101" s="254"/>
      <c r="R101" s="209"/>
      <c r="S101" s="209"/>
      <c r="T101" s="201"/>
      <c r="U101"/>
      <c r="V101"/>
      <c r="W101" s="201"/>
    </row>
    <row r="102" spans="2:26" ht="15.6" thickTop="1">
      <c r="B102" s="219"/>
      <c r="C102" s="219"/>
      <c r="D102" s="219"/>
      <c r="E102" s="219"/>
      <c r="F102" s="219"/>
      <c r="G102" s="219"/>
      <c r="H102" s="219"/>
      <c r="I102" s="219"/>
      <c r="J102" s="219"/>
      <c r="K102" s="219"/>
      <c r="L102" s="219"/>
      <c r="M102" s="219"/>
      <c r="N102" s="219"/>
      <c r="O102" s="219"/>
      <c r="U102"/>
      <c r="V102"/>
    </row>
    <row r="103" spans="2:26" ht="36" customHeight="1">
      <c r="B103" s="226"/>
      <c r="C103" s="195" t="s">
        <v>109</v>
      </c>
      <c r="D103" s="196"/>
      <c r="E103" s="197"/>
      <c r="F103" s="197"/>
      <c r="G103" s="198" t="s">
        <v>111</v>
      </c>
      <c r="H103" s="199"/>
      <c r="I103" s="220"/>
      <c r="J103" s="221" t="s">
        <v>62</v>
      </c>
      <c r="K103" s="220"/>
      <c r="L103" s="197"/>
      <c r="M103" s="197"/>
      <c r="N103" s="197"/>
      <c r="O103" s="200" t="s">
        <v>109</v>
      </c>
      <c r="R103" s="297"/>
      <c r="S103" s="297"/>
      <c r="T103" s="201"/>
      <c r="U103" s="201"/>
      <c r="V103" s="201"/>
      <c r="W103" s="201"/>
    </row>
    <row r="104" spans="2:26" ht="6.75" customHeight="1">
      <c r="B104" s="227"/>
      <c r="C104" s="228"/>
      <c r="D104" s="229"/>
      <c r="E104" s="230"/>
      <c r="F104" s="231"/>
      <c r="G104" s="298"/>
      <c r="H104" s="298"/>
      <c r="I104" s="202"/>
      <c r="J104" s="202"/>
      <c r="K104" s="232"/>
      <c r="L104" s="232"/>
      <c r="M104" s="232"/>
      <c r="N104" s="232"/>
      <c r="O104" s="233"/>
      <c r="T104" s="201"/>
      <c r="U104" s="201"/>
      <c r="V104" s="201"/>
      <c r="W104" s="201"/>
    </row>
    <row r="105" spans="2:26" ht="24" customHeight="1">
      <c r="B105" s="227"/>
      <c r="C105" s="234"/>
      <c r="D105" s="293" t="s">
        <v>112</v>
      </c>
      <c r="E105" s="294"/>
      <c r="F105" s="235"/>
      <c r="G105" s="293" t="s">
        <v>113</v>
      </c>
      <c r="H105" s="294"/>
      <c r="I105" s="202"/>
      <c r="J105" s="293" t="s">
        <v>114</v>
      </c>
      <c r="K105" s="294"/>
      <c r="L105" s="236"/>
      <c r="M105" s="237"/>
      <c r="N105" s="237"/>
      <c r="O105" s="233"/>
      <c r="S105" s="203" t="s">
        <v>115</v>
      </c>
      <c r="T105" s="203">
        <v>7</v>
      </c>
    </row>
    <row r="106" spans="2:26" ht="53.1" customHeight="1">
      <c r="B106" s="238"/>
      <c r="C106" s="239" t="s">
        <v>116</v>
      </c>
      <c r="D106" s="239" t="s">
        <v>117</v>
      </c>
      <c r="E106" s="240" t="s">
        <v>118</v>
      </c>
      <c r="F106" s="241"/>
      <c r="G106" s="242" t="s">
        <v>117</v>
      </c>
      <c r="H106" s="240" t="s">
        <v>118</v>
      </c>
      <c r="I106" s="241"/>
      <c r="J106" s="242" t="s">
        <v>117</v>
      </c>
      <c r="K106" s="239" t="s">
        <v>118</v>
      </c>
      <c r="L106" s="241"/>
      <c r="N106" s="292" t="s">
        <v>119</v>
      </c>
      <c r="O106" s="292"/>
      <c r="R106" s="243"/>
      <c r="S106" s="239" t="s">
        <v>120</v>
      </c>
      <c r="T106" s="239" t="s">
        <v>121</v>
      </c>
      <c r="U106" s="239" t="s">
        <v>122</v>
      </c>
      <c r="V106"/>
      <c r="W106" s="201"/>
      <c r="X106" s="204"/>
      <c r="Y106" s="204"/>
      <c r="Z106" s="204"/>
    </row>
    <row r="107" spans="2:26" s="201" customFormat="1" ht="24" hidden="1" customHeight="1">
      <c r="B107" s="244"/>
      <c r="C107" s="245">
        <v>2</v>
      </c>
      <c r="D107" s="205">
        <v>38.75</v>
      </c>
      <c r="E107" s="205">
        <v>42</v>
      </c>
      <c r="F107" s="206"/>
      <c r="G107" s="205">
        <v>41.75</v>
      </c>
      <c r="H107" s="205">
        <v>45</v>
      </c>
      <c r="I107" s="246"/>
      <c r="J107" s="205">
        <v>44.75</v>
      </c>
      <c r="K107" s="205">
        <v>48.25</v>
      </c>
      <c r="L107" s="207"/>
      <c r="M107" s="208"/>
      <c r="N107" s="292"/>
      <c r="O107" s="292"/>
      <c r="R107" s="209"/>
      <c r="S107" s="205">
        <v>0</v>
      </c>
      <c r="T107" s="205">
        <v>0</v>
      </c>
      <c r="U107" s="205">
        <v>0</v>
      </c>
      <c r="V107"/>
      <c r="Y107" s="210"/>
      <c r="Z107" s="210"/>
    </row>
    <row r="108" spans="2:26" s="201" customFormat="1" ht="24" hidden="1" customHeight="1">
      <c r="B108" s="244"/>
      <c r="C108" s="247">
        <v>3</v>
      </c>
      <c r="D108" s="211">
        <v>40</v>
      </c>
      <c r="E108" s="211">
        <v>43.75</v>
      </c>
      <c r="F108" s="212"/>
      <c r="G108" s="211">
        <v>43.5</v>
      </c>
      <c r="H108" s="211">
        <v>47.5</v>
      </c>
      <c r="I108" s="248"/>
      <c r="J108" s="211">
        <v>47.25</v>
      </c>
      <c r="K108" s="211">
        <v>51</v>
      </c>
      <c r="L108" s="207"/>
      <c r="M108" s="208"/>
      <c r="N108" s="292"/>
      <c r="O108" s="292"/>
      <c r="R108" s="209"/>
      <c r="S108" s="211">
        <v>0</v>
      </c>
      <c r="T108" s="211">
        <v>0</v>
      </c>
      <c r="U108" s="211">
        <v>0</v>
      </c>
      <c r="V108"/>
      <c r="Y108" s="210"/>
      <c r="Z108" s="210"/>
    </row>
    <row r="109" spans="2:26" s="201" customFormat="1" ht="24" hidden="1" customHeight="1">
      <c r="B109" s="244"/>
      <c r="C109" s="249">
        <v>4</v>
      </c>
      <c r="D109" s="205">
        <v>41</v>
      </c>
      <c r="E109" s="205">
        <v>45.5</v>
      </c>
      <c r="F109" s="213"/>
      <c r="G109" s="205">
        <v>45.25</v>
      </c>
      <c r="H109" s="205">
        <v>49.75</v>
      </c>
      <c r="I109" s="250"/>
      <c r="J109" s="205">
        <v>49.5</v>
      </c>
      <c r="K109" s="205">
        <v>54</v>
      </c>
      <c r="L109" s="207"/>
      <c r="M109" s="208"/>
      <c r="N109" s="292"/>
      <c r="O109" s="292"/>
      <c r="R109" s="209"/>
      <c r="S109" s="205">
        <v>0</v>
      </c>
      <c r="T109" s="205">
        <v>0</v>
      </c>
      <c r="U109" s="205">
        <v>0</v>
      </c>
      <c r="V109"/>
      <c r="Y109" s="210"/>
      <c r="Z109" s="210"/>
    </row>
    <row r="110" spans="2:26" s="201" customFormat="1" ht="24" hidden="1" customHeight="1">
      <c r="B110" s="244"/>
      <c r="C110" s="247">
        <v>5</v>
      </c>
      <c r="D110" s="211">
        <v>43.25</v>
      </c>
      <c r="E110" s="211">
        <v>47.5</v>
      </c>
      <c r="F110" s="212"/>
      <c r="G110" s="211">
        <v>47.25</v>
      </c>
      <c r="H110" s="211">
        <v>51.5</v>
      </c>
      <c r="I110" s="248"/>
      <c r="J110" s="211">
        <v>51.25</v>
      </c>
      <c r="K110" s="211">
        <v>55.5</v>
      </c>
      <c r="L110" s="207"/>
      <c r="M110" s="208"/>
      <c r="N110" s="292"/>
      <c r="O110" s="292"/>
      <c r="R110" s="209"/>
      <c r="S110" s="211">
        <v>0</v>
      </c>
      <c r="T110" s="211">
        <v>0</v>
      </c>
      <c r="U110" s="211">
        <v>0</v>
      </c>
      <c r="V110"/>
      <c r="Y110" s="210"/>
      <c r="Z110" s="210"/>
    </row>
    <row r="111" spans="2:26" s="201" customFormat="1" ht="24" customHeight="1">
      <c r="B111" s="244"/>
      <c r="C111" s="249">
        <v>6</v>
      </c>
      <c r="D111" s="205">
        <v>61.75</v>
      </c>
      <c r="E111" s="205">
        <v>66.75</v>
      </c>
      <c r="F111" s="212"/>
      <c r="G111" s="205">
        <v>68</v>
      </c>
      <c r="H111" s="205">
        <v>73</v>
      </c>
      <c r="I111" s="248"/>
      <c r="J111" s="205">
        <v>74.5</v>
      </c>
      <c r="K111" s="205">
        <v>79.5</v>
      </c>
      <c r="L111" s="207"/>
      <c r="M111" s="208"/>
      <c r="N111" s="292"/>
      <c r="O111" s="292"/>
      <c r="R111" s="209"/>
      <c r="S111" s="205">
        <v>15.14305945945946</v>
      </c>
      <c r="T111" s="205">
        <v>16.825621621621622</v>
      </c>
      <c r="U111" s="205">
        <v>18.695135135135136</v>
      </c>
      <c r="V111"/>
      <c r="Y111" s="210"/>
      <c r="Z111" s="210"/>
    </row>
    <row r="112" spans="2:26" s="201" customFormat="1" ht="24" customHeight="1">
      <c r="B112" s="244"/>
      <c r="C112" s="247">
        <v>7</v>
      </c>
      <c r="D112" s="211">
        <v>69.5</v>
      </c>
      <c r="E112" s="211">
        <v>75.75</v>
      </c>
      <c r="F112" s="212"/>
      <c r="G112" s="211">
        <v>77.75</v>
      </c>
      <c r="H112" s="211">
        <v>83.75</v>
      </c>
      <c r="I112" s="248"/>
      <c r="J112" s="211">
        <v>86</v>
      </c>
      <c r="K112" s="211">
        <v>92.25</v>
      </c>
      <c r="L112" s="207"/>
      <c r="M112" s="208"/>
      <c r="N112" s="292"/>
      <c r="O112" s="292"/>
      <c r="R112" s="209"/>
      <c r="S112" s="211">
        <v>19.193059459459459</v>
      </c>
      <c r="T112" s="211">
        <v>21.325621621621622</v>
      </c>
      <c r="U112" s="211">
        <v>23.695135135135136</v>
      </c>
      <c r="V112"/>
      <c r="Y112" s="210"/>
      <c r="Z112" s="210"/>
    </row>
    <row r="113" spans="2:26" s="201" customFormat="1" ht="24" customHeight="1">
      <c r="B113" s="244"/>
      <c r="C113" s="249">
        <v>8</v>
      </c>
      <c r="D113" s="205">
        <v>73.75</v>
      </c>
      <c r="E113" s="205">
        <v>81</v>
      </c>
      <c r="F113" s="212"/>
      <c r="G113" s="205">
        <v>82.75</v>
      </c>
      <c r="H113" s="205">
        <v>90</v>
      </c>
      <c r="I113" s="248"/>
      <c r="J113" s="205">
        <v>92.25</v>
      </c>
      <c r="K113" s="205">
        <v>99.5</v>
      </c>
      <c r="L113" s="207"/>
      <c r="M113" s="208"/>
      <c r="N113" s="292"/>
      <c r="O113" s="292"/>
      <c r="R113" s="209"/>
      <c r="S113" s="205">
        <v>19.144219354838711</v>
      </c>
      <c r="T113" s="205">
        <v>21.27135483870968</v>
      </c>
      <c r="U113" s="205">
        <v>23.634838709677421</v>
      </c>
      <c r="V113"/>
      <c r="Y113" s="210"/>
      <c r="Z113" s="210"/>
    </row>
    <row r="114" spans="2:26" s="201" customFormat="1" ht="24" customHeight="1">
      <c r="B114" s="244"/>
      <c r="C114" s="247">
        <v>9</v>
      </c>
      <c r="D114" s="211">
        <v>84.25</v>
      </c>
      <c r="E114" s="211">
        <v>93.25</v>
      </c>
      <c r="F114" s="212"/>
      <c r="G114" s="211">
        <v>95.25</v>
      </c>
      <c r="H114" s="211">
        <v>104.25</v>
      </c>
      <c r="I114" s="248"/>
      <c r="J114" s="211">
        <v>106.75</v>
      </c>
      <c r="K114" s="211">
        <v>114.5</v>
      </c>
      <c r="L114" s="207"/>
      <c r="M114" s="208"/>
      <c r="N114" s="292"/>
      <c r="O114" s="292"/>
      <c r="R114" s="209"/>
      <c r="S114" s="211">
        <v>21.732561290322582</v>
      </c>
      <c r="T114" s="211">
        <v>24.147290322580645</v>
      </c>
      <c r="U114" s="211">
        <v>26.830322580645159</v>
      </c>
      <c r="V114"/>
    </row>
    <row r="115" spans="2:26" s="201" customFormat="1" ht="24" customHeight="1">
      <c r="B115" s="244"/>
      <c r="C115" s="249">
        <v>10</v>
      </c>
      <c r="D115" s="205">
        <v>99.25</v>
      </c>
      <c r="E115" s="205">
        <v>111.25</v>
      </c>
      <c r="F115" s="212"/>
      <c r="G115" s="205">
        <v>114.25</v>
      </c>
      <c r="H115" s="205">
        <v>125.25</v>
      </c>
      <c r="I115" s="248"/>
      <c r="J115" s="205">
        <v>128.25</v>
      </c>
      <c r="K115" s="205">
        <v>139.25</v>
      </c>
      <c r="L115" s="207"/>
      <c r="M115" s="208"/>
      <c r="N115" s="292"/>
      <c r="O115" s="292"/>
      <c r="R115" s="209"/>
      <c r="S115" s="205">
        <v>27.426346875</v>
      </c>
      <c r="T115" s="205">
        <v>30.47371875</v>
      </c>
      <c r="U115" s="205">
        <v>33.8596875</v>
      </c>
      <c r="V115"/>
    </row>
    <row r="116" spans="2:26" s="201" customFormat="1" ht="24" customHeight="1">
      <c r="B116" s="244"/>
      <c r="C116" s="247">
        <v>11</v>
      </c>
      <c r="D116" s="211">
        <v>105</v>
      </c>
      <c r="E116" s="211">
        <v>119.75</v>
      </c>
      <c r="F116" s="214"/>
      <c r="G116" s="211">
        <v>122.25</v>
      </c>
      <c r="H116" s="211">
        <v>137</v>
      </c>
      <c r="I116" s="251"/>
      <c r="J116" s="211">
        <v>139.5</v>
      </c>
      <c r="K116" s="211">
        <v>154.5</v>
      </c>
      <c r="L116" s="207"/>
      <c r="M116" s="295" t="s">
        <v>123</v>
      </c>
      <c r="N116" s="295"/>
      <c r="O116" s="296">
        <v>1.2100500000000001</v>
      </c>
      <c r="P116" s="296"/>
      <c r="R116" s="209"/>
      <c r="S116" s="211">
        <v>23.51763529411765</v>
      </c>
      <c r="T116" s="211">
        <v>26.130705882352942</v>
      </c>
      <c r="U116" s="211">
        <v>29.034117647058824</v>
      </c>
      <c r="V116"/>
    </row>
    <row r="117" spans="2:26" ht="24" hidden="1" customHeight="1">
      <c r="B117" s="252"/>
      <c r="C117" s="249" t="s">
        <v>124</v>
      </c>
      <c r="D117" s="205">
        <v>136.25</v>
      </c>
      <c r="E117" s="205">
        <v>143.5</v>
      </c>
      <c r="F117" s="215"/>
      <c r="G117" s="205">
        <v>143.25</v>
      </c>
      <c r="H117" s="205">
        <v>150.25</v>
      </c>
      <c r="I117" s="253"/>
      <c r="J117" s="205">
        <v>150</v>
      </c>
      <c r="K117" s="205">
        <v>157</v>
      </c>
      <c r="L117" s="207"/>
      <c r="M117" s="208"/>
      <c r="N117" s="254"/>
      <c r="O117" s="254"/>
      <c r="R117" s="209"/>
      <c r="S117" s="205">
        <v>0</v>
      </c>
      <c r="T117" s="205">
        <v>0</v>
      </c>
      <c r="U117" s="205">
        <v>0</v>
      </c>
      <c r="V117"/>
      <c r="W117" s="201"/>
    </row>
    <row r="118" spans="2:26" ht="24" hidden="1" customHeight="1" outlineLevel="7">
      <c r="B118" s="252"/>
      <c r="C118" s="247" t="s">
        <v>125</v>
      </c>
      <c r="D118" s="211">
        <v>156.75</v>
      </c>
      <c r="E118" s="211">
        <v>163.25</v>
      </c>
      <c r="F118" s="215"/>
      <c r="G118" s="211">
        <v>163</v>
      </c>
      <c r="H118" s="211">
        <v>169.75</v>
      </c>
      <c r="I118" s="253"/>
      <c r="J118" s="211">
        <v>169.5</v>
      </c>
      <c r="K118" s="211">
        <v>176</v>
      </c>
      <c r="L118" s="207"/>
      <c r="M118" s="208"/>
      <c r="N118" s="254"/>
      <c r="O118" s="254"/>
      <c r="R118" s="209"/>
      <c r="S118" s="211">
        <v>0</v>
      </c>
      <c r="T118" s="211">
        <v>0</v>
      </c>
      <c r="U118" s="211">
        <v>0</v>
      </c>
      <c r="V118"/>
      <c r="W118" s="201"/>
    </row>
    <row r="119" spans="2:26" ht="24" hidden="1" customHeight="1" outlineLevel="7">
      <c r="B119" s="252"/>
      <c r="C119" s="255" t="s">
        <v>126</v>
      </c>
      <c r="D119" s="207">
        <v>175.75</v>
      </c>
      <c r="E119" s="207">
        <v>178</v>
      </c>
      <c r="F119" s="215"/>
      <c r="G119" s="207">
        <v>177.75</v>
      </c>
      <c r="H119" s="207">
        <v>180</v>
      </c>
      <c r="I119" s="253"/>
      <c r="J119" s="207">
        <v>179.75</v>
      </c>
      <c r="K119" s="207">
        <v>182</v>
      </c>
      <c r="L119" s="207"/>
      <c r="M119" s="208"/>
      <c r="N119" s="254"/>
      <c r="O119" s="254"/>
      <c r="R119" s="209"/>
      <c r="S119" s="207">
        <v>0</v>
      </c>
      <c r="T119" s="207">
        <v>0</v>
      </c>
      <c r="U119" s="207">
        <v>0</v>
      </c>
      <c r="V119"/>
      <c r="W119" s="201"/>
    </row>
    <row r="120" spans="2:26" ht="15" customHeight="1" collapsed="1" thickBot="1">
      <c r="B120" s="252"/>
      <c r="C120" s="256"/>
      <c r="D120" s="216"/>
      <c r="E120" s="216"/>
      <c r="F120" s="217"/>
      <c r="G120" s="217"/>
      <c r="H120" s="217"/>
      <c r="I120" s="257"/>
      <c r="J120" s="209"/>
      <c r="K120" s="209"/>
      <c r="L120" s="209"/>
      <c r="M120" s="218"/>
      <c r="N120" s="254"/>
      <c r="O120" s="254"/>
      <c r="R120" s="209"/>
      <c r="S120" s="209"/>
      <c r="T120" s="201"/>
      <c r="U120"/>
      <c r="V120"/>
      <c r="W120" s="201"/>
    </row>
    <row r="121" spans="2:26" ht="15.6" thickTop="1">
      <c r="B121" s="219"/>
      <c r="C121" s="219"/>
      <c r="D121" s="219"/>
      <c r="E121" s="219"/>
      <c r="F121" s="219"/>
      <c r="G121" s="219"/>
      <c r="H121" s="219"/>
      <c r="I121" s="219"/>
      <c r="J121" s="219"/>
      <c r="K121" s="219"/>
      <c r="L121" s="219"/>
      <c r="M121" s="219"/>
      <c r="N121" s="219"/>
      <c r="O121" s="219"/>
      <c r="U121"/>
      <c r="V121"/>
    </row>
    <row r="122" spans="2:26" ht="36" customHeight="1">
      <c r="B122" s="226"/>
      <c r="C122" s="195" t="s">
        <v>109</v>
      </c>
      <c r="D122" s="196"/>
      <c r="E122" s="197"/>
      <c r="F122" s="197"/>
      <c r="G122" s="198" t="s">
        <v>111</v>
      </c>
      <c r="H122" s="199"/>
      <c r="I122" s="220"/>
      <c r="J122" s="221" t="s">
        <v>64</v>
      </c>
      <c r="K122" s="220"/>
      <c r="L122" s="197"/>
      <c r="M122" s="197"/>
      <c r="N122" s="197"/>
      <c r="O122" s="200" t="s">
        <v>109</v>
      </c>
      <c r="R122" s="297"/>
      <c r="S122" s="297"/>
      <c r="T122" s="201"/>
      <c r="U122" s="201"/>
      <c r="V122" s="201"/>
      <c r="W122" s="201"/>
    </row>
    <row r="123" spans="2:26" ht="6.75" customHeight="1">
      <c r="B123" s="227"/>
      <c r="C123" s="228"/>
      <c r="D123" s="229"/>
      <c r="E123" s="230"/>
      <c r="F123" s="231"/>
      <c r="G123" s="298"/>
      <c r="H123" s="298"/>
      <c r="I123" s="202"/>
      <c r="J123" s="202"/>
      <c r="K123" s="232"/>
      <c r="L123" s="232"/>
      <c r="M123" s="232"/>
      <c r="N123" s="232"/>
      <c r="O123" s="233"/>
      <c r="T123" s="201"/>
      <c r="U123" s="201"/>
      <c r="V123" s="201"/>
      <c r="W123" s="201"/>
    </row>
    <row r="124" spans="2:26" ht="24" customHeight="1">
      <c r="B124" s="227"/>
      <c r="C124" s="234"/>
      <c r="D124" s="293" t="s">
        <v>112</v>
      </c>
      <c r="E124" s="294"/>
      <c r="F124" s="235"/>
      <c r="G124" s="293" t="s">
        <v>113</v>
      </c>
      <c r="H124" s="294"/>
      <c r="I124" s="202"/>
      <c r="J124" s="293" t="s">
        <v>114</v>
      </c>
      <c r="K124" s="294"/>
      <c r="L124" s="236"/>
      <c r="M124" s="237"/>
      <c r="N124" s="237"/>
      <c r="O124" s="233"/>
      <c r="S124" s="203" t="s">
        <v>115</v>
      </c>
      <c r="T124" s="203">
        <v>8</v>
      </c>
    </row>
    <row r="125" spans="2:26" ht="53.1" customHeight="1">
      <c r="B125" s="238"/>
      <c r="C125" s="239" t="s">
        <v>116</v>
      </c>
      <c r="D125" s="239" t="s">
        <v>117</v>
      </c>
      <c r="E125" s="240" t="s">
        <v>118</v>
      </c>
      <c r="F125" s="241"/>
      <c r="G125" s="242" t="s">
        <v>117</v>
      </c>
      <c r="H125" s="240" t="s">
        <v>118</v>
      </c>
      <c r="I125" s="241"/>
      <c r="J125" s="242" t="s">
        <v>117</v>
      </c>
      <c r="K125" s="239" t="s">
        <v>118</v>
      </c>
      <c r="L125" s="241"/>
      <c r="N125" s="292" t="s">
        <v>119</v>
      </c>
      <c r="O125" s="292"/>
      <c r="R125" s="243"/>
      <c r="S125" s="239" t="s">
        <v>120</v>
      </c>
      <c r="T125" s="239" t="s">
        <v>121</v>
      </c>
      <c r="U125" s="239" t="s">
        <v>122</v>
      </c>
      <c r="V125"/>
      <c r="W125" s="201"/>
      <c r="X125" s="204"/>
      <c r="Y125" s="204"/>
      <c r="Z125" s="204"/>
    </row>
    <row r="126" spans="2:26" s="201" customFormat="1" ht="24" hidden="1" customHeight="1">
      <c r="B126" s="244"/>
      <c r="C126" s="245">
        <v>2</v>
      </c>
      <c r="D126" s="205">
        <v>38.75</v>
      </c>
      <c r="E126" s="205">
        <v>42</v>
      </c>
      <c r="F126" s="206"/>
      <c r="G126" s="205">
        <v>41.75</v>
      </c>
      <c r="H126" s="205">
        <v>45</v>
      </c>
      <c r="I126" s="246"/>
      <c r="J126" s="205">
        <v>44.75</v>
      </c>
      <c r="K126" s="205">
        <v>48.25</v>
      </c>
      <c r="L126" s="207"/>
      <c r="M126" s="208"/>
      <c r="N126" s="292"/>
      <c r="O126" s="292"/>
      <c r="R126" s="209"/>
      <c r="S126" s="205">
        <v>0</v>
      </c>
      <c r="T126" s="205">
        <v>0</v>
      </c>
      <c r="U126" s="205">
        <v>0</v>
      </c>
      <c r="V126"/>
      <c r="Y126" s="210"/>
      <c r="Z126" s="210"/>
    </row>
    <row r="127" spans="2:26" s="201" customFormat="1" ht="24" hidden="1" customHeight="1">
      <c r="B127" s="244"/>
      <c r="C127" s="247">
        <v>3</v>
      </c>
      <c r="D127" s="211">
        <v>40</v>
      </c>
      <c r="E127" s="211">
        <v>43.75</v>
      </c>
      <c r="F127" s="212"/>
      <c r="G127" s="211">
        <v>43.5</v>
      </c>
      <c r="H127" s="211">
        <v>47.5</v>
      </c>
      <c r="I127" s="248"/>
      <c r="J127" s="211">
        <v>47.25</v>
      </c>
      <c r="K127" s="211">
        <v>51</v>
      </c>
      <c r="L127" s="207"/>
      <c r="M127" s="208"/>
      <c r="N127" s="292"/>
      <c r="O127" s="292"/>
      <c r="R127" s="209"/>
      <c r="S127" s="211">
        <v>0</v>
      </c>
      <c r="T127" s="211">
        <v>0</v>
      </c>
      <c r="U127" s="211">
        <v>0</v>
      </c>
      <c r="V127"/>
      <c r="Y127" s="210"/>
      <c r="Z127" s="210"/>
    </row>
    <row r="128" spans="2:26" s="201" customFormat="1" ht="24" hidden="1" customHeight="1">
      <c r="B128" s="244"/>
      <c r="C128" s="249">
        <v>4</v>
      </c>
      <c r="D128" s="205">
        <v>41</v>
      </c>
      <c r="E128" s="205">
        <v>45.5</v>
      </c>
      <c r="F128" s="213"/>
      <c r="G128" s="205">
        <v>45.25</v>
      </c>
      <c r="H128" s="205">
        <v>49.75</v>
      </c>
      <c r="I128" s="250"/>
      <c r="J128" s="205">
        <v>49.5</v>
      </c>
      <c r="K128" s="205">
        <v>54</v>
      </c>
      <c r="L128" s="207"/>
      <c r="M128" s="208"/>
      <c r="N128" s="292"/>
      <c r="O128" s="292"/>
      <c r="R128" s="209"/>
      <c r="S128" s="205">
        <v>0</v>
      </c>
      <c r="T128" s="205">
        <v>0</v>
      </c>
      <c r="U128" s="205">
        <v>0</v>
      </c>
      <c r="V128"/>
      <c r="Y128" s="210"/>
      <c r="Z128" s="210"/>
    </row>
    <row r="129" spans="2:26" s="201" customFormat="1" ht="24" hidden="1" customHeight="1">
      <c r="B129" s="244"/>
      <c r="C129" s="247">
        <v>5</v>
      </c>
      <c r="D129" s="211">
        <v>43.25</v>
      </c>
      <c r="E129" s="211">
        <v>47.5</v>
      </c>
      <c r="F129" s="212"/>
      <c r="G129" s="211">
        <v>47.25</v>
      </c>
      <c r="H129" s="211">
        <v>51.5</v>
      </c>
      <c r="I129" s="248"/>
      <c r="J129" s="211">
        <v>51.25</v>
      </c>
      <c r="K129" s="211">
        <v>55.5</v>
      </c>
      <c r="L129" s="207"/>
      <c r="M129" s="208"/>
      <c r="N129" s="292"/>
      <c r="O129" s="292"/>
      <c r="R129" s="209"/>
      <c r="S129" s="211">
        <v>0</v>
      </c>
      <c r="T129" s="211">
        <v>0</v>
      </c>
      <c r="U129" s="211">
        <v>0</v>
      </c>
      <c r="V129"/>
      <c r="Y129" s="210"/>
      <c r="Z129" s="210"/>
    </row>
    <row r="130" spans="2:26" s="201" customFormat="1" ht="24" customHeight="1">
      <c r="B130" s="244"/>
      <c r="C130" s="249">
        <v>6</v>
      </c>
      <c r="D130" s="205">
        <v>60.5</v>
      </c>
      <c r="E130" s="205">
        <v>65.5</v>
      </c>
      <c r="F130" s="212"/>
      <c r="G130" s="205">
        <v>66.75</v>
      </c>
      <c r="H130" s="205">
        <v>71.5</v>
      </c>
      <c r="I130" s="248"/>
      <c r="J130" s="205">
        <v>73</v>
      </c>
      <c r="K130" s="205">
        <v>78</v>
      </c>
      <c r="L130" s="207"/>
      <c r="M130" s="208"/>
      <c r="N130" s="292"/>
      <c r="O130" s="292"/>
      <c r="R130" s="209"/>
      <c r="S130" s="205">
        <v>13.932</v>
      </c>
      <c r="T130" s="205">
        <v>15.48</v>
      </c>
      <c r="U130" s="205">
        <v>17.2</v>
      </c>
      <c r="V130"/>
      <c r="Y130" s="210"/>
      <c r="Z130" s="210"/>
    </row>
    <row r="131" spans="2:26" s="201" customFormat="1" ht="24" customHeight="1">
      <c r="B131" s="244"/>
      <c r="C131" s="247">
        <v>7</v>
      </c>
      <c r="D131" s="211">
        <v>68.25</v>
      </c>
      <c r="E131" s="211">
        <v>74.5</v>
      </c>
      <c r="F131" s="212"/>
      <c r="G131" s="211">
        <v>76.25</v>
      </c>
      <c r="H131" s="211">
        <v>82.5</v>
      </c>
      <c r="I131" s="248"/>
      <c r="J131" s="211">
        <v>84.5</v>
      </c>
      <c r="K131" s="211">
        <v>90.75</v>
      </c>
      <c r="L131" s="207"/>
      <c r="M131" s="208"/>
      <c r="N131" s="292"/>
      <c r="O131" s="292"/>
      <c r="R131" s="209"/>
      <c r="S131" s="211">
        <v>17.981999999999999</v>
      </c>
      <c r="T131" s="211">
        <v>19.98</v>
      </c>
      <c r="U131" s="211">
        <v>22.2</v>
      </c>
      <c r="V131"/>
      <c r="Y131" s="210"/>
      <c r="Z131" s="210"/>
    </row>
    <row r="132" spans="2:26" s="201" customFormat="1" ht="24" customHeight="1">
      <c r="B132" s="244"/>
      <c r="C132" s="249">
        <v>8</v>
      </c>
      <c r="D132" s="205">
        <v>74.5</v>
      </c>
      <c r="E132" s="205">
        <v>81.75</v>
      </c>
      <c r="F132" s="212"/>
      <c r="G132" s="205">
        <v>83.75</v>
      </c>
      <c r="H132" s="205">
        <v>91</v>
      </c>
      <c r="I132" s="248"/>
      <c r="J132" s="205">
        <v>93.25</v>
      </c>
      <c r="K132" s="205">
        <v>100.5</v>
      </c>
      <c r="L132" s="207"/>
      <c r="M132" s="208"/>
      <c r="N132" s="292"/>
      <c r="O132" s="292"/>
      <c r="R132" s="209"/>
      <c r="S132" s="205">
        <v>19.982700000000005</v>
      </c>
      <c r="T132" s="205">
        <v>22.203000000000007</v>
      </c>
      <c r="U132" s="205">
        <v>24.670000000000005</v>
      </c>
      <c r="V132"/>
      <c r="Y132" s="210"/>
      <c r="Z132" s="210"/>
    </row>
    <row r="133" spans="2:26" s="201" customFormat="1" ht="24" customHeight="1">
      <c r="B133" s="244"/>
      <c r="C133" s="247">
        <v>9</v>
      </c>
      <c r="D133" s="211">
        <v>85.25</v>
      </c>
      <c r="E133" s="211">
        <v>94</v>
      </c>
      <c r="F133" s="212"/>
      <c r="G133" s="211">
        <v>96.5</v>
      </c>
      <c r="H133" s="211">
        <v>105.25</v>
      </c>
      <c r="I133" s="248"/>
      <c r="J133" s="211">
        <v>107.75</v>
      </c>
      <c r="K133" s="211">
        <v>115.75</v>
      </c>
      <c r="L133" s="207"/>
      <c r="M133" s="208"/>
      <c r="N133" s="292"/>
      <c r="O133" s="292"/>
      <c r="R133" s="209"/>
      <c r="S133" s="211">
        <v>22.688100000000002</v>
      </c>
      <c r="T133" s="211">
        <v>25.209000000000003</v>
      </c>
      <c r="U133" s="211">
        <v>28.01</v>
      </c>
      <c r="V133"/>
    </row>
    <row r="134" spans="2:26" s="201" customFormat="1" ht="24" customHeight="1">
      <c r="B134" s="244"/>
      <c r="C134" s="249">
        <v>10</v>
      </c>
      <c r="D134" s="205">
        <v>98</v>
      </c>
      <c r="E134" s="205">
        <v>110.25</v>
      </c>
      <c r="F134" s="212"/>
      <c r="G134" s="205">
        <v>113</v>
      </c>
      <c r="H134" s="205">
        <v>124</v>
      </c>
      <c r="I134" s="248"/>
      <c r="J134" s="205">
        <v>127</v>
      </c>
      <c r="K134" s="205">
        <v>137.75</v>
      </c>
      <c r="L134" s="207"/>
      <c r="M134" s="208"/>
      <c r="N134" s="292"/>
      <c r="O134" s="292"/>
      <c r="R134" s="209"/>
      <c r="S134" s="205">
        <v>26.292600000000004</v>
      </c>
      <c r="T134" s="205">
        <v>29.214000000000002</v>
      </c>
      <c r="U134" s="205">
        <v>32.46</v>
      </c>
      <c r="V134"/>
    </row>
    <row r="135" spans="2:26" s="201" customFormat="1" ht="24" customHeight="1">
      <c r="B135" s="244"/>
      <c r="C135" s="247">
        <v>11</v>
      </c>
      <c r="D135" s="211">
        <v>109.75</v>
      </c>
      <c r="E135" s="211">
        <v>124.75</v>
      </c>
      <c r="F135" s="214"/>
      <c r="G135" s="211">
        <v>127.5</v>
      </c>
      <c r="H135" s="211">
        <v>142.25</v>
      </c>
      <c r="I135" s="251"/>
      <c r="J135" s="211">
        <v>145.5</v>
      </c>
      <c r="K135" s="211">
        <v>160.5</v>
      </c>
      <c r="L135" s="207"/>
      <c r="M135" s="295" t="s">
        <v>123</v>
      </c>
      <c r="N135" s="295"/>
      <c r="O135" s="296">
        <v>1.2100500000000001</v>
      </c>
      <c r="P135" s="296"/>
      <c r="R135" s="209"/>
      <c r="S135" s="211">
        <v>28.392965217391303</v>
      </c>
      <c r="T135" s="211">
        <v>31.547739130434781</v>
      </c>
      <c r="U135" s="211">
        <v>35.053043478260868</v>
      </c>
      <c r="V135"/>
    </row>
    <row r="136" spans="2:26" ht="24" hidden="1" customHeight="1">
      <c r="B136" s="252"/>
      <c r="C136" s="249" t="s">
        <v>124</v>
      </c>
      <c r="D136" s="205">
        <v>136.25</v>
      </c>
      <c r="E136" s="205">
        <v>143.5</v>
      </c>
      <c r="F136" s="215"/>
      <c r="G136" s="205">
        <v>143.25</v>
      </c>
      <c r="H136" s="205">
        <v>150.25</v>
      </c>
      <c r="I136" s="253"/>
      <c r="J136" s="205">
        <v>150</v>
      </c>
      <c r="K136" s="205">
        <v>157</v>
      </c>
      <c r="L136" s="207"/>
      <c r="M136" s="208"/>
      <c r="N136" s="254"/>
      <c r="O136" s="254"/>
      <c r="R136" s="209"/>
      <c r="S136" s="205">
        <v>0</v>
      </c>
      <c r="T136" s="205">
        <v>0</v>
      </c>
      <c r="U136" s="205">
        <v>0</v>
      </c>
      <c r="V136"/>
      <c r="W136" s="201"/>
    </row>
    <row r="137" spans="2:26" ht="24" hidden="1" customHeight="1" outlineLevel="7">
      <c r="B137" s="252"/>
      <c r="C137" s="247" t="s">
        <v>125</v>
      </c>
      <c r="D137" s="211">
        <v>156.75</v>
      </c>
      <c r="E137" s="211">
        <v>163.25</v>
      </c>
      <c r="F137" s="215"/>
      <c r="G137" s="211">
        <v>163</v>
      </c>
      <c r="H137" s="211">
        <v>169.75</v>
      </c>
      <c r="I137" s="253"/>
      <c r="J137" s="211">
        <v>169.5</v>
      </c>
      <c r="K137" s="211">
        <v>176</v>
      </c>
      <c r="L137" s="207"/>
      <c r="M137" s="208"/>
      <c r="N137" s="254"/>
      <c r="O137" s="254"/>
      <c r="R137" s="209"/>
      <c r="S137" s="211">
        <v>0</v>
      </c>
      <c r="T137" s="211">
        <v>0</v>
      </c>
      <c r="U137" s="211">
        <v>0</v>
      </c>
      <c r="V137"/>
      <c r="W137" s="201"/>
    </row>
    <row r="138" spans="2:26" ht="24" hidden="1" customHeight="1" outlineLevel="7">
      <c r="B138" s="252"/>
      <c r="C138" s="255" t="s">
        <v>126</v>
      </c>
      <c r="D138" s="207">
        <v>175.75</v>
      </c>
      <c r="E138" s="207">
        <v>178</v>
      </c>
      <c r="F138" s="215"/>
      <c r="G138" s="207">
        <v>177.75</v>
      </c>
      <c r="H138" s="207">
        <v>180</v>
      </c>
      <c r="I138" s="253"/>
      <c r="J138" s="207">
        <v>179.75</v>
      </c>
      <c r="K138" s="207">
        <v>182</v>
      </c>
      <c r="L138" s="207"/>
      <c r="M138" s="208"/>
      <c r="N138" s="254"/>
      <c r="O138" s="254"/>
      <c r="R138" s="209"/>
      <c r="S138" s="207">
        <v>0</v>
      </c>
      <c r="T138" s="207">
        <v>0</v>
      </c>
      <c r="U138" s="207">
        <v>0</v>
      </c>
      <c r="V138"/>
      <c r="W138" s="201"/>
    </row>
    <row r="139" spans="2:26" ht="15" customHeight="1" collapsed="1" thickBot="1">
      <c r="B139" s="252"/>
      <c r="C139" s="256"/>
      <c r="D139" s="216"/>
      <c r="E139" s="216"/>
      <c r="F139" s="217"/>
      <c r="G139" s="217"/>
      <c r="H139" s="217"/>
      <c r="I139" s="257"/>
      <c r="J139" s="209"/>
      <c r="K139" s="209"/>
      <c r="L139" s="209"/>
      <c r="M139" s="218"/>
      <c r="N139" s="254"/>
      <c r="O139" s="254"/>
      <c r="R139" s="209"/>
      <c r="S139" s="209"/>
      <c r="T139" s="201"/>
      <c r="U139"/>
      <c r="V139"/>
      <c r="W139" s="201"/>
    </row>
    <row r="140" spans="2:26" ht="15.6" thickTop="1">
      <c r="B140" s="219"/>
      <c r="C140" s="219"/>
      <c r="D140" s="219"/>
      <c r="E140" s="219"/>
      <c r="F140" s="219"/>
      <c r="G140" s="219"/>
      <c r="H140" s="219"/>
      <c r="I140" s="219"/>
      <c r="J140" s="219"/>
      <c r="K140" s="219"/>
      <c r="L140" s="219"/>
      <c r="M140" s="219"/>
      <c r="N140" s="219"/>
      <c r="O140" s="219"/>
      <c r="U140"/>
      <c r="V140"/>
    </row>
    <row r="141" spans="2:26" ht="36" customHeight="1">
      <c r="B141" s="226"/>
      <c r="C141" s="195" t="s">
        <v>109</v>
      </c>
      <c r="D141" s="196"/>
      <c r="E141" s="197"/>
      <c r="F141" s="197"/>
      <c r="G141" s="198" t="s">
        <v>111</v>
      </c>
      <c r="H141" s="199"/>
      <c r="I141" s="220"/>
      <c r="J141" s="221" t="s">
        <v>66</v>
      </c>
      <c r="K141" s="220"/>
      <c r="L141" s="197"/>
      <c r="M141" s="197"/>
      <c r="N141" s="197"/>
      <c r="O141" s="200" t="s">
        <v>109</v>
      </c>
      <c r="R141" s="297"/>
      <c r="S141" s="297"/>
      <c r="T141" s="201"/>
      <c r="U141" s="201"/>
      <c r="V141" s="201"/>
      <c r="W141" s="201"/>
    </row>
    <row r="142" spans="2:26" ht="6.75" customHeight="1">
      <c r="B142" s="227"/>
      <c r="C142" s="228"/>
      <c r="D142" s="229"/>
      <c r="E142" s="230"/>
      <c r="F142" s="231"/>
      <c r="G142" s="298"/>
      <c r="H142" s="298"/>
      <c r="I142" s="202"/>
      <c r="J142" s="202"/>
      <c r="K142" s="232"/>
      <c r="L142" s="232"/>
      <c r="M142" s="232"/>
      <c r="N142" s="232"/>
      <c r="O142" s="233"/>
      <c r="T142" s="201"/>
      <c r="U142" s="201"/>
      <c r="V142" s="201"/>
      <c r="W142" s="201"/>
    </row>
    <row r="143" spans="2:26" ht="24" customHeight="1">
      <c r="B143" s="227"/>
      <c r="C143" s="234"/>
      <c r="D143" s="293" t="s">
        <v>112</v>
      </c>
      <c r="E143" s="294"/>
      <c r="F143" s="235"/>
      <c r="G143" s="293" t="s">
        <v>113</v>
      </c>
      <c r="H143" s="294"/>
      <c r="I143" s="202"/>
      <c r="J143" s="293" t="s">
        <v>114</v>
      </c>
      <c r="K143" s="294"/>
      <c r="L143" s="236"/>
      <c r="M143" s="237"/>
      <c r="N143" s="237"/>
      <c r="O143" s="233"/>
      <c r="S143" s="203" t="s">
        <v>115</v>
      </c>
      <c r="T143" s="203">
        <v>9</v>
      </c>
    </row>
    <row r="144" spans="2:26" ht="53.1" customHeight="1">
      <c r="B144" s="238"/>
      <c r="C144" s="239" t="s">
        <v>116</v>
      </c>
      <c r="D144" s="239" t="s">
        <v>117</v>
      </c>
      <c r="E144" s="240" t="s">
        <v>118</v>
      </c>
      <c r="F144" s="241"/>
      <c r="G144" s="242" t="s">
        <v>117</v>
      </c>
      <c r="H144" s="240" t="s">
        <v>118</v>
      </c>
      <c r="I144" s="241"/>
      <c r="J144" s="242" t="s">
        <v>117</v>
      </c>
      <c r="K144" s="239" t="s">
        <v>118</v>
      </c>
      <c r="L144" s="241"/>
      <c r="N144" s="292" t="s">
        <v>119</v>
      </c>
      <c r="O144" s="292"/>
      <c r="R144" s="243"/>
      <c r="S144" s="239" t="s">
        <v>120</v>
      </c>
      <c r="T144" s="239" t="s">
        <v>121</v>
      </c>
      <c r="U144" s="239" t="s">
        <v>122</v>
      </c>
      <c r="V144"/>
      <c r="W144" s="201"/>
      <c r="X144" s="204"/>
      <c r="Y144" s="204"/>
      <c r="Z144" s="204"/>
    </row>
    <row r="145" spans="2:26" s="201" customFormat="1" ht="24" hidden="1" customHeight="1">
      <c r="B145" s="244"/>
      <c r="C145" s="245">
        <v>2</v>
      </c>
      <c r="D145" s="205">
        <v>38.75</v>
      </c>
      <c r="E145" s="205">
        <v>42</v>
      </c>
      <c r="F145" s="206"/>
      <c r="G145" s="205">
        <v>41.75</v>
      </c>
      <c r="H145" s="205">
        <v>45</v>
      </c>
      <c r="I145" s="246"/>
      <c r="J145" s="205">
        <v>44.75</v>
      </c>
      <c r="K145" s="205">
        <v>48.25</v>
      </c>
      <c r="L145" s="207"/>
      <c r="M145" s="208"/>
      <c r="N145" s="292"/>
      <c r="O145" s="292"/>
      <c r="R145" s="209"/>
      <c r="S145" s="205">
        <v>0</v>
      </c>
      <c r="T145" s="205">
        <v>0</v>
      </c>
      <c r="U145" s="205">
        <v>0</v>
      </c>
      <c r="V145"/>
      <c r="Y145" s="210"/>
      <c r="Z145" s="210"/>
    </row>
    <row r="146" spans="2:26" s="201" customFormat="1" ht="24" hidden="1" customHeight="1">
      <c r="B146" s="244"/>
      <c r="C146" s="247">
        <v>3</v>
      </c>
      <c r="D146" s="211">
        <v>40</v>
      </c>
      <c r="E146" s="211">
        <v>43.75</v>
      </c>
      <c r="F146" s="212"/>
      <c r="G146" s="211">
        <v>43.5</v>
      </c>
      <c r="H146" s="211">
        <v>47.5</v>
      </c>
      <c r="I146" s="248"/>
      <c r="J146" s="211">
        <v>47.25</v>
      </c>
      <c r="K146" s="211">
        <v>51</v>
      </c>
      <c r="L146" s="207"/>
      <c r="M146" s="208"/>
      <c r="N146" s="292"/>
      <c r="O146" s="292"/>
      <c r="R146" s="209"/>
      <c r="S146" s="211">
        <v>0</v>
      </c>
      <c r="T146" s="211">
        <v>0</v>
      </c>
      <c r="U146" s="211">
        <v>0</v>
      </c>
      <c r="V146"/>
      <c r="Y146" s="210"/>
      <c r="Z146" s="210"/>
    </row>
    <row r="147" spans="2:26" s="201" customFormat="1" ht="24" hidden="1" customHeight="1">
      <c r="B147" s="244"/>
      <c r="C147" s="249">
        <v>4</v>
      </c>
      <c r="D147" s="205">
        <v>41</v>
      </c>
      <c r="E147" s="205">
        <v>45.5</v>
      </c>
      <c r="F147" s="213"/>
      <c r="G147" s="205">
        <v>45.25</v>
      </c>
      <c r="H147" s="205">
        <v>49.75</v>
      </c>
      <c r="I147" s="250"/>
      <c r="J147" s="205">
        <v>49.5</v>
      </c>
      <c r="K147" s="205">
        <v>54</v>
      </c>
      <c r="L147" s="207"/>
      <c r="M147" s="208"/>
      <c r="N147" s="292"/>
      <c r="O147" s="292"/>
      <c r="R147" s="209"/>
      <c r="S147" s="205">
        <v>0</v>
      </c>
      <c r="T147" s="205">
        <v>0</v>
      </c>
      <c r="U147" s="205">
        <v>0</v>
      </c>
      <c r="V147"/>
      <c r="Y147" s="210"/>
      <c r="Z147" s="210"/>
    </row>
    <row r="148" spans="2:26" s="201" customFormat="1" ht="24" hidden="1" customHeight="1">
      <c r="B148" s="244"/>
      <c r="C148" s="247">
        <v>5</v>
      </c>
      <c r="D148" s="211">
        <v>43.25</v>
      </c>
      <c r="E148" s="211">
        <v>47.5</v>
      </c>
      <c r="F148" s="212"/>
      <c r="G148" s="211">
        <v>47.25</v>
      </c>
      <c r="H148" s="211">
        <v>51.5</v>
      </c>
      <c r="I148" s="248"/>
      <c r="J148" s="211">
        <v>51.25</v>
      </c>
      <c r="K148" s="211">
        <v>55.5</v>
      </c>
      <c r="L148" s="207"/>
      <c r="M148" s="208"/>
      <c r="N148" s="292"/>
      <c r="O148" s="292"/>
      <c r="R148" s="209"/>
      <c r="S148" s="211">
        <v>0</v>
      </c>
      <c r="T148" s="211">
        <v>0</v>
      </c>
      <c r="U148" s="211">
        <v>0</v>
      </c>
      <c r="V148"/>
      <c r="Y148" s="210"/>
      <c r="Z148" s="210"/>
    </row>
    <row r="149" spans="2:26" s="201" customFormat="1" ht="24" customHeight="1">
      <c r="B149" s="244"/>
      <c r="C149" s="249">
        <v>6</v>
      </c>
      <c r="D149" s="205">
        <v>61.25</v>
      </c>
      <c r="E149" s="205">
        <v>66</v>
      </c>
      <c r="F149" s="212"/>
      <c r="G149" s="205">
        <v>67.5</v>
      </c>
      <c r="H149" s="205">
        <v>72.25</v>
      </c>
      <c r="I149" s="248"/>
      <c r="J149" s="205">
        <v>74</v>
      </c>
      <c r="K149" s="205">
        <v>78.75</v>
      </c>
      <c r="L149" s="207"/>
      <c r="M149" s="208"/>
      <c r="N149" s="292"/>
      <c r="O149" s="292"/>
      <c r="R149" s="209"/>
      <c r="S149" s="205">
        <v>14.576864516129032</v>
      </c>
      <c r="T149" s="205">
        <v>16.196516129032258</v>
      </c>
      <c r="U149" s="205">
        <v>17.996129032258064</v>
      </c>
      <c r="V149"/>
      <c r="Y149" s="210"/>
      <c r="Z149" s="210"/>
    </row>
    <row r="150" spans="2:26" s="201" customFormat="1" ht="24" customHeight="1">
      <c r="B150" s="244"/>
      <c r="C150" s="247">
        <v>7</v>
      </c>
      <c r="D150" s="211">
        <v>69</v>
      </c>
      <c r="E150" s="211">
        <v>75.25</v>
      </c>
      <c r="F150" s="212"/>
      <c r="G150" s="211">
        <v>77</v>
      </c>
      <c r="H150" s="211">
        <v>83.25</v>
      </c>
      <c r="I150" s="248"/>
      <c r="J150" s="211">
        <v>85.25</v>
      </c>
      <c r="K150" s="211">
        <v>91.5</v>
      </c>
      <c r="L150" s="207"/>
      <c r="M150" s="208"/>
      <c r="N150" s="292"/>
      <c r="O150" s="292"/>
      <c r="R150" s="209"/>
      <c r="S150" s="211">
        <v>18.626864516129032</v>
      </c>
      <c r="T150" s="211">
        <v>20.696516129032258</v>
      </c>
      <c r="U150" s="211">
        <v>22.996129032258064</v>
      </c>
      <c r="V150"/>
      <c r="Y150" s="210"/>
      <c r="Z150" s="210"/>
    </row>
    <row r="151" spans="2:26" s="201" customFormat="1" ht="24" customHeight="1">
      <c r="B151" s="244"/>
      <c r="C151" s="249">
        <v>8</v>
      </c>
      <c r="D151" s="205">
        <v>75.25</v>
      </c>
      <c r="E151" s="205">
        <v>82.5</v>
      </c>
      <c r="F151" s="212"/>
      <c r="G151" s="205">
        <v>84.5</v>
      </c>
      <c r="H151" s="205">
        <v>91.75</v>
      </c>
      <c r="I151" s="248"/>
      <c r="J151" s="205">
        <v>94</v>
      </c>
      <c r="K151" s="205">
        <v>101.25</v>
      </c>
      <c r="L151" s="207"/>
      <c r="M151" s="208"/>
      <c r="N151" s="292"/>
      <c r="O151" s="292"/>
      <c r="R151" s="209"/>
      <c r="S151" s="205">
        <v>20.70464516129033</v>
      </c>
      <c r="T151" s="205">
        <v>23.005161290322587</v>
      </c>
      <c r="U151" s="205">
        <v>25.56129032258065</v>
      </c>
      <c r="V151"/>
      <c r="Y151" s="210"/>
      <c r="Z151" s="210"/>
    </row>
    <row r="152" spans="2:26" s="201" customFormat="1" ht="24" customHeight="1">
      <c r="B152" s="244"/>
      <c r="C152" s="247">
        <v>9</v>
      </c>
      <c r="D152" s="211">
        <v>86.25</v>
      </c>
      <c r="E152" s="211">
        <v>95.25</v>
      </c>
      <c r="F152" s="212"/>
      <c r="G152" s="211">
        <v>97.75</v>
      </c>
      <c r="H152" s="211">
        <v>106.5</v>
      </c>
      <c r="I152" s="248"/>
      <c r="J152" s="211">
        <v>109.25</v>
      </c>
      <c r="K152" s="211">
        <v>117.25</v>
      </c>
      <c r="L152" s="207"/>
      <c r="M152" s="208"/>
      <c r="N152" s="292"/>
      <c r="O152" s="292"/>
      <c r="R152" s="209"/>
      <c r="S152" s="211">
        <v>23.850580645161298</v>
      </c>
      <c r="T152" s="211">
        <v>26.500645161290329</v>
      </c>
      <c r="U152" s="211">
        <v>29.445161290322588</v>
      </c>
      <c r="V152"/>
    </row>
    <row r="153" spans="2:26" s="201" customFormat="1" ht="24" customHeight="1">
      <c r="B153" s="244"/>
      <c r="C153" s="249">
        <v>10</v>
      </c>
      <c r="D153" s="205">
        <v>99</v>
      </c>
      <c r="E153" s="205">
        <v>111.25</v>
      </c>
      <c r="F153" s="212"/>
      <c r="G153" s="205">
        <v>114</v>
      </c>
      <c r="H153" s="205">
        <v>125</v>
      </c>
      <c r="I153" s="248"/>
      <c r="J153" s="205">
        <v>128</v>
      </c>
      <c r="K153" s="205">
        <v>139</v>
      </c>
      <c r="L153" s="207"/>
      <c r="M153" s="208"/>
      <c r="N153" s="292"/>
      <c r="O153" s="292"/>
      <c r="R153" s="209"/>
      <c r="S153" s="205">
        <v>27.281061290322587</v>
      </c>
      <c r="T153" s="205">
        <v>30.312290322580651</v>
      </c>
      <c r="U153" s="205">
        <v>33.680322580645168</v>
      </c>
      <c r="V153"/>
    </row>
    <row r="154" spans="2:26" s="201" customFormat="1" ht="24" customHeight="1">
      <c r="B154" s="244"/>
      <c r="C154" s="247">
        <v>11</v>
      </c>
      <c r="D154" s="211">
        <v>110.75</v>
      </c>
      <c r="E154" s="211">
        <v>125.5</v>
      </c>
      <c r="F154" s="214"/>
      <c r="G154" s="211">
        <v>128.75</v>
      </c>
      <c r="H154" s="211">
        <v>143.5</v>
      </c>
      <c r="I154" s="251"/>
      <c r="J154" s="211">
        <v>146.75</v>
      </c>
      <c r="K154" s="211">
        <v>161.75</v>
      </c>
      <c r="L154" s="207"/>
      <c r="M154" s="295" t="s">
        <v>123</v>
      </c>
      <c r="N154" s="295"/>
      <c r="O154" s="296">
        <v>1.2100500000000001</v>
      </c>
      <c r="P154" s="296"/>
      <c r="R154" s="209"/>
      <c r="S154" s="211">
        <v>29.362852173913041</v>
      </c>
      <c r="T154" s="211">
        <v>32.625391304347822</v>
      </c>
      <c r="U154" s="211">
        <v>36.250434782608693</v>
      </c>
      <c r="V154"/>
    </row>
    <row r="155" spans="2:26" ht="24" hidden="1" customHeight="1">
      <c r="B155" s="252"/>
      <c r="C155" s="249" t="s">
        <v>124</v>
      </c>
      <c r="D155" s="205">
        <v>136.25</v>
      </c>
      <c r="E155" s="205">
        <v>143.5</v>
      </c>
      <c r="F155" s="215"/>
      <c r="G155" s="205">
        <v>143.25</v>
      </c>
      <c r="H155" s="205">
        <v>150.25</v>
      </c>
      <c r="I155" s="253"/>
      <c r="J155" s="205">
        <v>150</v>
      </c>
      <c r="K155" s="205">
        <v>157</v>
      </c>
      <c r="L155" s="207"/>
      <c r="M155" s="208"/>
      <c r="N155" s="254"/>
      <c r="O155" s="254"/>
      <c r="R155" s="209"/>
      <c r="S155" s="205">
        <v>0</v>
      </c>
      <c r="T155" s="205">
        <v>0</v>
      </c>
      <c r="U155" s="205">
        <v>0</v>
      </c>
      <c r="V155"/>
      <c r="W155" s="201"/>
    </row>
    <row r="156" spans="2:26" ht="24" hidden="1" customHeight="1" outlineLevel="7">
      <c r="B156" s="252"/>
      <c r="C156" s="247" t="s">
        <v>125</v>
      </c>
      <c r="D156" s="211">
        <v>156.75</v>
      </c>
      <c r="E156" s="211">
        <v>163.25</v>
      </c>
      <c r="F156" s="215"/>
      <c r="G156" s="211">
        <v>163</v>
      </c>
      <c r="H156" s="211">
        <v>169.75</v>
      </c>
      <c r="I156" s="253"/>
      <c r="J156" s="211">
        <v>169.5</v>
      </c>
      <c r="K156" s="211">
        <v>176</v>
      </c>
      <c r="L156" s="207"/>
      <c r="M156" s="208"/>
      <c r="N156" s="254"/>
      <c r="O156" s="254"/>
      <c r="R156" s="209"/>
      <c r="S156" s="211">
        <v>0</v>
      </c>
      <c r="T156" s="211">
        <v>0</v>
      </c>
      <c r="U156" s="211">
        <v>0</v>
      </c>
      <c r="V156"/>
      <c r="W156" s="201"/>
    </row>
    <row r="157" spans="2:26" ht="24" hidden="1" customHeight="1" outlineLevel="7">
      <c r="B157" s="252"/>
      <c r="C157" s="255" t="s">
        <v>126</v>
      </c>
      <c r="D157" s="207">
        <v>175.75</v>
      </c>
      <c r="E157" s="207">
        <v>178</v>
      </c>
      <c r="F157" s="215"/>
      <c r="G157" s="207">
        <v>177.75</v>
      </c>
      <c r="H157" s="207">
        <v>180</v>
      </c>
      <c r="I157" s="253"/>
      <c r="J157" s="207">
        <v>179.75</v>
      </c>
      <c r="K157" s="207">
        <v>182</v>
      </c>
      <c r="L157" s="207"/>
      <c r="M157" s="208"/>
      <c r="N157" s="254"/>
      <c r="O157" s="254"/>
      <c r="R157" s="209"/>
      <c r="S157" s="207">
        <v>0</v>
      </c>
      <c r="T157" s="207">
        <v>0</v>
      </c>
      <c r="U157" s="207">
        <v>0</v>
      </c>
      <c r="V157"/>
      <c r="W157" s="201"/>
    </row>
    <row r="158" spans="2:26" ht="15" customHeight="1" collapsed="1" thickBot="1">
      <c r="B158" s="252"/>
      <c r="C158" s="256"/>
      <c r="D158" s="216"/>
      <c r="E158" s="216"/>
      <c r="F158" s="217"/>
      <c r="G158" s="217"/>
      <c r="H158" s="217"/>
      <c r="I158" s="257"/>
      <c r="J158" s="209"/>
      <c r="K158" s="209"/>
      <c r="L158" s="209"/>
      <c r="M158" s="218"/>
      <c r="N158" s="254"/>
      <c r="O158" s="254"/>
      <c r="R158" s="209"/>
      <c r="S158" s="209"/>
      <c r="T158" s="201"/>
      <c r="U158"/>
      <c r="V158"/>
      <c r="W158" s="201"/>
    </row>
    <row r="159" spans="2:26" ht="15.6" thickTop="1">
      <c r="B159" s="219"/>
      <c r="C159" s="219"/>
      <c r="D159" s="219"/>
      <c r="E159" s="219"/>
      <c r="F159" s="219"/>
      <c r="G159" s="219"/>
      <c r="H159" s="219"/>
      <c r="I159" s="219"/>
      <c r="J159" s="219"/>
      <c r="K159" s="219"/>
      <c r="L159" s="219"/>
      <c r="M159" s="219"/>
      <c r="N159" s="219"/>
      <c r="O159" s="219"/>
      <c r="U159"/>
      <c r="V159"/>
    </row>
    <row r="160" spans="2:26" ht="36" customHeight="1">
      <c r="B160" s="226"/>
      <c r="C160" s="195" t="s">
        <v>109</v>
      </c>
      <c r="D160" s="196"/>
      <c r="E160" s="197"/>
      <c r="F160" s="197"/>
      <c r="G160" s="198" t="s">
        <v>111</v>
      </c>
      <c r="H160" s="199"/>
      <c r="I160" s="220"/>
      <c r="J160" s="221" t="s">
        <v>70</v>
      </c>
      <c r="K160" s="220"/>
      <c r="L160" s="197"/>
      <c r="M160" s="197"/>
      <c r="N160" s="197"/>
      <c r="O160" s="200" t="s">
        <v>109</v>
      </c>
      <c r="R160" s="297"/>
      <c r="S160" s="297"/>
      <c r="T160" s="201"/>
      <c r="U160" s="201"/>
      <c r="V160" s="201"/>
      <c r="W160" s="201"/>
    </row>
    <row r="161" spans="2:26" ht="6.75" customHeight="1">
      <c r="B161" s="227"/>
      <c r="C161" s="228"/>
      <c r="D161" s="229"/>
      <c r="E161" s="230"/>
      <c r="F161" s="231"/>
      <c r="G161" s="298"/>
      <c r="H161" s="298"/>
      <c r="I161" s="202"/>
      <c r="J161" s="202"/>
      <c r="K161" s="232"/>
      <c r="L161" s="232"/>
      <c r="M161" s="232"/>
      <c r="N161" s="232"/>
      <c r="O161" s="233"/>
      <c r="T161" s="201"/>
      <c r="U161" s="201"/>
      <c r="V161" s="201"/>
      <c r="W161" s="201"/>
    </row>
    <row r="162" spans="2:26" ht="24" customHeight="1">
      <c r="B162" s="227"/>
      <c r="C162" s="234"/>
      <c r="D162" s="293" t="s">
        <v>112</v>
      </c>
      <c r="E162" s="294"/>
      <c r="F162" s="235"/>
      <c r="G162" s="293" t="s">
        <v>113</v>
      </c>
      <c r="H162" s="294"/>
      <c r="I162" s="202"/>
      <c r="J162" s="293" t="s">
        <v>114</v>
      </c>
      <c r="K162" s="294"/>
      <c r="L162" s="236"/>
      <c r="M162" s="237"/>
      <c r="N162" s="237"/>
      <c r="O162" s="233"/>
      <c r="S162" s="203" t="s">
        <v>115</v>
      </c>
      <c r="T162" s="203">
        <v>10</v>
      </c>
    </row>
    <row r="163" spans="2:26" ht="53.1" customHeight="1">
      <c r="B163" s="238"/>
      <c r="C163" s="239" t="s">
        <v>116</v>
      </c>
      <c r="D163" s="239" t="s">
        <v>117</v>
      </c>
      <c r="E163" s="240" t="s">
        <v>118</v>
      </c>
      <c r="F163" s="241"/>
      <c r="G163" s="242" t="s">
        <v>117</v>
      </c>
      <c r="H163" s="240" t="s">
        <v>118</v>
      </c>
      <c r="I163" s="241"/>
      <c r="J163" s="242" t="s">
        <v>117</v>
      </c>
      <c r="K163" s="239" t="s">
        <v>118</v>
      </c>
      <c r="L163" s="241"/>
      <c r="N163" s="292" t="s">
        <v>119</v>
      </c>
      <c r="O163" s="292"/>
      <c r="R163" s="243"/>
      <c r="S163" s="239" t="s">
        <v>120</v>
      </c>
      <c r="T163" s="239" t="s">
        <v>121</v>
      </c>
      <c r="U163" s="239" t="s">
        <v>122</v>
      </c>
      <c r="V163"/>
      <c r="W163" s="201"/>
      <c r="X163" s="204"/>
      <c r="Y163" s="204"/>
      <c r="Z163" s="204"/>
    </row>
    <row r="164" spans="2:26" s="201" customFormat="1" ht="24" hidden="1" customHeight="1">
      <c r="B164" s="244"/>
      <c r="C164" s="245">
        <v>2</v>
      </c>
      <c r="D164" s="205">
        <v>38.75</v>
      </c>
      <c r="E164" s="205">
        <v>42</v>
      </c>
      <c r="F164" s="206"/>
      <c r="G164" s="205">
        <v>41.75</v>
      </c>
      <c r="H164" s="205">
        <v>45</v>
      </c>
      <c r="I164" s="246"/>
      <c r="J164" s="205">
        <v>44.75</v>
      </c>
      <c r="K164" s="205">
        <v>48.25</v>
      </c>
      <c r="L164" s="207"/>
      <c r="M164" s="208"/>
      <c r="N164" s="292"/>
      <c r="O164" s="292"/>
      <c r="R164" s="209"/>
      <c r="S164" s="205">
        <v>0</v>
      </c>
      <c r="T164" s="205">
        <v>0</v>
      </c>
      <c r="U164" s="205">
        <v>0</v>
      </c>
      <c r="V164"/>
      <c r="Y164" s="210"/>
      <c r="Z164" s="210"/>
    </row>
    <row r="165" spans="2:26" s="201" customFormat="1" ht="24" hidden="1" customHeight="1">
      <c r="B165" s="244"/>
      <c r="C165" s="247">
        <v>3</v>
      </c>
      <c r="D165" s="211">
        <v>40</v>
      </c>
      <c r="E165" s="211">
        <v>43.75</v>
      </c>
      <c r="F165" s="212"/>
      <c r="G165" s="211">
        <v>43.5</v>
      </c>
      <c r="H165" s="211">
        <v>47.5</v>
      </c>
      <c r="I165" s="248"/>
      <c r="J165" s="211">
        <v>47.25</v>
      </c>
      <c r="K165" s="211">
        <v>51</v>
      </c>
      <c r="L165" s="207"/>
      <c r="M165" s="208"/>
      <c r="N165" s="292"/>
      <c r="O165" s="292"/>
      <c r="R165" s="209"/>
      <c r="S165" s="211">
        <v>0</v>
      </c>
      <c r="T165" s="211">
        <v>0</v>
      </c>
      <c r="U165" s="211">
        <v>0</v>
      </c>
      <c r="V165"/>
      <c r="Y165" s="210"/>
      <c r="Z165" s="210"/>
    </row>
    <row r="166" spans="2:26" s="201" customFormat="1" ht="24" hidden="1" customHeight="1">
      <c r="B166" s="244"/>
      <c r="C166" s="249">
        <v>4</v>
      </c>
      <c r="D166" s="205">
        <v>41</v>
      </c>
      <c r="E166" s="205">
        <v>45.5</v>
      </c>
      <c r="F166" s="213"/>
      <c r="G166" s="205">
        <v>45.25</v>
      </c>
      <c r="H166" s="205">
        <v>49.75</v>
      </c>
      <c r="I166" s="250"/>
      <c r="J166" s="205">
        <v>49.5</v>
      </c>
      <c r="K166" s="205">
        <v>54</v>
      </c>
      <c r="L166" s="207"/>
      <c r="M166" s="208"/>
      <c r="N166" s="292"/>
      <c r="O166" s="292"/>
      <c r="R166" s="209"/>
      <c r="S166" s="205">
        <v>0</v>
      </c>
      <c r="T166" s="205">
        <v>0</v>
      </c>
      <c r="U166" s="205">
        <v>0</v>
      </c>
      <c r="V166"/>
      <c r="Y166" s="210"/>
      <c r="Z166" s="210"/>
    </row>
    <row r="167" spans="2:26" s="201" customFormat="1" ht="24" hidden="1" customHeight="1">
      <c r="B167" s="244"/>
      <c r="C167" s="247">
        <v>5</v>
      </c>
      <c r="D167" s="211">
        <v>43.25</v>
      </c>
      <c r="E167" s="211">
        <v>47.5</v>
      </c>
      <c r="F167" s="212"/>
      <c r="G167" s="211">
        <v>47.25</v>
      </c>
      <c r="H167" s="211">
        <v>51.5</v>
      </c>
      <c r="I167" s="248"/>
      <c r="J167" s="211">
        <v>51.25</v>
      </c>
      <c r="K167" s="211">
        <v>55.5</v>
      </c>
      <c r="L167" s="207"/>
      <c r="M167" s="208"/>
      <c r="N167" s="292"/>
      <c r="O167" s="292"/>
      <c r="R167" s="209"/>
      <c r="S167" s="211">
        <v>0</v>
      </c>
      <c r="T167" s="211">
        <v>0</v>
      </c>
      <c r="U167" s="211">
        <v>0</v>
      </c>
      <c r="V167"/>
      <c r="Y167" s="210"/>
      <c r="Z167" s="210"/>
    </row>
    <row r="168" spans="2:26" s="201" customFormat="1" ht="24" customHeight="1">
      <c r="B168" s="244"/>
      <c r="C168" s="249">
        <v>6</v>
      </c>
      <c r="D168" s="205">
        <v>61.5</v>
      </c>
      <c r="E168" s="205">
        <v>66.5</v>
      </c>
      <c r="F168" s="212"/>
      <c r="G168" s="205">
        <v>67.75</v>
      </c>
      <c r="H168" s="205">
        <v>72.75</v>
      </c>
      <c r="I168" s="248"/>
      <c r="J168" s="205">
        <v>74.25</v>
      </c>
      <c r="K168" s="205">
        <v>79.25</v>
      </c>
      <c r="L168" s="207"/>
      <c r="M168" s="208"/>
      <c r="N168" s="292"/>
      <c r="O168" s="292"/>
      <c r="R168" s="209"/>
      <c r="S168" s="205">
        <v>14.912491935483873</v>
      </c>
      <c r="T168" s="205">
        <v>16.569435483870969</v>
      </c>
      <c r="U168" s="205">
        <v>18.410483870967742</v>
      </c>
      <c r="V168"/>
      <c r="Y168" s="210"/>
      <c r="Z168" s="210"/>
    </row>
    <row r="169" spans="2:26" s="201" customFormat="1" ht="24" customHeight="1">
      <c r="B169" s="244"/>
      <c r="C169" s="247">
        <v>7</v>
      </c>
      <c r="D169" s="211">
        <v>69.25</v>
      </c>
      <c r="E169" s="211">
        <v>75.5</v>
      </c>
      <c r="F169" s="212"/>
      <c r="G169" s="211">
        <v>77.5</v>
      </c>
      <c r="H169" s="211">
        <v>83.5</v>
      </c>
      <c r="I169" s="248"/>
      <c r="J169" s="211">
        <v>85.75</v>
      </c>
      <c r="K169" s="211">
        <v>92</v>
      </c>
      <c r="L169" s="207"/>
      <c r="M169" s="208"/>
      <c r="N169" s="292"/>
      <c r="O169" s="292"/>
      <c r="R169" s="209"/>
      <c r="S169" s="211">
        <v>18.962491935483872</v>
      </c>
      <c r="T169" s="211">
        <v>21.069435483870969</v>
      </c>
      <c r="U169" s="211">
        <v>23.410483870967742</v>
      </c>
      <c r="V169"/>
      <c r="Y169" s="210"/>
      <c r="Z169" s="210"/>
    </row>
    <row r="170" spans="2:26" s="201" customFormat="1" ht="24" customHeight="1">
      <c r="B170" s="244"/>
      <c r="C170" s="249">
        <v>8</v>
      </c>
      <c r="D170" s="205">
        <v>75.5</v>
      </c>
      <c r="E170" s="205">
        <v>82.75</v>
      </c>
      <c r="F170" s="212"/>
      <c r="G170" s="205">
        <v>85</v>
      </c>
      <c r="H170" s="205">
        <v>92.25</v>
      </c>
      <c r="I170" s="248"/>
      <c r="J170" s="205">
        <v>94.5</v>
      </c>
      <c r="K170" s="205">
        <v>101.75</v>
      </c>
      <c r="L170" s="207"/>
      <c r="M170" s="208"/>
      <c r="N170" s="292"/>
      <c r="O170" s="292"/>
      <c r="R170" s="209"/>
      <c r="S170" s="205">
        <v>21.075024193548387</v>
      </c>
      <c r="T170" s="205">
        <v>23.416693548387098</v>
      </c>
      <c r="U170" s="205">
        <v>26.018548387096775</v>
      </c>
      <c r="V170"/>
      <c r="Y170" s="210"/>
      <c r="Z170" s="210"/>
    </row>
    <row r="171" spans="2:26" s="201" customFormat="1" ht="24" customHeight="1">
      <c r="B171" s="244"/>
      <c r="C171" s="247">
        <v>9</v>
      </c>
      <c r="D171" s="211">
        <v>86.5</v>
      </c>
      <c r="E171" s="211">
        <v>95.25</v>
      </c>
      <c r="F171" s="212"/>
      <c r="G171" s="211">
        <v>97.75</v>
      </c>
      <c r="H171" s="211">
        <v>106.75</v>
      </c>
      <c r="I171" s="248"/>
      <c r="J171" s="211">
        <v>109.5</v>
      </c>
      <c r="K171" s="211">
        <v>117.25</v>
      </c>
      <c r="L171" s="207"/>
      <c r="M171" s="208"/>
      <c r="N171" s="292"/>
      <c r="O171" s="292"/>
      <c r="R171" s="209"/>
      <c r="S171" s="211">
        <v>23.927661290322582</v>
      </c>
      <c r="T171" s="211">
        <v>26.586290322580645</v>
      </c>
      <c r="U171" s="211">
        <v>29.54032258064516</v>
      </c>
      <c r="V171"/>
    </row>
    <row r="172" spans="2:26" s="201" customFormat="1" ht="24" customHeight="1">
      <c r="B172" s="244"/>
      <c r="C172" s="249">
        <v>10</v>
      </c>
      <c r="D172" s="205">
        <v>100.25</v>
      </c>
      <c r="E172" s="205">
        <v>112.5</v>
      </c>
      <c r="F172" s="212"/>
      <c r="G172" s="205">
        <v>115.5</v>
      </c>
      <c r="H172" s="205">
        <v>126.5</v>
      </c>
      <c r="I172" s="248"/>
      <c r="J172" s="205">
        <v>129.75</v>
      </c>
      <c r="K172" s="205">
        <v>140.75</v>
      </c>
      <c r="L172" s="207"/>
      <c r="M172" s="208"/>
      <c r="N172" s="292"/>
      <c r="O172" s="292"/>
      <c r="R172" s="209"/>
      <c r="S172" s="205">
        <v>28.656132352941182</v>
      </c>
      <c r="T172" s="205">
        <v>31.840147058823533</v>
      </c>
      <c r="U172" s="205">
        <v>35.377941176470593</v>
      </c>
      <c r="V172"/>
    </row>
    <row r="173" spans="2:26" s="201" customFormat="1" ht="24" customHeight="1">
      <c r="B173" s="244"/>
      <c r="C173" s="247">
        <v>11</v>
      </c>
      <c r="D173" s="211">
        <v>114</v>
      </c>
      <c r="E173" s="211">
        <v>128.75</v>
      </c>
      <c r="F173" s="214"/>
      <c r="G173" s="211">
        <v>132</v>
      </c>
      <c r="H173" s="211">
        <v>147</v>
      </c>
      <c r="I173" s="251"/>
      <c r="J173" s="211">
        <v>150.75</v>
      </c>
      <c r="K173" s="211">
        <v>165.5</v>
      </c>
      <c r="L173" s="207"/>
      <c r="M173" s="295" t="s">
        <v>123</v>
      </c>
      <c r="N173" s="295"/>
      <c r="O173" s="296">
        <v>1.2100500000000001</v>
      </c>
      <c r="P173" s="296"/>
      <c r="R173" s="209"/>
      <c r="S173" s="211">
        <v>32.506650000000008</v>
      </c>
      <c r="T173" s="211">
        <v>36.118500000000004</v>
      </c>
      <c r="U173" s="211">
        <v>40.131666666666668</v>
      </c>
      <c r="V173"/>
    </row>
    <row r="174" spans="2:26" ht="24" customHeight="1">
      <c r="B174" s="252"/>
      <c r="C174" s="249" t="s">
        <v>127</v>
      </c>
      <c r="D174" s="205">
        <v>168.75</v>
      </c>
      <c r="E174" s="205">
        <v>175.75</v>
      </c>
      <c r="F174" s="215"/>
      <c r="G174" s="205">
        <v>179.25</v>
      </c>
      <c r="H174" s="205">
        <v>186.25</v>
      </c>
      <c r="I174" s="253"/>
      <c r="J174" s="205">
        <v>190</v>
      </c>
      <c r="K174" s="205">
        <v>197</v>
      </c>
      <c r="L174" s="207"/>
      <c r="M174" s="208"/>
      <c r="N174" s="254"/>
      <c r="O174" s="254"/>
      <c r="R174" s="209"/>
      <c r="S174" s="205">
        <v>32.4</v>
      </c>
      <c r="T174" s="205">
        <v>36</v>
      </c>
      <c r="U174" s="205">
        <v>40</v>
      </c>
      <c r="V174"/>
      <c r="W174" s="201"/>
    </row>
    <row r="175" spans="2:26" ht="24" customHeight="1" outlineLevel="7">
      <c r="B175" s="252"/>
      <c r="C175" s="247" t="s">
        <v>128</v>
      </c>
      <c r="D175" s="211">
        <v>197.25</v>
      </c>
      <c r="E175" s="211">
        <v>203.75</v>
      </c>
      <c r="F175" s="215"/>
      <c r="G175" s="211">
        <v>208</v>
      </c>
      <c r="H175" s="211">
        <v>214.75</v>
      </c>
      <c r="I175" s="253"/>
      <c r="J175" s="211">
        <v>219.5</v>
      </c>
      <c r="K175" s="211">
        <v>226</v>
      </c>
      <c r="L175" s="207"/>
      <c r="M175" s="208"/>
      <c r="N175" s="254"/>
      <c r="O175" s="254"/>
      <c r="R175" s="209"/>
      <c r="S175" s="211">
        <v>40.5</v>
      </c>
      <c r="T175" s="211">
        <v>45</v>
      </c>
      <c r="U175" s="211">
        <v>50</v>
      </c>
      <c r="V175"/>
      <c r="W175" s="201"/>
    </row>
    <row r="176" spans="2:26" ht="24" customHeight="1" outlineLevel="7">
      <c r="B176" s="252"/>
      <c r="C176" s="255" t="s">
        <v>129</v>
      </c>
      <c r="D176" s="207">
        <v>224.25</v>
      </c>
      <c r="E176" s="207">
        <v>226.5</v>
      </c>
      <c r="F176" s="215"/>
      <c r="G176" s="207">
        <v>231.75</v>
      </c>
      <c r="H176" s="207">
        <v>234</v>
      </c>
      <c r="I176" s="253"/>
      <c r="J176" s="207">
        <v>235</v>
      </c>
      <c r="K176" s="207">
        <v>235</v>
      </c>
      <c r="L176" s="207"/>
      <c r="M176" s="208"/>
      <c r="N176" s="254"/>
      <c r="O176" s="254"/>
      <c r="R176" s="209"/>
      <c r="S176" s="207">
        <v>48.6</v>
      </c>
      <c r="T176" s="207">
        <v>54</v>
      </c>
      <c r="U176" s="207">
        <v>60</v>
      </c>
      <c r="V176"/>
      <c r="W176" s="201"/>
    </row>
    <row r="177" spans="2:26" ht="15" customHeight="1" thickBot="1">
      <c r="B177" s="252"/>
      <c r="C177" s="256"/>
      <c r="D177" s="216"/>
      <c r="E177" s="216"/>
      <c r="F177" s="217"/>
      <c r="G177" s="217"/>
      <c r="H177" s="217"/>
      <c r="I177" s="257"/>
      <c r="J177" s="209"/>
      <c r="K177" s="209"/>
      <c r="L177" s="209"/>
      <c r="M177" s="218"/>
      <c r="N177" s="254"/>
      <c r="O177" s="254"/>
      <c r="R177" s="209"/>
      <c r="S177" s="209"/>
      <c r="T177" s="201"/>
      <c r="U177"/>
      <c r="V177"/>
      <c r="W177" s="201"/>
    </row>
    <row r="178" spans="2:26" ht="15.6" thickTop="1">
      <c r="B178" s="219"/>
      <c r="C178" s="219"/>
      <c r="D178" s="219"/>
      <c r="E178" s="219"/>
      <c r="F178" s="219"/>
      <c r="G178" s="219"/>
      <c r="H178" s="219"/>
      <c r="I178" s="219"/>
      <c r="J178" s="219"/>
      <c r="K178" s="219"/>
      <c r="L178" s="219"/>
      <c r="M178" s="219"/>
      <c r="N178" s="219"/>
      <c r="O178" s="219"/>
      <c r="U178"/>
      <c r="V178"/>
    </row>
    <row r="179" spans="2:26" ht="36" customHeight="1">
      <c r="B179" s="226"/>
      <c r="C179" s="195" t="s">
        <v>109</v>
      </c>
      <c r="D179" s="196"/>
      <c r="E179" s="197"/>
      <c r="F179" s="197"/>
      <c r="G179" s="198" t="s">
        <v>111</v>
      </c>
      <c r="H179" s="199"/>
      <c r="I179" s="220"/>
      <c r="J179" s="221" t="s">
        <v>72</v>
      </c>
      <c r="K179" s="220"/>
      <c r="L179" s="197"/>
      <c r="M179" s="197"/>
      <c r="N179" s="197"/>
      <c r="O179" s="200" t="s">
        <v>109</v>
      </c>
      <c r="R179" s="297"/>
      <c r="S179" s="297"/>
      <c r="T179" s="201"/>
      <c r="U179" s="201"/>
      <c r="V179" s="201"/>
      <c r="W179" s="201"/>
    </row>
    <row r="180" spans="2:26" ht="6.75" customHeight="1">
      <c r="B180" s="227"/>
      <c r="C180" s="228"/>
      <c r="D180" s="229"/>
      <c r="E180" s="230"/>
      <c r="F180" s="231"/>
      <c r="G180" s="298"/>
      <c r="H180" s="298"/>
      <c r="I180" s="202"/>
      <c r="J180" s="202"/>
      <c r="K180" s="232"/>
      <c r="L180" s="232"/>
      <c r="M180" s="232"/>
      <c r="N180" s="232"/>
      <c r="O180" s="233"/>
      <c r="T180" s="201"/>
      <c r="U180" s="201"/>
      <c r="V180" s="201"/>
      <c r="W180" s="201"/>
    </row>
    <row r="181" spans="2:26" ht="24" customHeight="1">
      <c r="B181" s="227"/>
      <c r="C181" s="234"/>
      <c r="D181" s="293" t="s">
        <v>112</v>
      </c>
      <c r="E181" s="294"/>
      <c r="F181" s="235"/>
      <c r="G181" s="293" t="s">
        <v>113</v>
      </c>
      <c r="H181" s="294"/>
      <c r="I181" s="202"/>
      <c r="J181" s="293" t="s">
        <v>114</v>
      </c>
      <c r="K181" s="294"/>
      <c r="L181" s="236"/>
      <c r="M181" s="237"/>
      <c r="N181" s="237"/>
      <c r="O181" s="233"/>
      <c r="S181" s="203" t="s">
        <v>115</v>
      </c>
      <c r="T181" s="203">
        <v>11</v>
      </c>
    </row>
    <row r="182" spans="2:26" ht="53.1" customHeight="1">
      <c r="B182" s="238"/>
      <c r="C182" s="239" t="s">
        <v>116</v>
      </c>
      <c r="D182" s="239" t="s">
        <v>117</v>
      </c>
      <c r="E182" s="240" t="s">
        <v>118</v>
      </c>
      <c r="F182" s="241"/>
      <c r="G182" s="242" t="s">
        <v>117</v>
      </c>
      <c r="H182" s="240" t="s">
        <v>118</v>
      </c>
      <c r="I182" s="241"/>
      <c r="J182" s="242" t="s">
        <v>117</v>
      </c>
      <c r="K182" s="239" t="s">
        <v>118</v>
      </c>
      <c r="L182" s="241"/>
      <c r="N182" s="292" t="s">
        <v>119</v>
      </c>
      <c r="O182" s="292"/>
      <c r="R182" s="243"/>
      <c r="S182" s="239" t="s">
        <v>120</v>
      </c>
      <c r="T182" s="239" t="s">
        <v>121</v>
      </c>
      <c r="U182" s="239" t="s">
        <v>122</v>
      </c>
      <c r="V182"/>
      <c r="W182" s="201"/>
      <c r="X182" s="204"/>
      <c r="Y182" s="204"/>
      <c r="Z182" s="204"/>
    </row>
    <row r="183" spans="2:26" s="201" customFormat="1" ht="24" hidden="1" customHeight="1">
      <c r="B183" s="244"/>
      <c r="C183" s="245">
        <v>2</v>
      </c>
      <c r="D183" s="205">
        <v>38.75</v>
      </c>
      <c r="E183" s="205">
        <v>42</v>
      </c>
      <c r="F183" s="206"/>
      <c r="G183" s="205">
        <v>41.75</v>
      </c>
      <c r="H183" s="205">
        <v>45</v>
      </c>
      <c r="I183" s="246"/>
      <c r="J183" s="205">
        <v>44.75</v>
      </c>
      <c r="K183" s="205">
        <v>48.25</v>
      </c>
      <c r="L183" s="207"/>
      <c r="M183" s="208"/>
      <c r="N183" s="292"/>
      <c r="O183" s="292"/>
      <c r="R183" s="209"/>
      <c r="S183" s="205">
        <v>0</v>
      </c>
      <c r="T183" s="205">
        <v>0</v>
      </c>
      <c r="U183" s="205">
        <v>0</v>
      </c>
      <c r="V183"/>
      <c r="Y183" s="210"/>
      <c r="Z183" s="210"/>
    </row>
    <row r="184" spans="2:26" s="201" customFormat="1" ht="24" hidden="1" customHeight="1">
      <c r="B184" s="244"/>
      <c r="C184" s="247">
        <v>3</v>
      </c>
      <c r="D184" s="211">
        <v>40</v>
      </c>
      <c r="E184" s="211">
        <v>43.75</v>
      </c>
      <c r="F184" s="212"/>
      <c r="G184" s="211">
        <v>43.5</v>
      </c>
      <c r="H184" s="211">
        <v>47.5</v>
      </c>
      <c r="I184" s="248"/>
      <c r="J184" s="211">
        <v>47.25</v>
      </c>
      <c r="K184" s="211">
        <v>51</v>
      </c>
      <c r="L184" s="207"/>
      <c r="M184" s="208"/>
      <c r="N184" s="292"/>
      <c r="O184" s="292"/>
      <c r="R184" s="209"/>
      <c r="S184" s="211">
        <v>0</v>
      </c>
      <c r="T184" s="211">
        <v>0</v>
      </c>
      <c r="U184" s="211">
        <v>0</v>
      </c>
      <c r="V184"/>
      <c r="Y184" s="210"/>
      <c r="Z184" s="210"/>
    </row>
    <row r="185" spans="2:26" s="201" customFormat="1" ht="24" hidden="1" customHeight="1">
      <c r="B185" s="244"/>
      <c r="C185" s="249">
        <v>4</v>
      </c>
      <c r="D185" s="205">
        <v>41</v>
      </c>
      <c r="E185" s="205">
        <v>45.5</v>
      </c>
      <c r="F185" s="213"/>
      <c r="G185" s="205">
        <v>45.25</v>
      </c>
      <c r="H185" s="205">
        <v>49.75</v>
      </c>
      <c r="I185" s="250"/>
      <c r="J185" s="205">
        <v>49.5</v>
      </c>
      <c r="K185" s="205">
        <v>54</v>
      </c>
      <c r="L185" s="207"/>
      <c r="M185" s="208"/>
      <c r="N185" s="292"/>
      <c r="O185" s="292"/>
      <c r="R185" s="209"/>
      <c r="S185" s="205">
        <v>0</v>
      </c>
      <c r="T185" s="205">
        <v>0</v>
      </c>
      <c r="U185" s="205">
        <v>0</v>
      </c>
      <c r="V185"/>
      <c r="Y185" s="210"/>
      <c r="Z185" s="210"/>
    </row>
    <row r="186" spans="2:26" s="201" customFormat="1" ht="24" hidden="1" customHeight="1">
      <c r="B186" s="244"/>
      <c r="C186" s="247">
        <v>5</v>
      </c>
      <c r="D186" s="211">
        <v>43.25</v>
      </c>
      <c r="E186" s="211">
        <v>47.5</v>
      </c>
      <c r="F186" s="212"/>
      <c r="G186" s="211">
        <v>47.25</v>
      </c>
      <c r="H186" s="211">
        <v>51.5</v>
      </c>
      <c r="I186" s="248"/>
      <c r="J186" s="211">
        <v>51.25</v>
      </c>
      <c r="K186" s="211">
        <v>55.5</v>
      </c>
      <c r="L186" s="207"/>
      <c r="M186" s="208"/>
      <c r="N186" s="292"/>
      <c r="O186" s="292"/>
      <c r="R186" s="209"/>
      <c r="S186" s="211">
        <v>0</v>
      </c>
      <c r="T186" s="211">
        <v>0</v>
      </c>
      <c r="U186" s="211">
        <v>0</v>
      </c>
      <c r="V186"/>
      <c r="Y186" s="210"/>
      <c r="Z186" s="210"/>
    </row>
    <row r="187" spans="2:26" s="201" customFormat="1" ht="24" customHeight="1">
      <c r="B187" s="244"/>
      <c r="C187" s="249">
        <v>6</v>
      </c>
      <c r="D187" s="205">
        <v>59.75</v>
      </c>
      <c r="E187" s="205">
        <v>64.5</v>
      </c>
      <c r="F187" s="212"/>
      <c r="G187" s="205">
        <v>65.75</v>
      </c>
      <c r="H187" s="205">
        <v>70.75</v>
      </c>
      <c r="I187" s="248"/>
      <c r="J187" s="205">
        <v>72</v>
      </c>
      <c r="K187" s="205">
        <v>77</v>
      </c>
      <c r="L187" s="207"/>
      <c r="M187" s="208"/>
      <c r="N187" s="292"/>
      <c r="O187" s="292"/>
      <c r="R187" s="209"/>
      <c r="S187" s="205">
        <v>13.103709677419358</v>
      </c>
      <c r="T187" s="205">
        <v>14.559677419354841</v>
      </c>
      <c r="U187" s="205">
        <v>16.177419354838712</v>
      </c>
      <c r="V187"/>
      <c r="Y187" s="210"/>
      <c r="Z187" s="210"/>
    </row>
    <row r="188" spans="2:26" s="201" customFormat="1" ht="24" customHeight="1">
      <c r="B188" s="244"/>
      <c r="C188" s="247">
        <v>7</v>
      </c>
      <c r="D188" s="211">
        <v>67.5</v>
      </c>
      <c r="E188" s="211">
        <v>73.75</v>
      </c>
      <c r="F188" s="212"/>
      <c r="G188" s="211">
        <v>75.5</v>
      </c>
      <c r="H188" s="211">
        <v>81.5</v>
      </c>
      <c r="I188" s="248"/>
      <c r="J188" s="211">
        <v>83.5</v>
      </c>
      <c r="K188" s="211">
        <v>89.75</v>
      </c>
      <c r="L188" s="207"/>
      <c r="M188" s="208"/>
      <c r="N188" s="292"/>
      <c r="O188" s="292"/>
      <c r="R188" s="209"/>
      <c r="S188" s="211">
        <v>17.153709677419357</v>
      </c>
      <c r="T188" s="211">
        <v>19.059677419354841</v>
      </c>
      <c r="U188" s="211">
        <v>21.177419354838712</v>
      </c>
      <c r="V188"/>
      <c r="Y188" s="210"/>
      <c r="Z188" s="210"/>
    </row>
    <row r="189" spans="2:26" s="201" customFormat="1" ht="24" customHeight="1">
      <c r="B189" s="244"/>
      <c r="C189" s="249">
        <v>8</v>
      </c>
      <c r="D189" s="205">
        <v>73.5</v>
      </c>
      <c r="E189" s="205">
        <v>80.75</v>
      </c>
      <c r="F189" s="212"/>
      <c r="G189" s="205">
        <v>82.75</v>
      </c>
      <c r="H189" s="205">
        <v>90</v>
      </c>
      <c r="I189" s="248"/>
      <c r="J189" s="205">
        <v>92</v>
      </c>
      <c r="K189" s="205">
        <v>99.25</v>
      </c>
      <c r="L189" s="207"/>
      <c r="M189" s="208"/>
      <c r="N189" s="292"/>
      <c r="O189" s="292"/>
      <c r="R189" s="209"/>
      <c r="S189" s="205">
        <v>19.061129032258066</v>
      </c>
      <c r="T189" s="205">
        <v>21.179032258064517</v>
      </c>
      <c r="U189" s="205">
        <v>23.532258064516128</v>
      </c>
      <c r="V189"/>
      <c r="Y189" s="210"/>
      <c r="Z189" s="210"/>
    </row>
    <row r="190" spans="2:26" s="201" customFormat="1" ht="24" customHeight="1">
      <c r="B190" s="244"/>
      <c r="C190" s="247">
        <v>9</v>
      </c>
      <c r="D190" s="211">
        <v>83</v>
      </c>
      <c r="E190" s="211">
        <v>91.75</v>
      </c>
      <c r="F190" s="212"/>
      <c r="G190" s="211">
        <v>93.75</v>
      </c>
      <c r="H190" s="211">
        <v>102.75</v>
      </c>
      <c r="I190" s="248"/>
      <c r="J190" s="211">
        <v>105</v>
      </c>
      <c r="K190" s="211">
        <v>113</v>
      </c>
      <c r="L190" s="207"/>
      <c r="M190" s="208"/>
      <c r="N190" s="292"/>
      <c r="O190" s="292"/>
      <c r="R190" s="209"/>
      <c r="S190" s="211">
        <v>20.405520000000003</v>
      </c>
      <c r="T190" s="211">
        <v>22.672800000000002</v>
      </c>
      <c r="U190" s="211">
        <v>25.192</v>
      </c>
      <c r="V190"/>
    </row>
    <row r="191" spans="2:26" s="201" customFormat="1" ht="24" customHeight="1">
      <c r="B191" s="244"/>
      <c r="C191" s="249">
        <v>10</v>
      </c>
      <c r="D191" s="205">
        <v>96</v>
      </c>
      <c r="E191" s="205">
        <v>108.25</v>
      </c>
      <c r="F191" s="212"/>
      <c r="G191" s="205">
        <v>110.75</v>
      </c>
      <c r="H191" s="205">
        <v>121.75</v>
      </c>
      <c r="I191" s="248"/>
      <c r="J191" s="205">
        <v>124.5</v>
      </c>
      <c r="K191" s="205">
        <v>135.5</v>
      </c>
      <c r="L191" s="207"/>
      <c r="M191" s="208"/>
      <c r="N191" s="292"/>
      <c r="O191" s="292"/>
      <c r="R191" s="209"/>
      <c r="S191" s="205">
        <v>24.358320000000003</v>
      </c>
      <c r="T191" s="205">
        <v>27.064800000000002</v>
      </c>
      <c r="U191" s="205">
        <v>30.072000000000003</v>
      </c>
      <c r="V191"/>
    </row>
    <row r="192" spans="2:26" s="201" customFormat="1" ht="24" customHeight="1">
      <c r="B192" s="244"/>
      <c r="C192" s="247">
        <v>11</v>
      </c>
      <c r="D192" s="211">
        <v>107.25</v>
      </c>
      <c r="E192" s="211">
        <v>122.25</v>
      </c>
      <c r="F192" s="214"/>
      <c r="G192" s="211">
        <v>124.75</v>
      </c>
      <c r="H192" s="211">
        <v>139.5</v>
      </c>
      <c r="I192" s="251"/>
      <c r="J192" s="211">
        <v>142.5</v>
      </c>
      <c r="K192" s="211">
        <v>157.25</v>
      </c>
      <c r="L192" s="207"/>
      <c r="M192" s="295" t="s">
        <v>123</v>
      </c>
      <c r="N192" s="295"/>
      <c r="O192" s="296">
        <v>1.2100500000000001</v>
      </c>
      <c r="P192" s="296"/>
      <c r="R192" s="209"/>
      <c r="S192" s="211">
        <v>25.871400000000001</v>
      </c>
      <c r="T192" s="211">
        <v>28.746000000000002</v>
      </c>
      <c r="U192" s="211">
        <v>31.94</v>
      </c>
      <c r="V192"/>
    </row>
    <row r="193" spans="2:26" ht="24" hidden="1" customHeight="1">
      <c r="B193" s="252"/>
      <c r="C193" s="249" t="s">
        <v>124</v>
      </c>
      <c r="D193" s="205">
        <v>136.25</v>
      </c>
      <c r="E193" s="205">
        <v>143.5</v>
      </c>
      <c r="F193" s="215"/>
      <c r="G193" s="205">
        <v>143.25</v>
      </c>
      <c r="H193" s="205">
        <v>150.25</v>
      </c>
      <c r="I193" s="253"/>
      <c r="J193" s="205">
        <v>150</v>
      </c>
      <c r="K193" s="205">
        <v>157</v>
      </c>
      <c r="L193" s="207"/>
      <c r="M193" s="208"/>
      <c r="N193" s="254"/>
      <c r="O193" s="254"/>
      <c r="R193" s="209"/>
      <c r="S193" s="205">
        <v>0</v>
      </c>
      <c r="T193" s="205">
        <v>0</v>
      </c>
      <c r="U193" s="205">
        <v>0</v>
      </c>
      <c r="V193"/>
      <c r="W193" s="201"/>
    </row>
    <row r="194" spans="2:26" ht="24" hidden="1" customHeight="1" outlineLevel="7">
      <c r="B194" s="252"/>
      <c r="C194" s="247" t="s">
        <v>125</v>
      </c>
      <c r="D194" s="211">
        <v>156.75</v>
      </c>
      <c r="E194" s="211">
        <v>163.25</v>
      </c>
      <c r="F194" s="215"/>
      <c r="G194" s="211">
        <v>163</v>
      </c>
      <c r="H194" s="211">
        <v>169.75</v>
      </c>
      <c r="I194" s="253"/>
      <c r="J194" s="211">
        <v>169.5</v>
      </c>
      <c r="K194" s="211">
        <v>176</v>
      </c>
      <c r="L194" s="207"/>
      <c r="M194" s="208"/>
      <c r="N194" s="254"/>
      <c r="O194" s="254"/>
      <c r="R194" s="209"/>
      <c r="S194" s="211">
        <v>0</v>
      </c>
      <c r="T194" s="211">
        <v>0</v>
      </c>
      <c r="U194" s="211">
        <v>0</v>
      </c>
      <c r="V194"/>
      <c r="W194" s="201"/>
    </row>
    <row r="195" spans="2:26" ht="24" hidden="1" customHeight="1" outlineLevel="7">
      <c r="B195" s="252"/>
      <c r="C195" s="255" t="s">
        <v>126</v>
      </c>
      <c r="D195" s="207">
        <v>175.75</v>
      </c>
      <c r="E195" s="207">
        <v>178</v>
      </c>
      <c r="F195" s="215"/>
      <c r="G195" s="207">
        <v>177.75</v>
      </c>
      <c r="H195" s="207">
        <v>180</v>
      </c>
      <c r="I195" s="253"/>
      <c r="J195" s="207">
        <v>179.75</v>
      </c>
      <c r="K195" s="207">
        <v>182</v>
      </c>
      <c r="L195" s="207"/>
      <c r="M195" s="208"/>
      <c r="N195" s="254"/>
      <c r="O195" s="254"/>
      <c r="R195" s="209"/>
      <c r="S195" s="207">
        <v>0</v>
      </c>
      <c r="T195" s="207">
        <v>0</v>
      </c>
      <c r="U195" s="207">
        <v>0</v>
      </c>
      <c r="V195"/>
      <c r="W195" s="201"/>
    </row>
    <row r="196" spans="2:26" ht="15" customHeight="1" collapsed="1" thickBot="1">
      <c r="B196" s="252"/>
      <c r="C196" s="256"/>
      <c r="D196" s="216"/>
      <c r="E196" s="216"/>
      <c r="F196" s="217"/>
      <c r="G196" s="217"/>
      <c r="H196" s="217"/>
      <c r="I196" s="257"/>
      <c r="J196" s="209"/>
      <c r="K196" s="209"/>
      <c r="L196" s="209"/>
      <c r="M196" s="218"/>
      <c r="N196" s="254"/>
      <c r="O196" s="254"/>
      <c r="R196" s="209"/>
      <c r="S196" s="209"/>
      <c r="T196" s="201"/>
      <c r="U196"/>
      <c r="V196"/>
      <c r="W196" s="201"/>
    </row>
    <row r="197" spans="2:26" ht="15.6" thickTop="1">
      <c r="B197" s="219"/>
      <c r="C197" s="219"/>
      <c r="D197" s="219"/>
      <c r="E197" s="219"/>
      <c r="F197" s="219"/>
      <c r="G197" s="219"/>
      <c r="H197" s="219"/>
      <c r="I197" s="219"/>
      <c r="J197" s="219"/>
      <c r="K197" s="219"/>
      <c r="L197" s="219"/>
      <c r="M197" s="219"/>
      <c r="N197" s="219"/>
      <c r="O197" s="219"/>
      <c r="U197"/>
      <c r="V197"/>
    </row>
    <row r="198" spans="2:26" ht="36" customHeight="1">
      <c r="B198" s="226"/>
      <c r="C198" s="195" t="s">
        <v>109</v>
      </c>
      <c r="D198" s="196"/>
      <c r="E198" s="197"/>
      <c r="F198" s="197"/>
      <c r="G198" s="198" t="s">
        <v>111</v>
      </c>
      <c r="H198" s="199"/>
      <c r="I198" s="220"/>
      <c r="J198" s="221" t="s">
        <v>84</v>
      </c>
      <c r="K198" s="220"/>
      <c r="L198" s="197"/>
      <c r="M198" s="197"/>
      <c r="N198" s="197"/>
      <c r="O198" s="200" t="s">
        <v>109</v>
      </c>
      <c r="R198" s="297"/>
      <c r="S198" s="297"/>
      <c r="T198" s="201"/>
      <c r="U198" s="201"/>
      <c r="V198" s="201"/>
      <c r="W198" s="201"/>
    </row>
    <row r="199" spans="2:26" ht="6.75" customHeight="1">
      <c r="B199" s="227"/>
      <c r="C199" s="228"/>
      <c r="D199" s="229"/>
      <c r="E199" s="230"/>
      <c r="F199" s="231"/>
      <c r="G199" s="298"/>
      <c r="H199" s="298"/>
      <c r="I199" s="202"/>
      <c r="J199" s="202"/>
      <c r="K199" s="232"/>
      <c r="L199" s="232"/>
      <c r="M199" s="232"/>
      <c r="N199" s="232"/>
      <c r="O199" s="233"/>
      <c r="T199" s="201"/>
      <c r="U199" s="201"/>
      <c r="V199" s="201"/>
      <c r="W199" s="201"/>
    </row>
    <row r="200" spans="2:26" ht="24" customHeight="1">
      <c r="B200" s="227"/>
      <c r="C200" s="234"/>
      <c r="D200" s="293" t="s">
        <v>112</v>
      </c>
      <c r="E200" s="294"/>
      <c r="F200" s="235"/>
      <c r="G200" s="293" t="s">
        <v>113</v>
      </c>
      <c r="H200" s="294"/>
      <c r="I200" s="202"/>
      <c r="J200" s="293" t="s">
        <v>114</v>
      </c>
      <c r="K200" s="294"/>
      <c r="L200" s="236"/>
      <c r="M200" s="237"/>
      <c r="N200" s="237"/>
      <c r="O200" s="233"/>
      <c r="S200" s="203" t="s">
        <v>115</v>
      </c>
      <c r="T200" s="203">
        <v>12</v>
      </c>
    </row>
    <row r="201" spans="2:26" ht="53.1" customHeight="1">
      <c r="B201" s="238"/>
      <c r="C201" s="239" t="s">
        <v>116</v>
      </c>
      <c r="D201" s="239" t="s">
        <v>117</v>
      </c>
      <c r="E201" s="240" t="s">
        <v>118</v>
      </c>
      <c r="F201" s="241"/>
      <c r="G201" s="242" t="s">
        <v>117</v>
      </c>
      <c r="H201" s="240" t="s">
        <v>118</v>
      </c>
      <c r="I201" s="241"/>
      <c r="J201" s="242" t="s">
        <v>117</v>
      </c>
      <c r="K201" s="239" t="s">
        <v>118</v>
      </c>
      <c r="L201" s="241"/>
      <c r="N201" s="292" t="s">
        <v>119</v>
      </c>
      <c r="O201" s="292"/>
      <c r="R201" s="243"/>
      <c r="S201" s="239" t="s">
        <v>120</v>
      </c>
      <c r="T201" s="239" t="s">
        <v>121</v>
      </c>
      <c r="U201" s="239" t="s">
        <v>122</v>
      </c>
      <c r="V201"/>
      <c r="W201" s="201"/>
      <c r="X201" s="204"/>
      <c r="Y201" s="204"/>
      <c r="Z201" s="204"/>
    </row>
    <row r="202" spans="2:26" s="201" customFormat="1" ht="24" hidden="1" customHeight="1">
      <c r="B202" s="244"/>
      <c r="C202" s="245">
        <v>2</v>
      </c>
      <c r="D202" s="205">
        <v>38.75</v>
      </c>
      <c r="E202" s="205">
        <v>42</v>
      </c>
      <c r="F202" s="206"/>
      <c r="G202" s="205">
        <v>41.75</v>
      </c>
      <c r="H202" s="205">
        <v>45</v>
      </c>
      <c r="I202" s="246"/>
      <c r="J202" s="205">
        <v>44.75</v>
      </c>
      <c r="K202" s="205">
        <v>48.25</v>
      </c>
      <c r="L202" s="207"/>
      <c r="M202" s="208"/>
      <c r="N202" s="292"/>
      <c r="O202" s="292"/>
      <c r="R202" s="209"/>
      <c r="S202" s="205">
        <v>0</v>
      </c>
      <c r="T202" s="205">
        <v>0</v>
      </c>
      <c r="U202" s="205">
        <v>0</v>
      </c>
      <c r="V202"/>
      <c r="Y202" s="210"/>
      <c r="Z202" s="210"/>
    </row>
    <row r="203" spans="2:26" s="201" customFormat="1" ht="24" hidden="1" customHeight="1">
      <c r="B203" s="244"/>
      <c r="C203" s="247">
        <v>3</v>
      </c>
      <c r="D203" s="211">
        <v>40</v>
      </c>
      <c r="E203" s="211">
        <v>43.75</v>
      </c>
      <c r="F203" s="212"/>
      <c r="G203" s="211">
        <v>43.5</v>
      </c>
      <c r="H203" s="211">
        <v>47.5</v>
      </c>
      <c r="I203" s="248"/>
      <c r="J203" s="211">
        <v>47.25</v>
      </c>
      <c r="K203" s="211">
        <v>51</v>
      </c>
      <c r="L203" s="207"/>
      <c r="M203" s="208"/>
      <c r="N203" s="292"/>
      <c r="O203" s="292"/>
      <c r="R203" s="209"/>
      <c r="S203" s="211">
        <v>0</v>
      </c>
      <c r="T203" s="211">
        <v>0</v>
      </c>
      <c r="U203" s="211">
        <v>0</v>
      </c>
      <c r="V203"/>
      <c r="Y203" s="210"/>
      <c r="Z203" s="210"/>
    </row>
    <row r="204" spans="2:26" s="201" customFormat="1" ht="24" hidden="1" customHeight="1">
      <c r="B204" s="244"/>
      <c r="C204" s="249">
        <v>4</v>
      </c>
      <c r="D204" s="205">
        <v>41</v>
      </c>
      <c r="E204" s="205">
        <v>45.5</v>
      </c>
      <c r="F204" s="213"/>
      <c r="G204" s="205">
        <v>45.25</v>
      </c>
      <c r="H204" s="205">
        <v>49.75</v>
      </c>
      <c r="I204" s="250"/>
      <c r="J204" s="205">
        <v>49.5</v>
      </c>
      <c r="K204" s="205">
        <v>54</v>
      </c>
      <c r="L204" s="207"/>
      <c r="M204" s="208"/>
      <c r="N204" s="292"/>
      <c r="O204" s="292"/>
      <c r="R204" s="209"/>
      <c r="S204" s="205">
        <v>0</v>
      </c>
      <c r="T204" s="205">
        <v>0</v>
      </c>
      <c r="U204" s="205">
        <v>0</v>
      </c>
      <c r="V204"/>
      <c r="Y204" s="210"/>
      <c r="Z204" s="210"/>
    </row>
    <row r="205" spans="2:26" s="201" customFormat="1" ht="24" hidden="1" customHeight="1">
      <c r="B205" s="244"/>
      <c r="C205" s="247">
        <v>5</v>
      </c>
      <c r="D205" s="211">
        <v>43.25</v>
      </c>
      <c r="E205" s="211">
        <v>47.5</v>
      </c>
      <c r="F205" s="212"/>
      <c r="G205" s="211">
        <v>47.25</v>
      </c>
      <c r="H205" s="211">
        <v>51.5</v>
      </c>
      <c r="I205" s="248"/>
      <c r="J205" s="211">
        <v>51.25</v>
      </c>
      <c r="K205" s="211">
        <v>55.5</v>
      </c>
      <c r="L205" s="207"/>
      <c r="M205" s="208"/>
      <c r="N205" s="292"/>
      <c r="O205" s="292"/>
      <c r="R205" s="209"/>
      <c r="S205" s="211">
        <v>0</v>
      </c>
      <c r="T205" s="211">
        <v>0</v>
      </c>
      <c r="U205" s="211">
        <v>0</v>
      </c>
      <c r="V205"/>
      <c r="Y205" s="210"/>
      <c r="Z205" s="210"/>
    </row>
    <row r="206" spans="2:26" s="201" customFormat="1" ht="24" customHeight="1">
      <c r="B206" s="244"/>
      <c r="C206" s="249">
        <v>6</v>
      </c>
      <c r="D206" s="205">
        <v>59.25</v>
      </c>
      <c r="E206" s="205">
        <v>64.25</v>
      </c>
      <c r="F206" s="212"/>
      <c r="G206" s="205">
        <v>65.25</v>
      </c>
      <c r="H206" s="205">
        <v>70.25</v>
      </c>
      <c r="I206" s="248"/>
      <c r="J206" s="205">
        <v>71.5</v>
      </c>
      <c r="K206" s="205">
        <v>76.5</v>
      </c>
      <c r="L206" s="207"/>
      <c r="M206" s="208"/>
      <c r="N206" s="292"/>
      <c r="O206" s="292"/>
      <c r="R206" s="209"/>
      <c r="S206" s="205">
        <v>12.676499999999999</v>
      </c>
      <c r="T206" s="205">
        <v>14.084999999999999</v>
      </c>
      <c r="U206" s="205">
        <v>15.649999999999999</v>
      </c>
      <c r="V206"/>
      <c r="Y206" s="210"/>
      <c r="Z206" s="210"/>
    </row>
    <row r="207" spans="2:26" s="201" customFormat="1" ht="24" customHeight="1">
      <c r="B207" s="244"/>
      <c r="C207" s="247">
        <v>7</v>
      </c>
      <c r="D207" s="211">
        <v>67</v>
      </c>
      <c r="E207" s="211">
        <v>73.25</v>
      </c>
      <c r="F207" s="212"/>
      <c r="G207" s="211">
        <v>75</v>
      </c>
      <c r="H207" s="211">
        <v>81</v>
      </c>
      <c r="I207" s="248"/>
      <c r="J207" s="211">
        <v>83</v>
      </c>
      <c r="K207" s="211">
        <v>89.25</v>
      </c>
      <c r="L207" s="207"/>
      <c r="M207" s="208"/>
      <c r="N207" s="292"/>
      <c r="O207" s="292"/>
      <c r="R207" s="209"/>
      <c r="S207" s="211">
        <v>16.726500000000001</v>
      </c>
      <c r="T207" s="211">
        <v>18.585000000000001</v>
      </c>
      <c r="U207" s="211">
        <v>20.65</v>
      </c>
      <c r="V207"/>
      <c r="Y207" s="210"/>
      <c r="Z207" s="210"/>
    </row>
    <row r="208" spans="2:26" s="201" customFormat="1" ht="24" customHeight="1">
      <c r="B208" s="244"/>
      <c r="C208" s="249">
        <v>8</v>
      </c>
      <c r="D208" s="205">
        <v>73</v>
      </c>
      <c r="E208" s="205">
        <v>80.25</v>
      </c>
      <c r="F208" s="212"/>
      <c r="G208" s="205">
        <v>82.25</v>
      </c>
      <c r="H208" s="205">
        <v>89.5</v>
      </c>
      <c r="I208" s="248"/>
      <c r="J208" s="205">
        <v>91.5</v>
      </c>
      <c r="K208" s="205">
        <v>98.75</v>
      </c>
      <c r="L208" s="207"/>
      <c r="M208" s="208"/>
      <c r="N208" s="292"/>
      <c r="O208" s="292"/>
      <c r="R208" s="209"/>
      <c r="S208" s="205">
        <v>18.589500000000001</v>
      </c>
      <c r="T208" s="205">
        <v>20.655000000000001</v>
      </c>
      <c r="U208" s="205">
        <v>22.95</v>
      </c>
      <c r="V208"/>
      <c r="Y208" s="210"/>
      <c r="Z208" s="210"/>
    </row>
    <row r="209" spans="2:26" s="201" customFormat="1" ht="24" customHeight="1">
      <c r="B209" s="244"/>
      <c r="C209" s="247">
        <v>9</v>
      </c>
      <c r="D209" s="211">
        <v>84.5</v>
      </c>
      <c r="E209" s="211">
        <v>93.25</v>
      </c>
      <c r="F209" s="212"/>
      <c r="G209" s="211">
        <v>95.5</v>
      </c>
      <c r="H209" s="211">
        <v>104.5</v>
      </c>
      <c r="I209" s="248"/>
      <c r="J209" s="211">
        <v>107</v>
      </c>
      <c r="K209" s="211">
        <v>114.75</v>
      </c>
      <c r="L209" s="207"/>
      <c r="M209" s="208"/>
      <c r="N209" s="292"/>
      <c r="O209" s="292"/>
      <c r="R209" s="209"/>
      <c r="S209" s="211">
        <v>21.909193548387101</v>
      </c>
      <c r="T209" s="211">
        <v>24.343548387096778</v>
      </c>
      <c r="U209" s="211">
        <v>27.048387096774196</v>
      </c>
      <c r="V209"/>
    </row>
    <row r="210" spans="2:26" s="201" customFormat="1" ht="24" customHeight="1">
      <c r="B210" s="244"/>
      <c r="C210" s="249">
        <v>10</v>
      </c>
      <c r="D210" s="205">
        <v>97.75</v>
      </c>
      <c r="E210" s="205">
        <v>110</v>
      </c>
      <c r="F210" s="212"/>
      <c r="G210" s="205">
        <v>112.75</v>
      </c>
      <c r="H210" s="205">
        <v>123.75</v>
      </c>
      <c r="I210" s="248"/>
      <c r="J210" s="205">
        <v>126.75</v>
      </c>
      <c r="K210" s="205">
        <v>137.75</v>
      </c>
      <c r="L210" s="207"/>
      <c r="M210" s="208"/>
      <c r="N210" s="292"/>
      <c r="O210" s="292"/>
      <c r="R210" s="209"/>
      <c r="S210" s="205">
        <v>26.155161290322582</v>
      </c>
      <c r="T210" s="205">
        <v>29.061290322580646</v>
      </c>
      <c r="U210" s="205">
        <v>32.29032258064516</v>
      </c>
      <c r="V210"/>
    </row>
    <row r="211" spans="2:26" s="201" customFormat="1" ht="24" customHeight="1">
      <c r="B211" s="244"/>
      <c r="C211" s="247">
        <v>11</v>
      </c>
      <c r="D211" s="211">
        <v>112</v>
      </c>
      <c r="E211" s="211">
        <v>127</v>
      </c>
      <c r="F211" s="214"/>
      <c r="G211" s="211">
        <v>130</v>
      </c>
      <c r="H211" s="211">
        <v>145</v>
      </c>
      <c r="I211" s="251"/>
      <c r="J211" s="211">
        <v>148.5</v>
      </c>
      <c r="K211" s="211">
        <v>163.25</v>
      </c>
      <c r="L211" s="207"/>
      <c r="M211" s="295" t="s">
        <v>123</v>
      </c>
      <c r="N211" s="295"/>
      <c r="O211" s="296">
        <v>1.2100500000000001</v>
      </c>
      <c r="P211" s="296"/>
      <c r="R211" s="209"/>
      <c r="S211" s="211">
        <v>30.67287096774194</v>
      </c>
      <c r="T211" s="211">
        <v>34.080967741935488</v>
      </c>
      <c r="U211" s="211">
        <v>37.867741935483878</v>
      </c>
      <c r="V211"/>
    </row>
    <row r="212" spans="2:26" ht="24" hidden="1" customHeight="1">
      <c r="B212" s="252"/>
      <c r="C212" s="249" t="s">
        <v>124</v>
      </c>
      <c r="D212" s="205">
        <v>136.25</v>
      </c>
      <c r="E212" s="205">
        <v>143.5</v>
      </c>
      <c r="F212" s="215"/>
      <c r="G212" s="205">
        <v>143.25</v>
      </c>
      <c r="H212" s="205">
        <v>150.25</v>
      </c>
      <c r="I212" s="253"/>
      <c r="J212" s="205">
        <v>150</v>
      </c>
      <c r="K212" s="205">
        <v>157</v>
      </c>
      <c r="L212" s="207"/>
      <c r="M212" s="208"/>
      <c r="N212" s="254"/>
      <c r="O212" s="254"/>
      <c r="R212" s="209"/>
      <c r="S212" s="205">
        <v>0</v>
      </c>
      <c r="T212" s="205">
        <v>0</v>
      </c>
      <c r="U212" s="205">
        <v>0</v>
      </c>
      <c r="V212"/>
      <c r="W212" s="201"/>
    </row>
    <row r="213" spans="2:26" ht="24" hidden="1" customHeight="1" outlineLevel="7">
      <c r="B213" s="252"/>
      <c r="C213" s="247" t="s">
        <v>125</v>
      </c>
      <c r="D213" s="211">
        <v>156.75</v>
      </c>
      <c r="E213" s="211">
        <v>163.25</v>
      </c>
      <c r="F213" s="215"/>
      <c r="G213" s="211">
        <v>163</v>
      </c>
      <c r="H213" s="211">
        <v>169.75</v>
      </c>
      <c r="I213" s="253"/>
      <c r="J213" s="211">
        <v>169.5</v>
      </c>
      <c r="K213" s="211">
        <v>176</v>
      </c>
      <c r="L213" s="207"/>
      <c r="M213" s="208"/>
      <c r="N213" s="254"/>
      <c r="O213" s="254"/>
      <c r="R213" s="209"/>
      <c r="S213" s="211">
        <v>0</v>
      </c>
      <c r="T213" s="211">
        <v>0</v>
      </c>
      <c r="U213" s="211">
        <v>0</v>
      </c>
      <c r="V213"/>
      <c r="W213" s="201"/>
    </row>
    <row r="214" spans="2:26" ht="24" hidden="1" customHeight="1" outlineLevel="7">
      <c r="B214" s="252"/>
      <c r="C214" s="255" t="s">
        <v>126</v>
      </c>
      <c r="D214" s="207">
        <v>175.75</v>
      </c>
      <c r="E214" s="207">
        <v>178</v>
      </c>
      <c r="F214" s="215"/>
      <c r="G214" s="207">
        <v>177.75</v>
      </c>
      <c r="H214" s="207">
        <v>180</v>
      </c>
      <c r="I214" s="253"/>
      <c r="J214" s="207">
        <v>179.75</v>
      </c>
      <c r="K214" s="207">
        <v>182</v>
      </c>
      <c r="L214" s="207"/>
      <c r="M214" s="208"/>
      <c r="N214" s="254"/>
      <c r="O214" s="254"/>
      <c r="R214" s="209"/>
      <c r="S214" s="207">
        <v>0</v>
      </c>
      <c r="T214" s="207">
        <v>0</v>
      </c>
      <c r="U214" s="207">
        <v>0</v>
      </c>
      <c r="V214"/>
      <c r="W214" s="201"/>
    </row>
    <row r="215" spans="2:26" ht="15" customHeight="1" collapsed="1" thickBot="1">
      <c r="B215" s="252"/>
      <c r="C215" s="256"/>
      <c r="D215" s="216"/>
      <c r="E215" s="216"/>
      <c r="F215" s="217"/>
      <c r="G215" s="217"/>
      <c r="H215" s="217"/>
      <c r="I215" s="257"/>
      <c r="J215" s="209"/>
      <c r="K215" s="209"/>
      <c r="L215" s="209"/>
      <c r="M215" s="218"/>
      <c r="N215" s="254"/>
      <c r="O215" s="254"/>
      <c r="R215" s="209"/>
      <c r="S215" s="209"/>
      <c r="T215" s="201"/>
      <c r="U215"/>
      <c r="V215"/>
      <c r="W215" s="201"/>
    </row>
    <row r="216" spans="2:26" ht="15.6" thickTop="1">
      <c r="B216" s="219"/>
      <c r="C216" s="219"/>
      <c r="D216" s="219"/>
      <c r="E216" s="219"/>
      <c r="F216" s="219"/>
      <c r="G216" s="219"/>
      <c r="H216" s="219"/>
      <c r="I216" s="219"/>
      <c r="J216" s="219"/>
      <c r="K216" s="219"/>
      <c r="L216" s="219"/>
      <c r="M216" s="219"/>
      <c r="N216" s="219"/>
      <c r="O216" s="219"/>
      <c r="U216"/>
      <c r="V216"/>
    </row>
    <row r="217" spans="2:26" ht="36" customHeight="1">
      <c r="B217" s="226"/>
      <c r="C217" s="195" t="s">
        <v>109</v>
      </c>
      <c r="D217" s="196"/>
      <c r="E217" s="197"/>
      <c r="F217" s="197"/>
      <c r="G217" s="198" t="s">
        <v>111</v>
      </c>
      <c r="H217" s="199"/>
      <c r="I217" s="220"/>
      <c r="J217" s="221" t="s">
        <v>60</v>
      </c>
      <c r="K217" s="220"/>
      <c r="L217" s="197"/>
      <c r="M217" s="197"/>
      <c r="N217" s="197"/>
      <c r="O217" s="200" t="s">
        <v>109</v>
      </c>
      <c r="R217" s="297"/>
      <c r="S217" s="297"/>
      <c r="T217" s="201"/>
      <c r="U217" s="201"/>
      <c r="V217" s="201"/>
      <c r="W217" s="201"/>
    </row>
    <row r="218" spans="2:26" ht="6.75" customHeight="1">
      <c r="B218" s="227"/>
      <c r="C218" s="228"/>
      <c r="D218" s="229"/>
      <c r="E218" s="230"/>
      <c r="F218" s="231"/>
      <c r="G218" s="298"/>
      <c r="H218" s="298"/>
      <c r="I218" s="202"/>
      <c r="J218" s="202"/>
      <c r="K218" s="232"/>
      <c r="L218" s="232"/>
      <c r="M218" s="232"/>
      <c r="N218" s="232"/>
      <c r="O218" s="233"/>
      <c r="T218" s="201"/>
      <c r="U218" s="201"/>
      <c r="V218" s="201"/>
      <c r="W218" s="201"/>
    </row>
    <row r="219" spans="2:26" ht="24" customHeight="1">
      <c r="B219" s="227"/>
      <c r="C219" s="234"/>
      <c r="D219" s="293" t="s">
        <v>112</v>
      </c>
      <c r="E219" s="294"/>
      <c r="F219" s="235"/>
      <c r="G219" s="293" t="s">
        <v>113</v>
      </c>
      <c r="H219" s="294"/>
      <c r="I219" s="202"/>
      <c r="J219" s="293" t="s">
        <v>114</v>
      </c>
      <c r="K219" s="294"/>
      <c r="L219" s="236"/>
      <c r="M219" s="237"/>
      <c r="N219" s="237"/>
      <c r="O219" s="233"/>
      <c r="S219" s="203" t="s">
        <v>115</v>
      </c>
      <c r="T219" s="203">
        <v>13</v>
      </c>
    </row>
    <row r="220" spans="2:26" ht="53.1" customHeight="1">
      <c r="B220" s="238"/>
      <c r="C220" s="239" t="s">
        <v>116</v>
      </c>
      <c r="D220" s="239" t="s">
        <v>117</v>
      </c>
      <c r="E220" s="240" t="s">
        <v>118</v>
      </c>
      <c r="F220" s="241"/>
      <c r="G220" s="242" t="s">
        <v>117</v>
      </c>
      <c r="H220" s="240" t="s">
        <v>118</v>
      </c>
      <c r="I220" s="241"/>
      <c r="J220" s="242" t="s">
        <v>117</v>
      </c>
      <c r="K220" s="239" t="s">
        <v>118</v>
      </c>
      <c r="L220" s="241"/>
      <c r="N220" s="292" t="s">
        <v>119</v>
      </c>
      <c r="O220" s="292"/>
      <c r="R220" s="243"/>
      <c r="S220" s="239" t="s">
        <v>120</v>
      </c>
      <c r="T220" s="239" t="s">
        <v>121</v>
      </c>
      <c r="U220" s="239" t="s">
        <v>122</v>
      </c>
      <c r="V220"/>
      <c r="W220" s="201"/>
      <c r="X220" s="204"/>
      <c r="Y220" s="204"/>
      <c r="Z220" s="204"/>
    </row>
    <row r="221" spans="2:26" s="201" customFormat="1" ht="24" hidden="1" customHeight="1">
      <c r="B221" s="244"/>
      <c r="C221" s="245">
        <v>2</v>
      </c>
      <c r="D221" s="205">
        <v>38.75</v>
      </c>
      <c r="E221" s="205">
        <v>42</v>
      </c>
      <c r="F221" s="206"/>
      <c r="G221" s="205">
        <v>41.75</v>
      </c>
      <c r="H221" s="205">
        <v>45</v>
      </c>
      <c r="I221" s="246"/>
      <c r="J221" s="205">
        <v>44.75</v>
      </c>
      <c r="K221" s="205">
        <v>48.25</v>
      </c>
      <c r="L221" s="207"/>
      <c r="M221" s="208"/>
      <c r="N221" s="292"/>
      <c r="O221" s="292"/>
      <c r="R221" s="209"/>
      <c r="S221" s="205">
        <v>0</v>
      </c>
      <c r="T221" s="205">
        <v>0</v>
      </c>
      <c r="U221" s="205">
        <v>0</v>
      </c>
      <c r="V221"/>
      <c r="Y221" s="210"/>
      <c r="Z221" s="210"/>
    </row>
    <row r="222" spans="2:26" s="201" customFormat="1" ht="24" hidden="1" customHeight="1">
      <c r="B222" s="244"/>
      <c r="C222" s="247">
        <v>3</v>
      </c>
      <c r="D222" s="211">
        <v>40</v>
      </c>
      <c r="E222" s="211">
        <v>43.75</v>
      </c>
      <c r="F222" s="212"/>
      <c r="G222" s="211">
        <v>43.5</v>
      </c>
      <c r="H222" s="211">
        <v>47.5</v>
      </c>
      <c r="I222" s="248"/>
      <c r="J222" s="211">
        <v>47.25</v>
      </c>
      <c r="K222" s="211">
        <v>51</v>
      </c>
      <c r="L222" s="207"/>
      <c r="M222" s="208"/>
      <c r="N222" s="292"/>
      <c r="O222" s="292"/>
      <c r="R222" s="209"/>
      <c r="S222" s="211">
        <v>0</v>
      </c>
      <c r="T222" s="211">
        <v>0</v>
      </c>
      <c r="U222" s="211">
        <v>0</v>
      </c>
      <c r="V222"/>
      <c r="Y222" s="210"/>
      <c r="Z222" s="210"/>
    </row>
    <row r="223" spans="2:26" s="201" customFormat="1" ht="24" hidden="1" customHeight="1">
      <c r="B223" s="244"/>
      <c r="C223" s="249">
        <v>4</v>
      </c>
      <c r="D223" s="205">
        <v>41</v>
      </c>
      <c r="E223" s="205">
        <v>45.5</v>
      </c>
      <c r="F223" s="213"/>
      <c r="G223" s="205">
        <v>45.25</v>
      </c>
      <c r="H223" s="205">
        <v>49.75</v>
      </c>
      <c r="I223" s="250"/>
      <c r="J223" s="205">
        <v>49.5</v>
      </c>
      <c r="K223" s="205">
        <v>54</v>
      </c>
      <c r="L223" s="207"/>
      <c r="M223" s="208"/>
      <c r="N223" s="292"/>
      <c r="O223" s="292"/>
      <c r="R223" s="209"/>
      <c r="S223" s="205">
        <v>0</v>
      </c>
      <c r="T223" s="205">
        <v>0</v>
      </c>
      <c r="U223" s="205">
        <v>0</v>
      </c>
      <c r="V223"/>
      <c r="Y223" s="210"/>
      <c r="Z223" s="210"/>
    </row>
    <row r="224" spans="2:26" s="201" customFormat="1" ht="24" hidden="1" customHeight="1">
      <c r="B224" s="244"/>
      <c r="C224" s="247">
        <v>5</v>
      </c>
      <c r="D224" s="211">
        <v>43.25</v>
      </c>
      <c r="E224" s="211">
        <v>47.5</v>
      </c>
      <c r="F224" s="212"/>
      <c r="G224" s="211">
        <v>47.25</v>
      </c>
      <c r="H224" s="211">
        <v>51.5</v>
      </c>
      <c r="I224" s="248"/>
      <c r="J224" s="211">
        <v>51.25</v>
      </c>
      <c r="K224" s="211">
        <v>55.5</v>
      </c>
      <c r="L224" s="207"/>
      <c r="M224" s="208"/>
      <c r="N224" s="292"/>
      <c r="O224" s="292"/>
      <c r="R224" s="209"/>
      <c r="S224" s="211">
        <v>0</v>
      </c>
      <c r="T224" s="211">
        <v>0</v>
      </c>
      <c r="U224" s="211">
        <v>0</v>
      </c>
      <c r="V224"/>
      <c r="Y224" s="210"/>
      <c r="Z224" s="210"/>
    </row>
    <row r="225" spans="2:26" s="201" customFormat="1" ht="24" customHeight="1">
      <c r="B225" s="244"/>
      <c r="C225" s="249">
        <v>6</v>
      </c>
      <c r="D225" s="205">
        <v>56.25</v>
      </c>
      <c r="E225" s="205">
        <v>61</v>
      </c>
      <c r="F225" s="212"/>
      <c r="G225" s="205">
        <v>62</v>
      </c>
      <c r="H225" s="205">
        <v>66.75</v>
      </c>
      <c r="I225" s="248"/>
      <c r="J225" s="205">
        <v>67.75</v>
      </c>
      <c r="K225" s="205">
        <v>72.75</v>
      </c>
      <c r="L225" s="207"/>
      <c r="M225" s="208"/>
      <c r="N225" s="292"/>
      <c r="O225" s="292"/>
      <c r="R225" s="209"/>
      <c r="S225" s="205">
        <v>9.5822999999999983</v>
      </c>
      <c r="T225" s="205">
        <v>10.646999999999998</v>
      </c>
      <c r="U225" s="205">
        <v>11.829999999999998</v>
      </c>
      <c r="V225"/>
      <c r="Y225" s="210"/>
      <c r="Z225" s="210"/>
    </row>
    <row r="226" spans="2:26" s="201" customFormat="1" ht="24" customHeight="1">
      <c r="B226" s="244"/>
      <c r="C226" s="247">
        <v>7</v>
      </c>
      <c r="D226" s="211">
        <v>64</v>
      </c>
      <c r="E226" s="211">
        <v>70.25</v>
      </c>
      <c r="F226" s="212"/>
      <c r="G226" s="211">
        <v>71.5</v>
      </c>
      <c r="H226" s="211">
        <v>77.75</v>
      </c>
      <c r="I226" s="248"/>
      <c r="J226" s="211">
        <v>79</v>
      </c>
      <c r="K226" s="211">
        <v>85.25</v>
      </c>
      <c r="L226" s="207"/>
      <c r="M226" s="208"/>
      <c r="N226" s="292"/>
      <c r="O226" s="292"/>
      <c r="R226" s="209"/>
      <c r="S226" s="211">
        <v>13.632299999999999</v>
      </c>
      <c r="T226" s="211">
        <v>15.146999999999998</v>
      </c>
      <c r="U226" s="211">
        <v>16.829999999999998</v>
      </c>
      <c r="V226"/>
      <c r="Y226" s="210"/>
      <c r="Z226" s="210"/>
    </row>
    <row r="227" spans="2:26" s="201" customFormat="1" ht="24" customHeight="1">
      <c r="B227" s="244"/>
      <c r="C227" s="249">
        <v>8</v>
      </c>
      <c r="D227" s="205">
        <v>69.75</v>
      </c>
      <c r="E227" s="205">
        <v>77</v>
      </c>
      <c r="F227" s="212"/>
      <c r="G227" s="205">
        <v>78.25</v>
      </c>
      <c r="H227" s="205">
        <v>85.5</v>
      </c>
      <c r="I227" s="248"/>
      <c r="J227" s="205">
        <v>87.25</v>
      </c>
      <c r="K227" s="205">
        <v>94.5</v>
      </c>
      <c r="L227" s="207"/>
      <c r="M227" s="208"/>
      <c r="N227" s="292"/>
      <c r="O227" s="292"/>
      <c r="R227" s="209"/>
      <c r="S227" s="205">
        <v>15.146999999999998</v>
      </c>
      <c r="T227" s="205">
        <v>16.829999999999998</v>
      </c>
      <c r="U227" s="205">
        <v>18.7</v>
      </c>
      <c r="V227"/>
      <c r="Y227" s="210"/>
      <c r="Z227" s="210"/>
    </row>
    <row r="228" spans="2:26" s="201" customFormat="1" ht="24" customHeight="1">
      <c r="B228" s="244"/>
      <c r="C228" s="247">
        <v>9</v>
      </c>
      <c r="D228" s="211">
        <v>84</v>
      </c>
      <c r="E228" s="211">
        <v>92.75</v>
      </c>
      <c r="F228" s="212"/>
      <c r="G228" s="211">
        <v>95</v>
      </c>
      <c r="H228" s="211">
        <v>104</v>
      </c>
      <c r="I228" s="248"/>
      <c r="J228" s="211">
        <v>106.25</v>
      </c>
      <c r="K228" s="211">
        <v>114.25</v>
      </c>
      <c r="L228" s="207"/>
      <c r="M228" s="208"/>
      <c r="N228" s="292"/>
      <c r="O228" s="292"/>
      <c r="R228" s="209"/>
      <c r="S228" s="211">
        <v>21.421028571428572</v>
      </c>
      <c r="T228" s="211">
        <v>23.801142857142857</v>
      </c>
      <c r="U228" s="211">
        <v>26.445714285714285</v>
      </c>
      <c r="V228"/>
    </row>
    <row r="229" spans="2:26" s="201" customFormat="1" ht="24" customHeight="1">
      <c r="B229" s="244"/>
      <c r="C229" s="249">
        <v>10</v>
      </c>
      <c r="D229" s="205">
        <v>96.5</v>
      </c>
      <c r="E229" s="205">
        <v>108.75</v>
      </c>
      <c r="F229" s="212"/>
      <c r="G229" s="205">
        <v>111.25</v>
      </c>
      <c r="H229" s="205">
        <v>122.25</v>
      </c>
      <c r="I229" s="248"/>
      <c r="J229" s="205">
        <v>125</v>
      </c>
      <c r="K229" s="205">
        <v>136</v>
      </c>
      <c r="L229" s="207"/>
      <c r="M229" s="208"/>
      <c r="N229" s="292"/>
      <c r="O229" s="292"/>
      <c r="R229" s="209"/>
      <c r="S229" s="205">
        <v>24.810300000000002</v>
      </c>
      <c r="T229" s="205">
        <v>27.567</v>
      </c>
      <c r="U229" s="205">
        <v>30.63</v>
      </c>
      <c r="V229"/>
    </row>
    <row r="230" spans="2:26" s="201" customFormat="1" ht="24" customHeight="1">
      <c r="B230" s="244"/>
      <c r="C230" s="247">
        <v>11</v>
      </c>
      <c r="D230" s="211">
        <v>106.25</v>
      </c>
      <c r="E230" s="211">
        <v>121.25</v>
      </c>
      <c r="F230" s="214"/>
      <c r="G230" s="211">
        <v>123.75</v>
      </c>
      <c r="H230" s="211">
        <v>138.5</v>
      </c>
      <c r="I230" s="251"/>
      <c r="J230" s="211">
        <v>141.25</v>
      </c>
      <c r="K230" s="211">
        <v>156.25</v>
      </c>
      <c r="L230" s="207"/>
      <c r="M230" s="295" t="s">
        <v>123</v>
      </c>
      <c r="N230" s="295"/>
      <c r="O230" s="296">
        <v>1.2100500000000001</v>
      </c>
      <c r="P230" s="296"/>
      <c r="R230" s="209"/>
      <c r="S230" s="211">
        <v>24.908556521739129</v>
      </c>
      <c r="T230" s="211">
        <v>27.676173913043478</v>
      </c>
      <c r="U230" s="211">
        <v>30.751304347826085</v>
      </c>
      <c r="V230"/>
    </row>
    <row r="231" spans="2:26" ht="24" hidden="1" customHeight="1">
      <c r="B231" s="252"/>
      <c r="C231" s="249" t="s">
        <v>124</v>
      </c>
      <c r="D231" s="205">
        <v>136.25</v>
      </c>
      <c r="E231" s="205">
        <v>143.5</v>
      </c>
      <c r="F231" s="215"/>
      <c r="G231" s="205">
        <v>143.25</v>
      </c>
      <c r="H231" s="205">
        <v>150.25</v>
      </c>
      <c r="I231" s="253"/>
      <c r="J231" s="205">
        <v>150</v>
      </c>
      <c r="K231" s="205">
        <v>157</v>
      </c>
      <c r="L231" s="207"/>
      <c r="M231" s="208"/>
      <c r="N231" s="254"/>
      <c r="O231" s="254"/>
      <c r="R231" s="209"/>
      <c r="S231" s="205">
        <v>0</v>
      </c>
      <c r="T231" s="205">
        <v>0</v>
      </c>
      <c r="U231" s="205">
        <v>0</v>
      </c>
      <c r="V231"/>
      <c r="W231" s="201"/>
    </row>
    <row r="232" spans="2:26" ht="24" hidden="1" customHeight="1" outlineLevel="7">
      <c r="B232" s="252"/>
      <c r="C232" s="247" t="s">
        <v>125</v>
      </c>
      <c r="D232" s="211">
        <v>156.75</v>
      </c>
      <c r="E232" s="211">
        <v>163.25</v>
      </c>
      <c r="F232" s="215"/>
      <c r="G232" s="211">
        <v>163</v>
      </c>
      <c r="H232" s="211">
        <v>169.75</v>
      </c>
      <c r="I232" s="253"/>
      <c r="J232" s="211">
        <v>169.5</v>
      </c>
      <c r="K232" s="211">
        <v>176</v>
      </c>
      <c r="L232" s="207"/>
      <c r="M232" s="208"/>
      <c r="N232" s="254"/>
      <c r="O232" s="254"/>
      <c r="R232" s="209"/>
      <c r="S232" s="211">
        <v>0</v>
      </c>
      <c r="T232" s="211">
        <v>0</v>
      </c>
      <c r="U232" s="211">
        <v>0</v>
      </c>
      <c r="V232"/>
      <c r="W232" s="201"/>
    </row>
    <row r="233" spans="2:26" ht="24" hidden="1" customHeight="1" outlineLevel="7">
      <c r="B233" s="252"/>
      <c r="C233" s="255" t="s">
        <v>126</v>
      </c>
      <c r="D233" s="207">
        <v>175.75</v>
      </c>
      <c r="E233" s="207">
        <v>178</v>
      </c>
      <c r="F233" s="215"/>
      <c r="G233" s="207">
        <v>177.75</v>
      </c>
      <c r="H233" s="207">
        <v>180</v>
      </c>
      <c r="I233" s="253"/>
      <c r="J233" s="207">
        <v>179.75</v>
      </c>
      <c r="K233" s="207">
        <v>182</v>
      </c>
      <c r="L233" s="207"/>
      <c r="M233" s="208"/>
      <c r="N233" s="254"/>
      <c r="O233" s="254"/>
      <c r="R233" s="209"/>
      <c r="S233" s="207">
        <v>0</v>
      </c>
      <c r="T233" s="207">
        <v>0</v>
      </c>
      <c r="U233" s="207">
        <v>0</v>
      </c>
      <c r="V233"/>
      <c r="W233" s="201"/>
    </row>
    <row r="234" spans="2:26" ht="15" customHeight="1" collapsed="1" thickBot="1">
      <c r="B234" s="252"/>
      <c r="C234" s="256"/>
      <c r="D234" s="216"/>
      <c r="E234" s="216"/>
      <c r="F234" s="217"/>
      <c r="G234" s="217"/>
      <c r="H234" s="217"/>
      <c r="I234" s="257"/>
      <c r="J234" s="209"/>
      <c r="K234" s="209"/>
      <c r="L234" s="209"/>
      <c r="M234" s="218"/>
      <c r="N234" s="254"/>
      <c r="O234" s="254"/>
      <c r="R234" s="209"/>
      <c r="S234" s="209"/>
      <c r="T234" s="201"/>
      <c r="U234"/>
      <c r="V234"/>
      <c r="W234" s="201"/>
    </row>
    <row r="235" spans="2:26" ht="15.6" thickTop="1">
      <c r="B235" s="219"/>
      <c r="C235" s="219"/>
      <c r="D235" s="219"/>
      <c r="E235" s="219"/>
      <c r="F235" s="219"/>
      <c r="G235" s="219"/>
      <c r="H235" s="219"/>
      <c r="I235" s="219"/>
      <c r="J235" s="219"/>
      <c r="K235" s="219"/>
      <c r="L235" s="219"/>
      <c r="M235" s="219"/>
      <c r="N235" s="219"/>
      <c r="O235" s="219"/>
      <c r="U235"/>
      <c r="V235"/>
    </row>
    <row r="236" spans="2:26" ht="36" customHeight="1">
      <c r="B236" s="226"/>
      <c r="C236" s="195" t="s">
        <v>109</v>
      </c>
      <c r="D236" s="196"/>
      <c r="E236" s="197"/>
      <c r="F236" s="197"/>
      <c r="G236" s="198" t="s">
        <v>111</v>
      </c>
      <c r="H236" s="199"/>
      <c r="I236" s="220"/>
      <c r="J236" s="221" t="s">
        <v>76</v>
      </c>
      <c r="K236" s="220"/>
      <c r="L236" s="197"/>
      <c r="M236" s="197"/>
      <c r="N236" s="197"/>
      <c r="O236" s="200" t="s">
        <v>109</v>
      </c>
      <c r="R236" s="297"/>
      <c r="S236" s="297"/>
      <c r="T236" s="201"/>
      <c r="U236" s="201"/>
      <c r="V236" s="201"/>
      <c r="W236" s="201"/>
    </row>
    <row r="237" spans="2:26" ht="6.75" customHeight="1">
      <c r="B237" s="227"/>
      <c r="C237" s="228"/>
      <c r="D237" s="229"/>
      <c r="E237" s="230"/>
      <c r="F237" s="231"/>
      <c r="G237" s="298"/>
      <c r="H237" s="298"/>
      <c r="I237" s="202"/>
      <c r="J237" s="202"/>
      <c r="K237" s="232"/>
      <c r="L237" s="232"/>
      <c r="M237" s="232"/>
      <c r="N237" s="232"/>
      <c r="O237" s="233"/>
      <c r="T237" s="201"/>
      <c r="U237" s="201"/>
      <c r="V237" s="201"/>
      <c r="W237" s="201"/>
    </row>
    <row r="238" spans="2:26" ht="24" customHeight="1">
      <c r="B238" s="227"/>
      <c r="C238" s="234"/>
      <c r="D238" s="293" t="s">
        <v>112</v>
      </c>
      <c r="E238" s="294"/>
      <c r="F238" s="235"/>
      <c r="G238" s="293" t="s">
        <v>113</v>
      </c>
      <c r="H238" s="294"/>
      <c r="I238" s="202"/>
      <c r="J238" s="293" t="s">
        <v>114</v>
      </c>
      <c r="K238" s="294"/>
      <c r="L238" s="236"/>
      <c r="M238" s="237"/>
      <c r="N238" s="237"/>
      <c r="O238" s="233"/>
      <c r="S238" s="203" t="s">
        <v>115</v>
      </c>
      <c r="T238" s="203">
        <v>14</v>
      </c>
    </row>
    <row r="239" spans="2:26" ht="53.1" customHeight="1">
      <c r="B239" s="238"/>
      <c r="C239" s="239" t="s">
        <v>116</v>
      </c>
      <c r="D239" s="239" t="s">
        <v>117</v>
      </c>
      <c r="E239" s="240" t="s">
        <v>118</v>
      </c>
      <c r="F239" s="241"/>
      <c r="G239" s="242" t="s">
        <v>117</v>
      </c>
      <c r="H239" s="240" t="s">
        <v>118</v>
      </c>
      <c r="I239" s="241"/>
      <c r="J239" s="242" t="s">
        <v>117</v>
      </c>
      <c r="K239" s="239" t="s">
        <v>118</v>
      </c>
      <c r="L239" s="241"/>
      <c r="N239" s="292" t="s">
        <v>119</v>
      </c>
      <c r="O239" s="292"/>
      <c r="R239" s="243"/>
      <c r="S239" s="239" t="s">
        <v>120</v>
      </c>
      <c r="T239" s="239" t="s">
        <v>121</v>
      </c>
      <c r="U239" s="239" t="s">
        <v>122</v>
      </c>
      <c r="V239"/>
      <c r="W239" s="201"/>
      <c r="X239" s="204"/>
      <c r="Y239" s="204"/>
      <c r="Z239" s="204"/>
    </row>
    <row r="240" spans="2:26" s="201" customFormat="1" ht="24" hidden="1" customHeight="1">
      <c r="B240" s="244"/>
      <c r="C240" s="245">
        <v>2</v>
      </c>
      <c r="D240" s="205">
        <v>38.75</v>
      </c>
      <c r="E240" s="205">
        <v>42</v>
      </c>
      <c r="F240" s="206"/>
      <c r="G240" s="205">
        <v>41.75</v>
      </c>
      <c r="H240" s="205">
        <v>45</v>
      </c>
      <c r="I240" s="246"/>
      <c r="J240" s="205">
        <v>44.75</v>
      </c>
      <c r="K240" s="205">
        <v>48.25</v>
      </c>
      <c r="L240" s="207"/>
      <c r="M240" s="208"/>
      <c r="N240" s="292"/>
      <c r="O240" s="292"/>
      <c r="R240" s="209"/>
      <c r="S240" s="205">
        <v>0</v>
      </c>
      <c r="T240" s="205">
        <v>0</v>
      </c>
      <c r="U240" s="205">
        <v>0</v>
      </c>
      <c r="V240"/>
      <c r="Y240" s="210"/>
      <c r="Z240" s="210"/>
    </row>
    <row r="241" spans="2:26" s="201" customFormat="1" ht="24" hidden="1" customHeight="1">
      <c r="B241" s="244"/>
      <c r="C241" s="247">
        <v>3</v>
      </c>
      <c r="D241" s="211">
        <v>40</v>
      </c>
      <c r="E241" s="211">
        <v>43.75</v>
      </c>
      <c r="F241" s="212"/>
      <c r="G241" s="211">
        <v>43.5</v>
      </c>
      <c r="H241" s="211">
        <v>47.5</v>
      </c>
      <c r="I241" s="248"/>
      <c r="J241" s="211">
        <v>47.25</v>
      </c>
      <c r="K241" s="211">
        <v>51</v>
      </c>
      <c r="L241" s="207"/>
      <c r="M241" s="208"/>
      <c r="N241" s="292"/>
      <c r="O241" s="292"/>
      <c r="R241" s="209"/>
      <c r="S241" s="211">
        <v>0</v>
      </c>
      <c r="T241" s="211">
        <v>0</v>
      </c>
      <c r="U241" s="211">
        <v>0</v>
      </c>
      <c r="V241"/>
      <c r="Y241" s="210"/>
      <c r="Z241" s="210"/>
    </row>
    <row r="242" spans="2:26" s="201" customFormat="1" ht="24" hidden="1" customHeight="1">
      <c r="B242" s="244"/>
      <c r="C242" s="249">
        <v>4</v>
      </c>
      <c r="D242" s="205">
        <v>41</v>
      </c>
      <c r="E242" s="205">
        <v>45.5</v>
      </c>
      <c r="F242" s="213"/>
      <c r="G242" s="205">
        <v>45.25</v>
      </c>
      <c r="H242" s="205">
        <v>49.75</v>
      </c>
      <c r="I242" s="250"/>
      <c r="J242" s="205">
        <v>49.5</v>
      </c>
      <c r="K242" s="205">
        <v>54</v>
      </c>
      <c r="L242" s="207"/>
      <c r="M242" s="208"/>
      <c r="N242" s="292"/>
      <c r="O242" s="292"/>
      <c r="R242" s="209"/>
      <c r="S242" s="205">
        <v>0</v>
      </c>
      <c r="T242" s="205">
        <v>0</v>
      </c>
      <c r="U242" s="205">
        <v>0</v>
      </c>
      <c r="V242"/>
      <c r="Y242" s="210"/>
      <c r="Z242" s="210"/>
    </row>
    <row r="243" spans="2:26" s="201" customFormat="1" ht="24" hidden="1" customHeight="1">
      <c r="B243" s="244"/>
      <c r="C243" s="247">
        <v>5</v>
      </c>
      <c r="D243" s="211">
        <v>43.25</v>
      </c>
      <c r="E243" s="211">
        <v>47.5</v>
      </c>
      <c r="F243" s="212"/>
      <c r="G243" s="211">
        <v>47.25</v>
      </c>
      <c r="H243" s="211">
        <v>51.5</v>
      </c>
      <c r="I243" s="248"/>
      <c r="J243" s="211">
        <v>51.25</v>
      </c>
      <c r="K243" s="211">
        <v>55.5</v>
      </c>
      <c r="L243" s="207"/>
      <c r="M243" s="208"/>
      <c r="N243" s="292"/>
      <c r="O243" s="292"/>
      <c r="R243" s="209"/>
      <c r="S243" s="211">
        <v>0</v>
      </c>
      <c r="T243" s="211">
        <v>0</v>
      </c>
      <c r="U243" s="211">
        <v>0</v>
      </c>
      <c r="V243"/>
      <c r="Y243" s="210"/>
      <c r="Z243" s="210"/>
    </row>
    <row r="244" spans="2:26" s="201" customFormat="1" ht="24" customHeight="1">
      <c r="B244" s="244"/>
      <c r="C244" s="249">
        <v>6</v>
      </c>
      <c r="D244" s="205">
        <v>60.25</v>
      </c>
      <c r="E244" s="205">
        <v>65</v>
      </c>
      <c r="F244" s="212"/>
      <c r="G244" s="205">
        <v>66.25</v>
      </c>
      <c r="H244" s="205">
        <v>71.25</v>
      </c>
      <c r="I244" s="248"/>
      <c r="J244" s="205">
        <v>72.75</v>
      </c>
      <c r="K244" s="205">
        <v>77.5</v>
      </c>
      <c r="L244" s="207"/>
      <c r="M244" s="208"/>
      <c r="N244" s="292"/>
      <c r="O244" s="292"/>
      <c r="R244" s="209"/>
      <c r="S244" s="205">
        <v>13.555227272727272</v>
      </c>
      <c r="T244" s="205">
        <v>15.061363636363636</v>
      </c>
      <c r="U244" s="205">
        <v>16.734848484848484</v>
      </c>
      <c r="V244"/>
      <c r="Y244" s="210"/>
      <c r="Z244" s="210"/>
    </row>
    <row r="245" spans="2:26" s="201" customFormat="1" ht="24" customHeight="1">
      <c r="B245" s="244"/>
      <c r="C245" s="247">
        <v>7</v>
      </c>
      <c r="D245" s="211">
        <v>68</v>
      </c>
      <c r="E245" s="211">
        <v>74.25</v>
      </c>
      <c r="F245" s="212"/>
      <c r="G245" s="211">
        <v>76</v>
      </c>
      <c r="H245" s="211">
        <v>82</v>
      </c>
      <c r="I245" s="248"/>
      <c r="J245" s="211">
        <v>84</v>
      </c>
      <c r="K245" s="211">
        <v>90.25</v>
      </c>
      <c r="L245" s="207"/>
      <c r="M245" s="208"/>
      <c r="N245" s="292"/>
      <c r="O245" s="292"/>
      <c r="R245" s="209"/>
      <c r="S245" s="211">
        <v>17.605227272727273</v>
      </c>
      <c r="T245" s="211">
        <v>19.561363636363637</v>
      </c>
      <c r="U245" s="211">
        <v>21.734848484848484</v>
      </c>
      <c r="V245"/>
      <c r="Y245" s="210"/>
      <c r="Z245" s="210"/>
    </row>
    <row r="246" spans="2:26" s="201" customFormat="1" ht="24" customHeight="1">
      <c r="B246" s="244"/>
      <c r="C246" s="249">
        <v>8</v>
      </c>
      <c r="D246" s="205">
        <v>74</v>
      </c>
      <c r="E246" s="205">
        <v>81.25</v>
      </c>
      <c r="F246" s="212"/>
      <c r="G246" s="205">
        <v>83.25</v>
      </c>
      <c r="H246" s="205">
        <v>90.5</v>
      </c>
      <c r="I246" s="248"/>
      <c r="J246" s="205">
        <v>92.75</v>
      </c>
      <c r="K246" s="205">
        <v>100</v>
      </c>
      <c r="L246" s="207"/>
      <c r="M246" s="208"/>
      <c r="N246" s="292"/>
      <c r="O246" s="292"/>
      <c r="R246" s="209"/>
      <c r="S246" s="205">
        <v>19.568863636363638</v>
      </c>
      <c r="T246" s="205">
        <v>21.743181818181821</v>
      </c>
      <c r="U246" s="205">
        <v>24.15909090909091</v>
      </c>
      <c r="V246"/>
      <c r="Y246" s="210"/>
      <c r="Z246" s="210"/>
    </row>
    <row r="247" spans="2:26" s="201" customFormat="1" ht="24" customHeight="1">
      <c r="B247" s="244"/>
      <c r="C247" s="247">
        <v>9</v>
      </c>
      <c r="D247" s="211">
        <v>85</v>
      </c>
      <c r="E247" s="211">
        <v>94</v>
      </c>
      <c r="F247" s="212"/>
      <c r="G247" s="211">
        <v>96.25</v>
      </c>
      <c r="H247" s="211">
        <v>105.25</v>
      </c>
      <c r="I247" s="248"/>
      <c r="J247" s="211">
        <v>107.75</v>
      </c>
      <c r="K247" s="211">
        <v>115.5</v>
      </c>
      <c r="L247" s="207"/>
      <c r="M247" s="208"/>
      <c r="N247" s="292"/>
      <c r="O247" s="292"/>
      <c r="R247" s="209"/>
      <c r="S247" s="211">
        <v>22.524834374999998</v>
      </c>
      <c r="T247" s="211">
        <v>25.027593749999998</v>
      </c>
      <c r="U247" s="211">
        <v>27.808437499999997</v>
      </c>
      <c r="V247"/>
    </row>
    <row r="248" spans="2:26" s="201" customFormat="1" ht="24" customHeight="1">
      <c r="B248" s="244"/>
      <c r="C248" s="249">
        <v>10</v>
      </c>
      <c r="D248" s="205">
        <v>99.25</v>
      </c>
      <c r="E248" s="205">
        <v>111.5</v>
      </c>
      <c r="F248" s="212"/>
      <c r="G248" s="205">
        <v>114.25</v>
      </c>
      <c r="H248" s="205">
        <v>125.25</v>
      </c>
      <c r="I248" s="248"/>
      <c r="J248" s="205">
        <v>128.5</v>
      </c>
      <c r="K248" s="205">
        <v>139.5</v>
      </c>
      <c r="L248" s="207"/>
      <c r="M248" s="208"/>
      <c r="N248" s="292"/>
      <c r="O248" s="292"/>
      <c r="R248" s="209"/>
      <c r="S248" s="205">
        <v>27.535570312500003</v>
      </c>
      <c r="T248" s="205">
        <v>30.595078125000001</v>
      </c>
      <c r="U248" s="205">
        <v>33.994531250000001</v>
      </c>
      <c r="V248"/>
    </row>
    <row r="249" spans="2:26" s="201" customFormat="1" ht="24" customHeight="1">
      <c r="B249" s="244"/>
      <c r="C249" s="247">
        <v>11</v>
      </c>
      <c r="D249" s="211">
        <v>111</v>
      </c>
      <c r="E249" s="211">
        <v>126</v>
      </c>
      <c r="F249" s="214"/>
      <c r="G249" s="211">
        <v>129</v>
      </c>
      <c r="H249" s="211">
        <v>143.75</v>
      </c>
      <c r="I249" s="251"/>
      <c r="J249" s="211">
        <v>147.25</v>
      </c>
      <c r="K249" s="211">
        <v>162</v>
      </c>
      <c r="L249" s="207"/>
      <c r="M249" s="295" t="s">
        <v>123</v>
      </c>
      <c r="N249" s="295"/>
      <c r="O249" s="296">
        <v>1.2100500000000001</v>
      </c>
      <c r="P249" s="296"/>
      <c r="R249" s="209"/>
      <c r="S249" s="211">
        <v>29.673216000000004</v>
      </c>
      <c r="T249" s="211">
        <v>32.970240000000004</v>
      </c>
      <c r="U249" s="211">
        <v>36.633600000000001</v>
      </c>
      <c r="V249"/>
    </row>
    <row r="250" spans="2:26" ht="24" hidden="1" customHeight="1">
      <c r="B250" s="252"/>
      <c r="C250" s="249" t="s">
        <v>124</v>
      </c>
      <c r="D250" s="205">
        <v>136.25</v>
      </c>
      <c r="E250" s="205">
        <v>143.5</v>
      </c>
      <c r="F250" s="215"/>
      <c r="G250" s="205">
        <v>143.25</v>
      </c>
      <c r="H250" s="205">
        <v>150.25</v>
      </c>
      <c r="I250" s="253"/>
      <c r="J250" s="205">
        <v>150</v>
      </c>
      <c r="K250" s="205">
        <v>157</v>
      </c>
      <c r="L250" s="207"/>
      <c r="M250" s="208"/>
      <c r="N250" s="254"/>
      <c r="O250" s="254"/>
      <c r="R250" s="209"/>
      <c r="S250" s="205">
        <v>0</v>
      </c>
      <c r="T250" s="205">
        <v>0</v>
      </c>
      <c r="U250" s="205">
        <v>0</v>
      </c>
      <c r="V250"/>
      <c r="W250" s="201"/>
    </row>
    <row r="251" spans="2:26" ht="24" hidden="1" customHeight="1" outlineLevel="7">
      <c r="B251" s="252"/>
      <c r="C251" s="247" t="s">
        <v>125</v>
      </c>
      <c r="D251" s="211">
        <v>156.75</v>
      </c>
      <c r="E251" s="211">
        <v>163.25</v>
      </c>
      <c r="F251" s="215"/>
      <c r="G251" s="211">
        <v>163</v>
      </c>
      <c r="H251" s="211">
        <v>169.75</v>
      </c>
      <c r="I251" s="253"/>
      <c r="J251" s="211">
        <v>169.5</v>
      </c>
      <c r="K251" s="211">
        <v>176</v>
      </c>
      <c r="L251" s="207"/>
      <c r="M251" s="208"/>
      <c r="N251" s="254"/>
      <c r="O251" s="254"/>
      <c r="R251" s="209"/>
      <c r="S251" s="211">
        <v>0</v>
      </c>
      <c r="T251" s="211">
        <v>0</v>
      </c>
      <c r="U251" s="211">
        <v>0</v>
      </c>
      <c r="V251"/>
      <c r="W251" s="201"/>
    </row>
    <row r="252" spans="2:26" ht="24" hidden="1" customHeight="1" outlineLevel="7">
      <c r="B252" s="252"/>
      <c r="C252" s="255" t="s">
        <v>126</v>
      </c>
      <c r="D252" s="207">
        <v>175.75</v>
      </c>
      <c r="E252" s="207">
        <v>178</v>
      </c>
      <c r="F252" s="215"/>
      <c r="G252" s="207">
        <v>177.75</v>
      </c>
      <c r="H252" s="207">
        <v>180</v>
      </c>
      <c r="I252" s="253"/>
      <c r="J252" s="207">
        <v>179.75</v>
      </c>
      <c r="K252" s="207">
        <v>182</v>
      </c>
      <c r="L252" s="207"/>
      <c r="M252" s="208"/>
      <c r="N252" s="254"/>
      <c r="O252" s="254"/>
      <c r="R252" s="209"/>
      <c r="S252" s="207">
        <v>0</v>
      </c>
      <c r="T252" s="207">
        <v>0</v>
      </c>
      <c r="U252" s="207">
        <v>0</v>
      </c>
      <c r="V252"/>
      <c r="W252" s="201"/>
    </row>
    <row r="253" spans="2:26" ht="15" customHeight="1" collapsed="1" thickBot="1">
      <c r="B253" s="252"/>
      <c r="C253" s="256"/>
      <c r="D253" s="216"/>
      <c r="E253" s="216"/>
      <c r="F253" s="217"/>
      <c r="G253" s="217"/>
      <c r="H253" s="217"/>
      <c r="I253" s="257"/>
      <c r="J253" s="209"/>
      <c r="K253" s="209"/>
      <c r="L253" s="209"/>
      <c r="M253" s="218"/>
      <c r="N253" s="254"/>
      <c r="O253" s="254"/>
      <c r="R253" s="209"/>
      <c r="S253" s="209"/>
      <c r="T253" s="201"/>
      <c r="U253"/>
      <c r="V253"/>
      <c r="W253" s="201"/>
    </row>
    <row r="254" spans="2:26" ht="15.6" hidden="1" thickTop="1">
      <c r="B254" s="219"/>
      <c r="C254" s="219"/>
      <c r="D254" s="219"/>
      <c r="E254" s="219"/>
      <c r="F254" s="219"/>
      <c r="G254" s="219"/>
      <c r="H254" s="219"/>
      <c r="I254" s="219"/>
      <c r="J254" s="219"/>
      <c r="K254" s="219"/>
      <c r="L254" s="219"/>
      <c r="M254" s="219"/>
      <c r="N254" s="219"/>
      <c r="O254" s="219"/>
      <c r="U254"/>
      <c r="V254"/>
    </row>
    <row r="255" spans="2:26" ht="36" hidden="1" customHeight="1">
      <c r="B255" s="226"/>
      <c r="C255" s="195" t="s">
        <v>109</v>
      </c>
      <c r="D255" s="196"/>
      <c r="E255" s="197"/>
      <c r="F255" s="197"/>
      <c r="G255" s="198" t="s">
        <v>111</v>
      </c>
      <c r="H255" s="199"/>
      <c r="I255" s="220"/>
      <c r="J255" s="221" t="s">
        <v>130</v>
      </c>
      <c r="K255" s="220"/>
      <c r="L255" s="197"/>
      <c r="M255" s="197"/>
      <c r="N255" s="197"/>
      <c r="O255" s="200" t="s">
        <v>109</v>
      </c>
      <c r="R255" s="297"/>
      <c r="S255" s="297"/>
      <c r="T255" s="201"/>
      <c r="U255" s="201"/>
      <c r="V255" s="201"/>
      <c r="W255" s="201"/>
    </row>
    <row r="256" spans="2:26" ht="6.75" hidden="1" customHeight="1">
      <c r="B256" s="227"/>
      <c r="C256" s="228"/>
      <c r="D256" s="229"/>
      <c r="E256" s="230"/>
      <c r="F256" s="231"/>
      <c r="G256" s="298"/>
      <c r="H256" s="298"/>
      <c r="I256" s="202"/>
      <c r="J256" s="202"/>
      <c r="K256" s="232"/>
      <c r="L256" s="232"/>
      <c r="M256" s="232"/>
      <c r="N256" s="232"/>
      <c r="O256" s="233"/>
      <c r="T256" s="201"/>
      <c r="U256" s="201"/>
      <c r="V256" s="201"/>
      <c r="W256" s="201"/>
    </row>
    <row r="257" spans="2:26" ht="24" hidden="1" customHeight="1">
      <c r="B257" s="227"/>
      <c r="C257" s="234"/>
      <c r="D257" s="293" t="s">
        <v>112</v>
      </c>
      <c r="E257" s="294"/>
      <c r="F257" s="235"/>
      <c r="G257" s="293" t="s">
        <v>113</v>
      </c>
      <c r="H257" s="294"/>
      <c r="I257" s="202"/>
      <c r="J257" s="293" t="s">
        <v>114</v>
      </c>
      <c r="K257" s="294"/>
      <c r="L257" s="236"/>
      <c r="M257" s="237"/>
      <c r="N257" s="237"/>
      <c r="O257" s="233"/>
      <c r="S257" s="203" t="s">
        <v>115</v>
      </c>
      <c r="T257" s="203">
        <v>15</v>
      </c>
    </row>
    <row r="258" spans="2:26" ht="53.1" hidden="1" customHeight="1">
      <c r="B258" s="238"/>
      <c r="C258" s="239" t="s">
        <v>116</v>
      </c>
      <c r="D258" s="239" t="s">
        <v>117</v>
      </c>
      <c r="E258" s="240" t="s">
        <v>118</v>
      </c>
      <c r="F258" s="241"/>
      <c r="G258" s="242" t="s">
        <v>117</v>
      </c>
      <c r="H258" s="240" t="s">
        <v>118</v>
      </c>
      <c r="I258" s="241"/>
      <c r="J258" s="242" t="s">
        <v>117</v>
      </c>
      <c r="K258" s="239" t="s">
        <v>118</v>
      </c>
      <c r="L258" s="241"/>
      <c r="N258" s="292" t="s">
        <v>119</v>
      </c>
      <c r="O258" s="292"/>
      <c r="R258" s="243"/>
      <c r="S258" s="239" t="s">
        <v>120</v>
      </c>
      <c r="T258" s="239" t="s">
        <v>121</v>
      </c>
      <c r="U258" s="239" t="s">
        <v>122</v>
      </c>
      <c r="V258"/>
      <c r="W258" s="201"/>
      <c r="X258" s="204"/>
      <c r="Y258" s="204"/>
      <c r="Z258" s="204"/>
    </row>
    <row r="259" spans="2:26" s="201" customFormat="1" ht="24" hidden="1" customHeight="1">
      <c r="B259" s="244"/>
      <c r="C259" s="245">
        <v>2</v>
      </c>
      <c r="D259" s="205">
        <v>38.75</v>
      </c>
      <c r="E259" s="205">
        <v>42</v>
      </c>
      <c r="F259" s="206"/>
      <c r="G259" s="205">
        <v>41.75</v>
      </c>
      <c r="H259" s="205">
        <v>45</v>
      </c>
      <c r="I259" s="246"/>
      <c r="J259" s="205">
        <v>44.75</v>
      </c>
      <c r="K259" s="205">
        <v>48.25</v>
      </c>
      <c r="L259" s="207"/>
      <c r="M259" s="208"/>
      <c r="N259" s="292"/>
      <c r="O259" s="292"/>
      <c r="R259" s="209"/>
      <c r="S259" s="205">
        <v>0</v>
      </c>
      <c r="T259" s="205">
        <v>0</v>
      </c>
      <c r="U259" s="205">
        <v>0</v>
      </c>
      <c r="V259"/>
      <c r="Y259" s="210"/>
      <c r="Z259" s="210"/>
    </row>
    <row r="260" spans="2:26" s="201" customFormat="1" ht="24" hidden="1" customHeight="1">
      <c r="B260" s="244"/>
      <c r="C260" s="247">
        <v>3</v>
      </c>
      <c r="D260" s="211">
        <v>40</v>
      </c>
      <c r="E260" s="211">
        <v>43.75</v>
      </c>
      <c r="F260" s="212"/>
      <c r="G260" s="211">
        <v>43.5</v>
      </c>
      <c r="H260" s="211">
        <v>47.5</v>
      </c>
      <c r="I260" s="248"/>
      <c r="J260" s="211">
        <v>47.25</v>
      </c>
      <c r="K260" s="211">
        <v>51</v>
      </c>
      <c r="L260" s="207"/>
      <c r="M260" s="208"/>
      <c r="N260" s="292"/>
      <c r="O260" s="292"/>
      <c r="R260" s="209"/>
      <c r="S260" s="211">
        <v>0</v>
      </c>
      <c r="T260" s="211">
        <v>0</v>
      </c>
      <c r="U260" s="211">
        <v>0</v>
      </c>
      <c r="V260"/>
      <c r="Y260" s="210"/>
      <c r="Z260" s="210"/>
    </row>
    <row r="261" spans="2:26" s="201" customFormat="1" ht="24" hidden="1" customHeight="1">
      <c r="B261" s="244"/>
      <c r="C261" s="249">
        <v>4</v>
      </c>
      <c r="D261" s="205">
        <v>41</v>
      </c>
      <c r="E261" s="205">
        <v>45.5</v>
      </c>
      <c r="F261" s="213"/>
      <c r="G261" s="205">
        <v>45.25</v>
      </c>
      <c r="H261" s="205">
        <v>49.75</v>
      </c>
      <c r="I261" s="250"/>
      <c r="J261" s="205">
        <v>49.5</v>
      </c>
      <c r="K261" s="205">
        <v>54</v>
      </c>
      <c r="L261" s="207"/>
      <c r="M261" s="208"/>
      <c r="N261" s="292"/>
      <c r="O261" s="292"/>
      <c r="R261" s="209"/>
      <c r="S261" s="205">
        <v>0</v>
      </c>
      <c r="T261" s="205">
        <v>0</v>
      </c>
      <c r="U261" s="205">
        <v>0</v>
      </c>
      <c r="V261"/>
      <c r="Y261" s="210"/>
      <c r="Z261" s="210"/>
    </row>
    <row r="262" spans="2:26" s="201" customFormat="1" ht="24" hidden="1" customHeight="1">
      <c r="B262" s="244"/>
      <c r="C262" s="247">
        <v>5</v>
      </c>
      <c r="D262" s="211">
        <v>43.25</v>
      </c>
      <c r="E262" s="211">
        <v>47.5</v>
      </c>
      <c r="F262" s="212"/>
      <c r="G262" s="211">
        <v>47.25</v>
      </c>
      <c r="H262" s="211">
        <v>51.5</v>
      </c>
      <c r="I262" s="248"/>
      <c r="J262" s="211">
        <v>51.25</v>
      </c>
      <c r="K262" s="211">
        <v>55.5</v>
      </c>
      <c r="L262" s="207"/>
      <c r="M262" s="208"/>
      <c r="N262" s="292"/>
      <c r="O262" s="292"/>
      <c r="R262" s="209"/>
      <c r="S262" s="211">
        <v>0</v>
      </c>
      <c r="T262" s="211">
        <v>0</v>
      </c>
      <c r="U262" s="211">
        <v>0</v>
      </c>
      <c r="V262"/>
      <c r="Y262" s="210"/>
      <c r="Z262" s="210"/>
    </row>
    <row r="263" spans="2:26" s="201" customFormat="1" ht="24" hidden="1" customHeight="1">
      <c r="B263" s="244"/>
      <c r="C263" s="249">
        <v>6</v>
      </c>
      <c r="D263" s="205">
        <v>62.5</v>
      </c>
      <c r="E263" s="205">
        <v>67.5</v>
      </c>
      <c r="F263" s="212"/>
      <c r="G263" s="205">
        <v>69</v>
      </c>
      <c r="H263" s="205">
        <v>74</v>
      </c>
      <c r="I263" s="248"/>
      <c r="J263" s="205">
        <v>75.5</v>
      </c>
      <c r="K263" s="205">
        <v>80.5</v>
      </c>
      <c r="L263" s="207"/>
      <c r="M263" s="208"/>
      <c r="N263" s="292"/>
      <c r="O263" s="292"/>
      <c r="R263" s="209"/>
      <c r="S263" s="205">
        <v>15.973200000000002</v>
      </c>
      <c r="T263" s="205">
        <v>17.748000000000001</v>
      </c>
      <c r="U263" s="205">
        <v>19.720000000000002</v>
      </c>
      <c r="V263"/>
      <c r="Y263" s="210"/>
      <c r="Z263" s="210"/>
    </row>
    <row r="264" spans="2:26" s="201" customFormat="1" ht="24" hidden="1" customHeight="1">
      <c r="B264" s="244"/>
      <c r="C264" s="247">
        <v>7</v>
      </c>
      <c r="D264" s="211">
        <v>70.5</v>
      </c>
      <c r="E264" s="211">
        <v>76.5</v>
      </c>
      <c r="F264" s="212"/>
      <c r="G264" s="211">
        <v>78.5</v>
      </c>
      <c r="H264" s="211">
        <v>84.75</v>
      </c>
      <c r="I264" s="248"/>
      <c r="J264" s="211">
        <v>87</v>
      </c>
      <c r="K264" s="211">
        <v>93.25</v>
      </c>
      <c r="L264" s="207"/>
      <c r="M264" s="208"/>
      <c r="N264" s="292"/>
      <c r="O264" s="292"/>
      <c r="R264" s="209"/>
      <c r="S264" s="211">
        <v>20.023200000000003</v>
      </c>
      <c r="T264" s="211">
        <v>22.248000000000001</v>
      </c>
      <c r="U264" s="211">
        <v>24.720000000000002</v>
      </c>
      <c r="V264"/>
      <c r="Y264" s="210"/>
      <c r="Z264" s="210"/>
    </row>
    <row r="265" spans="2:26" s="201" customFormat="1" ht="24" hidden="1" customHeight="1">
      <c r="B265" s="244"/>
      <c r="C265" s="249">
        <v>8</v>
      </c>
      <c r="D265" s="205">
        <v>76.75</v>
      </c>
      <c r="E265" s="205">
        <v>84</v>
      </c>
      <c r="F265" s="212"/>
      <c r="G265" s="205">
        <v>86.25</v>
      </c>
      <c r="H265" s="205">
        <v>93.5</v>
      </c>
      <c r="I265" s="248"/>
      <c r="J265" s="205">
        <v>96</v>
      </c>
      <c r="K265" s="205">
        <v>103.25</v>
      </c>
      <c r="L265" s="207"/>
      <c r="M265" s="208"/>
      <c r="N265" s="292"/>
      <c r="O265" s="292"/>
      <c r="R265" s="209"/>
      <c r="S265" s="205">
        <v>22.258800000000001</v>
      </c>
      <c r="T265" s="205">
        <v>24.731999999999999</v>
      </c>
      <c r="U265" s="205">
        <v>27.48</v>
      </c>
      <c r="V265"/>
      <c r="Y265" s="210"/>
      <c r="Z265" s="210"/>
    </row>
    <row r="266" spans="2:26" s="201" customFormat="1" ht="24" hidden="1" customHeight="1">
      <c r="B266" s="244"/>
      <c r="C266" s="247">
        <v>9</v>
      </c>
      <c r="D266" s="211">
        <v>88.5</v>
      </c>
      <c r="E266" s="211">
        <v>97.5</v>
      </c>
      <c r="F266" s="212"/>
      <c r="G266" s="211">
        <v>100</v>
      </c>
      <c r="H266" s="211">
        <v>109</v>
      </c>
      <c r="I266" s="248"/>
      <c r="J266" s="211">
        <v>112</v>
      </c>
      <c r="K266" s="211">
        <v>119.75</v>
      </c>
      <c r="L266" s="207"/>
      <c r="M266" s="208"/>
      <c r="N266" s="292"/>
      <c r="O266" s="292"/>
      <c r="R266" s="209"/>
      <c r="S266" s="211">
        <v>26.046562499999993</v>
      </c>
      <c r="T266" s="211">
        <v>28.940624999999994</v>
      </c>
      <c r="U266" s="211">
        <v>32.156249999999993</v>
      </c>
      <c r="V266"/>
    </row>
    <row r="267" spans="2:26" s="201" customFormat="1" ht="24" hidden="1" customHeight="1">
      <c r="B267" s="244"/>
      <c r="C267" s="249">
        <v>10</v>
      </c>
      <c r="D267" s="205">
        <v>101.5</v>
      </c>
      <c r="E267" s="205">
        <v>113.75</v>
      </c>
      <c r="F267" s="212"/>
      <c r="G267" s="205">
        <v>116.75</v>
      </c>
      <c r="H267" s="205">
        <v>127.75</v>
      </c>
      <c r="I267" s="248"/>
      <c r="J267" s="205">
        <v>131</v>
      </c>
      <c r="K267" s="205">
        <v>142</v>
      </c>
      <c r="L267" s="207"/>
      <c r="M267" s="208"/>
      <c r="N267" s="292"/>
      <c r="O267" s="292"/>
      <c r="R267" s="209"/>
      <c r="S267" s="205">
        <v>29.710800000000003</v>
      </c>
      <c r="T267" s="205">
        <v>33.012</v>
      </c>
      <c r="U267" s="205">
        <v>36.68</v>
      </c>
      <c r="V267"/>
    </row>
    <row r="268" spans="2:26" s="201" customFormat="1" ht="24" hidden="1" customHeight="1">
      <c r="B268" s="244"/>
      <c r="C268" s="247">
        <v>11</v>
      </c>
      <c r="D268" s="211">
        <v>118.25</v>
      </c>
      <c r="E268" s="211">
        <v>133</v>
      </c>
      <c r="F268" s="214"/>
      <c r="G268" s="211">
        <v>136.75</v>
      </c>
      <c r="H268" s="211">
        <v>151.75</v>
      </c>
      <c r="I268" s="251"/>
      <c r="J268" s="211">
        <v>156</v>
      </c>
      <c r="K268" s="211">
        <v>170.75</v>
      </c>
      <c r="L268" s="207"/>
      <c r="M268" s="295" t="s">
        <v>123</v>
      </c>
      <c r="N268" s="295"/>
      <c r="O268" s="296">
        <v>1.2100500000000001</v>
      </c>
      <c r="P268" s="296"/>
      <c r="R268" s="209"/>
      <c r="S268" s="211">
        <v>36.778764705882352</v>
      </c>
      <c r="T268" s="211">
        <v>40.865294117647053</v>
      </c>
      <c r="U268" s="211">
        <v>45.40588235294117</v>
      </c>
      <c r="V268"/>
    </row>
    <row r="269" spans="2:26" ht="24" hidden="1" customHeight="1">
      <c r="B269" s="252"/>
      <c r="C269" s="249" t="s">
        <v>124</v>
      </c>
      <c r="D269" s="205">
        <v>136.25</v>
      </c>
      <c r="E269" s="205">
        <v>143.5</v>
      </c>
      <c r="F269" s="215"/>
      <c r="G269" s="205">
        <v>143.25</v>
      </c>
      <c r="H269" s="205">
        <v>150.25</v>
      </c>
      <c r="I269" s="253"/>
      <c r="J269" s="205">
        <v>150</v>
      </c>
      <c r="K269" s="205">
        <v>157</v>
      </c>
      <c r="L269" s="207"/>
      <c r="M269" s="208"/>
      <c r="N269" s="254"/>
      <c r="O269" s="254"/>
      <c r="R269" s="209"/>
      <c r="S269" s="205">
        <v>0</v>
      </c>
      <c r="T269" s="205">
        <v>0</v>
      </c>
      <c r="U269" s="205">
        <v>0</v>
      </c>
      <c r="V269"/>
      <c r="W269" s="201"/>
    </row>
    <row r="270" spans="2:26" ht="24" hidden="1" customHeight="1" outlineLevel="7">
      <c r="B270" s="252"/>
      <c r="C270" s="247" t="s">
        <v>125</v>
      </c>
      <c r="D270" s="211">
        <v>156.75</v>
      </c>
      <c r="E270" s="211">
        <v>163.25</v>
      </c>
      <c r="F270" s="215"/>
      <c r="G270" s="211">
        <v>163</v>
      </c>
      <c r="H270" s="211">
        <v>169.75</v>
      </c>
      <c r="I270" s="253"/>
      <c r="J270" s="211">
        <v>169.5</v>
      </c>
      <c r="K270" s="211">
        <v>176</v>
      </c>
      <c r="L270" s="207"/>
      <c r="M270" s="208"/>
      <c r="N270" s="254"/>
      <c r="O270" s="254"/>
      <c r="R270" s="209"/>
      <c r="S270" s="211">
        <v>0</v>
      </c>
      <c r="T270" s="211">
        <v>0</v>
      </c>
      <c r="U270" s="211">
        <v>0</v>
      </c>
      <c r="V270"/>
      <c r="W270" s="201"/>
    </row>
    <row r="271" spans="2:26" ht="24" hidden="1" customHeight="1" outlineLevel="7">
      <c r="B271" s="252"/>
      <c r="C271" s="255" t="s">
        <v>126</v>
      </c>
      <c r="D271" s="207">
        <v>175.75</v>
      </c>
      <c r="E271" s="207">
        <v>178</v>
      </c>
      <c r="F271" s="215"/>
      <c r="G271" s="207">
        <v>177.75</v>
      </c>
      <c r="H271" s="207">
        <v>180</v>
      </c>
      <c r="I271" s="253"/>
      <c r="J271" s="207">
        <v>179.75</v>
      </c>
      <c r="K271" s="207">
        <v>182</v>
      </c>
      <c r="L271" s="207"/>
      <c r="M271" s="208"/>
      <c r="N271" s="254"/>
      <c r="O271" s="254"/>
      <c r="R271" s="209"/>
      <c r="S271" s="207">
        <v>0</v>
      </c>
      <c r="T271" s="207">
        <v>0</v>
      </c>
      <c r="U271" s="207">
        <v>0</v>
      </c>
      <c r="V271"/>
      <c r="W271" s="201"/>
    </row>
    <row r="272" spans="2:26" ht="15" hidden="1" customHeight="1" collapsed="1" thickBot="1">
      <c r="B272" s="252"/>
      <c r="C272" s="256"/>
      <c r="D272" s="216"/>
      <c r="E272" s="216"/>
      <c r="F272" s="217"/>
      <c r="G272" s="217"/>
      <c r="H272" s="217"/>
      <c r="I272" s="257"/>
      <c r="J272" s="209"/>
      <c r="K272" s="209"/>
      <c r="L272" s="209"/>
      <c r="M272" s="218"/>
      <c r="N272" s="254"/>
      <c r="O272" s="254"/>
      <c r="R272" s="209"/>
      <c r="S272" s="209"/>
      <c r="T272" s="201"/>
      <c r="U272"/>
      <c r="V272"/>
      <c r="W272" s="201"/>
    </row>
    <row r="273" spans="2:26" ht="15.6" thickTop="1">
      <c r="B273" s="219"/>
      <c r="C273" s="219"/>
      <c r="D273" s="219"/>
      <c r="E273" s="219"/>
      <c r="F273" s="219"/>
      <c r="G273" s="219"/>
      <c r="H273" s="219"/>
      <c r="I273" s="219"/>
      <c r="J273" s="219"/>
      <c r="K273" s="219"/>
      <c r="L273" s="219"/>
      <c r="M273" s="219"/>
      <c r="N273" s="219"/>
      <c r="O273" s="219"/>
      <c r="U273"/>
      <c r="V273"/>
    </row>
    <row r="274" spans="2:26" ht="36" customHeight="1">
      <c r="B274" s="226"/>
      <c r="C274" s="195" t="s">
        <v>109</v>
      </c>
      <c r="D274" s="196"/>
      <c r="E274" s="197"/>
      <c r="F274" s="197"/>
      <c r="G274" s="198" t="s">
        <v>111</v>
      </c>
      <c r="H274" s="199"/>
      <c r="I274" s="220"/>
      <c r="J274" s="221" t="s">
        <v>68</v>
      </c>
      <c r="K274" s="220"/>
      <c r="L274" s="197"/>
      <c r="M274" s="197"/>
      <c r="N274" s="197"/>
      <c r="O274" s="200" t="s">
        <v>109</v>
      </c>
      <c r="R274" s="297"/>
      <c r="S274" s="297"/>
      <c r="T274" s="201"/>
      <c r="U274" s="201"/>
      <c r="V274" s="201"/>
      <c r="W274" s="201"/>
    </row>
    <row r="275" spans="2:26" ht="6.75" customHeight="1">
      <c r="B275" s="227"/>
      <c r="C275" s="228"/>
      <c r="D275" s="229"/>
      <c r="E275" s="230"/>
      <c r="F275" s="231"/>
      <c r="G275" s="298"/>
      <c r="H275" s="298"/>
      <c r="I275" s="202"/>
      <c r="J275" s="202"/>
      <c r="K275" s="232"/>
      <c r="L275" s="232"/>
      <c r="M275" s="232"/>
      <c r="N275" s="232"/>
      <c r="O275" s="233"/>
      <c r="T275" s="201"/>
      <c r="U275" s="201"/>
      <c r="V275" s="201"/>
      <c r="W275" s="201"/>
    </row>
    <row r="276" spans="2:26" ht="24" customHeight="1">
      <c r="B276" s="227"/>
      <c r="C276" s="234"/>
      <c r="D276" s="293" t="s">
        <v>112</v>
      </c>
      <c r="E276" s="294"/>
      <c r="F276" s="235"/>
      <c r="G276" s="293" t="s">
        <v>113</v>
      </c>
      <c r="H276" s="294"/>
      <c r="I276" s="202"/>
      <c r="J276" s="293" t="s">
        <v>114</v>
      </c>
      <c r="K276" s="294"/>
      <c r="L276" s="236"/>
      <c r="M276" s="237"/>
      <c r="N276" s="237"/>
      <c r="O276" s="233"/>
      <c r="S276" s="203" t="s">
        <v>115</v>
      </c>
      <c r="T276" s="203">
        <v>16</v>
      </c>
    </row>
    <row r="277" spans="2:26" ht="53.1" customHeight="1">
      <c r="B277" s="238"/>
      <c r="C277" s="239" t="s">
        <v>116</v>
      </c>
      <c r="D277" s="239" t="s">
        <v>117</v>
      </c>
      <c r="E277" s="240" t="s">
        <v>118</v>
      </c>
      <c r="F277" s="241"/>
      <c r="G277" s="242" t="s">
        <v>117</v>
      </c>
      <c r="H277" s="240" t="s">
        <v>118</v>
      </c>
      <c r="I277" s="241"/>
      <c r="J277" s="242" t="s">
        <v>117</v>
      </c>
      <c r="K277" s="239" t="s">
        <v>118</v>
      </c>
      <c r="L277" s="241"/>
      <c r="N277" s="292" t="s">
        <v>119</v>
      </c>
      <c r="O277" s="292"/>
      <c r="R277" s="243"/>
      <c r="S277" s="239" t="s">
        <v>120</v>
      </c>
      <c r="T277" s="239" t="s">
        <v>121</v>
      </c>
      <c r="U277" s="239" t="s">
        <v>122</v>
      </c>
      <c r="V277"/>
      <c r="W277" s="201"/>
      <c r="X277" s="204"/>
      <c r="Y277" s="204"/>
      <c r="Z277" s="204"/>
    </row>
    <row r="278" spans="2:26" s="201" customFormat="1" ht="24" hidden="1" customHeight="1">
      <c r="B278" s="244"/>
      <c r="C278" s="245">
        <v>2</v>
      </c>
      <c r="D278" s="205">
        <v>38.75</v>
      </c>
      <c r="E278" s="205">
        <v>42</v>
      </c>
      <c r="F278" s="206"/>
      <c r="G278" s="205">
        <v>41.75</v>
      </c>
      <c r="H278" s="205">
        <v>45</v>
      </c>
      <c r="I278" s="246"/>
      <c r="J278" s="205">
        <v>44.75</v>
      </c>
      <c r="K278" s="205">
        <v>48.25</v>
      </c>
      <c r="L278" s="207"/>
      <c r="M278" s="208"/>
      <c r="N278" s="292"/>
      <c r="O278" s="292"/>
      <c r="R278" s="209"/>
      <c r="S278" s="205">
        <v>0</v>
      </c>
      <c r="T278" s="205">
        <v>0</v>
      </c>
      <c r="U278" s="205">
        <v>0</v>
      </c>
      <c r="V278"/>
      <c r="Y278" s="210"/>
      <c r="Z278" s="210"/>
    </row>
    <row r="279" spans="2:26" s="201" customFormat="1" ht="24" hidden="1" customHeight="1">
      <c r="B279" s="244"/>
      <c r="C279" s="247">
        <v>3</v>
      </c>
      <c r="D279" s="211">
        <v>40</v>
      </c>
      <c r="E279" s="211">
        <v>43.75</v>
      </c>
      <c r="F279" s="212"/>
      <c r="G279" s="211">
        <v>43.5</v>
      </c>
      <c r="H279" s="211">
        <v>47.5</v>
      </c>
      <c r="I279" s="248"/>
      <c r="J279" s="211">
        <v>47.25</v>
      </c>
      <c r="K279" s="211">
        <v>51</v>
      </c>
      <c r="L279" s="207"/>
      <c r="M279" s="208"/>
      <c r="N279" s="292"/>
      <c r="O279" s="292"/>
      <c r="R279" s="209"/>
      <c r="S279" s="211">
        <v>0</v>
      </c>
      <c r="T279" s="211">
        <v>0</v>
      </c>
      <c r="U279" s="211">
        <v>0</v>
      </c>
      <c r="V279"/>
      <c r="Y279" s="210"/>
      <c r="Z279" s="210"/>
    </row>
    <row r="280" spans="2:26" s="201" customFormat="1" ht="24" hidden="1" customHeight="1">
      <c r="B280" s="244"/>
      <c r="C280" s="249">
        <v>4</v>
      </c>
      <c r="D280" s="205">
        <v>41</v>
      </c>
      <c r="E280" s="205">
        <v>45.5</v>
      </c>
      <c r="F280" s="213"/>
      <c r="G280" s="205">
        <v>45.25</v>
      </c>
      <c r="H280" s="205">
        <v>49.75</v>
      </c>
      <c r="I280" s="250"/>
      <c r="J280" s="205">
        <v>49.5</v>
      </c>
      <c r="K280" s="205">
        <v>54</v>
      </c>
      <c r="L280" s="207"/>
      <c r="M280" s="208"/>
      <c r="N280" s="292"/>
      <c r="O280" s="292"/>
      <c r="R280" s="209"/>
      <c r="S280" s="205">
        <v>0</v>
      </c>
      <c r="T280" s="205">
        <v>0</v>
      </c>
      <c r="U280" s="205">
        <v>0</v>
      </c>
      <c r="V280"/>
      <c r="Y280" s="210"/>
      <c r="Z280" s="210"/>
    </row>
    <row r="281" spans="2:26" s="201" customFormat="1" ht="24" hidden="1" customHeight="1">
      <c r="B281" s="244"/>
      <c r="C281" s="247">
        <v>5</v>
      </c>
      <c r="D281" s="211">
        <v>43.25</v>
      </c>
      <c r="E281" s="211">
        <v>47.5</v>
      </c>
      <c r="F281" s="212"/>
      <c r="G281" s="211">
        <v>47.25</v>
      </c>
      <c r="H281" s="211">
        <v>51.5</v>
      </c>
      <c r="I281" s="248"/>
      <c r="J281" s="211">
        <v>51.25</v>
      </c>
      <c r="K281" s="211">
        <v>55.5</v>
      </c>
      <c r="L281" s="207"/>
      <c r="M281" s="208"/>
      <c r="N281" s="292"/>
      <c r="O281" s="292"/>
      <c r="R281" s="209"/>
      <c r="S281" s="211">
        <v>0</v>
      </c>
      <c r="T281" s="211">
        <v>0</v>
      </c>
      <c r="U281" s="211">
        <v>0</v>
      </c>
      <c r="V281"/>
      <c r="Y281" s="210"/>
      <c r="Z281" s="210"/>
    </row>
    <row r="282" spans="2:26" s="201" customFormat="1" ht="24" customHeight="1">
      <c r="B282" s="244"/>
      <c r="C282" s="249">
        <v>6</v>
      </c>
      <c r="D282" s="205">
        <v>62.5</v>
      </c>
      <c r="E282" s="205">
        <v>67.5</v>
      </c>
      <c r="F282" s="212"/>
      <c r="G282" s="205">
        <v>69</v>
      </c>
      <c r="H282" s="205">
        <v>74</v>
      </c>
      <c r="I282" s="248"/>
      <c r="J282" s="205">
        <v>75.5</v>
      </c>
      <c r="K282" s="205">
        <v>80.5</v>
      </c>
      <c r="L282" s="207"/>
      <c r="M282" s="208"/>
      <c r="N282" s="292"/>
      <c r="O282" s="292"/>
      <c r="R282" s="209"/>
      <c r="S282" s="205">
        <v>15.973200000000002</v>
      </c>
      <c r="T282" s="205">
        <v>17.748000000000001</v>
      </c>
      <c r="U282" s="205">
        <v>19.720000000000002</v>
      </c>
      <c r="V282"/>
      <c r="Y282" s="210"/>
      <c r="Z282" s="210"/>
    </row>
    <row r="283" spans="2:26" s="201" customFormat="1" ht="24" customHeight="1">
      <c r="B283" s="244"/>
      <c r="C283" s="247">
        <v>7</v>
      </c>
      <c r="D283" s="211">
        <v>70.5</v>
      </c>
      <c r="E283" s="211">
        <v>76.5</v>
      </c>
      <c r="F283" s="212"/>
      <c r="G283" s="211">
        <v>78.5</v>
      </c>
      <c r="H283" s="211">
        <v>84.75</v>
      </c>
      <c r="I283" s="248"/>
      <c r="J283" s="211">
        <v>87</v>
      </c>
      <c r="K283" s="211">
        <v>93.25</v>
      </c>
      <c r="L283" s="207"/>
      <c r="M283" s="208"/>
      <c r="N283" s="292"/>
      <c r="O283" s="292"/>
      <c r="R283" s="209"/>
      <c r="S283" s="211">
        <v>20.023200000000003</v>
      </c>
      <c r="T283" s="211">
        <v>22.248000000000001</v>
      </c>
      <c r="U283" s="211">
        <v>24.720000000000002</v>
      </c>
      <c r="V283"/>
      <c r="Y283" s="210"/>
      <c r="Z283" s="210"/>
    </row>
    <row r="284" spans="2:26" s="201" customFormat="1" ht="24" customHeight="1">
      <c r="B284" s="244"/>
      <c r="C284" s="249">
        <v>8</v>
      </c>
      <c r="D284" s="205">
        <v>76.75</v>
      </c>
      <c r="E284" s="205">
        <v>84</v>
      </c>
      <c r="F284" s="212"/>
      <c r="G284" s="205">
        <v>86.25</v>
      </c>
      <c r="H284" s="205">
        <v>93.5</v>
      </c>
      <c r="I284" s="248"/>
      <c r="J284" s="205">
        <v>96</v>
      </c>
      <c r="K284" s="205">
        <v>103.25</v>
      </c>
      <c r="L284" s="207"/>
      <c r="M284" s="208"/>
      <c r="N284" s="292"/>
      <c r="O284" s="292"/>
      <c r="R284" s="209"/>
      <c r="S284" s="205">
        <v>22.258800000000001</v>
      </c>
      <c r="T284" s="205">
        <v>24.731999999999999</v>
      </c>
      <c r="U284" s="205">
        <v>27.48</v>
      </c>
      <c r="V284"/>
      <c r="Y284" s="210"/>
      <c r="Z284" s="210"/>
    </row>
    <row r="285" spans="2:26" s="201" customFormat="1" ht="24" customHeight="1">
      <c r="B285" s="244"/>
      <c r="C285" s="247">
        <v>9</v>
      </c>
      <c r="D285" s="211">
        <v>88.5</v>
      </c>
      <c r="E285" s="211">
        <v>97.5</v>
      </c>
      <c r="F285" s="212"/>
      <c r="G285" s="211">
        <v>100</v>
      </c>
      <c r="H285" s="211">
        <v>109</v>
      </c>
      <c r="I285" s="248"/>
      <c r="J285" s="211">
        <v>112</v>
      </c>
      <c r="K285" s="211">
        <v>119.75</v>
      </c>
      <c r="L285" s="207"/>
      <c r="M285" s="208"/>
      <c r="N285" s="292"/>
      <c r="O285" s="292"/>
      <c r="R285" s="209"/>
      <c r="S285" s="211">
        <v>26.046562499999993</v>
      </c>
      <c r="T285" s="211">
        <v>28.940624999999994</v>
      </c>
      <c r="U285" s="211">
        <v>32.156249999999993</v>
      </c>
      <c r="V285"/>
    </row>
    <row r="286" spans="2:26" s="201" customFormat="1" ht="24" customHeight="1">
      <c r="B286" s="244"/>
      <c r="C286" s="249">
        <v>10</v>
      </c>
      <c r="D286" s="205">
        <v>101.5</v>
      </c>
      <c r="E286" s="205">
        <v>113.75</v>
      </c>
      <c r="F286" s="212"/>
      <c r="G286" s="205">
        <v>116.75</v>
      </c>
      <c r="H286" s="205">
        <v>127.75</v>
      </c>
      <c r="I286" s="248"/>
      <c r="J286" s="205">
        <v>131</v>
      </c>
      <c r="K286" s="205">
        <v>142</v>
      </c>
      <c r="L286" s="207"/>
      <c r="M286" s="208"/>
      <c r="N286" s="292"/>
      <c r="O286" s="292"/>
      <c r="R286" s="209"/>
      <c r="S286" s="205">
        <v>29.710800000000003</v>
      </c>
      <c r="T286" s="205">
        <v>33.012</v>
      </c>
      <c r="U286" s="205">
        <v>36.68</v>
      </c>
      <c r="V286"/>
    </row>
    <row r="287" spans="2:26" s="201" customFormat="1" ht="24" customHeight="1">
      <c r="B287" s="244"/>
      <c r="C287" s="247">
        <v>11</v>
      </c>
      <c r="D287" s="211">
        <v>118.25</v>
      </c>
      <c r="E287" s="211">
        <v>133</v>
      </c>
      <c r="F287" s="214"/>
      <c r="G287" s="211">
        <v>136.75</v>
      </c>
      <c r="H287" s="211">
        <v>151.75</v>
      </c>
      <c r="I287" s="251"/>
      <c r="J287" s="211">
        <v>156</v>
      </c>
      <c r="K287" s="211">
        <v>170.75</v>
      </c>
      <c r="L287" s="207"/>
      <c r="M287" s="295" t="s">
        <v>123</v>
      </c>
      <c r="N287" s="295"/>
      <c r="O287" s="296">
        <v>1.2100500000000001</v>
      </c>
      <c r="P287" s="296"/>
      <c r="R287" s="209"/>
      <c r="S287" s="211">
        <v>36.778764705882352</v>
      </c>
      <c r="T287" s="211">
        <v>40.865294117647053</v>
      </c>
      <c r="U287" s="211">
        <v>45.40588235294117</v>
      </c>
      <c r="V287"/>
    </row>
    <row r="288" spans="2:26" ht="24" hidden="1" customHeight="1">
      <c r="B288" s="252"/>
      <c r="C288" s="249" t="s">
        <v>124</v>
      </c>
      <c r="D288" s="205">
        <v>136.25</v>
      </c>
      <c r="E288" s="205">
        <v>143.5</v>
      </c>
      <c r="F288" s="215"/>
      <c r="G288" s="205">
        <v>143.25</v>
      </c>
      <c r="H288" s="205">
        <v>150.25</v>
      </c>
      <c r="I288" s="253"/>
      <c r="J288" s="205">
        <v>150</v>
      </c>
      <c r="K288" s="205">
        <v>157</v>
      </c>
      <c r="L288" s="207"/>
      <c r="M288" s="208"/>
      <c r="N288" s="254"/>
      <c r="O288" s="254"/>
      <c r="R288" s="209"/>
      <c r="S288" s="205">
        <v>0</v>
      </c>
      <c r="T288" s="205">
        <v>0</v>
      </c>
      <c r="U288" s="205">
        <v>0</v>
      </c>
      <c r="V288"/>
      <c r="W288" s="201"/>
    </row>
    <row r="289" spans="2:26" ht="24" hidden="1" customHeight="1" outlineLevel="7">
      <c r="B289" s="252"/>
      <c r="C289" s="247" t="s">
        <v>125</v>
      </c>
      <c r="D289" s="211">
        <v>156.75</v>
      </c>
      <c r="E289" s="211">
        <v>163.25</v>
      </c>
      <c r="F289" s="215"/>
      <c r="G289" s="211">
        <v>163</v>
      </c>
      <c r="H289" s="211">
        <v>169.75</v>
      </c>
      <c r="I289" s="253"/>
      <c r="J289" s="211">
        <v>169.5</v>
      </c>
      <c r="K289" s="211">
        <v>176</v>
      </c>
      <c r="L289" s="207"/>
      <c r="M289" s="208"/>
      <c r="N289" s="254"/>
      <c r="O289" s="254"/>
      <c r="R289" s="209"/>
      <c r="S289" s="211">
        <v>0</v>
      </c>
      <c r="T289" s="211">
        <v>0</v>
      </c>
      <c r="U289" s="211">
        <v>0</v>
      </c>
      <c r="V289"/>
      <c r="W289" s="201"/>
    </row>
    <row r="290" spans="2:26" ht="24" hidden="1" customHeight="1" outlineLevel="7">
      <c r="B290" s="252"/>
      <c r="C290" s="255" t="s">
        <v>126</v>
      </c>
      <c r="D290" s="207">
        <v>175.75</v>
      </c>
      <c r="E290" s="207">
        <v>178</v>
      </c>
      <c r="F290" s="215"/>
      <c r="G290" s="207">
        <v>177.75</v>
      </c>
      <c r="H290" s="207">
        <v>180</v>
      </c>
      <c r="I290" s="253"/>
      <c r="J290" s="207">
        <v>179.75</v>
      </c>
      <c r="K290" s="207">
        <v>182</v>
      </c>
      <c r="L290" s="207"/>
      <c r="M290" s="208"/>
      <c r="N290" s="254"/>
      <c r="O290" s="254"/>
      <c r="R290" s="209"/>
      <c r="S290" s="207">
        <v>0</v>
      </c>
      <c r="T290" s="207">
        <v>0</v>
      </c>
      <c r="U290" s="207">
        <v>0</v>
      </c>
      <c r="V290"/>
      <c r="W290" s="201"/>
    </row>
    <row r="291" spans="2:26" ht="15" customHeight="1" collapsed="1" thickBot="1">
      <c r="B291" s="252"/>
      <c r="C291" s="256"/>
      <c r="D291" s="216"/>
      <c r="E291" s="216"/>
      <c r="F291" s="217"/>
      <c r="G291" s="217"/>
      <c r="H291" s="217"/>
      <c r="I291" s="257"/>
      <c r="J291" s="209"/>
      <c r="K291" s="209"/>
      <c r="L291" s="209"/>
      <c r="M291" s="218"/>
      <c r="N291" s="254"/>
      <c r="O291" s="254"/>
      <c r="R291" s="209"/>
      <c r="S291" s="209"/>
      <c r="T291" s="201"/>
      <c r="U291"/>
      <c r="V291"/>
      <c r="W291" s="201"/>
    </row>
    <row r="292" spans="2:26" ht="15.6" thickTop="1">
      <c r="B292" s="219"/>
      <c r="C292" s="219"/>
      <c r="D292" s="219"/>
      <c r="E292" s="219"/>
      <c r="F292" s="219"/>
      <c r="G292" s="219"/>
      <c r="H292" s="219"/>
      <c r="I292" s="219"/>
      <c r="J292" s="219"/>
      <c r="K292" s="219"/>
      <c r="L292" s="219"/>
      <c r="M292" s="219"/>
      <c r="N292" s="219"/>
      <c r="O292" s="219"/>
      <c r="U292"/>
      <c r="V292"/>
    </row>
    <row r="293" spans="2:26" ht="36" customHeight="1">
      <c r="B293" s="226"/>
      <c r="C293" s="195" t="s">
        <v>109</v>
      </c>
      <c r="D293" s="196"/>
      <c r="E293" s="197"/>
      <c r="F293" s="197"/>
      <c r="G293" s="198" t="s">
        <v>111</v>
      </c>
      <c r="H293" s="199"/>
      <c r="I293" s="220"/>
      <c r="J293" s="221" t="s">
        <v>74</v>
      </c>
      <c r="K293" s="220"/>
      <c r="L293" s="197"/>
      <c r="M293" s="197"/>
      <c r="N293" s="197"/>
      <c r="O293" s="200" t="s">
        <v>109</v>
      </c>
      <c r="R293" s="297"/>
      <c r="S293" s="297"/>
      <c r="T293" s="201"/>
      <c r="U293" s="201"/>
      <c r="V293" s="201"/>
      <c r="W293" s="201"/>
    </row>
    <row r="294" spans="2:26" ht="6.75" customHeight="1">
      <c r="B294" s="227"/>
      <c r="C294" s="228"/>
      <c r="D294" s="229"/>
      <c r="E294" s="230"/>
      <c r="F294" s="231"/>
      <c r="G294" s="298"/>
      <c r="H294" s="298"/>
      <c r="I294" s="202"/>
      <c r="J294" s="202"/>
      <c r="K294" s="232"/>
      <c r="L294" s="232"/>
      <c r="M294" s="232"/>
      <c r="N294" s="232"/>
      <c r="O294" s="233"/>
      <c r="T294" s="201"/>
      <c r="U294" s="201"/>
      <c r="V294" s="201"/>
      <c r="W294" s="201"/>
    </row>
    <row r="295" spans="2:26" ht="24" customHeight="1">
      <c r="B295" s="227"/>
      <c r="C295" s="234"/>
      <c r="D295" s="293" t="s">
        <v>112</v>
      </c>
      <c r="E295" s="294"/>
      <c r="F295" s="235"/>
      <c r="G295" s="293" t="s">
        <v>113</v>
      </c>
      <c r="H295" s="294"/>
      <c r="I295" s="202"/>
      <c r="J295" s="293" t="s">
        <v>114</v>
      </c>
      <c r="K295" s="294"/>
      <c r="L295" s="236"/>
      <c r="M295" s="237"/>
      <c r="N295" s="237"/>
      <c r="O295" s="233"/>
      <c r="S295" s="203" t="s">
        <v>115</v>
      </c>
      <c r="T295" s="203">
        <v>17</v>
      </c>
    </row>
    <row r="296" spans="2:26" ht="53.1" customHeight="1">
      <c r="B296" s="238"/>
      <c r="C296" s="239" t="s">
        <v>116</v>
      </c>
      <c r="D296" s="239" t="s">
        <v>117</v>
      </c>
      <c r="E296" s="240" t="s">
        <v>118</v>
      </c>
      <c r="F296" s="241"/>
      <c r="G296" s="242" t="s">
        <v>117</v>
      </c>
      <c r="H296" s="240" t="s">
        <v>118</v>
      </c>
      <c r="I296" s="241"/>
      <c r="J296" s="242" t="s">
        <v>117</v>
      </c>
      <c r="K296" s="239" t="s">
        <v>118</v>
      </c>
      <c r="L296" s="241"/>
      <c r="N296" s="292" t="s">
        <v>119</v>
      </c>
      <c r="O296" s="292"/>
      <c r="R296" s="243"/>
      <c r="S296" s="239" t="s">
        <v>120</v>
      </c>
      <c r="T296" s="239" t="s">
        <v>121</v>
      </c>
      <c r="U296" s="239" t="s">
        <v>122</v>
      </c>
      <c r="V296"/>
      <c r="W296" s="201"/>
      <c r="X296" s="204"/>
      <c r="Y296" s="204"/>
      <c r="Z296" s="204"/>
    </row>
    <row r="297" spans="2:26" s="201" customFormat="1" ht="24" hidden="1" customHeight="1">
      <c r="B297" s="244"/>
      <c r="C297" s="245">
        <v>2</v>
      </c>
      <c r="D297" s="205">
        <v>38.75</v>
      </c>
      <c r="E297" s="205">
        <v>42</v>
      </c>
      <c r="F297" s="206"/>
      <c r="G297" s="205">
        <v>41.75</v>
      </c>
      <c r="H297" s="205">
        <v>45</v>
      </c>
      <c r="I297" s="246"/>
      <c r="J297" s="205">
        <v>44.75</v>
      </c>
      <c r="K297" s="205">
        <v>48.25</v>
      </c>
      <c r="L297" s="207"/>
      <c r="M297" s="208"/>
      <c r="N297" s="292"/>
      <c r="O297" s="292"/>
      <c r="R297" s="209"/>
      <c r="S297" s="205">
        <v>0</v>
      </c>
      <c r="T297" s="205">
        <v>0</v>
      </c>
      <c r="U297" s="205">
        <v>0</v>
      </c>
      <c r="V297"/>
      <c r="Y297" s="210"/>
      <c r="Z297" s="210"/>
    </row>
    <row r="298" spans="2:26" s="201" customFormat="1" ht="24" hidden="1" customHeight="1">
      <c r="B298" s="244"/>
      <c r="C298" s="247">
        <v>3</v>
      </c>
      <c r="D298" s="211">
        <v>40</v>
      </c>
      <c r="E298" s="211">
        <v>43.75</v>
      </c>
      <c r="F298" s="212"/>
      <c r="G298" s="211">
        <v>43.5</v>
      </c>
      <c r="H298" s="211">
        <v>47.5</v>
      </c>
      <c r="I298" s="248"/>
      <c r="J298" s="211">
        <v>47.25</v>
      </c>
      <c r="K298" s="211">
        <v>51</v>
      </c>
      <c r="L298" s="207"/>
      <c r="M298" s="208"/>
      <c r="N298" s="292"/>
      <c r="O298" s="292"/>
      <c r="R298" s="209"/>
      <c r="S298" s="211">
        <v>0</v>
      </c>
      <c r="T298" s="211">
        <v>0</v>
      </c>
      <c r="U298" s="211">
        <v>0</v>
      </c>
      <c r="V298"/>
      <c r="Y298" s="210"/>
      <c r="Z298" s="210"/>
    </row>
    <row r="299" spans="2:26" s="201" customFormat="1" ht="24" hidden="1" customHeight="1">
      <c r="B299" s="244"/>
      <c r="C299" s="249">
        <v>4</v>
      </c>
      <c r="D299" s="205">
        <v>41</v>
      </c>
      <c r="E299" s="205">
        <v>45.5</v>
      </c>
      <c r="F299" s="213"/>
      <c r="G299" s="205">
        <v>45.25</v>
      </c>
      <c r="H299" s="205">
        <v>49.75</v>
      </c>
      <c r="I299" s="250"/>
      <c r="J299" s="205">
        <v>49.5</v>
      </c>
      <c r="K299" s="205">
        <v>54</v>
      </c>
      <c r="L299" s="207"/>
      <c r="M299" s="208"/>
      <c r="N299" s="292"/>
      <c r="O299" s="292"/>
      <c r="R299" s="209"/>
      <c r="S299" s="205">
        <v>0</v>
      </c>
      <c r="T299" s="205">
        <v>0</v>
      </c>
      <c r="U299" s="205">
        <v>0</v>
      </c>
      <c r="V299"/>
      <c r="Y299" s="210"/>
      <c r="Z299" s="210"/>
    </row>
    <row r="300" spans="2:26" s="201" customFormat="1" ht="24" hidden="1" customHeight="1">
      <c r="B300" s="244"/>
      <c r="C300" s="247">
        <v>5</v>
      </c>
      <c r="D300" s="211">
        <v>43.25</v>
      </c>
      <c r="E300" s="211">
        <v>47.5</v>
      </c>
      <c r="F300" s="212"/>
      <c r="G300" s="211">
        <v>47.25</v>
      </c>
      <c r="H300" s="211">
        <v>51.5</v>
      </c>
      <c r="I300" s="248"/>
      <c r="J300" s="211">
        <v>51.25</v>
      </c>
      <c r="K300" s="211">
        <v>55.5</v>
      </c>
      <c r="L300" s="207"/>
      <c r="M300" s="208"/>
      <c r="N300" s="292"/>
      <c r="O300" s="292"/>
      <c r="R300" s="209"/>
      <c r="S300" s="211">
        <v>0</v>
      </c>
      <c r="T300" s="211">
        <v>0</v>
      </c>
      <c r="U300" s="211">
        <v>0</v>
      </c>
      <c r="V300"/>
      <c r="Y300" s="210"/>
      <c r="Z300" s="210"/>
    </row>
    <row r="301" spans="2:26" s="201" customFormat="1" ht="24" customHeight="1">
      <c r="B301" s="244"/>
      <c r="C301" s="249">
        <v>6</v>
      </c>
      <c r="D301" s="205">
        <v>59.5</v>
      </c>
      <c r="E301" s="205">
        <v>64.5</v>
      </c>
      <c r="F301" s="212"/>
      <c r="G301" s="205">
        <v>65.75</v>
      </c>
      <c r="H301" s="205">
        <v>70.75</v>
      </c>
      <c r="I301" s="248"/>
      <c r="J301" s="205">
        <v>72</v>
      </c>
      <c r="K301" s="205">
        <v>77</v>
      </c>
      <c r="L301" s="207"/>
      <c r="M301" s="208"/>
      <c r="N301" s="292"/>
      <c r="O301" s="292"/>
      <c r="R301" s="209"/>
      <c r="S301" s="205">
        <v>13.040047058823529</v>
      </c>
      <c r="T301" s="205">
        <v>14.488941176470588</v>
      </c>
      <c r="U301" s="205">
        <v>16.098823529411764</v>
      </c>
      <c r="V301"/>
      <c r="Y301" s="210"/>
      <c r="Z301" s="210"/>
    </row>
    <row r="302" spans="2:26" s="201" customFormat="1" ht="24" customHeight="1">
      <c r="B302" s="244"/>
      <c r="C302" s="247">
        <v>7</v>
      </c>
      <c r="D302" s="211">
        <v>67.5</v>
      </c>
      <c r="E302" s="211">
        <v>73.75</v>
      </c>
      <c r="F302" s="212"/>
      <c r="G302" s="211">
        <v>75.25</v>
      </c>
      <c r="H302" s="211">
        <v>81.5</v>
      </c>
      <c r="I302" s="248"/>
      <c r="J302" s="211">
        <v>83.5</v>
      </c>
      <c r="K302" s="211">
        <v>89.5</v>
      </c>
      <c r="L302" s="207"/>
      <c r="M302" s="208"/>
      <c r="N302" s="292"/>
      <c r="O302" s="292"/>
      <c r="R302" s="209"/>
      <c r="S302" s="211">
        <v>17.090047058823529</v>
      </c>
      <c r="T302" s="211">
        <v>18.988941176470586</v>
      </c>
      <c r="U302" s="211">
        <v>21.098823529411764</v>
      </c>
      <c r="V302"/>
      <c r="Y302" s="210"/>
      <c r="Z302" s="210"/>
    </row>
    <row r="303" spans="2:26" s="201" customFormat="1" ht="24" customHeight="1">
      <c r="B303" s="244"/>
      <c r="C303" s="249">
        <v>8</v>
      </c>
      <c r="D303" s="205">
        <v>75</v>
      </c>
      <c r="E303" s="205">
        <v>82.25</v>
      </c>
      <c r="F303" s="212"/>
      <c r="G303" s="205">
        <v>84.25</v>
      </c>
      <c r="H303" s="205">
        <v>91.5</v>
      </c>
      <c r="I303" s="248"/>
      <c r="J303" s="205">
        <v>94</v>
      </c>
      <c r="K303" s="205">
        <v>101.25</v>
      </c>
      <c r="L303" s="207"/>
      <c r="M303" s="208"/>
      <c r="N303" s="292"/>
      <c r="O303" s="292"/>
      <c r="R303" s="209"/>
      <c r="S303" s="205">
        <v>20.57685882352941</v>
      </c>
      <c r="T303" s="205">
        <v>22.863176470588233</v>
      </c>
      <c r="U303" s="205">
        <v>25.403529411764701</v>
      </c>
      <c r="V303"/>
      <c r="Y303" s="210"/>
      <c r="Z303" s="210"/>
    </row>
    <row r="304" spans="2:26" s="201" customFormat="1" ht="24" customHeight="1">
      <c r="B304" s="244"/>
      <c r="C304" s="247">
        <v>9</v>
      </c>
      <c r="D304" s="211">
        <v>86.5</v>
      </c>
      <c r="E304" s="211">
        <v>95.5</v>
      </c>
      <c r="F304" s="212"/>
      <c r="G304" s="211">
        <v>97.75</v>
      </c>
      <c r="H304" s="211">
        <v>106.75</v>
      </c>
      <c r="I304" s="248"/>
      <c r="J304" s="211">
        <v>109.5</v>
      </c>
      <c r="K304" s="211">
        <v>117.25</v>
      </c>
      <c r="L304" s="207"/>
      <c r="M304" s="208"/>
      <c r="N304" s="292"/>
      <c r="O304" s="292"/>
      <c r="R304" s="209"/>
      <c r="S304" s="211">
        <v>23.980320000000003</v>
      </c>
      <c r="T304" s="211">
        <v>26.644800000000004</v>
      </c>
      <c r="U304" s="211">
        <v>29.605333333333338</v>
      </c>
      <c r="V304"/>
    </row>
    <row r="305" spans="2:26" s="201" customFormat="1" ht="24" customHeight="1">
      <c r="B305" s="244"/>
      <c r="C305" s="249">
        <v>10</v>
      </c>
      <c r="D305" s="205">
        <v>102.5</v>
      </c>
      <c r="E305" s="205">
        <v>114.5</v>
      </c>
      <c r="F305" s="212"/>
      <c r="G305" s="205">
        <v>117.75</v>
      </c>
      <c r="H305" s="205">
        <v>128.75</v>
      </c>
      <c r="I305" s="248"/>
      <c r="J305" s="205">
        <v>132.25</v>
      </c>
      <c r="K305" s="205">
        <v>143.25</v>
      </c>
      <c r="L305" s="207"/>
      <c r="M305" s="208"/>
      <c r="N305" s="292"/>
      <c r="O305" s="292"/>
      <c r="R305" s="209"/>
      <c r="S305" s="205">
        <v>30.674699999999998</v>
      </c>
      <c r="T305" s="205">
        <v>34.082999999999998</v>
      </c>
      <c r="U305" s="205">
        <v>37.869999999999997</v>
      </c>
      <c r="V305"/>
    </row>
    <row r="306" spans="2:26" s="201" customFormat="1" ht="24" customHeight="1">
      <c r="B306" s="244"/>
      <c r="C306" s="247">
        <v>11</v>
      </c>
      <c r="D306" s="211">
        <v>117</v>
      </c>
      <c r="E306" s="211">
        <v>131.75</v>
      </c>
      <c r="F306" s="214"/>
      <c r="G306" s="211">
        <v>135.5</v>
      </c>
      <c r="H306" s="211">
        <v>150.25</v>
      </c>
      <c r="I306" s="251"/>
      <c r="J306" s="211">
        <v>154.5</v>
      </c>
      <c r="K306" s="211">
        <v>169.25</v>
      </c>
      <c r="L306" s="207"/>
      <c r="M306" s="295" t="s">
        <v>123</v>
      </c>
      <c r="N306" s="295"/>
      <c r="O306" s="296">
        <v>1.2100500000000001</v>
      </c>
      <c r="P306" s="296"/>
      <c r="R306" s="209"/>
      <c r="S306" s="211">
        <v>35.517193548387098</v>
      </c>
      <c r="T306" s="211">
        <v>39.463548387096772</v>
      </c>
      <c r="U306" s="211">
        <v>43.848387096774189</v>
      </c>
      <c r="V306"/>
    </row>
    <row r="307" spans="2:26" ht="24" hidden="1" customHeight="1">
      <c r="B307" s="252"/>
      <c r="C307" s="249" t="s">
        <v>124</v>
      </c>
      <c r="D307" s="205">
        <v>136.25</v>
      </c>
      <c r="E307" s="205">
        <v>143.5</v>
      </c>
      <c r="F307" s="215"/>
      <c r="G307" s="205">
        <v>143.25</v>
      </c>
      <c r="H307" s="205">
        <v>150.25</v>
      </c>
      <c r="I307" s="253"/>
      <c r="J307" s="205">
        <v>150</v>
      </c>
      <c r="K307" s="205">
        <v>157</v>
      </c>
      <c r="L307" s="207"/>
      <c r="M307" s="208"/>
      <c r="N307" s="254"/>
      <c r="O307" s="254"/>
      <c r="R307" s="209"/>
      <c r="S307" s="205">
        <v>0</v>
      </c>
      <c r="T307" s="205">
        <v>0</v>
      </c>
      <c r="U307" s="205">
        <v>0</v>
      </c>
      <c r="V307"/>
      <c r="W307" s="201"/>
    </row>
    <row r="308" spans="2:26" ht="24" hidden="1" customHeight="1" outlineLevel="7">
      <c r="B308" s="252"/>
      <c r="C308" s="247" t="s">
        <v>125</v>
      </c>
      <c r="D308" s="211">
        <v>156.75</v>
      </c>
      <c r="E308" s="211">
        <v>163.25</v>
      </c>
      <c r="F308" s="215"/>
      <c r="G308" s="211">
        <v>163</v>
      </c>
      <c r="H308" s="211">
        <v>169.75</v>
      </c>
      <c r="I308" s="253"/>
      <c r="J308" s="211">
        <v>169.5</v>
      </c>
      <c r="K308" s="211">
        <v>176</v>
      </c>
      <c r="L308" s="207"/>
      <c r="M308" s="208"/>
      <c r="N308" s="254"/>
      <c r="O308" s="254"/>
      <c r="R308" s="209"/>
      <c r="S308" s="211">
        <v>0</v>
      </c>
      <c r="T308" s="211">
        <v>0</v>
      </c>
      <c r="U308" s="211">
        <v>0</v>
      </c>
      <c r="V308"/>
      <c r="W308" s="201"/>
    </row>
    <row r="309" spans="2:26" ht="24" hidden="1" customHeight="1" outlineLevel="7">
      <c r="B309" s="252"/>
      <c r="C309" s="255" t="s">
        <v>126</v>
      </c>
      <c r="D309" s="207">
        <v>175.75</v>
      </c>
      <c r="E309" s="207">
        <v>178</v>
      </c>
      <c r="F309" s="215"/>
      <c r="G309" s="207">
        <v>177.75</v>
      </c>
      <c r="H309" s="207">
        <v>180</v>
      </c>
      <c r="I309" s="253"/>
      <c r="J309" s="207">
        <v>179.75</v>
      </c>
      <c r="K309" s="207">
        <v>182</v>
      </c>
      <c r="L309" s="207"/>
      <c r="M309" s="208"/>
      <c r="N309" s="254"/>
      <c r="O309" s="254"/>
      <c r="R309" s="209"/>
      <c r="S309" s="207">
        <v>0</v>
      </c>
      <c r="T309" s="207">
        <v>0</v>
      </c>
      <c r="U309" s="207">
        <v>0</v>
      </c>
      <c r="V309"/>
      <c r="W309" s="201"/>
    </row>
    <row r="310" spans="2:26" ht="15" customHeight="1" collapsed="1" thickBot="1">
      <c r="B310" s="252"/>
      <c r="C310" s="256"/>
      <c r="D310" s="216"/>
      <c r="E310" s="216"/>
      <c r="F310" s="217"/>
      <c r="G310" s="217"/>
      <c r="H310" s="217"/>
      <c r="I310" s="257"/>
      <c r="J310" s="209"/>
      <c r="K310" s="209"/>
      <c r="L310" s="209"/>
      <c r="M310" s="218"/>
      <c r="N310" s="254"/>
      <c r="O310" s="254"/>
      <c r="R310" s="209"/>
      <c r="S310" s="209"/>
      <c r="T310" s="201"/>
      <c r="U310"/>
      <c r="V310"/>
      <c r="W310" s="201"/>
    </row>
    <row r="311" spans="2:26" ht="15.6" thickTop="1">
      <c r="B311" s="219"/>
      <c r="C311" s="219"/>
      <c r="D311" s="219"/>
      <c r="E311" s="219"/>
      <c r="F311" s="219"/>
      <c r="G311" s="219"/>
      <c r="H311" s="219"/>
      <c r="I311" s="219"/>
      <c r="J311" s="219"/>
      <c r="K311" s="219"/>
      <c r="L311" s="219"/>
      <c r="M311" s="219"/>
      <c r="N311" s="219"/>
      <c r="O311" s="219"/>
      <c r="U311"/>
      <c r="V311"/>
    </row>
    <row r="312" spans="2:26" ht="36" customHeight="1">
      <c r="B312" s="226"/>
      <c r="C312" s="195" t="s">
        <v>109</v>
      </c>
      <c r="D312" s="196"/>
      <c r="E312" s="197"/>
      <c r="F312" s="197"/>
      <c r="G312" s="198" t="s">
        <v>111</v>
      </c>
      <c r="H312" s="199"/>
      <c r="I312" s="220"/>
      <c r="J312" s="221" t="s">
        <v>131</v>
      </c>
      <c r="K312" s="220"/>
      <c r="L312" s="197"/>
      <c r="M312" s="197"/>
      <c r="N312" s="197"/>
      <c r="O312" s="200" t="s">
        <v>109</v>
      </c>
      <c r="R312" s="297"/>
      <c r="S312" s="297"/>
      <c r="T312" s="201"/>
      <c r="U312" s="201"/>
      <c r="V312" s="201"/>
      <c r="W312" s="201"/>
    </row>
    <row r="313" spans="2:26" ht="6.75" customHeight="1">
      <c r="B313" s="227"/>
      <c r="C313" s="228"/>
      <c r="D313" s="229"/>
      <c r="E313" s="230"/>
      <c r="F313" s="231"/>
      <c r="G313" s="298"/>
      <c r="H313" s="298"/>
      <c r="I313" s="202"/>
      <c r="J313" s="202"/>
      <c r="K313" s="232"/>
      <c r="L313" s="232"/>
      <c r="M313" s="232"/>
      <c r="N313" s="232"/>
      <c r="O313" s="233"/>
      <c r="T313" s="201"/>
      <c r="U313" s="201"/>
      <c r="V313" s="201"/>
      <c r="W313" s="201"/>
    </row>
    <row r="314" spans="2:26" ht="24" customHeight="1">
      <c r="B314" s="227"/>
      <c r="C314" s="234"/>
      <c r="D314" s="293" t="s">
        <v>112</v>
      </c>
      <c r="E314" s="294"/>
      <c r="F314" s="235"/>
      <c r="G314" s="293" t="s">
        <v>113</v>
      </c>
      <c r="H314" s="294"/>
      <c r="I314" s="202"/>
      <c r="J314" s="293" t="s">
        <v>114</v>
      </c>
      <c r="K314" s="294"/>
      <c r="L314" s="236"/>
      <c r="M314" s="237"/>
      <c r="N314" s="237"/>
      <c r="O314" s="233"/>
      <c r="S314" s="203" t="s">
        <v>115</v>
      </c>
      <c r="T314" s="203">
        <v>18</v>
      </c>
    </row>
    <row r="315" spans="2:26" ht="53.1" customHeight="1">
      <c r="B315" s="238"/>
      <c r="C315" s="239" t="s">
        <v>116</v>
      </c>
      <c r="D315" s="239" t="s">
        <v>117</v>
      </c>
      <c r="E315" s="240" t="s">
        <v>118</v>
      </c>
      <c r="F315" s="241"/>
      <c r="G315" s="242" t="s">
        <v>117</v>
      </c>
      <c r="H315" s="240" t="s">
        <v>118</v>
      </c>
      <c r="I315" s="241"/>
      <c r="J315" s="242" t="s">
        <v>117</v>
      </c>
      <c r="K315" s="239" t="s">
        <v>118</v>
      </c>
      <c r="L315" s="241"/>
      <c r="N315" s="292" t="s">
        <v>119</v>
      </c>
      <c r="O315" s="292"/>
      <c r="R315" s="243"/>
      <c r="S315" s="239" t="s">
        <v>120</v>
      </c>
      <c r="T315" s="239" t="s">
        <v>121</v>
      </c>
      <c r="U315" s="239" t="s">
        <v>122</v>
      </c>
      <c r="V315"/>
      <c r="W315" s="201"/>
      <c r="X315" s="204"/>
      <c r="Y315" s="204"/>
      <c r="Z315" s="204"/>
    </row>
    <row r="316" spans="2:26" s="201" customFormat="1" ht="24" hidden="1" customHeight="1">
      <c r="B316" s="244"/>
      <c r="C316" s="245">
        <v>2</v>
      </c>
      <c r="D316" s="205">
        <v>38.75</v>
      </c>
      <c r="E316" s="205">
        <v>42</v>
      </c>
      <c r="F316" s="206"/>
      <c r="G316" s="205">
        <v>41.75</v>
      </c>
      <c r="H316" s="205">
        <v>45</v>
      </c>
      <c r="I316" s="246"/>
      <c r="J316" s="205">
        <v>44.75</v>
      </c>
      <c r="K316" s="205">
        <v>48.25</v>
      </c>
      <c r="L316" s="207"/>
      <c r="M316" s="208"/>
      <c r="N316" s="292"/>
      <c r="O316" s="292"/>
      <c r="R316" s="209"/>
      <c r="S316" s="205">
        <v>0</v>
      </c>
      <c r="T316" s="205">
        <v>0</v>
      </c>
      <c r="U316" s="205">
        <v>0</v>
      </c>
      <c r="V316"/>
      <c r="Y316" s="210"/>
      <c r="Z316" s="210"/>
    </row>
    <row r="317" spans="2:26" s="201" customFormat="1" ht="24" hidden="1" customHeight="1">
      <c r="B317" s="244"/>
      <c r="C317" s="247">
        <v>3</v>
      </c>
      <c r="D317" s="211">
        <v>40</v>
      </c>
      <c r="E317" s="211">
        <v>43.75</v>
      </c>
      <c r="F317" s="212"/>
      <c r="G317" s="211">
        <v>43.5</v>
      </c>
      <c r="H317" s="211">
        <v>47.5</v>
      </c>
      <c r="I317" s="248"/>
      <c r="J317" s="211">
        <v>47.25</v>
      </c>
      <c r="K317" s="211">
        <v>51</v>
      </c>
      <c r="L317" s="207"/>
      <c r="M317" s="208"/>
      <c r="N317" s="292"/>
      <c r="O317" s="292"/>
      <c r="R317" s="209"/>
      <c r="S317" s="211">
        <v>0</v>
      </c>
      <c r="T317" s="211">
        <v>0</v>
      </c>
      <c r="U317" s="211">
        <v>0</v>
      </c>
      <c r="V317"/>
      <c r="Y317" s="210"/>
      <c r="Z317" s="210"/>
    </row>
    <row r="318" spans="2:26" s="201" customFormat="1" ht="24" hidden="1" customHeight="1">
      <c r="B318" s="244"/>
      <c r="C318" s="249">
        <v>4</v>
      </c>
      <c r="D318" s="205">
        <v>41</v>
      </c>
      <c r="E318" s="205">
        <v>45.5</v>
      </c>
      <c r="F318" s="213"/>
      <c r="G318" s="205">
        <v>45.25</v>
      </c>
      <c r="H318" s="205">
        <v>49.75</v>
      </c>
      <c r="I318" s="250"/>
      <c r="J318" s="205">
        <v>49.5</v>
      </c>
      <c r="K318" s="205">
        <v>54</v>
      </c>
      <c r="L318" s="207"/>
      <c r="M318" s="208"/>
      <c r="N318" s="292"/>
      <c r="O318" s="292"/>
      <c r="R318" s="209"/>
      <c r="S318" s="205">
        <v>0</v>
      </c>
      <c r="T318" s="205">
        <v>0</v>
      </c>
      <c r="U318" s="205">
        <v>0</v>
      </c>
      <c r="V318"/>
      <c r="Y318" s="210"/>
      <c r="Z318" s="210"/>
    </row>
    <row r="319" spans="2:26" s="201" customFormat="1" ht="24" hidden="1" customHeight="1">
      <c r="B319" s="244"/>
      <c r="C319" s="247">
        <v>5</v>
      </c>
      <c r="D319" s="211">
        <v>43.25</v>
      </c>
      <c r="E319" s="211">
        <v>47.5</v>
      </c>
      <c r="F319" s="212"/>
      <c r="G319" s="211">
        <v>47.25</v>
      </c>
      <c r="H319" s="211">
        <v>51.5</v>
      </c>
      <c r="I319" s="248"/>
      <c r="J319" s="211">
        <v>51.25</v>
      </c>
      <c r="K319" s="211">
        <v>55.5</v>
      </c>
      <c r="L319" s="207"/>
      <c r="M319" s="208"/>
      <c r="N319" s="292"/>
      <c r="O319" s="292"/>
      <c r="R319" s="209"/>
      <c r="S319" s="211">
        <v>0</v>
      </c>
      <c r="T319" s="211">
        <v>0</v>
      </c>
      <c r="U319" s="211">
        <v>0</v>
      </c>
      <c r="V319"/>
      <c r="Y319" s="210"/>
      <c r="Z319" s="210"/>
    </row>
    <row r="320" spans="2:26" s="201" customFormat="1" ht="24" customHeight="1">
      <c r="B320" s="244"/>
      <c r="C320" s="249">
        <v>6</v>
      </c>
      <c r="D320" s="205">
        <v>60.75</v>
      </c>
      <c r="E320" s="205">
        <v>65.75</v>
      </c>
      <c r="F320" s="212"/>
      <c r="G320" s="205">
        <v>67</v>
      </c>
      <c r="H320" s="205">
        <v>72</v>
      </c>
      <c r="I320" s="248"/>
      <c r="J320" s="205">
        <v>73.5</v>
      </c>
      <c r="K320" s="205">
        <v>78.25</v>
      </c>
      <c r="L320" s="207"/>
      <c r="M320" s="208"/>
      <c r="N320" s="292"/>
      <c r="O320" s="292"/>
      <c r="R320" s="209"/>
      <c r="S320" s="205">
        <v>14.230068839427664</v>
      </c>
      <c r="T320" s="205">
        <v>15.811187599364072</v>
      </c>
      <c r="U320" s="205">
        <v>17.567986221515635</v>
      </c>
      <c r="V320"/>
      <c r="Y320" s="210"/>
      <c r="Z320" s="210"/>
    </row>
    <row r="321" spans="2:26" s="201" customFormat="1" ht="24" customHeight="1">
      <c r="B321" s="244"/>
      <c r="C321" s="247">
        <v>7</v>
      </c>
      <c r="D321" s="211">
        <v>68.75</v>
      </c>
      <c r="E321" s="211">
        <v>74.75</v>
      </c>
      <c r="F321" s="212"/>
      <c r="G321" s="211">
        <v>76.75</v>
      </c>
      <c r="H321" s="211">
        <v>82.75</v>
      </c>
      <c r="I321" s="248"/>
      <c r="J321" s="211">
        <v>84.75</v>
      </c>
      <c r="K321" s="211">
        <v>91</v>
      </c>
      <c r="L321" s="207"/>
      <c r="M321" s="208"/>
      <c r="N321" s="292"/>
      <c r="O321" s="292"/>
      <c r="R321" s="209"/>
      <c r="S321" s="211">
        <v>18.280068839427663</v>
      </c>
      <c r="T321" s="211">
        <v>20.311187599364072</v>
      </c>
      <c r="U321" s="211">
        <v>22.567986221515635</v>
      </c>
      <c r="V321"/>
      <c r="Y321" s="210"/>
      <c r="Z321" s="210"/>
    </row>
    <row r="322" spans="2:26" s="201" customFormat="1" ht="24" customHeight="1">
      <c r="B322" s="244"/>
      <c r="C322" s="249">
        <v>8</v>
      </c>
      <c r="D322" s="205">
        <v>74.5</v>
      </c>
      <c r="E322" s="205">
        <v>81.75</v>
      </c>
      <c r="F322" s="212"/>
      <c r="G322" s="205">
        <v>83.75</v>
      </c>
      <c r="H322" s="205">
        <v>91</v>
      </c>
      <c r="I322" s="248"/>
      <c r="J322" s="205">
        <v>93.25</v>
      </c>
      <c r="K322" s="205">
        <v>100.5</v>
      </c>
      <c r="L322" s="207"/>
      <c r="M322" s="208"/>
      <c r="N322" s="292"/>
      <c r="O322" s="292"/>
      <c r="R322" s="209"/>
      <c r="S322" s="205">
        <v>20.114559392789374</v>
      </c>
      <c r="T322" s="205">
        <v>22.349510436432638</v>
      </c>
      <c r="U322" s="205">
        <v>24.832789373814041</v>
      </c>
      <c r="V322"/>
      <c r="Y322" s="210"/>
      <c r="Z322" s="210"/>
    </row>
    <row r="323" spans="2:26" s="201" customFormat="1" ht="24" customHeight="1">
      <c r="B323" s="244"/>
      <c r="C323" s="247">
        <v>9</v>
      </c>
      <c r="D323" s="211">
        <v>86</v>
      </c>
      <c r="E323" s="211">
        <v>95</v>
      </c>
      <c r="F323" s="212"/>
      <c r="G323" s="211">
        <v>97.25</v>
      </c>
      <c r="H323" s="211">
        <v>106.25</v>
      </c>
      <c r="I323" s="248"/>
      <c r="J323" s="211">
        <v>108.75</v>
      </c>
      <c r="K323" s="211">
        <v>116.75</v>
      </c>
      <c r="L323" s="207"/>
      <c r="M323" s="208"/>
      <c r="N323" s="292"/>
      <c r="O323" s="292"/>
      <c r="R323" s="209"/>
      <c r="S323" s="211">
        <v>23.456427096774192</v>
      </c>
      <c r="T323" s="211">
        <v>26.062696774193547</v>
      </c>
      <c r="U323" s="211">
        <v>28.958551971326163</v>
      </c>
      <c r="V323"/>
    </row>
    <row r="324" spans="2:26" s="201" customFormat="1" ht="24" customHeight="1">
      <c r="B324" s="244"/>
      <c r="C324" s="249">
        <v>10</v>
      </c>
      <c r="D324" s="205">
        <v>99</v>
      </c>
      <c r="E324" s="205">
        <v>111.25</v>
      </c>
      <c r="F324" s="212"/>
      <c r="G324" s="205">
        <v>114</v>
      </c>
      <c r="H324" s="205">
        <v>125</v>
      </c>
      <c r="I324" s="248"/>
      <c r="J324" s="205">
        <v>128.25</v>
      </c>
      <c r="K324" s="205">
        <v>139.25</v>
      </c>
      <c r="L324" s="207"/>
      <c r="M324" s="208"/>
      <c r="N324" s="292"/>
      <c r="O324" s="292"/>
      <c r="R324" s="209"/>
      <c r="S324" s="205">
        <v>27.391415624999997</v>
      </c>
      <c r="T324" s="205">
        <v>30.434906249999997</v>
      </c>
      <c r="U324" s="205">
        <v>33.816562499999996</v>
      </c>
      <c r="V324"/>
    </row>
    <row r="325" spans="2:26" s="201" customFormat="1" ht="24" customHeight="1">
      <c r="B325" s="244"/>
      <c r="C325" s="247">
        <v>11</v>
      </c>
      <c r="D325" s="211">
        <v>110.5</v>
      </c>
      <c r="E325" s="211">
        <v>125.25</v>
      </c>
      <c r="F325" s="214"/>
      <c r="G325" s="211">
        <v>128.25</v>
      </c>
      <c r="H325" s="211">
        <v>143</v>
      </c>
      <c r="I325" s="251"/>
      <c r="J325" s="211">
        <v>146.5</v>
      </c>
      <c r="K325" s="211">
        <v>161.25</v>
      </c>
      <c r="L325" s="207"/>
      <c r="M325" s="295" t="s">
        <v>123</v>
      </c>
      <c r="N325" s="295"/>
      <c r="O325" s="296">
        <v>1.2100500000000001</v>
      </c>
      <c r="P325" s="296"/>
      <c r="R325" s="209"/>
      <c r="S325" s="211">
        <v>29.059549008107641</v>
      </c>
      <c r="T325" s="211">
        <v>32.288387786786267</v>
      </c>
      <c r="U325" s="211">
        <v>35.87598642976252</v>
      </c>
      <c r="V325"/>
    </row>
    <row r="326" spans="2:26" ht="24" hidden="1" customHeight="1">
      <c r="B326" s="252"/>
      <c r="C326" s="249" t="s">
        <v>124</v>
      </c>
      <c r="D326" s="205">
        <v>136.25</v>
      </c>
      <c r="E326" s="205">
        <v>143.5</v>
      </c>
      <c r="F326" s="215"/>
      <c r="G326" s="205">
        <v>143.25</v>
      </c>
      <c r="H326" s="205">
        <v>150.25</v>
      </c>
      <c r="I326" s="253"/>
      <c r="J326" s="205">
        <v>150</v>
      </c>
      <c r="K326" s="205">
        <v>157</v>
      </c>
      <c r="L326" s="207"/>
      <c r="M326" s="208"/>
      <c r="N326" s="254"/>
      <c r="O326" s="254"/>
      <c r="R326" s="209"/>
      <c r="S326" s="205">
        <v>0</v>
      </c>
      <c r="T326" s="205">
        <v>0</v>
      </c>
      <c r="U326" s="205">
        <v>0</v>
      </c>
      <c r="V326"/>
      <c r="W326" s="201"/>
    </row>
    <row r="327" spans="2:26" ht="24" hidden="1" customHeight="1" outlineLevel="7">
      <c r="B327" s="252"/>
      <c r="C327" s="247" t="s">
        <v>125</v>
      </c>
      <c r="D327" s="211">
        <v>156.75</v>
      </c>
      <c r="E327" s="211">
        <v>163.25</v>
      </c>
      <c r="F327" s="215"/>
      <c r="G327" s="211">
        <v>163</v>
      </c>
      <c r="H327" s="211">
        <v>169.75</v>
      </c>
      <c r="I327" s="253"/>
      <c r="J327" s="211">
        <v>169.5</v>
      </c>
      <c r="K327" s="211">
        <v>176</v>
      </c>
      <c r="L327" s="207"/>
      <c r="M327" s="208"/>
      <c r="N327" s="254"/>
      <c r="O327" s="254"/>
      <c r="R327" s="209"/>
      <c r="S327" s="211">
        <v>0</v>
      </c>
      <c r="T327" s="211">
        <v>0</v>
      </c>
      <c r="U327" s="211">
        <v>0</v>
      </c>
      <c r="V327"/>
      <c r="W327" s="201"/>
    </row>
    <row r="328" spans="2:26" ht="24" hidden="1" customHeight="1" outlineLevel="7">
      <c r="B328" s="252"/>
      <c r="C328" s="255" t="s">
        <v>126</v>
      </c>
      <c r="D328" s="207">
        <v>175.75</v>
      </c>
      <c r="E328" s="207">
        <v>178</v>
      </c>
      <c r="F328" s="215"/>
      <c r="G328" s="207">
        <v>177.75</v>
      </c>
      <c r="H328" s="207">
        <v>180</v>
      </c>
      <c r="I328" s="253"/>
      <c r="J328" s="207">
        <v>179.75</v>
      </c>
      <c r="K328" s="207">
        <v>182</v>
      </c>
      <c r="L328" s="207"/>
      <c r="M328" s="208"/>
      <c r="N328" s="254"/>
      <c r="O328" s="254"/>
      <c r="R328" s="209"/>
      <c r="S328" s="207">
        <v>0</v>
      </c>
      <c r="T328" s="207">
        <v>0</v>
      </c>
      <c r="U328" s="207">
        <v>0</v>
      </c>
      <c r="V328"/>
      <c r="W328" s="201"/>
    </row>
    <row r="329" spans="2:26" ht="15" customHeight="1" collapsed="1" thickBot="1">
      <c r="B329" s="252"/>
      <c r="C329" s="256"/>
      <c r="D329" s="216"/>
      <c r="E329" s="216"/>
      <c r="F329" s="217"/>
      <c r="G329" s="217"/>
      <c r="H329" s="217"/>
      <c r="I329" s="257"/>
      <c r="J329" s="209"/>
      <c r="K329" s="209"/>
      <c r="L329" s="209"/>
      <c r="M329" s="218"/>
      <c r="N329" s="254"/>
      <c r="O329" s="254"/>
      <c r="R329" s="209"/>
      <c r="S329" s="209"/>
      <c r="T329" s="201"/>
      <c r="U329"/>
      <c r="V329"/>
      <c r="W329" s="201"/>
    </row>
    <row r="330" spans="2:26" ht="15.6" thickTop="1">
      <c r="B330" s="219"/>
      <c r="C330" s="219"/>
      <c r="D330" s="219"/>
      <c r="E330" s="219"/>
      <c r="F330" s="219"/>
      <c r="G330" s="219"/>
      <c r="H330" s="219"/>
      <c r="I330" s="219"/>
      <c r="J330" s="219"/>
      <c r="K330" s="219"/>
      <c r="L330" s="219"/>
      <c r="M330" s="219"/>
      <c r="N330" s="219"/>
      <c r="O330" s="219"/>
      <c r="U330"/>
      <c r="V330"/>
    </row>
    <row r="331" spans="2:26" ht="36" customHeight="1">
      <c r="B331" s="226"/>
      <c r="C331" s="195" t="s">
        <v>109</v>
      </c>
      <c r="D331" s="196"/>
      <c r="E331" s="197"/>
      <c r="F331" s="197"/>
      <c r="G331" s="198" t="s">
        <v>111</v>
      </c>
      <c r="H331" s="199"/>
      <c r="I331" s="220"/>
      <c r="J331" s="221" t="s">
        <v>80</v>
      </c>
      <c r="K331" s="220"/>
      <c r="L331" s="197"/>
      <c r="M331" s="197"/>
      <c r="N331" s="197"/>
      <c r="O331" s="200" t="s">
        <v>109</v>
      </c>
      <c r="R331" s="297"/>
      <c r="S331" s="297"/>
      <c r="T331" s="201"/>
      <c r="U331" s="201"/>
      <c r="V331" s="201"/>
      <c r="W331" s="201"/>
    </row>
    <row r="332" spans="2:26" ht="6.75" customHeight="1">
      <c r="B332" s="227"/>
      <c r="C332" s="228"/>
      <c r="D332" s="229"/>
      <c r="E332" s="230"/>
      <c r="F332" s="231"/>
      <c r="G332" s="298"/>
      <c r="H332" s="298"/>
      <c r="I332" s="202"/>
      <c r="J332" s="202"/>
      <c r="K332" s="232"/>
      <c r="L332" s="232"/>
      <c r="M332" s="232"/>
      <c r="N332" s="232"/>
      <c r="O332" s="233"/>
      <c r="T332" s="201"/>
      <c r="U332" s="201"/>
      <c r="V332" s="201"/>
      <c r="W332" s="201"/>
    </row>
    <row r="333" spans="2:26" ht="24" customHeight="1">
      <c r="B333" s="227"/>
      <c r="C333" s="234"/>
      <c r="D333" s="293" t="s">
        <v>112</v>
      </c>
      <c r="E333" s="294"/>
      <c r="F333" s="235"/>
      <c r="G333" s="293" t="s">
        <v>113</v>
      </c>
      <c r="H333" s="294"/>
      <c r="I333" s="202"/>
      <c r="J333" s="293" t="s">
        <v>114</v>
      </c>
      <c r="K333" s="294"/>
      <c r="L333" s="236"/>
      <c r="M333" s="237"/>
      <c r="N333" s="237"/>
      <c r="O333" s="233"/>
      <c r="S333" s="203" t="s">
        <v>115</v>
      </c>
      <c r="T333" s="203">
        <v>19</v>
      </c>
    </row>
    <row r="334" spans="2:26" ht="53.1" customHeight="1">
      <c r="B334" s="238"/>
      <c r="C334" s="239" t="s">
        <v>116</v>
      </c>
      <c r="D334" s="239" t="s">
        <v>117</v>
      </c>
      <c r="E334" s="240" t="s">
        <v>118</v>
      </c>
      <c r="F334" s="241"/>
      <c r="G334" s="242" t="s">
        <v>117</v>
      </c>
      <c r="H334" s="240" t="s">
        <v>118</v>
      </c>
      <c r="I334" s="241"/>
      <c r="J334" s="242" t="s">
        <v>117</v>
      </c>
      <c r="K334" s="239" t="s">
        <v>118</v>
      </c>
      <c r="L334" s="241"/>
      <c r="N334" s="292" t="s">
        <v>119</v>
      </c>
      <c r="O334" s="292"/>
      <c r="R334" s="243"/>
      <c r="S334" s="239" t="s">
        <v>120</v>
      </c>
      <c r="T334" s="239" t="s">
        <v>121</v>
      </c>
      <c r="U334" s="239" t="s">
        <v>122</v>
      </c>
      <c r="V334"/>
      <c r="W334" s="201"/>
      <c r="X334" s="204"/>
      <c r="Y334" s="204"/>
      <c r="Z334" s="204"/>
    </row>
    <row r="335" spans="2:26" s="201" customFormat="1" ht="24" hidden="1" customHeight="1">
      <c r="B335" s="244"/>
      <c r="C335" s="245">
        <v>2</v>
      </c>
      <c r="D335" s="205">
        <v>38.75</v>
      </c>
      <c r="E335" s="205">
        <v>42</v>
      </c>
      <c r="F335" s="206"/>
      <c r="G335" s="205">
        <v>41.75</v>
      </c>
      <c r="H335" s="205">
        <v>45</v>
      </c>
      <c r="I335" s="246"/>
      <c r="J335" s="205">
        <v>44.75</v>
      </c>
      <c r="K335" s="205">
        <v>48.25</v>
      </c>
      <c r="L335" s="207"/>
      <c r="M335" s="208"/>
      <c r="N335" s="292"/>
      <c r="O335" s="292"/>
      <c r="R335" s="209"/>
      <c r="S335" s="205">
        <v>0</v>
      </c>
      <c r="T335" s="205">
        <v>0</v>
      </c>
      <c r="U335" s="205">
        <v>0</v>
      </c>
      <c r="V335"/>
      <c r="Y335" s="210"/>
      <c r="Z335" s="210"/>
    </row>
    <row r="336" spans="2:26" s="201" customFormat="1" ht="24" hidden="1" customHeight="1">
      <c r="B336" s="244"/>
      <c r="C336" s="247">
        <v>3</v>
      </c>
      <c r="D336" s="211">
        <v>40</v>
      </c>
      <c r="E336" s="211">
        <v>43.75</v>
      </c>
      <c r="F336" s="212"/>
      <c r="G336" s="211">
        <v>43.5</v>
      </c>
      <c r="H336" s="211">
        <v>47.5</v>
      </c>
      <c r="I336" s="248"/>
      <c r="J336" s="211">
        <v>47.25</v>
      </c>
      <c r="K336" s="211">
        <v>51</v>
      </c>
      <c r="L336" s="207"/>
      <c r="M336" s="208"/>
      <c r="N336" s="292"/>
      <c r="O336" s="292"/>
      <c r="R336" s="209"/>
      <c r="S336" s="211">
        <v>0</v>
      </c>
      <c r="T336" s="211">
        <v>0</v>
      </c>
      <c r="U336" s="211">
        <v>0</v>
      </c>
      <c r="V336"/>
      <c r="Y336" s="210"/>
      <c r="Z336" s="210"/>
    </row>
    <row r="337" spans="2:26" s="201" customFormat="1" ht="24" hidden="1" customHeight="1">
      <c r="B337" s="244"/>
      <c r="C337" s="249">
        <v>4</v>
      </c>
      <c r="D337" s="205">
        <v>41</v>
      </c>
      <c r="E337" s="205">
        <v>45.5</v>
      </c>
      <c r="F337" s="213"/>
      <c r="G337" s="205">
        <v>45.25</v>
      </c>
      <c r="H337" s="205">
        <v>49.75</v>
      </c>
      <c r="I337" s="250"/>
      <c r="J337" s="205">
        <v>49.5</v>
      </c>
      <c r="K337" s="205">
        <v>54</v>
      </c>
      <c r="L337" s="207"/>
      <c r="M337" s="208"/>
      <c r="N337" s="292"/>
      <c r="O337" s="292"/>
      <c r="R337" s="209"/>
      <c r="S337" s="205">
        <v>0</v>
      </c>
      <c r="T337" s="205">
        <v>0</v>
      </c>
      <c r="U337" s="205">
        <v>0</v>
      </c>
      <c r="V337"/>
      <c r="Y337" s="210"/>
      <c r="Z337" s="210"/>
    </row>
    <row r="338" spans="2:26" s="201" customFormat="1" ht="24" hidden="1" customHeight="1">
      <c r="B338" s="244"/>
      <c r="C338" s="247">
        <v>5</v>
      </c>
      <c r="D338" s="211">
        <v>43.25</v>
      </c>
      <c r="E338" s="211">
        <v>47.5</v>
      </c>
      <c r="F338" s="212"/>
      <c r="G338" s="211">
        <v>47.25</v>
      </c>
      <c r="H338" s="211">
        <v>51.5</v>
      </c>
      <c r="I338" s="248"/>
      <c r="J338" s="211">
        <v>51.25</v>
      </c>
      <c r="K338" s="211">
        <v>55.5</v>
      </c>
      <c r="L338" s="207"/>
      <c r="M338" s="208"/>
      <c r="N338" s="292"/>
      <c r="O338" s="292"/>
      <c r="R338" s="209"/>
      <c r="S338" s="211">
        <v>0</v>
      </c>
      <c r="T338" s="211">
        <v>0</v>
      </c>
      <c r="U338" s="211">
        <v>0</v>
      </c>
      <c r="V338"/>
      <c r="Y338" s="210"/>
      <c r="Z338" s="210"/>
    </row>
    <row r="339" spans="2:26" s="201" customFormat="1" ht="24" customHeight="1">
      <c r="B339" s="244"/>
      <c r="C339" s="249">
        <v>6</v>
      </c>
      <c r="D339" s="205">
        <v>61</v>
      </c>
      <c r="E339" s="205">
        <v>66</v>
      </c>
      <c r="F339" s="212"/>
      <c r="G339" s="205">
        <v>67.25</v>
      </c>
      <c r="H339" s="205">
        <v>72.25</v>
      </c>
      <c r="I339" s="248"/>
      <c r="J339" s="205">
        <v>73.75</v>
      </c>
      <c r="K339" s="205">
        <v>78.75</v>
      </c>
      <c r="L339" s="207"/>
      <c r="M339" s="208"/>
      <c r="N339" s="292"/>
      <c r="O339" s="292"/>
      <c r="R339" s="209"/>
      <c r="S339" s="205">
        <v>14.507099999999999</v>
      </c>
      <c r="T339" s="205">
        <v>16.119</v>
      </c>
      <c r="U339" s="205">
        <v>17.91</v>
      </c>
      <c r="V339"/>
      <c r="Y339" s="210"/>
      <c r="Z339" s="210"/>
    </row>
    <row r="340" spans="2:26" s="201" customFormat="1" ht="24" customHeight="1">
      <c r="B340" s="244"/>
      <c r="C340" s="247">
        <v>7</v>
      </c>
      <c r="D340" s="211">
        <v>69</v>
      </c>
      <c r="E340" s="211">
        <v>75.25</v>
      </c>
      <c r="F340" s="212"/>
      <c r="G340" s="211">
        <v>77</v>
      </c>
      <c r="H340" s="211">
        <v>83.25</v>
      </c>
      <c r="I340" s="248"/>
      <c r="J340" s="211">
        <v>85.25</v>
      </c>
      <c r="K340" s="211">
        <v>91.5</v>
      </c>
      <c r="L340" s="207"/>
      <c r="M340" s="208"/>
      <c r="N340" s="292"/>
      <c r="O340" s="292"/>
      <c r="R340" s="209"/>
      <c r="S340" s="211">
        <v>18.557100000000002</v>
      </c>
      <c r="T340" s="211">
        <v>20.619</v>
      </c>
      <c r="U340" s="211">
        <v>22.91</v>
      </c>
      <c r="V340"/>
      <c r="Y340" s="210"/>
      <c r="Z340" s="210"/>
    </row>
    <row r="341" spans="2:26" s="201" customFormat="1" ht="24" customHeight="1">
      <c r="B341" s="244"/>
      <c r="C341" s="249">
        <v>8</v>
      </c>
      <c r="D341" s="205">
        <v>75</v>
      </c>
      <c r="E341" s="205">
        <v>82.25</v>
      </c>
      <c r="F341" s="212"/>
      <c r="G341" s="205">
        <v>84.5</v>
      </c>
      <c r="H341" s="205">
        <v>91.75</v>
      </c>
      <c r="I341" s="248"/>
      <c r="J341" s="205">
        <v>94</v>
      </c>
      <c r="K341" s="205">
        <v>101.25</v>
      </c>
      <c r="L341" s="207"/>
      <c r="M341" s="208"/>
      <c r="N341" s="292"/>
      <c r="O341" s="292"/>
      <c r="R341" s="209"/>
      <c r="S341" s="205">
        <v>20.622600000000002</v>
      </c>
      <c r="T341" s="205">
        <v>22.914000000000001</v>
      </c>
      <c r="U341" s="205">
        <v>25.46</v>
      </c>
      <c r="V341"/>
      <c r="Y341" s="210"/>
      <c r="Z341" s="210"/>
    </row>
    <row r="342" spans="2:26" s="201" customFormat="1" ht="24" customHeight="1">
      <c r="B342" s="244"/>
      <c r="C342" s="247">
        <v>9</v>
      </c>
      <c r="D342" s="211">
        <v>87.25</v>
      </c>
      <c r="E342" s="211">
        <v>96</v>
      </c>
      <c r="F342" s="212"/>
      <c r="G342" s="211">
        <v>98.5</v>
      </c>
      <c r="H342" s="211">
        <v>107.5</v>
      </c>
      <c r="I342" s="248"/>
      <c r="J342" s="211">
        <v>110.25</v>
      </c>
      <c r="K342" s="211">
        <v>118.25</v>
      </c>
      <c r="L342" s="207"/>
      <c r="M342" s="208"/>
      <c r="N342" s="292"/>
      <c r="O342" s="292"/>
      <c r="R342" s="209"/>
      <c r="S342" s="211">
        <v>24.656399999999998</v>
      </c>
      <c r="T342" s="211">
        <v>27.395999999999997</v>
      </c>
      <c r="U342" s="211">
        <v>30.439999999999998</v>
      </c>
      <c r="V342"/>
    </row>
    <row r="343" spans="2:26" s="201" customFormat="1" ht="24" customHeight="1">
      <c r="B343" s="244"/>
      <c r="C343" s="249">
        <v>10</v>
      </c>
      <c r="D343" s="205">
        <v>95.75</v>
      </c>
      <c r="E343" s="205">
        <v>108</v>
      </c>
      <c r="F343" s="212"/>
      <c r="G343" s="205">
        <v>110.5</v>
      </c>
      <c r="H343" s="205">
        <v>121.5</v>
      </c>
      <c r="I343" s="248"/>
      <c r="J343" s="205">
        <v>124.25</v>
      </c>
      <c r="K343" s="205">
        <v>135.25</v>
      </c>
      <c r="L343" s="207"/>
      <c r="M343" s="208"/>
      <c r="N343" s="292"/>
      <c r="O343" s="292"/>
      <c r="R343" s="209"/>
      <c r="S343" s="205">
        <v>24.0732</v>
      </c>
      <c r="T343" s="205">
        <v>26.747999999999998</v>
      </c>
      <c r="U343" s="205">
        <v>29.719999999999995</v>
      </c>
      <c r="V343"/>
    </row>
    <row r="344" spans="2:26" s="201" customFormat="1" ht="24" customHeight="1">
      <c r="B344" s="244"/>
      <c r="C344" s="247">
        <v>11</v>
      </c>
      <c r="D344" s="211">
        <v>109.5</v>
      </c>
      <c r="E344" s="211">
        <v>124.5</v>
      </c>
      <c r="F344" s="214"/>
      <c r="G344" s="211">
        <v>127.25</v>
      </c>
      <c r="H344" s="211">
        <v>142</v>
      </c>
      <c r="I344" s="251"/>
      <c r="J344" s="211">
        <v>145.25</v>
      </c>
      <c r="K344" s="211">
        <v>160.25</v>
      </c>
      <c r="L344" s="207"/>
      <c r="M344" s="295" t="s">
        <v>123</v>
      </c>
      <c r="N344" s="295"/>
      <c r="O344" s="296">
        <v>1.2100500000000001</v>
      </c>
      <c r="P344" s="296"/>
      <c r="R344" s="209"/>
      <c r="S344" s="211">
        <v>28.14381818181818</v>
      </c>
      <c r="T344" s="211">
        <v>31.27090909090909</v>
      </c>
      <c r="U344" s="211">
        <v>34.745454545454542</v>
      </c>
      <c r="V344"/>
    </row>
    <row r="345" spans="2:26" ht="24" hidden="1" customHeight="1">
      <c r="B345" s="252"/>
      <c r="C345" s="249" t="s">
        <v>124</v>
      </c>
      <c r="D345" s="205">
        <v>136.25</v>
      </c>
      <c r="E345" s="205">
        <v>143.5</v>
      </c>
      <c r="F345" s="215"/>
      <c r="G345" s="205">
        <v>143.25</v>
      </c>
      <c r="H345" s="205">
        <v>150.25</v>
      </c>
      <c r="I345" s="253"/>
      <c r="J345" s="205">
        <v>150</v>
      </c>
      <c r="K345" s="205">
        <v>157</v>
      </c>
      <c r="L345" s="207"/>
      <c r="M345" s="208"/>
      <c r="N345" s="254"/>
      <c r="O345" s="254"/>
      <c r="R345" s="209"/>
      <c r="S345" s="205">
        <v>0</v>
      </c>
      <c r="T345" s="205">
        <v>0</v>
      </c>
      <c r="U345" s="205">
        <v>0</v>
      </c>
      <c r="V345"/>
      <c r="W345" s="201"/>
    </row>
    <row r="346" spans="2:26" ht="24" hidden="1" customHeight="1" outlineLevel="7">
      <c r="B346" s="252"/>
      <c r="C346" s="247" t="s">
        <v>125</v>
      </c>
      <c r="D346" s="211">
        <v>156.75</v>
      </c>
      <c r="E346" s="211">
        <v>163.25</v>
      </c>
      <c r="F346" s="215"/>
      <c r="G346" s="211">
        <v>163</v>
      </c>
      <c r="H346" s="211">
        <v>169.75</v>
      </c>
      <c r="I346" s="253"/>
      <c r="J346" s="211">
        <v>169.5</v>
      </c>
      <c r="K346" s="211">
        <v>176</v>
      </c>
      <c r="L346" s="207"/>
      <c r="M346" s="208"/>
      <c r="N346" s="254"/>
      <c r="O346" s="254"/>
      <c r="R346" s="209"/>
      <c r="S346" s="211">
        <v>0</v>
      </c>
      <c r="T346" s="211">
        <v>0</v>
      </c>
      <c r="U346" s="211">
        <v>0</v>
      </c>
      <c r="V346"/>
      <c r="W346" s="201"/>
    </row>
    <row r="347" spans="2:26" ht="24" hidden="1" customHeight="1" outlineLevel="7">
      <c r="B347" s="252"/>
      <c r="C347" s="255" t="s">
        <v>126</v>
      </c>
      <c r="D347" s="207">
        <v>175.75</v>
      </c>
      <c r="E347" s="207">
        <v>178</v>
      </c>
      <c r="F347" s="215"/>
      <c r="G347" s="207">
        <v>177.75</v>
      </c>
      <c r="H347" s="207">
        <v>180</v>
      </c>
      <c r="I347" s="253"/>
      <c r="J347" s="207">
        <v>179.75</v>
      </c>
      <c r="K347" s="207">
        <v>182</v>
      </c>
      <c r="L347" s="207"/>
      <c r="M347" s="208"/>
      <c r="N347" s="254"/>
      <c r="O347" s="254"/>
      <c r="R347" s="209"/>
      <c r="S347" s="207">
        <v>0</v>
      </c>
      <c r="T347" s="207">
        <v>0</v>
      </c>
      <c r="U347" s="207">
        <v>0</v>
      </c>
      <c r="V347"/>
      <c r="W347" s="201"/>
    </row>
    <row r="348" spans="2:26" ht="15" customHeight="1" collapsed="1" thickBot="1">
      <c r="B348" s="252"/>
      <c r="C348" s="256"/>
      <c r="D348" s="216"/>
      <c r="E348" s="216"/>
      <c r="F348" s="217"/>
      <c r="G348" s="217"/>
      <c r="H348" s="217"/>
      <c r="I348" s="257"/>
      <c r="J348" s="209"/>
      <c r="K348" s="209"/>
      <c r="L348" s="209"/>
      <c r="M348" s="218"/>
      <c r="N348" s="254"/>
      <c r="O348" s="254"/>
      <c r="R348" s="209"/>
      <c r="S348" s="209"/>
      <c r="T348" s="201"/>
      <c r="U348"/>
      <c r="V348"/>
      <c r="W348" s="201"/>
    </row>
    <row r="349" spans="2:26" ht="15.6" thickTop="1">
      <c r="B349" s="219"/>
      <c r="C349" s="219"/>
      <c r="D349" s="219"/>
      <c r="E349" s="219"/>
      <c r="F349" s="219"/>
      <c r="G349" s="219"/>
      <c r="H349" s="219"/>
      <c r="I349" s="219"/>
      <c r="J349" s="219"/>
      <c r="K349" s="219"/>
      <c r="L349" s="219"/>
      <c r="M349" s="219"/>
      <c r="N349" s="219"/>
      <c r="O349" s="219"/>
      <c r="U349"/>
      <c r="V349"/>
    </row>
    <row r="350" spans="2:26" ht="36" customHeight="1">
      <c r="B350" s="226"/>
      <c r="C350" s="195" t="s">
        <v>109</v>
      </c>
      <c r="D350" s="196"/>
      <c r="E350" s="197"/>
      <c r="F350" s="197"/>
      <c r="G350" s="198" t="s">
        <v>111</v>
      </c>
      <c r="H350" s="199"/>
      <c r="I350" s="220"/>
      <c r="J350" s="221" t="s">
        <v>82</v>
      </c>
      <c r="K350" s="220"/>
      <c r="L350" s="197"/>
      <c r="M350" s="197"/>
      <c r="N350" s="197"/>
      <c r="O350" s="200" t="s">
        <v>109</v>
      </c>
      <c r="R350" s="297"/>
      <c r="S350" s="297"/>
      <c r="T350" s="201"/>
      <c r="U350" s="201"/>
      <c r="V350" s="201"/>
      <c r="W350" s="201"/>
    </row>
    <row r="351" spans="2:26" ht="6.75" customHeight="1">
      <c r="B351" s="227"/>
      <c r="C351" s="228"/>
      <c r="D351" s="229"/>
      <c r="E351" s="230"/>
      <c r="F351" s="231"/>
      <c r="G351" s="298"/>
      <c r="H351" s="298"/>
      <c r="I351" s="202"/>
      <c r="J351" s="202"/>
      <c r="K351" s="232"/>
      <c r="L351" s="232"/>
      <c r="M351" s="232"/>
      <c r="N351" s="232"/>
      <c r="O351" s="233"/>
      <c r="T351" s="201"/>
      <c r="U351" s="201"/>
      <c r="V351" s="201"/>
      <c r="W351" s="201"/>
    </row>
    <row r="352" spans="2:26" ht="24" customHeight="1">
      <c r="B352" s="227"/>
      <c r="C352" s="234"/>
      <c r="D352" s="293" t="s">
        <v>112</v>
      </c>
      <c r="E352" s="294"/>
      <c r="F352" s="235"/>
      <c r="G352" s="293" t="s">
        <v>113</v>
      </c>
      <c r="H352" s="294"/>
      <c r="I352" s="202"/>
      <c r="J352" s="293" t="s">
        <v>114</v>
      </c>
      <c r="K352" s="294"/>
      <c r="L352" s="236"/>
      <c r="M352" s="237"/>
      <c r="N352" s="237"/>
      <c r="O352" s="233"/>
      <c r="S352" s="203" t="s">
        <v>115</v>
      </c>
      <c r="T352" s="203">
        <v>20</v>
      </c>
    </row>
    <row r="353" spans="2:26" ht="53.1" customHeight="1">
      <c r="B353" s="238"/>
      <c r="C353" s="239" t="s">
        <v>116</v>
      </c>
      <c r="D353" s="239" t="s">
        <v>117</v>
      </c>
      <c r="E353" s="240" t="s">
        <v>118</v>
      </c>
      <c r="F353" s="241"/>
      <c r="G353" s="242" t="s">
        <v>117</v>
      </c>
      <c r="H353" s="240" t="s">
        <v>118</v>
      </c>
      <c r="I353" s="241"/>
      <c r="J353" s="242" t="s">
        <v>117</v>
      </c>
      <c r="K353" s="239" t="s">
        <v>118</v>
      </c>
      <c r="L353" s="241"/>
      <c r="N353" s="292" t="s">
        <v>119</v>
      </c>
      <c r="O353" s="292"/>
      <c r="R353" s="243"/>
      <c r="S353" s="239" t="s">
        <v>120</v>
      </c>
      <c r="T353" s="239" t="s">
        <v>121</v>
      </c>
      <c r="U353" s="239" t="s">
        <v>122</v>
      </c>
      <c r="V353"/>
      <c r="W353" s="201"/>
      <c r="X353" s="204"/>
      <c r="Y353" s="204"/>
      <c r="Z353" s="204"/>
    </row>
    <row r="354" spans="2:26" s="201" customFormat="1" ht="24" hidden="1" customHeight="1">
      <c r="B354" s="244"/>
      <c r="C354" s="245">
        <v>2</v>
      </c>
      <c r="D354" s="205">
        <v>38.75</v>
      </c>
      <c r="E354" s="205">
        <v>42</v>
      </c>
      <c r="F354" s="206"/>
      <c r="G354" s="205">
        <v>41.75</v>
      </c>
      <c r="H354" s="205">
        <v>45</v>
      </c>
      <c r="I354" s="246"/>
      <c r="J354" s="205">
        <v>44.75</v>
      </c>
      <c r="K354" s="205">
        <v>48.25</v>
      </c>
      <c r="L354" s="207"/>
      <c r="M354" s="208"/>
      <c r="N354" s="292"/>
      <c r="O354" s="292"/>
      <c r="R354" s="209"/>
      <c r="S354" s="205">
        <v>0</v>
      </c>
      <c r="T354" s="205">
        <v>0</v>
      </c>
      <c r="U354" s="205">
        <v>0</v>
      </c>
      <c r="V354"/>
      <c r="Y354" s="210"/>
      <c r="Z354" s="210"/>
    </row>
    <row r="355" spans="2:26" s="201" customFormat="1" ht="24" hidden="1" customHeight="1">
      <c r="B355" s="244"/>
      <c r="C355" s="247">
        <v>3</v>
      </c>
      <c r="D355" s="211">
        <v>40</v>
      </c>
      <c r="E355" s="211">
        <v>43.75</v>
      </c>
      <c r="F355" s="212"/>
      <c r="G355" s="211">
        <v>43.5</v>
      </c>
      <c r="H355" s="211">
        <v>47.5</v>
      </c>
      <c r="I355" s="248"/>
      <c r="J355" s="211">
        <v>47.25</v>
      </c>
      <c r="K355" s="211">
        <v>51</v>
      </c>
      <c r="L355" s="207"/>
      <c r="M355" s="208"/>
      <c r="N355" s="292"/>
      <c r="O355" s="292"/>
      <c r="R355" s="209"/>
      <c r="S355" s="211">
        <v>0</v>
      </c>
      <c r="T355" s="211">
        <v>0</v>
      </c>
      <c r="U355" s="211">
        <v>0</v>
      </c>
      <c r="V355"/>
      <c r="Y355" s="210"/>
      <c r="Z355" s="210"/>
    </row>
    <row r="356" spans="2:26" s="201" customFormat="1" ht="24" hidden="1" customHeight="1">
      <c r="B356" s="244"/>
      <c r="C356" s="249">
        <v>4</v>
      </c>
      <c r="D356" s="205">
        <v>41</v>
      </c>
      <c r="E356" s="205">
        <v>45.5</v>
      </c>
      <c r="F356" s="213"/>
      <c r="G356" s="205">
        <v>45.25</v>
      </c>
      <c r="H356" s="205">
        <v>49.75</v>
      </c>
      <c r="I356" s="250"/>
      <c r="J356" s="205">
        <v>49.5</v>
      </c>
      <c r="K356" s="205">
        <v>54</v>
      </c>
      <c r="L356" s="207"/>
      <c r="M356" s="208"/>
      <c r="N356" s="292"/>
      <c r="O356" s="292"/>
      <c r="R356" s="209"/>
      <c r="S356" s="205">
        <v>0</v>
      </c>
      <c r="T356" s="205">
        <v>0</v>
      </c>
      <c r="U356" s="205">
        <v>0</v>
      </c>
      <c r="V356"/>
      <c r="Y356" s="210"/>
      <c r="Z356" s="210"/>
    </row>
    <row r="357" spans="2:26" s="201" customFormat="1" ht="24" hidden="1" customHeight="1">
      <c r="B357" s="244"/>
      <c r="C357" s="247">
        <v>5</v>
      </c>
      <c r="D357" s="211">
        <v>43.25</v>
      </c>
      <c r="E357" s="211">
        <v>47.5</v>
      </c>
      <c r="F357" s="212"/>
      <c r="G357" s="211">
        <v>47.25</v>
      </c>
      <c r="H357" s="211">
        <v>51.5</v>
      </c>
      <c r="I357" s="248"/>
      <c r="J357" s="211">
        <v>51.25</v>
      </c>
      <c r="K357" s="211">
        <v>55.5</v>
      </c>
      <c r="L357" s="207"/>
      <c r="M357" s="208"/>
      <c r="N357" s="292"/>
      <c r="O357" s="292"/>
      <c r="R357" s="209"/>
      <c r="S357" s="211">
        <v>0</v>
      </c>
      <c r="T357" s="211">
        <v>0</v>
      </c>
      <c r="U357" s="211">
        <v>0</v>
      </c>
      <c r="V357"/>
      <c r="Y357" s="210"/>
      <c r="Z357" s="210"/>
    </row>
    <row r="358" spans="2:26" s="201" customFormat="1" ht="24" customHeight="1">
      <c r="B358" s="244"/>
      <c r="C358" s="249">
        <v>6</v>
      </c>
      <c r="D358" s="205">
        <v>63</v>
      </c>
      <c r="E358" s="205">
        <v>68</v>
      </c>
      <c r="F358" s="212"/>
      <c r="G358" s="205">
        <v>69.5</v>
      </c>
      <c r="H358" s="205">
        <v>74.5</v>
      </c>
      <c r="I358" s="248"/>
      <c r="J358" s="205">
        <v>76.25</v>
      </c>
      <c r="K358" s="205">
        <v>81</v>
      </c>
      <c r="L358" s="207"/>
      <c r="M358" s="208"/>
      <c r="N358" s="292"/>
      <c r="O358" s="292"/>
      <c r="R358" s="209"/>
      <c r="S358" s="205">
        <v>16.429292307692311</v>
      </c>
      <c r="T358" s="205">
        <v>18.254769230769234</v>
      </c>
      <c r="U358" s="205">
        <v>20.283076923076926</v>
      </c>
      <c r="V358"/>
      <c r="Y358" s="210"/>
      <c r="Z358" s="210"/>
    </row>
    <row r="359" spans="2:26" s="201" customFormat="1" ht="24" customHeight="1">
      <c r="B359" s="244"/>
      <c r="C359" s="247">
        <v>7</v>
      </c>
      <c r="D359" s="211">
        <v>70.75</v>
      </c>
      <c r="E359" s="211">
        <v>77</v>
      </c>
      <c r="F359" s="212"/>
      <c r="G359" s="211">
        <v>79</v>
      </c>
      <c r="H359" s="211">
        <v>85.25</v>
      </c>
      <c r="I359" s="248"/>
      <c r="J359" s="211">
        <v>87.5</v>
      </c>
      <c r="K359" s="211">
        <v>93.75</v>
      </c>
      <c r="L359" s="207"/>
      <c r="M359" s="208"/>
      <c r="N359" s="292"/>
      <c r="O359" s="292"/>
      <c r="R359" s="209"/>
      <c r="S359" s="211">
        <v>20.479292307692312</v>
      </c>
      <c r="T359" s="211">
        <v>22.754769230769234</v>
      </c>
      <c r="U359" s="211">
        <v>25.283076923076926</v>
      </c>
      <c r="V359"/>
      <c r="Y359" s="210"/>
      <c r="Z359" s="210"/>
    </row>
    <row r="360" spans="2:26" s="201" customFormat="1" ht="24" customHeight="1">
      <c r="B360" s="244"/>
      <c r="C360" s="249">
        <v>8</v>
      </c>
      <c r="D360" s="205">
        <v>77.25</v>
      </c>
      <c r="E360" s="205">
        <v>84.5</v>
      </c>
      <c r="F360" s="212"/>
      <c r="G360" s="205">
        <v>86.75</v>
      </c>
      <c r="H360" s="205">
        <v>94</v>
      </c>
      <c r="I360" s="248"/>
      <c r="J360" s="205">
        <v>96.5</v>
      </c>
      <c r="K360" s="205">
        <v>103.75</v>
      </c>
      <c r="L360" s="207"/>
      <c r="M360" s="208"/>
      <c r="N360" s="292"/>
      <c r="O360" s="292"/>
      <c r="R360" s="209"/>
      <c r="S360" s="205">
        <v>22.76162307692308</v>
      </c>
      <c r="T360" s="205">
        <v>25.290692307692311</v>
      </c>
      <c r="U360" s="205">
        <v>28.100769230769234</v>
      </c>
      <c r="V360"/>
      <c r="Y360" s="210"/>
      <c r="Z360" s="210"/>
    </row>
    <row r="361" spans="2:26" s="201" customFormat="1" ht="24" customHeight="1">
      <c r="B361" s="244"/>
      <c r="C361" s="247">
        <v>9</v>
      </c>
      <c r="D361" s="211">
        <v>84.75</v>
      </c>
      <c r="E361" s="211">
        <v>93.5</v>
      </c>
      <c r="F361" s="212"/>
      <c r="G361" s="211">
        <v>95.75</v>
      </c>
      <c r="H361" s="211">
        <v>104.75</v>
      </c>
      <c r="I361" s="248"/>
      <c r="J361" s="211">
        <v>107.25</v>
      </c>
      <c r="K361" s="211">
        <v>115</v>
      </c>
      <c r="L361" s="207"/>
      <c r="M361" s="208"/>
      <c r="N361" s="292"/>
      <c r="O361" s="292"/>
      <c r="R361" s="209"/>
      <c r="S361" s="211">
        <v>22.16411379310345</v>
      </c>
      <c r="T361" s="211">
        <v>24.626793103448279</v>
      </c>
      <c r="U361" s="211">
        <v>27.363103448275865</v>
      </c>
      <c r="V361"/>
    </row>
    <row r="362" spans="2:26" s="201" customFormat="1" ht="24" customHeight="1">
      <c r="B362" s="244"/>
      <c r="C362" s="249">
        <v>10</v>
      </c>
      <c r="D362" s="205">
        <v>97.25</v>
      </c>
      <c r="E362" s="205">
        <v>109.25</v>
      </c>
      <c r="F362" s="212"/>
      <c r="G362" s="205">
        <v>112</v>
      </c>
      <c r="H362" s="205">
        <v>123</v>
      </c>
      <c r="I362" s="248"/>
      <c r="J362" s="205">
        <v>125.75</v>
      </c>
      <c r="K362" s="205">
        <v>136.75</v>
      </c>
      <c r="L362" s="207"/>
      <c r="M362" s="208"/>
      <c r="N362" s="292"/>
      <c r="O362" s="292"/>
      <c r="R362" s="209"/>
      <c r="S362" s="205">
        <v>25.433999999999994</v>
      </c>
      <c r="T362" s="205">
        <v>28.259999999999994</v>
      </c>
      <c r="U362" s="205">
        <v>31.399999999999995</v>
      </c>
      <c r="V362"/>
    </row>
    <row r="363" spans="2:26" s="201" customFormat="1" ht="24" customHeight="1">
      <c r="B363" s="244"/>
      <c r="C363" s="247">
        <v>11</v>
      </c>
      <c r="D363" s="211">
        <v>111.25</v>
      </c>
      <c r="E363" s="211">
        <v>126</v>
      </c>
      <c r="F363" s="214"/>
      <c r="G363" s="211">
        <v>129.25</v>
      </c>
      <c r="H363" s="211">
        <v>144</v>
      </c>
      <c r="I363" s="251"/>
      <c r="J363" s="211">
        <v>147.5</v>
      </c>
      <c r="K363" s="211">
        <v>162.25</v>
      </c>
      <c r="L363" s="207"/>
      <c r="M363" s="295" t="s">
        <v>123</v>
      </c>
      <c r="N363" s="295"/>
      <c r="O363" s="296">
        <v>1.2100500000000001</v>
      </c>
      <c r="P363" s="296"/>
      <c r="R363" s="209"/>
      <c r="S363" s="211">
        <v>29.824199999999998</v>
      </c>
      <c r="T363" s="211">
        <v>33.137999999999998</v>
      </c>
      <c r="U363" s="211">
        <v>36.82</v>
      </c>
      <c r="V363"/>
    </row>
    <row r="364" spans="2:26" ht="24" hidden="1" customHeight="1">
      <c r="B364" s="252"/>
      <c r="C364" s="249" t="s">
        <v>124</v>
      </c>
      <c r="D364" s="205">
        <v>136.25</v>
      </c>
      <c r="E364" s="205">
        <v>143.5</v>
      </c>
      <c r="F364" s="215"/>
      <c r="G364" s="205">
        <v>143.25</v>
      </c>
      <c r="H364" s="205">
        <v>150.25</v>
      </c>
      <c r="I364" s="253"/>
      <c r="J364" s="205">
        <v>150</v>
      </c>
      <c r="K364" s="205">
        <v>157</v>
      </c>
      <c r="L364" s="207"/>
      <c r="M364" s="208"/>
      <c r="N364" s="254"/>
      <c r="O364" s="254"/>
      <c r="R364" s="209"/>
      <c r="S364" s="205">
        <v>0</v>
      </c>
      <c r="T364" s="205">
        <v>0</v>
      </c>
      <c r="U364" s="205">
        <v>0</v>
      </c>
      <c r="V364"/>
      <c r="W364" s="201"/>
    </row>
    <row r="365" spans="2:26" ht="24" hidden="1" customHeight="1" outlineLevel="7">
      <c r="B365" s="252"/>
      <c r="C365" s="247" t="s">
        <v>125</v>
      </c>
      <c r="D365" s="211">
        <v>156.75</v>
      </c>
      <c r="E365" s="211">
        <v>163.25</v>
      </c>
      <c r="F365" s="215"/>
      <c r="G365" s="211">
        <v>163</v>
      </c>
      <c r="H365" s="211">
        <v>169.75</v>
      </c>
      <c r="I365" s="253"/>
      <c r="J365" s="211">
        <v>169.5</v>
      </c>
      <c r="K365" s="211">
        <v>176</v>
      </c>
      <c r="L365" s="207"/>
      <c r="M365" s="208"/>
      <c r="N365" s="254"/>
      <c r="O365" s="254"/>
      <c r="R365" s="209"/>
      <c r="S365" s="211">
        <v>0</v>
      </c>
      <c r="T365" s="211">
        <v>0</v>
      </c>
      <c r="U365" s="211">
        <v>0</v>
      </c>
      <c r="V365"/>
      <c r="W365" s="201"/>
    </row>
    <row r="366" spans="2:26" ht="24" hidden="1" customHeight="1" outlineLevel="7">
      <c r="B366" s="252"/>
      <c r="C366" s="255" t="s">
        <v>126</v>
      </c>
      <c r="D366" s="207">
        <v>175.75</v>
      </c>
      <c r="E366" s="207">
        <v>178</v>
      </c>
      <c r="F366" s="215"/>
      <c r="G366" s="207">
        <v>177.75</v>
      </c>
      <c r="H366" s="207">
        <v>180</v>
      </c>
      <c r="I366" s="253"/>
      <c r="J366" s="207">
        <v>179.75</v>
      </c>
      <c r="K366" s="207">
        <v>182</v>
      </c>
      <c r="L366" s="207"/>
      <c r="M366" s="208"/>
      <c r="N366" s="254"/>
      <c r="O366" s="254"/>
      <c r="R366" s="209"/>
      <c r="S366" s="207">
        <v>0</v>
      </c>
      <c r="T366" s="207">
        <v>0</v>
      </c>
      <c r="U366" s="207">
        <v>0</v>
      </c>
      <c r="V366"/>
      <c r="W366" s="201"/>
    </row>
    <row r="367" spans="2:26" ht="15" customHeight="1" collapsed="1">
      <c r="B367" s="252"/>
      <c r="C367" s="256"/>
      <c r="D367" s="216"/>
      <c r="E367" s="216"/>
      <c r="F367" s="217"/>
      <c r="G367" s="217"/>
      <c r="H367" s="217"/>
      <c r="I367" s="257"/>
      <c r="J367" s="209"/>
      <c r="K367" s="209"/>
      <c r="L367" s="209"/>
      <c r="M367" s="218"/>
      <c r="N367" s="254"/>
      <c r="O367" s="254"/>
      <c r="R367" s="209"/>
      <c r="S367" s="209"/>
      <c r="T367" s="201"/>
      <c r="U367"/>
      <c r="V367"/>
      <c r="W367" s="201"/>
    </row>
  </sheetData>
  <sheetProtection algorithmName="SHA-512" hashValue="c9E2uITvsw4CVyUUtS+wfvkc72OTFBgaAUyS7e711vCL1xU8NmQBvoAu3lE7XEwEEDBTzTVczYzmuGTgyAnANg==" saltValue="QtiMiH3Yt8DUSG7RpTaybA==" spinCount="100000" sheet="1" objects="1" scenarios="1"/>
  <mergeCells count="153">
    <mergeCell ref="N353:O362"/>
    <mergeCell ref="M363:N363"/>
    <mergeCell ref="O363:P363"/>
    <mergeCell ref="R350:S350"/>
    <mergeCell ref="G351:H351"/>
    <mergeCell ref="D352:E352"/>
    <mergeCell ref="G352:H352"/>
    <mergeCell ref="J352:K352"/>
    <mergeCell ref="D333:E333"/>
    <mergeCell ref="G333:H333"/>
    <mergeCell ref="J333:K333"/>
    <mergeCell ref="N334:O343"/>
    <mergeCell ref="M344:N344"/>
    <mergeCell ref="O344:P344"/>
    <mergeCell ref="N315:O324"/>
    <mergeCell ref="M325:N325"/>
    <mergeCell ref="O325:P325"/>
    <mergeCell ref="R331:S331"/>
    <mergeCell ref="G332:H332"/>
    <mergeCell ref="R312:S312"/>
    <mergeCell ref="G313:H313"/>
    <mergeCell ref="D314:E314"/>
    <mergeCell ref="G314:H314"/>
    <mergeCell ref="J314:K314"/>
    <mergeCell ref="D295:E295"/>
    <mergeCell ref="G295:H295"/>
    <mergeCell ref="J295:K295"/>
    <mergeCell ref="N296:O305"/>
    <mergeCell ref="M306:N306"/>
    <mergeCell ref="O306:P306"/>
    <mergeCell ref="N277:O286"/>
    <mergeCell ref="M287:N287"/>
    <mergeCell ref="O287:P287"/>
    <mergeCell ref="R293:S293"/>
    <mergeCell ref="G294:H294"/>
    <mergeCell ref="R274:S274"/>
    <mergeCell ref="G275:H275"/>
    <mergeCell ref="D276:E276"/>
    <mergeCell ref="G276:H276"/>
    <mergeCell ref="J276:K276"/>
    <mergeCell ref="D257:E257"/>
    <mergeCell ref="G257:H257"/>
    <mergeCell ref="J257:K257"/>
    <mergeCell ref="N258:O267"/>
    <mergeCell ref="M268:N268"/>
    <mergeCell ref="O268:P268"/>
    <mergeCell ref="N239:O248"/>
    <mergeCell ref="M249:N249"/>
    <mergeCell ref="O249:P249"/>
    <mergeCell ref="R255:S255"/>
    <mergeCell ref="G256:H256"/>
    <mergeCell ref="R236:S236"/>
    <mergeCell ref="G237:H237"/>
    <mergeCell ref="D238:E238"/>
    <mergeCell ref="G238:H238"/>
    <mergeCell ref="J238:K238"/>
    <mergeCell ref="D219:E219"/>
    <mergeCell ref="G219:H219"/>
    <mergeCell ref="J219:K219"/>
    <mergeCell ref="N220:O229"/>
    <mergeCell ref="M230:N230"/>
    <mergeCell ref="O230:P230"/>
    <mergeCell ref="N201:O210"/>
    <mergeCell ref="M211:N211"/>
    <mergeCell ref="O211:P211"/>
    <mergeCell ref="R217:S217"/>
    <mergeCell ref="G218:H218"/>
    <mergeCell ref="R198:S198"/>
    <mergeCell ref="G199:H199"/>
    <mergeCell ref="D200:E200"/>
    <mergeCell ref="G200:H200"/>
    <mergeCell ref="J200:K200"/>
    <mergeCell ref="D181:E181"/>
    <mergeCell ref="G181:H181"/>
    <mergeCell ref="J181:K181"/>
    <mergeCell ref="N182:O191"/>
    <mergeCell ref="M192:N192"/>
    <mergeCell ref="O192:P192"/>
    <mergeCell ref="N163:O172"/>
    <mergeCell ref="M173:N173"/>
    <mergeCell ref="O173:P173"/>
    <mergeCell ref="R179:S179"/>
    <mergeCell ref="G180:H180"/>
    <mergeCell ref="R160:S160"/>
    <mergeCell ref="G161:H161"/>
    <mergeCell ref="D162:E162"/>
    <mergeCell ref="G162:H162"/>
    <mergeCell ref="J162:K162"/>
    <mergeCell ref="D143:E143"/>
    <mergeCell ref="G143:H143"/>
    <mergeCell ref="J143:K143"/>
    <mergeCell ref="N144:O153"/>
    <mergeCell ref="M154:N154"/>
    <mergeCell ref="O154:P154"/>
    <mergeCell ref="N125:O134"/>
    <mergeCell ref="M135:N135"/>
    <mergeCell ref="O135:P135"/>
    <mergeCell ref="R141:S141"/>
    <mergeCell ref="G142:H142"/>
    <mergeCell ref="M116:N116"/>
    <mergeCell ref="O116:P116"/>
    <mergeCell ref="R122:S122"/>
    <mergeCell ref="G123:H123"/>
    <mergeCell ref="D124:E124"/>
    <mergeCell ref="G124:H124"/>
    <mergeCell ref="J124:K124"/>
    <mergeCell ref="R8:S8"/>
    <mergeCell ref="G9:H9"/>
    <mergeCell ref="D10:E10"/>
    <mergeCell ref="G10:H10"/>
    <mergeCell ref="J10:K10"/>
    <mergeCell ref="B6:O6"/>
    <mergeCell ref="R27:S27"/>
    <mergeCell ref="G28:H28"/>
    <mergeCell ref="D29:E29"/>
    <mergeCell ref="G29:H29"/>
    <mergeCell ref="J29:K29"/>
    <mergeCell ref="N11:O20"/>
    <mergeCell ref="M21:N21"/>
    <mergeCell ref="O21:P21"/>
    <mergeCell ref="R46:S46"/>
    <mergeCell ref="G47:H47"/>
    <mergeCell ref="D48:E48"/>
    <mergeCell ref="G48:H48"/>
    <mergeCell ref="J48:K48"/>
    <mergeCell ref="N30:O39"/>
    <mergeCell ref="M40:N40"/>
    <mergeCell ref="O40:P40"/>
    <mergeCell ref="R65:S65"/>
    <mergeCell ref="G66:H66"/>
    <mergeCell ref="D67:E67"/>
    <mergeCell ref="G67:H67"/>
    <mergeCell ref="J67:K67"/>
    <mergeCell ref="N49:O58"/>
    <mergeCell ref="M59:N59"/>
    <mergeCell ref="O59:P59"/>
    <mergeCell ref="R84:S84"/>
    <mergeCell ref="G85:H85"/>
    <mergeCell ref="N106:O115"/>
    <mergeCell ref="D86:E86"/>
    <mergeCell ref="G86:H86"/>
    <mergeCell ref="J86:K86"/>
    <mergeCell ref="N68:O77"/>
    <mergeCell ref="M78:N78"/>
    <mergeCell ref="O78:P78"/>
    <mergeCell ref="R103:S103"/>
    <mergeCell ref="G104:H104"/>
    <mergeCell ref="D105:E105"/>
    <mergeCell ref="G105:H105"/>
    <mergeCell ref="J105:K105"/>
    <mergeCell ref="N87:O96"/>
    <mergeCell ref="M97:N97"/>
    <mergeCell ref="O97:P97"/>
  </mergeCells>
  <printOptions horizontalCentered="1"/>
  <pageMargins left="0.39370078740157499" right="0.35433070866141703" top="0.511811023622047" bottom="0.55118110236220497" header="0.31496062992126" footer="0.31496062992126"/>
  <pageSetup paperSize="9" scale="45" fitToHeight="2" orientation="landscape"/>
  <headerFooter alignWithMargins="0">
    <oddFooter>&amp;L&amp;K000000&amp;P van &amp;N&amp;R&amp;8&amp;K000000&amp;D</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8d69f6-725d-45a3-ba3c-d623cdcfac60" xsi:nil="true"/>
    <_dlc_DocId xmlns="a88d69f6-725d-45a3-ba3c-d623cdcfac60">TS017ABB6FC-1843032436-681</_dlc_DocId>
    <_dlc_DocIdUrl xmlns="a88d69f6-725d-45a3-ba3c-d623cdcfac60">
      <Url>https://prorailbv.sharepoint.com/teams/AanbestedingInhuur/_layouts/15/DocIdRedir.aspx?ID=TS017ABB6FC-1843032436-681</Url>
      <Description>TS017ABB6FC-1843032436-681</Description>
    </_dlc_DocIdUrl>
    <lcf76f155ced4ddcb4097134ff3c332f xmlns="e3209c88-bc72-45f5-84b5-e30e30b0d52a">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13" ma:contentTypeDescription="Een nieuw document maken." ma:contentTypeScope="" ma:versionID="7c4f4956e61db74321ee1334db8e2fbb">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fc2743df639635f8f9821d95e189c4ce"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0a839e85-256a-48c8-a8e3-ff6c75c0ff36}" ma:internalName="TaxCatchAll" ma:showField="CatchAllData" ma:web="a88d69f6-725d-45a3-ba3c-d623cdcfac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F8D2BC-9704-4483-A148-FE6CC2CDEEAB}"/>
</file>

<file path=customXml/itemProps2.xml><?xml version="1.0" encoding="utf-8"?>
<ds:datastoreItem xmlns:ds="http://schemas.openxmlformats.org/officeDocument/2006/customXml" ds:itemID="{2AF3A96A-31C7-4461-B2D2-3F51D21EF11A}"/>
</file>

<file path=customXml/itemProps3.xml><?xml version="1.0" encoding="utf-8"?>
<ds:datastoreItem xmlns:ds="http://schemas.openxmlformats.org/officeDocument/2006/customXml" ds:itemID="{88FDA211-33DF-49D0-A329-06EE4EA02E46}"/>
</file>

<file path=customXml/itemProps4.xml><?xml version="1.0" encoding="utf-8"?>
<ds:datastoreItem xmlns:ds="http://schemas.openxmlformats.org/officeDocument/2006/customXml" ds:itemID="{6039A7F6-4302-4338-AF67-C7F42E1D3717}"/>
</file>

<file path=docProps/app.xml><?xml version="1.0" encoding="utf-8"?>
<Properties xmlns="http://schemas.openxmlformats.org/officeDocument/2006/extended-properties" xmlns:vt="http://schemas.openxmlformats.org/officeDocument/2006/docPropsVTypes">
  <Application>Microsoft Excel Online</Application>
  <Manager/>
  <Company>Labor Redimo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 &amp; Siep Scherpel</dc:creator>
  <cp:keywords/>
  <dc:description/>
  <cp:lastModifiedBy>siep.scherpel@laborredimo.com</cp:lastModifiedBy>
  <cp:revision/>
  <dcterms:created xsi:type="dcterms:W3CDTF">2021-01-27T10:13:38Z</dcterms:created>
  <dcterms:modified xsi:type="dcterms:W3CDTF">2025-01-23T15:37:19Z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_dlc_DocIdItemGuid">
    <vt:lpwstr>1b809211-fcb8-488e-af6b-f577ef7cdb4e</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2023-11-23T10:51:03Z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77568918-2c0b-460c-b398-346dee6f5e2f</vt:lpwstr>
  </property>
  <property fmtid="{D5CDD505-2E9C-101B-9397-08002B2CF9AE}" pid="12" name="MSIP_Label_59c0cc81-595d-4442-996c-ce61e35947ec_ContentBits">
    <vt:lpwstr>0</vt:lpwstr>
  </property>
  <property fmtid="{D5CDD505-2E9C-101B-9397-08002B2CF9AE}" pid="13" name="MSIP_Label_24e57bac-d225-40fb-8a9e-62b5be587a96_Enabled">
    <vt:lpwstr>true</vt:lpwstr>
  </property>
  <property fmtid="{D5CDD505-2E9C-101B-9397-08002B2CF9AE}" pid="14" name="MSIP_Label_24e57bac-d225-40fb-8a9e-62b5be587a96_SetDate">
    <vt:lpwstr>2025-01-23T07:20:06Z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b1cfcad0-a860-4c58-bd15-becd1c638250</vt:lpwstr>
  </property>
  <property fmtid="{D5CDD505-2E9C-101B-9397-08002B2CF9AE}" pid="19" name="MSIP_Label_24e57bac-d225-40fb-8a9e-62b5be587a96_ContentBits">
    <vt:lpwstr>0</vt:lpwstr>
  </property>
  <property fmtid="{D5CDD505-2E9C-101B-9397-08002B2CF9AE}" pid="20" name="MediaServiceImageTags">
    <vt:lpwstr/>
  </property>
</Properties>
</file>