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bbenhuis inkoopadvies\Klanten\Naturalis\EA Netwerk\Publicatiedocument\"/>
    </mc:Choice>
  </mc:AlternateContent>
  <xr:revisionPtr revIDLastSave="0" documentId="8_{45E97FE9-53FB-4C3A-9682-B30D99796B6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M18" i="1" l="1"/>
  <c r="P15" i="1"/>
  <c r="L15" i="1"/>
  <c r="G15" i="1"/>
  <c r="E15" i="1"/>
  <c r="P14" i="1"/>
  <c r="L14" i="1"/>
  <c r="G14" i="1"/>
  <c r="E14" i="1"/>
  <c r="P13" i="1"/>
  <c r="L13" i="1"/>
  <c r="G13" i="1"/>
  <c r="E13" i="1"/>
  <c r="P12" i="1"/>
  <c r="L12" i="1"/>
  <c r="M12" i="1" s="1"/>
  <c r="G12" i="1"/>
  <c r="H12" i="1" s="1"/>
  <c r="E12" i="1"/>
  <c r="P11" i="1"/>
  <c r="L11" i="1"/>
  <c r="M11" i="1" s="1"/>
  <c r="G11" i="1"/>
  <c r="H11" i="1" s="1"/>
  <c r="E11" i="1"/>
  <c r="P10" i="1"/>
  <c r="L10" i="1"/>
  <c r="M10" i="1" s="1"/>
  <c r="G10" i="1"/>
  <c r="H10" i="1" s="1"/>
  <c r="E10" i="1"/>
  <c r="P9" i="1"/>
  <c r="L9" i="1"/>
  <c r="M9" i="1" s="1"/>
  <c r="G9" i="1"/>
  <c r="H9" i="1" s="1"/>
  <c r="E9" i="1"/>
  <c r="P8" i="1"/>
  <c r="L8" i="1"/>
  <c r="M8" i="1" s="1"/>
  <c r="G8" i="1"/>
  <c r="H8" i="1" s="1"/>
  <c r="E8" i="1"/>
  <c r="P7" i="1"/>
  <c r="L7" i="1"/>
  <c r="M7" i="1" s="1"/>
  <c r="G7" i="1"/>
  <c r="H7" i="1" s="1"/>
  <c r="E7" i="1"/>
  <c r="P6" i="1"/>
  <c r="L6" i="1"/>
  <c r="M6" i="1" s="1"/>
  <c r="G6" i="1"/>
  <c r="H6" i="1" s="1"/>
  <c r="E6" i="1"/>
  <c r="P5" i="1"/>
  <c r="L5" i="1"/>
  <c r="M5" i="1" s="1"/>
  <c r="G5" i="1"/>
  <c r="H5" i="1" s="1"/>
  <c r="E5" i="1"/>
  <c r="H13" i="1" l="1"/>
  <c r="H24" i="1" s="1"/>
  <c r="M13" i="1"/>
  <c r="M24" i="1" s="1"/>
  <c r="P20" i="1"/>
  <c r="P24" i="1" s="1"/>
  <c r="H26" i="1" l="1"/>
</calcChain>
</file>

<file path=xl/sharedStrings.xml><?xml version="1.0" encoding="utf-8"?>
<sst xmlns="http://schemas.openxmlformats.org/spreadsheetml/2006/main" count="40" uniqueCount="38">
  <si>
    <t>Fictief aantal</t>
  </si>
  <si>
    <t>Aantal jaar garantie op software ondersteuning (minimaal 5)</t>
  </si>
  <si>
    <t>Subtotaal jaren garantie bovenop minimum</t>
  </si>
  <si>
    <t>Gewicht</t>
  </si>
  <si>
    <t>Gewicht x jaren</t>
  </si>
  <si>
    <t>Subscore</t>
  </si>
  <si>
    <t>Circulair productpaspoort voor product</t>
  </si>
  <si>
    <t>Gewicht x aantal</t>
  </si>
  <si>
    <t>Typisch stroomverbruik, zonder PoE (W)*</t>
  </si>
  <si>
    <t>Subtotaal fictief stroomverbruik per jaar (kWh)</t>
  </si>
  <si>
    <t>Campus</t>
  </si>
  <si>
    <t>Core switch</t>
  </si>
  <si>
    <t>Gigabit access switch</t>
  </si>
  <si>
    <t>Multigigabit access switch</t>
  </si>
  <si>
    <t>Moderate density access point</t>
  </si>
  <si>
    <t>High density access point</t>
  </si>
  <si>
    <t>Datacenter</t>
  </si>
  <si>
    <t>Spine switch</t>
  </si>
  <si>
    <t>Leaf switch</t>
  </si>
  <si>
    <t>Management switch</t>
  </si>
  <si>
    <t>ECB</t>
  </si>
  <si>
    <t>ECB-apparatuur, gecombineerde functie border leaf en firewall</t>
  </si>
  <si>
    <t>ECB-apparatuur, functie border leaf</t>
  </si>
  <si>
    <t>ECB-apparatuur, functie firewall</t>
  </si>
  <si>
    <t>Circulair productpaspoort voor productgroep</t>
  </si>
  <si>
    <t>Totaal fictief stroomverbruik</t>
  </si>
  <si>
    <t>Minimum garantie voor punten</t>
  </si>
  <si>
    <t>Maximum stroomverbruik voor punten</t>
  </si>
  <si>
    <t>Topprestatie garantie maximum punten</t>
  </si>
  <si>
    <t>Topprestatie stroomverbruik voor maximum punten</t>
  </si>
  <si>
    <t>* Vul het door de fabrikant aangegeven typische stroomverbruik in (ook bekend als typical power draw of average power draw), zonder dat PoE apparaten zijn aangesloten.</t>
  </si>
  <si>
    <t>Naam Inschrijver:</t>
  </si>
  <si>
    <t>Bijlage M - Scoreformulier MVOI</t>
  </si>
  <si>
    <t xml:space="preserve">Instructie: vul de groene cellen in en voeg toe aan Inschrijving. </t>
  </si>
  <si>
    <t>Score MVOI wens 1</t>
  </si>
  <si>
    <t>Score MVOI wens 2</t>
  </si>
  <si>
    <t>Score MVOI wens 3</t>
  </si>
  <si>
    <t>Totaalscore MVOI wens 1 t/m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</si>
</sst>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Arial"/>
      <charset val="1"/>
    </font>
    <font>
      <sz val="11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vertical="top"/>
    </xf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2" xfId="0" applyFont="1" applyBorder="1"/>
    <xf numFmtId="0" fontId="2" fillId="2" borderId="2" xfId="0" applyFont="1" applyFill="1" applyBorder="1" applyAlignment="1">
      <alignment horizontal="right"/>
    </xf>
    <xf numFmtId="0" fontId="2" fillId="0" borderId="2" xfId="0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0" fontId="2" fillId="2" borderId="2" xfId="0" applyFont="1" applyFill="1" applyBorder="1"/>
    <xf numFmtId="2" fontId="2" fillId="0" borderId="3" xfId="0" applyNumberFormat="1" applyFont="1" applyBorder="1"/>
    <xf numFmtId="0" fontId="2" fillId="0" borderId="0" xfId="0" applyFont="1"/>
    <xf numFmtId="0" fontId="2" fillId="2" borderId="0" xfId="0" applyFont="1" applyFill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2" borderId="0" xfId="0" applyFont="1" applyFill="1"/>
    <xf numFmtId="2" fontId="2" fillId="0" borderId="4" xfId="0" applyNumberFormat="1" applyFont="1" applyBorder="1"/>
    <xf numFmtId="0" fontId="2" fillId="0" borderId="5" xfId="0" applyFont="1" applyBorder="1"/>
    <xf numFmtId="0" fontId="2" fillId="2" borderId="5" xfId="0" applyFont="1" applyFill="1" applyBorder="1" applyAlignment="1">
      <alignment horizontal="right"/>
    </xf>
    <xf numFmtId="0" fontId="2" fillId="0" borderId="5" xfId="0" applyFont="1" applyBorder="1" applyAlignment="1">
      <alignment horizontal="right"/>
    </xf>
    <xf numFmtId="1" fontId="2" fillId="0" borderId="5" xfId="0" applyNumberFormat="1" applyFont="1" applyBorder="1" applyAlignment="1">
      <alignment horizontal="right"/>
    </xf>
    <xf numFmtId="0" fontId="2" fillId="2" borderId="5" xfId="0" applyFont="1" applyFill="1" applyBorder="1"/>
    <xf numFmtId="2" fontId="2" fillId="0" borderId="6" xfId="0" applyNumberFormat="1" applyFont="1" applyBorder="1"/>
    <xf numFmtId="1" fontId="2" fillId="0" borderId="2" xfId="0" applyNumberFormat="1" applyFont="1" applyBorder="1" applyAlignment="1">
      <alignment horizontal="right" vertical="top"/>
    </xf>
    <xf numFmtId="1" fontId="2" fillId="0" borderId="0" xfId="0" applyNumberFormat="1" applyFont="1" applyAlignment="1">
      <alignment horizontal="right" vertical="top"/>
    </xf>
    <xf numFmtId="1" fontId="2" fillId="0" borderId="5" xfId="0" applyNumberFormat="1" applyFont="1" applyBorder="1" applyAlignment="1">
      <alignment horizontal="right" vertical="top"/>
    </xf>
    <xf numFmtId="1" fontId="2" fillId="0" borderId="0" xfId="0" applyNumberFormat="1" applyFont="1"/>
    <xf numFmtId="2" fontId="2" fillId="0" borderId="0" xfId="0" applyNumberFormat="1" applyFont="1"/>
    <xf numFmtId="0" fontId="1" fillId="0" borderId="0" xfId="0" applyFont="1" applyAlignment="1">
      <alignment horizontal="right"/>
    </xf>
    <xf numFmtId="1" fontId="1" fillId="0" borderId="0" xfId="0" applyNumberFormat="1" applyFont="1"/>
    <xf numFmtId="0" fontId="1" fillId="3" borderId="0" xfId="0" applyFont="1" applyFill="1"/>
    <xf numFmtId="0" fontId="0" fillId="3" borderId="0" xfId="0" applyFill="1"/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zoomScale="70" zoomScaleNormal="70" workbookViewId="0">
      <selection activeCell="J37" sqref="J37"/>
    </sheetView>
  </sheetViews>
  <sheetFormatPr defaultColWidth="12.7109375" defaultRowHeight="12.75" x14ac:dyDescent="0.2"/>
  <cols>
    <col min="2" max="2" width="63.7109375" customWidth="1"/>
    <col min="4" max="4" width="18.140625" customWidth="1"/>
    <col min="5" max="8" width="15.140625" customWidth="1"/>
    <col min="9" max="9" width="10.42578125" customWidth="1"/>
    <col min="10" max="13" width="18.140625" customWidth="1"/>
    <col min="14" max="14" width="31.28515625" customWidth="1"/>
    <col min="15" max="16" width="18.140625" customWidth="1"/>
  </cols>
  <sheetData>
    <row r="1" spans="1:16" ht="15" x14ac:dyDescent="0.25">
      <c r="A1" s="2" t="s">
        <v>32</v>
      </c>
      <c r="C1" s="3"/>
      <c r="D1" s="4"/>
      <c r="E1" s="4"/>
      <c r="F1" s="4"/>
      <c r="G1" s="4"/>
      <c r="H1" s="4"/>
      <c r="I1" s="5"/>
      <c r="J1" s="5"/>
      <c r="K1" s="5"/>
      <c r="L1" s="5"/>
      <c r="M1" s="5"/>
      <c r="N1" s="5"/>
      <c r="O1" s="4"/>
      <c r="P1" s="4"/>
    </row>
    <row r="2" spans="1:16" ht="15" x14ac:dyDescent="0.25">
      <c r="A2" s="2" t="s">
        <v>33</v>
      </c>
      <c r="C2" s="3"/>
      <c r="D2" s="4"/>
      <c r="E2" s="4"/>
      <c r="F2" s="4"/>
      <c r="G2" s="4"/>
      <c r="H2" s="4"/>
      <c r="I2" s="5"/>
      <c r="J2" s="5"/>
      <c r="K2" s="5"/>
      <c r="L2" s="5"/>
      <c r="M2" s="5"/>
      <c r="N2" s="5"/>
      <c r="O2" s="4"/>
      <c r="P2" s="4"/>
    </row>
    <row r="3" spans="1:16" ht="15" x14ac:dyDescent="0.25">
      <c r="A3" s="30" t="s">
        <v>31</v>
      </c>
      <c r="B3" s="31"/>
      <c r="C3" s="3"/>
      <c r="D3" s="4"/>
      <c r="E3" s="4"/>
      <c r="F3" s="4"/>
      <c r="G3" s="4"/>
      <c r="H3" s="4"/>
      <c r="I3" s="5"/>
      <c r="J3" s="5"/>
      <c r="K3" s="5"/>
      <c r="L3" s="5"/>
      <c r="M3" s="5"/>
      <c r="N3" s="5"/>
      <c r="O3" s="4"/>
      <c r="P3" s="4"/>
    </row>
    <row r="4" spans="1:16" ht="71.25" x14ac:dyDescent="0.2">
      <c r="C4" s="3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5"/>
      <c r="J4" s="4" t="s">
        <v>6</v>
      </c>
      <c r="K4" s="4" t="s">
        <v>3</v>
      </c>
      <c r="L4" s="4" t="s">
        <v>7</v>
      </c>
      <c r="M4" s="4" t="s">
        <v>5</v>
      </c>
      <c r="N4" s="5"/>
      <c r="O4" s="4" t="s">
        <v>8</v>
      </c>
      <c r="P4" s="4" t="s">
        <v>9</v>
      </c>
    </row>
    <row r="5" spans="1:16" ht="14.25" x14ac:dyDescent="0.2">
      <c r="A5" s="1" t="s">
        <v>10</v>
      </c>
      <c r="B5" s="6" t="s">
        <v>11</v>
      </c>
      <c r="C5" s="6">
        <v>2</v>
      </c>
      <c r="D5" s="7"/>
      <c r="E5" s="8">
        <f t="shared" ref="E5:E15" si="0">IF(D5,(D5-5)*C5,0)</f>
        <v>0</v>
      </c>
      <c r="F5" s="9">
        <v>4</v>
      </c>
      <c r="G5" s="9" t="str">
        <f t="shared" ref="G5:G15" si="1">IF(ISBLANK(D5),"",F5*E5)</f>
        <v/>
      </c>
      <c r="H5" s="9">
        <f t="shared" ref="H5:H12" si="2">IFERROR(G5*250/3010,0)</f>
        <v>0</v>
      </c>
      <c r="I5" s="6"/>
      <c r="J5" s="7"/>
      <c r="K5" s="9">
        <v>4</v>
      </c>
      <c r="L5" s="9" t="str">
        <f t="shared" ref="L5:L15" si="3">IF(ISBLANK(J5),"",IF(J5 = "Ja", C5*K5, 0))</f>
        <v/>
      </c>
      <c r="M5" s="9">
        <f t="shared" ref="M5:M12" si="4">IFERROR(L5*250/602,0)</f>
        <v>0</v>
      </c>
      <c r="N5" s="6"/>
      <c r="O5" s="10"/>
      <c r="P5" s="11" t="str">
        <f t="shared" ref="P5:P15" si="5">IF(ISBLANK(O5),"",O5*24*365/1000*C5)</f>
        <v/>
      </c>
    </row>
    <row r="6" spans="1:16" ht="14.25" x14ac:dyDescent="0.2">
      <c r="A6" s="1"/>
      <c r="B6" s="12" t="s">
        <v>12</v>
      </c>
      <c r="C6" s="12">
        <v>78</v>
      </c>
      <c r="D6" s="13"/>
      <c r="E6" s="3">
        <f t="shared" si="0"/>
        <v>0</v>
      </c>
      <c r="F6" s="14">
        <v>4</v>
      </c>
      <c r="G6" s="14" t="str">
        <f t="shared" si="1"/>
        <v/>
      </c>
      <c r="H6" s="14">
        <f t="shared" si="2"/>
        <v>0</v>
      </c>
      <c r="J6" s="13"/>
      <c r="K6" s="14">
        <v>4</v>
      </c>
      <c r="L6" s="14" t="str">
        <f t="shared" si="3"/>
        <v/>
      </c>
      <c r="M6" s="14">
        <f t="shared" si="4"/>
        <v>0</v>
      </c>
      <c r="O6" s="15"/>
      <c r="P6" s="16" t="str">
        <f t="shared" si="5"/>
        <v/>
      </c>
    </row>
    <row r="7" spans="1:16" ht="14.25" x14ac:dyDescent="0.2">
      <c r="A7" s="1"/>
      <c r="B7" s="12" t="s">
        <v>13</v>
      </c>
      <c r="C7" s="12">
        <v>5</v>
      </c>
      <c r="D7" s="13"/>
      <c r="E7" s="3">
        <f t="shared" si="0"/>
        <v>0</v>
      </c>
      <c r="F7" s="14">
        <v>4</v>
      </c>
      <c r="G7" s="14" t="str">
        <f t="shared" si="1"/>
        <v/>
      </c>
      <c r="H7" s="14">
        <f t="shared" si="2"/>
        <v>0</v>
      </c>
      <c r="J7" s="13"/>
      <c r="K7" s="14">
        <v>4</v>
      </c>
      <c r="L7" s="14" t="str">
        <f t="shared" si="3"/>
        <v/>
      </c>
      <c r="M7" s="14">
        <f t="shared" si="4"/>
        <v>0</v>
      </c>
      <c r="O7" s="15"/>
      <c r="P7" s="16" t="str">
        <f t="shared" si="5"/>
        <v/>
      </c>
    </row>
    <row r="8" spans="1:16" ht="14.25" x14ac:dyDescent="0.2">
      <c r="A8" s="1"/>
      <c r="B8" s="12" t="s">
        <v>14</v>
      </c>
      <c r="C8" s="12">
        <v>188</v>
      </c>
      <c r="D8" s="13"/>
      <c r="E8" s="3">
        <f t="shared" si="0"/>
        <v>0</v>
      </c>
      <c r="F8" s="14">
        <v>1</v>
      </c>
      <c r="G8" s="14" t="str">
        <f t="shared" si="1"/>
        <v/>
      </c>
      <c r="H8" s="14">
        <f t="shared" si="2"/>
        <v>0</v>
      </c>
      <c r="J8" s="13"/>
      <c r="K8" s="14">
        <v>1</v>
      </c>
      <c r="L8" s="14" t="str">
        <f t="shared" si="3"/>
        <v/>
      </c>
      <c r="M8" s="14">
        <f t="shared" si="4"/>
        <v>0</v>
      </c>
      <c r="O8" s="15"/>
      <c r="P8" s="16" t="str">
        <f t="shared" si="5"/>
        <v/>
      </c>
    </row>
    <row r="9" spans="1:16" ht="14.25" x14ac:dyDescent="0.2">
      <c r="A9" s="1"/>
      <c r="B9" s="17" t="s">
        <v>15</v>
      </c>
      <c r="C9" s="17">
        <v>10</v>
      </c>
      <c r="D9" s="18"/>
      <c r="E9" s="19">
        <f t="shared" si="0"/>
        <v>0</v>
      </c>
      <c r="F9" s="20">
        <v>1</v>
      </c>
      <c r="G9" s="20" t="str">
        <f t="shared" si="1"/>
        <v/>
      </c>
      <c r="H9" s="20">
        <f t="shared" si="2"/>
        <v>0</v>
      </c>
      <c r="I9" s="17"/>
      <c r="J9" s="18"/>
      <c r="K9" s="20">
        <v>1</v>
      </c>
      <c r="L9" s="20" t="str">
        <f t="shared" si="3"/>
        <v/>
      </c>
      <c r="M9" s="20">
        <f t="shared" si="4"/>
        <v>0</v>
      </c>
      <c r="N9" s="17"/>
      <c r="O9" s="21"/>
      <c r="P9" s="22" t="str">
        <f t="shared" si="5"/>
        <v/>
      </c>
    </row>
    <row r="10" spans="1:16" ht="14.25" x14ac:dyDescent="0.2">
      <c r="A10" s="1" t="s">
        <v>16</v>
      </c>
      <c r="B10" s="6" t="s">
        <v>17</v>
      </c>
      <c r="C10" s="6">
        <v>2</v>
      </c>
      <c r="D10" s="7"/>
      <c r="E10" s="8">
        <f t="shared" si="0"/>
        <v>0</v>
      </c>
      <c r="F10" s="9">
        <v>4</v>
      </c>
      <c r="G10" s="14" t="str">
        <f t="shared" si="1"/>
        <v/>
      </c>
      <c r="H10" s="14">
        <f t="shared" si="2"/>
        <v>0</v>
      </c>
      <c r="I10" s="6"/>
      <c r="J10" s="7"/>
      <c r="K10" s="9">
        <v>4</v>
      </c>
      <c r="L10" s="9" t="str">
        <f t="shared" si="3"/>
        <v/>
      </c>
      <c r="M10" s="9">
        <f t="shared" si="4"/>
        <v>0</v>
      </c>
      <c r="N10" s="6"/>
      <c r="O10" s="10"/>
      <c r="P10" s="11" t="str">
        <f t="shared" si="5"/>
        <v/>
      </c>
    </row>
    <row r="11" spans="1:16" ht="14.25" x14ac:dyDescent="0.2">
      <c r="A11" s="1"/>
      <c r="B11" s="12" t="s">
        <v>18</v>
      </c>
      <c r="C11" s="12">
        <v>6</v>
      </c>
      <c r="D11" s="13"/>
      <c r="E11" s="3">
        <f t="shared" si="0"/>
        <v>0</v>
      </c>
      <c r="F11" s="14">
        <v>4</v>
      </c>
      <c r="G11" s="14" t="str">
        <f t="shared" si="1"/>
        <v/>
      </c>
      <c r="H11" s="14">
        <f t="shared" si="2"/>
        <v>0</v>
      </c>
      <c r="J11" s="13"/>
      <c r="K11" s="14">
        <v>4</v>
      </c>
      <c r="L11" s="14" t="str">
        <f t="shared" si="3"/>
        <v/>
      </c>
      <c r="M11" s="14">
        <f t="shared" si="4"/>
        <v>0</v>
      </c>
      <c r="O11" s="15"/>
      <c r="P11" s="16" t="str">
        <f t="shared" si="5"/>
        <v/>
      </c>
    </row>
    <row r="12" spans="1:16" ht="14.25" x14ac:dyDescent="0.2">
      <c r="A12" s="1"/>
      <c r="B12" s="17" t="s">
        <v>19</v>
      </c>
      <c r="C12" s="17">
        <v>6</v>
      </c>
      <c r="D12" s="18"/>
      <c r="E12" s="19">
        <f t="shared" si="0"/>
        <v>0</v>
      </c>
      <c r="F12" s="20">
        <v>4</v>
      </c>
      <c r="G12" s="20" t="str">
        <f t="shared" si="1"/>
        <v/>
      </c>
      <c r="H12" s="20">
        <f t="shared" si="2"/>
        <v>0</v>
      </c>
      <c r="I12" s="17"/>
      <c r="J12" s="18"/>
      <c r="K12" s="20">
        <v>4</v>
      </c>
      <c r="L12" s="20" t="str">
        <f t="shared" si="3"/>
        <v/>
      </c>
      <c r="M12" s="20">
        <f t="shared" si="4"/>
        <v>0</v>
      </c>
      <c r="N12" s="17"/>
      <c r="O12" s="21"/>
      <c r="P12" s="22" t="str">
        <f t="shared" si="5"/>
        <v/>
      </c>
    </row>
    <row r="13" spans="1:16" ht="14.25" x14ac:dyDescent="0.2">
      <c r="A13" s="1" t="s">
        <v>20</v>
      </c>
      <c r="B13" s="6" t="s">
        <v>21</v>
      </c>
      <c r="C13" s="10"/>
      <c r="D13" s="7"/>
      <c r="E13" s="8">
        <f t="shared" si="0"/>
        <v>0</v>
      </c>
      <c r="F13" s="23">
        <v>4</v>
      </c>
      <c r="G13" s="14" t="str">
        <f t="shared" si="1"/>
        <v/>
      </c>
      <c r="H13" s="14">
        <f>IFERROR(AVERAGE(G13:G15)*250/3010,0)</f>
        <v>0</v>
      </c>
      <c r="I13" s="6"/>
      <c r="J13" s="7"/>
      <c r="K13" s="23">
        <v>4</v>
      </c>
      <c r="L13" s="23" t="str">
        <f t="shared" si="3"/>
        <v/>
      </c>
      <c r="M13" s="23">
        <f>IFERROR(AVERAGE(L13:L15)*250/602,0)</f>
        <v>0</v>
      </c>
      <c r="N13" s="6"/>
      <c r="O13" s="10"/>
      <c r="P13" s="11" t="str">
        <f t="shared" si="5"/>
        <v/>
      </c>
    </row>
    <row r="14" spans="1:16" ht="14.25" x14ac:dyDescent="0.2">
      <c r="A14" s="1"/>
      <c r="B14" s="12" t="s">
        <v>22</v>
      </c>
      <c r="C14" s="15"/>
      <c r="D14" s="13"/>
      <c r="E14" s="3">
        <f t="shared" si="0"/>
        <v>0</v>
      </c>
      <c r="F14" s="24">
        <v>4</v>
      </c>
      <c r="G14" s="14" t="str">
        <f t="shared" si="1"/>
        <v/>
      </c>
      <c r="H14" s="14"/>
      <c r="J14" s="13"/>
      <c r="K14" s="24">
        <v>4</v>
      </c>
      <c r="L14" s="24" t="str">
        <f t="shared" si="3"/>
        <v/>
      </c>
      <c r="M14" s="24"/>
      <c r="O14" s="15"/>
      <c r="P14" s="16" t="str">
        <f t="shared" si="5"/>
        <v/>
      </c>
    </row>
    <row r="15" spans="1:16" ht="14.25" x14ac:dyDescent="0.2">
      <c r="A15" s="1"/>
      <c r="B15" s="17" t="s">
        <v>23</v>
      </c>
      <c r="C15" s="21"/>
      <c r="D15" s="18"/>
      <c r="E15" s="19">
        <f t="shared" si="0"/>
        <v>0</v>
      </c>
      <c r="F15" s="25">
        <v>4</v>
      </c>
      <c r="G15" s="20" t="str">
        <f t="shared" si="1"/>
        <v/>
      </c>
      <c r="H15" s="20"/>
      <c r="I15" s="17"/>
      <c r="J15" s="18"/>
      <c r="K15" s="25">
        <v>4</v>
      </c>
      <c r="L15" s="25" t="str">
        <f t="shared" si="3"/>
        <v/>
      </c>
      <c r="M15" s="25"/>
      <c r="N15" s="17"/>
      <c r="O15" s="21"/>
      <c r="P15" s="22" t="str">
        <f t="shared" si="5"/>
        <v/>
      </c>
    </row>
    <row r="16" spans="1:16" ht="14.25" x14ac:dyDescent="0.2">
      <c r="G16" s="26"/>
      <c r="H16" s="26"/>
    </row>
    <row r="17" spans="1:16" ht="57" x14ac:dyDescent="0.2">
      <c r="G17" s="26"/>
      <c r="H17" s="26"/>
      <c r="J17" s="4" t="s">
        <v>24</v>
      </c>
    </row>
    <row r="18" spans="1:16" ht="14.25" x14ac:dyDescent="0.2">
      <c r="G18" s="26"/>
      <c r="H18" s="26"/>
      <c r="J18" s="13"/>
      <c r="M18" s="12">
        <f>IF(ISBLANK(J18),0,IF(J18 = "Ja", 100, 0))</f>
        <v>0</v>
      </c>
    </row>
    <row r="19" spans="1:16" ht="14.25" x14ac:dyDescent="0.2">
      <c r="G19" s="26"/>
      <c r="H19" s="26"/>
    </row>
    <row r="20" spans="1:16" ht="14.25" x14ac:dyDescent="0.2">
      <c r="F20" s="12"/>
      <c r="G20" s="26"/>
      <c r="O20" s="3" t="s">
        <v>25</v>
      </c>
      <c r="P20" s="27">
        <f>SUM(P5:P15)</f>
        <v>0</v>
      </c>
    </row>
    <row r="21" spans="1:16" ht="14.25" x14ac:dyDescent="0.2">
      <c r="C21" s="3" t="s">
        <v>26</v>
      </c>
      <c r="D21" s="12">
        <v>6</v>
      </c>
      <c r="O21" s="3" t="s">
        <v>27</v>
      </c>
      <c r="P21" s="12">
        <v>225000</v>
      </c>
    </row>
    <row r="22" spans="1:16" ht="14.25" x14ac:dyDescent="0.2">
      <c r="C22" s="3" t="s">
        <v>28</v>
      </c>
      <c r="D22" s="12">
        <v>10</v>
      </c>
      <c r="O22" s="3" t="s">
        <v>29</v>
      </c>
      <c r="P22" s="12">
        <v>150000</v>
      </c>
    </row>
    <row r="23" spans="1:16" ht="15" x14ac:dyDescent="0.25">
      <c r="E23" s="28"/>
      <c r="F23" s="29"/>
      <c r="G23" s="29"/>
      <c r="H23" s="29"/>
      <c r="O23" s="28"/>
    </row>
    <row r="24" spans="1:16" ht="15" x14ac:dyDescent="0.25">
      <c r="F24" s="29"/>
      <c r="G24" s="28" t="s">
        <v>34</v>
      </c>
      <c r="H24" s="29">
        <f>ROUND(SUM(H5:H15),0)</f>
        <v>0</v>
      </c>
      <c r="K24" s="28" t="s">
        <v>35</v>
      </c>
      <c r="L24" s="28"/>
      <c r="M24" s="29">
        <f>IF(ROUND(SUM(M5:M15),0) &gt; M18,ROUND(SUM(M5:M15),0), M18)</f>
        <v>0</v>
      </c>
      <c r="O24" s="28" t="s">
        <v>36</v>
      </c>
      <c r="P24" s="2">
        <f>_xlfn.IFS(COUNTBLANK(O5:O15) &gt; 2, 0,P20 &gt; P21,0,P20 &lt; P22,500,P20 &lt;P21,ROUND((P21-P20)*(500/(P21-P22)),0))</f>
        <v>0</v>
      </c>
    </row>
    <row r="26" spans="1:16" ht="15" x14ac:dyDescent="0.25">
      <c r="F26" s="2"/>
      <c r="G26" s="28" t="s">
        <v>37</v>
      </c>
      <c r="H26" s="29">
        <f>H24+M24+P24</f>
        <v>0</v>
      </c>
      <c r="O26" s="26"/>
      <c r="P26" s="27"/>
    </row>
    <row r="27" spans="1:16" ht="14.25" x14ac:dyDescent="0.2">
      <c r="O27" s="26"/>
      <c r="P27" s="27"/>
    </row>
    <row r="28" spans="1:16" ht="14.25" x14ac:dyDescent="0.2">
      <c r="A28" s="12" t="s">
        <v>30</v>
      </c>
      <c r="O28" s="26"/>
      <c r="P28" s="27"/>
    </row>
    <row r="29" spans="1:16" ht="14.25" x14ac:dyDescent="0.2">
      <c r="O29" s="26"/>
      <c r="P29" s="27"/>
    </row>
    <row r="30" spans="1:16" ht="14.25" x14ac:dyDescent="0.2">
      <c r="O30" s="26"/>
      <c r="P30" s="27"/>
    </row>
    <row r="31" spans="1:16" ht="14.25" x14ac:dyDescent="0.2">
      <c r="O31" s="26"/>
      <c r="P31" s="27"/>
    </row>
    <row r="32" spans="1:16" ht="14.25" x14ac:dyDescent="0.2">
      <c r="O32" s="26"/>
      <c r="P32" s="27"/>
    </row>
    <row r="33" spans="6:16" ht="14.25" x14ac:dyDescent="0.2">
      <c r="F33" s="12"/>
      <c r="G33" s="12"/>
      <c r="H33" s="12"/>
      <c r="O33" s="26"/>
      <c r="P33" s="27"/>
    </row>
    <row r="34" spans="6:16" ht="14.25" x14ac:dyDescent="0.2">
      <c r="O34" s="26"/>
      <c r="P34" s="27"/>
    </row>
    <row r="35" spans="6:16" ht="14.25" x14ac:dyDescent="0.2">
      <c r="O35" s="26"/>
      <c r="P35" s="27"/>
    </row>
    <row r="36" spans="6:16" ht="14.25" x14ac:dyDescent="0.2">
      <c r="O36" s="26"/>
      <c r="P36" s="27"/>
    </row>
  </sheetData>
  <mergeCells count="3">
    <mergeCell ref="A5:A9"/>
    <mergeCell ref="A10:A12"/>
    <mergeCell ref="A13:A15"/>
  </mergeCells>
  <dataValidations count="3">
    <dataValidation type="decimal" allowBlank="1" showDropDown="1" showErrorMessage="1" sqref="C13:C15" xr:uid="{00000000-0002-0000-0000-000000000000}">
      <formula1>0</formula1>
      <formula2>2</formula2>
    </dataValidation>
    <dataValidation type="list" operator="equal" allowBlank="1" showErrorMessage="1" sqref="J5:J15 J18" xr:uid="{00000000-0002-0000-0000-000001000000}">
      <formula1>"Ja,Nee"</formula1>
      <formula2>0</formula2>
    </dataValidation>
    <dataValidation type="list" allowBlank="1" showInputMessage="1" showErrorMessage="1" prompt="Voer een aantal jaar tussen 5 en 10 in." sqref="D5:D15" xr:uid="{00000000-0002-0000-0000-000002000000}">
      <formula1>"5,6,7,8,9,10"</formula1>
      <formula2>10</formula2>
    </dataValidation>
  </dataValidation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2294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Ramon Abbenhuis</dc:creator>
  <dc:description/>
  <cp:lastModifiedBy>Ramon Abbenhuis</cp:lastModifiedBy>
  <cp:revision>7</cp:revision>
  <dcterms:created xsi:type="dcterms:W3CDTF">2024-07-26T09:12:48Z</dcterms:created>
  <dcterms:modified xsi:type="dcterms:W3CDTF">2024-07-26T09:12:48Z</dcterms:modified>
  <dc:language>en-US</dc:language>
</cp:coreProperties>
</file>