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Driestar-Wartburg/EA Digiborden 2024/Aanbestedingsdocument en bijlagen/Concept/"/>
    </mc:Choice>
  </mc:AlternateContent>
  <xr:revisionPtr revIDLastSave="788" documentId="8_{FBEC6B5F-0E62-7B46-A457-82014EC88CA9}" xr6:coauthVersionLast="47" xr6:coauthVersionMax="47" xr10:uidLastSave="{F6BFF721-A7F4-E04A-A2A7-A36833A812AA}"/>
  <bookViews>
    <workbookView xWindow="0" yWindow="500" windowWidth="24160" windowHeight="15760" activeTab="1" xr2:uid="{26A0E56A-9CA4-EB40-BF12-5B4691CBE874}"/>
  </bookViews>
  <sheets>
    <sheet name="Waardemodel" sheetId="2" r:id="rId1"/>
    <sheet name="voorbeeld berekeningen BPKV" sheetId="3" r:id="rId2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" i="3" l="1"/>
  <c r="I18" i="3"/>
  <c r="E18" i="3"/>
  <c r="B36" i="2"/>
  <c r="B35" i="2"/>
  <c r="C34" i="2"/>
  <c r="C33" i="2"/>
  <c r="E33" i="2"/>
  <c r="C32" i="2"/>
  <c r="E32" i="2"/>
  <c r="C31" i="2"/>
  <c r="E31" i="2"/>
  <c r="C30" i="2"/>
  <c r="C35" i="2"/>
  <c r="C26" i="2"/>
  <c r="E26" i="2"/>
  <c r="C25" i="2"/>
  <c r="E25" i="2"/>
  <c r="C24" i="2"/>
  <c r="E24" i="2"/>
  <c r="C23" i="2"/>
  <c r="E23" i="2"/>
  <c r="C22" i="2"/>
  <c r="E22" i="2"/>
  <c r="C21" i="2"/>
  <c r="E21" i="2"/>
  <c r="C20" i="2"/>
  <c r="E20" i="2"/>
  <c r="C19" i="2"/>
  <c r="E19" i="2"/>
  <c r="C18" i="2"/>
  <c r="E18" i="2"/>
  <c r="C17" i="2"/>
  <c r="E17" i="2"/>
  <c r="C16" i="2"/>
  <c r="E16" i="2"/>
  <c r="C15" i="2"/>
  <c r="E15" i="2"/>
  <c r="C14" i="2"/>
  <c r="E14" i="2"/>
  <c r="C13" i="2"/>
  <c r="E13" i="2"/>
  <c r="C12" i="2"/>
  <c r="J3" i="2"/>
  <c r="B4" i="2"/>
  <c r="B7" i="2"/>
  <c r="C4" i="2"/>
  <c r="D4" i="2"/>
  <c r="D5" i="2"/>
  <c r="E4" i="2"/>
  <c r="E5" i="2"/>
  <c r="F4" i="2"/>
  <c r="F7" i="2"/>
  <c r="G4" i="2"/>
  <c r="G7" i="2"/>
  <c r="H4" i="2"/>
  <c r="H5" i="2"/>
  <c r="I4" i="2"/>
  <c r="I5" i="2"/>
  <c r="B5" i="2"/>
  <c r="C5" i="2"/>
  <c r="J6" i="2"/>
  <c r="C7" i="2"/>
  <c r="D7" i="2"/>
  <c r="I10" i="3"/>
  <c r="E10" i="3"/>
  <c r="J8" i="3"/>
  <c r="D3" i="3"/>
  <c r="E34" i="2"/>
  <c r="E30" i="2"/>
  <c r="E35" i="2"/>
  <c r="G5" i="2"/>
  <c r="F5" i="2"/>
  <c r="I7" i="2"/>
  <c r="E7" i="2"/>
  <c r="H7" i="2"/>
  <c r="J5" i="2"/>
  <c r="G29" i="2"/>
  <c r="C27" i="2"/>
  <c r="E12" i="2"/>
  <c r="E27" i="2"/>
  <c r="G12" i="2"/>
  <c r="B27" i="2"/>
</calcChain>
</file>

<file path=xl/sharedStrings.xml><?xml version="1.0" encoding="utf-8"?>
<sst xmlns="http://schemas.openxmlformats.org/spreadsheetml/2006/main" count="104" uniqueCount="64">
  <si>
    <t>Totaal:</t>
  </si>
  <si>
    <t>Percentage</t>
  </si>
  <si>
    <t>5 uitmuntend</t>
  </si>
  <si>
    <t>4 goed</t>
  </si>
  <si>
    <t>3 voldoende</t>
  </si>
  <si>
    <t>2 matig</t>
  </si>
  <si>
    <t>1 onvoldoende</t>
  </si>
  <si>
    <t>UITSLUITING</t>
  </si>
  <si>
    <t>Item</t>
  </si>
  <si>
    <r>
      <t xml:space="preserve">Beter
</t>
    </r>
    <r>
      <rPr>
        <b/>
        <sz val="7"/>
        <color rgb="FFFFFFFF"/>
        <rFont val="Verdana"/>
        <family val="2"/>
      </rPr>
      <t>dan huidige oplossing</t>
    </r>
  </si>
  <si>
    <r>
      <t xml:space="preserve">Vergelijkbaar
</t>
    </r>
    <r>
      <rPr>
        <b/>
        <sz val="7"/>
        <color rgb="FFFFFFFF"/>
        <rFont val="Verdana"/>
        <family val="2"/>
      </rPr>
      <t>met huidige oplossing</t>
    </r>
  </si>
  <si>
    <r>
      <t xml:space="preserve">Acceptabel verbeterpunt
</t>
    </r>
    <r>
      <rPr>
        <b/>
        <sz val="7"/>
        <color rgb="FFFFFFFF"/>
        <rFont val="Verdana"/>
        <family val="2"/>
      </rPr>
      <t>met huidige oplossing</t>
    </r>
  </si>
  <si>
    <r>
      <t xml:space="preserve">Onacceptabel verbeterpunt
</t>
    </r>
    <r>
      <rPr>
        <b/>
        <sz val="7"/>
        <color rgb="FFFFFFFF"/>
        <rFont val="Verdana"/>
        <family val="2"/>
      </rPr>
      <t>met huidige oplossing</t>
    </r>
  </si>
  <si>
    <t>Totaal kwaliteit (max.)</t>
  </si>
  <si>
    <t>(en komt geen toeslag BTW op de behaalde waarde)</t>
  </si>
  <si>
    <t>12. Kwaliteit knoppen en toegankelijkheid (aan/uit/overige) door deze veelvuldig (minimaal 10x) te gebruiken.</t>
  </si>
  <si>
    <t>10. Mate van bijgeluiden (koeling, brommen, zoemen).</t>
  </si>
  <si>
    <t>7.2 Sla en garantie</t>
  </si>
  <si>
    <t>7.3 Kwaliteit van dienstverlening en service</t>
  </si>
  <si>
    <t>7.4 Beheer, updates en upgrades/firmware</t>
  </si>
  <si>
    <t>7.5 Veiligheid</t>
  </si>
  <si>
    <t xml:space="preserve"> </t>
  </si>
  <si>
    <t>scenario 1</t>
  </si>
  <si>
    <t>inschrijver 1</t>
  </si>
  <si>
    <t>inschrijver 2</t>
  </si>
  <si>
    <t>ingediende prijs</t>
  </si>
  <si>
    <t>raming prijzenblad</t>
  </si>
  <si>
    <t>te verwachten prijsverschil tussen inschrijvers</t>
  </si>
  <si>
    <t>in absoluut getal</t>
  </si>
  <si>
    <t>prijsverschil</t>
  </si>
  <si>
    <t>behaalde kwaliteit</t>
  </si>
  <si>
    <t>inschrijver 1 wint de aanbesteding</t>
  </si>
  <si>
    <t xml:space="preserve">Indien een Inschrijver over ALLE open vragen (8 totaal, inclusief de subvragen) 3 of meer negatieve waarden behaald zal betreffende inschrijver worden uitgesloten van verdere deelname. Opdrachtgever wil niet gunnen aan een inschrijver met een dusdanige matige kwaliteit. </t>
  </si>
  <si>
    <t>1.	Eenvoud opstarten en snelheid digibord werkend gebruiken (beoordelaar sluit een eigen device aan).</t>
  </si>
  <si>
    <t>2.	Werking van de digitale pen (beoordelaar schrijft en tekent op het bord).</t>
  </si>
  <si>
    <t>3. Werking gumfunctie van de digitale pen.</t>
  </si>
  <si>
    <t>4.	Werking touch met hand/vinger (beoordelaar doet beide handelingen).</t>
  </si>
  <si>
    <t>5.	Werking digitaal whiteboard; schrijffunctie en eenvoud van de bediening vanaf een device (dit wordt getest binnen de whiteboard functie van het scherm).</t>
  </si>
  <si>
    <t>6.	Werking gumfunctie met hand/vinger (beoordelaar doet beide handelingen).</t>
  </si>
  <si>
    <t>7. Werking ‘freezen’ scherm (zie ook programma van eisen) waarbij de docent nog kan werken op de eigen device.</t>
  </si>
  <si>
    <t>8. Werking van hoogteverstelling en de gebruikersvriendelijkheid daarvan.</t>
  </si>
  <si>
    <t>9. Geluid (spraak en muziek) van de ingebouwde luidsprekers (spraak en muziek worden getest aan de hand van de onderstaande video):</t>
  </si>
  <si>
    <t>11.	Scherpte beeld tot 8,5 meter en invalshoeken vanuit de lessets in het lokaal (met en zonder zonlicht van buiten), voor iedere Inschrijver gelijke positie.</t>
  </si>
  <si>
    <t>13. Kwaliteit glasplaat van het digibord, mate van gladheid (beoordelaar zal de glasplaat niet beschadigen).</t>
  </si>
  <si>
    <t>14.  Kwaliteit aansluitpunten toegankelijkheid (hoe makkelijk kun je erbij komen en hoe duidelijk is het welke stekker je waar in moet steken) en gebruikersvriendelijkheid (USB-A/HDMI).</t>
  </si>
  <si>
    <t>15. Eenvoud en snelheid afsluiten (beoordelaar wil zo snel mogelijk afsluiten om naar een volgende les te kunnen gaan).</t>
  </si>
  <si>
    <t xml:space="preserve">7A  KWALITEIT OPEN VRAGEN + TOELICHTING </t>
  </si>
  <si>
    <t xml:space="preserve">7B KWALITEIT PROEFOPSTELLING AANGEBODEN DIGIBORD </t>
  </si>
  <si>
    <t xml:space="preserve">7C Proefopstelling aangeboden digibord (BEOORDELING NATUURKUNDE DOCENTEN)
De docenten zullen met de eigen de device en software met het aangeboden digibord een proefles  geven. </t>
  </si>
  <si>
    <t>Indien een Inschrijver over ALLE items (15 totaal) 4 of meer negatieve waarden (matig) behaald zal betreffende Inschrijver worden uitgesloten van verdere deelname. Opdrachtgever wil niet gunnen aan een Inschrijver met een dusdanige matige kwaliteit. Onvoldoende zal leiden tot uitsluiting.</t>
  </si>
  <si>
    <t>Indien een Inschrijver over ALLE items (5 totaal) 2 of meer negatieve waarden (matig) behaald zal betreffende Inschrijver worden uitgesloten van verdere deelname. Opdrachtgever wil niet gunnen aan een Inschrijver met een dusdanige matige kwaliteit. Onvoldoende zal leiden tot uitsluiting.</t>
  </si>
  <si>
    <t>maximale positieve waarde kwaliteit</t>
  </si>
  <si>
    <t>minus de eventuele negatieve waarde</t>
  </si>
  <si>
    <t>Conclusie: het maximale kwaliteitsverschil is veel groter dan het te verwachten prijsverschil. Kwaliteit is daarmee dominanter dan prijs.</t>
  </si>
  <si>
    <t>scenario 2</t>
  </si>
  <si>
    <t>17. Mate van het kunnen maken van een aantekening.</t>
  </si>
  <si>
    <t>16. Werking video</t>
  </si>
  <si>
    <t>18. Mate van kunnen uitvoeren van de opgave</t>
  </si>
  <si>
    <t>19. Mate van gebruik constructiegereedschap (geodriehoek, lineaal)</t>
  </si>
  <si>
    <t>20. Mate gebruik programma Phet, opgave via OneNote en Power Point.</t>
  </si>
  <si>
    <t xml:space="preserve">
OPEN VRAAG 7.1 Projectaanpak totale levering
SUB 1. Plan van aanpak</t>
  </si>
  <si>
    <t xml:space="preserve">
OPEN VRAAG 7.1 Projectaanpak totale levering
SUB 2. Gespecificeerde offerte</t>
  </si>
  <si>
    <t xml:space="preserve">
OPEN VRAAG 7.1 Projectaanpak totale levering
SUB 3. Meerwaarde</t>
  </si>
  <si>
    <t xml:space="preserve">
OPEN VRAAG 7.1 Projectaanpak totale levering
SUB 4. Duurzaam en circulair inkopen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</si>
</sst>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_);[Red]\(&quot;€&quot;\ #,##0.00\)"/>
    <numFmt numFmtId="44" formatCode="_(&quot;€&quot;\ * #,##0.00_);_(&quot;€&quot;\ * \(#,##0.00\);_(&quot;€&quot;\ * &quot;-&quot;??_);_(@_)"/>
    <numFmt numFmtId="164" formatCode="&quot;€&quot;\ #,##0.00"/>
  </numFmts>
  <fonts count="1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0"/>
      <name val="Verdana"/>
      <family val="2"/>
    </font>
    <font>
      <b/>
      <sz val="9"/>
      <color rgb="FF000000"/>
      <name val="Verdana"/>
      <family val="2"/>
    </font>
    <font>
      <b/>
      <sz val="9"/>
      <color rgb="FFFFFFFF"/>
      <name val="Verdana"/>
      <family val="2"/>
    </font>
    <font>
      <sz val="9"/>
      <color theme="1"/>
      <name val="Verdana"/>
      <family val="2"/>
    </font>
    <font>
      <sz val="9"/>
      <color rgb="FF000000"/>
      <name val="Verdana"/>
      <family val="2"/>
    </font>
    <font>
      <b/>
      <sz val="9"/>
      <color theme="1"/>
      <name val="Verdana"/>
      <family val="2"/>
    </font>
    <font>
      <b/>
      <sz val="7"/>
      <color rgb="FFFFFFFF"/>
      <name val="Verdana"/>
      <family val="2"/>
    </font>
    <font>
      <b/>
      <sz val="8"/>
      <color rgb="FF000000"/>
      <name val="Verdana"/>
      <family val="2"/>
    </font>
    <font>
      <i/>
      <sz val="9"/>
      <color theme="1"/>
      <name val="Verdana"/>
      <family val="2"/>
    </font>
    <font>
      <b/>
      <sz val="9"/>
      <color theme="9" tint="-0.499984740745262"/>
      <name val="Verdana"/>
      <family val="2"/>
    </font>
    <font>
      <b/>
      <sz val="10"/>
      <color theme="0"/>
      <name val="Verdana"/>
      <family val="2"/>
    </font>
    <font>
      <i/>
      <sz val="9"/>
      <color rgb="FFFF0000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4">
    <xf numFmtId="0" fontId="0" fillId="0" borderId="0" xfId="0"/>
    <xf numFmtId="0" fontId="4" fillId="3" borderId="3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justify" vertical="center" wrapText="1"/>
    </xf>
    <xf numFmtId="9" fontId="4" fillId="4" borderId="1" xfId="1" applyFont="1" applyFill="1" applyBorder="1" applyAlignment="1">
      <alignment horizontal="center" vertical="center" wrapText="1"/>
    </xf>
    <xf numFmtId="9" fontId="6" fillId="0" borderId="1" xfId="1" applyFont="1" applyBorder="1"/>
    <xf numFmtId="0" fontId="4" fillId="3" borderId="1" xfId="0" applyFont="1" applyFill="1" applyBorder="1" applyAlignment="1">
      <alignment horizontal="justify" vertical="center" wrapText="1"/>
    </xf>
    <xf numFmtId="8" fontId="6" fillId="2" borderId="1" xfId="0" applyNumberFormat="1" applyFont="1" applyFill="1" applyBorder="1" applyAlignment="1">
      <alignment horizontal="center" vertical="center" wrapText="1"/>
    </xf>
    <xf numFmtId="8" fontId="7" fillId="2" borderId="2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/>
    <xf numFmtId="0" fontId="7" fillId="2" borderId="2" xfId="0" applyFont="1" applyFill="1" applyBorder="1" applyAlignment="1">
      <alignment horizontal="center" vertical="center" wrapText="1"/>
    </xf>
    <xf numFmtId="0" fontId="6" fillId="0" borderId="0" xfId="0" applyFont="1"/>
    <xf numFmtId="164" fontId="6" fillId="0" borderId="0" xfId="0" applyNumberFormat="1" applyFont="1"/>
    <xf numFmtId="44" fontId="6" fillId="0" borderId="0" xfId="2" applyFont="1"/>
    <xf numFmtId="44" fontId="8" fillId="0" borderId="0" xfId="2" applyFont="1"/>
    <xf numFmtId="164" fontId="6" fillId="7" borderId="1" xfId="0" applyNumberFormat="1" applyFont="1" applyFill="1" applyBorder="1"/>
    <xf numFmtId="164" fontId="6" fillId="7" borderId="1" xfId="0" applyNumberFormat="1" applyFont="1" applyFill="1" applyBorder="1" applyAlignment="1">
      <alignment vertical="center"/>
    </xf>
    <xf numFmtId="0" fontId="7" fillId="0" borderId="7" xfId="0" applyFont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justify" vertical="center" wrapText="1"/>
    </xf>
    <xf numFmtId="10" fontId="4" fillId="4" borderId="1" xfId="1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64" fontId="6" fillId="7" borderId="1" xfId="0" applyNumberFormat="1" applyFont="1" applyFill="1" applyBorder="1" applyAlignment="1">
      <alignment horizontal="center" vertical="center"/>
    </xf>
    <xf numFmtId="8" fontId="6" fillId="0" borderId="0" xfId="0" applyNumberFormat="1" applyFont="1"/>
    <xf numFmtId="0" fontId="12" fillId="0" borderId="0" xfId="0" applyFont="1"/>
    <xf numFmtId="0" fontId="6" fillId="0" borderId="5" xfId="0" applyFont="1" applyBorder="1" applyAlignment="1">
      <alignment vertical="center"/>
    </xf>
    <xf numFmtId="8" fontId="6" fillId="0" borderId="1" xfId="0" applyNumberFormat="1" applyFont="1" applyBorder="1"/>
    <xf numFmtId="0" fontId="10" fillId="3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 vertical="center" wrapText="1"/>
    </xf>
    <xf numFmtId="9" fontId="6" fillId="0" borderId="1" xfId="1" applyFont="1" applyBorder="1" applyAlignment="1">
      <alignment horizontal="center" vertical="center"/>
    </xf>
    <xf numFmtId="44" fontId="6" fillId="0" borderId="0" xfId="0" applyNumberFormat="1" applyFont="1"/>
    <xf numFmtId="164" fontId="6" fillId="0" borderId="1" xfId="0" applyNumberFormat="1" applyFont="1" applyBorder="1" applyAlignment="1">
      <alignment horizontal="center" vertical="center"/>
    </xf>
    <xf numFmtId="44" fontId="0" fillId="0" borderId="15" xfId="2" applyFont="1" applyBorder="1"/>
    <xf numFmtId="8" fontId="7" fillId="0" borderId="8" xfId="0" applyNumberFormat="1" applyFont="1" applyBorder="1" applyAlignment="1">
      <alignment horizontal="center" vertical="center" wrapText="1"/>
    </xf>
    <xf numFmtId="10" fontId="7" fillId="0" borderId="8" xfId="0" applyNumberFormat="1" applyFont="1" applyBorder="1" applyAlignment="1">
      <alignment horizontal="center" vertical="center" wrapText="1"/>
    </xf>
    <xf numFmtId="8" fontId="6" fillId="0" borderId="0" xfId="0" applyNumberFormat="1" applyFont="1" applyAlignment="1">
      <alignment horizontal="center" vertical="center"/>
    </xf>
    <xf numFmtId="8" fontId="7" fillId="0" borderId="10" xfId="0" applyNumberFormat="1" applyFont="1" applyBorder="1" applyAlignment="1">
      <alignment horizontal="center" vertical="center" wrapText="1"/>
    </xf>
    <xf numFmtId="9" fontId="7" fillId="0" borderId="8" xfId="0" applyNumberFormat="1" applyFont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0" borderId="5" xfId="0" applyBorder="1"/>
    <xf numFmtId="44" fontId="0" fillId="0" borderId="12" xfId="0" applyNumberFormat="1" applyBorder="1"/>
    <xf numFmtId="0" fontId="0" fillId="0" borderId="13" xfId="0" applyBorder="1"/>
    <xf numFmtId="0" fontId="0" fillId="0" borderId="14" xfId="0" applyBorder="1"/>
    <xf numFmtId="0" fontId="0" fillId="0" borderId="4" xfId="0" applyBorder="1"/>
    <xf numFmtId="0" fontId="0" fillId="10" borderId="9" xfId="0" applyFill="1" applyBorder="1"/>
    <xf numFmtId="0" fontId="0" fillId="10" borderId="10" xfId="0" applyFill="1" applyBorder="1"/>
    <xf numFmtId="44" fontId="0" fillId="10" borderId="11" xfId="2" applyFont="1" applyFill="1" applyBorder="1"/>
    <xf numFmtId="0" fontId="0" fillId="10" borderId="5" xfId="0" applyFill="1" applyBorder="1"/>
    <xf numFmtId="0" fontId="0" fillId="10" borderId="0" xfId="0" applyFill="1"/>
    <xf numFmtId="9" fontId="0" fillId="10" borderId="12" xfId="0" applyNumberFormat="1" applyFill="1" applyBorder="1"/>
    <xf numFmtId="44" fontId="0" fillId="10" borderId="12" xfId="0" applyNumberFormat="1" applyFill="1" applyBorder="1"/>
    <xf numFmtId="44" fontId="0" fillId="10" borderId="12" xfId="2" applyFont="1" applyFill="1" applyBorder="1"/>
    <xf numFmtId="0" fontId="0" fillId="10" borderId="13" xfId="0" applyFill="1" applyBorder="1"/>
    <xf numFmtId="0" fontId="0" fillId="10" borderId="14" xfId="0" applyFill="1" applyBorder="1"/>
    <xf numFmtId="0" fontId="0" fillId="10" borderId="4" xfId="0" applyFill="1" applyBorder="1"/>
    <xf numFmtId="0" fontId="0" fillId="0" borderId="11" xfId="0" applyBorder="1"/>
    <xf numFmtId="44" fontId="0" fillId="0" borderId="0" xfId="2" applyFont="1" applyBorder="1"/>
    <xf numFmtId="0" fontId="0" fillId="0" borderId="12" xfId="0" applyBorder="1"/>
    <xf numFmtId="44" fontId="0" fillId="9" borderId="0" xfId="0" applyNumberFormat="1" applyFill="1"/>
    <xf numFmtId="44" fontId="0" fillId="0" borderId="0" xfId="0" applyNumberFormat="1"/>
    <xf numFmtId="0" fontId="5" fillId="6" borderId="4" xfId="0" applyFont="1" applyFill="1" applyBorder="1" applyAlignment="1">
      <alignment horizontal="center" vertical="top" wrapText="1"/>
    </xf>
    <xf numFmtId="0" fontId="5" fillId="6" borderId="2" xfId="0" applyFont="1" applyFill="1" applyBorder="1" applyAlignment="1">
      <alignment horizontal="center" vertical="top" wrapText="1"/>
    </xf>
    <xf numFmtId="0" fontId="11" fillId="8" borderId="9" xfId="0" applyFont="1" applyFill="1" applyBorder="1" applyAlignment="1">
      <alignment horizontal="center" vertical="center" wrapText="1"/>
    </xf>
    <xf numFmtId="0" fontId="11" fillId="8" borderId="10" xfId="0" applyFont="1" applyFill="1" applyBorder="1" applyAlignment="1">
      <alignment horizontal="center" vertical="center" wrapText="1"/>
    </xf>
    <xf numFmtId="0" fontId="11" fillId="8" borderId="11" xfId="0" applyFont="1" applyFill="1" applyBorder="1" applyAlignment="1">
      <alignment horizontal="center" vertical="center" wrapText="1"/>
    </xf>
    <xf numFmtId="0" fontId="11" fillId="8" borderId="5" xfId="0" applyFont="1" applyFill="1" applyBorder="1" applyAlignment="1">
      <alignment horizontal="center" vertical="center" wrapText="1"/>
    </xf>
    <xf numFmtId="0" fontId="11" fillId="8" borderId="0" xfId="0" applyFont="1" applyFill="1" applyAlignment="1">
      <alignment horizontal="center" vertical="center" wrapText="1"/>
    </xf>
    <xf numFmtId="0" fontId="11" fillId="8" borderId="12" xfId="0" applyFont="1" applyFill="1" applyBorder="1" applyAlignment="1">
      <alignment horizontal="center" vertical="center" wrapText="1"/>
    </xf>
    <xf numFmtId="0" fontId="11" fillId="8" borderId="13" xfId="0" applyFont="1" applyFill="1" applyBorder="1" applyAlignment="1">
      <alignment horizontal="center" vertical="center" wrapText="1"/>
    </xf>
    <xf numFmtId="0" fontId="11" fillId="8" borderId="14" xfId="0" applyFont="1" applyFill="1" applyBorder="1" applyAlignment="1">
      <alignment horizontal="center" vertical="center" wrapText="1"/>
    </xf>
    <xf numFmtId="0" fontId="11" fillId="8" borderId="4" xfId="0" applyFont="1" applyFill="1" applyBorder="1" applyAlignment="1">
      <alignment horizontal="center" vertical="center" wrapText="1"/>
    </xf>
    <xf numFmtId="0" fontId="11" fillId="8" borderId="9" xfId="0" applyFont="1" applyFill="1" applyBorder="1" applyAlignment="1">
      <alignment horizontal="left" vertical="center" wrapText="1"/>
    </xf>
    <xf numFmtId="0" fontId="11" fillId="8" borderId="10" xfId="0" applyFont="1" applyFill="1" applyBorder="1" applyAlignment="1">
      <alignment horizontal="left" vertical="center" wrapText="1"/>
    </xf>
    <xf numFmtId="0" fontId="11" fillId="8" borderId="11" xfId="0" applyFont="1" applyFill="1" applyBorder="1" applyAlignment="1">
      <alignment horizontal="left" vertical="center" wrapText="1"/>
    </xf>
    <xf numFmtId="0" fontId="11" fillId="8" borderId="13" xfId="0" applyFont="1" applyFill="1" applyBorder="1" applyAlignment="1">
      <alignment horizontal="left" vertical="center" wrapText="1"/>
    </xf>
    <xf numFmtId="0" fontId="11" fillId="8" borderId="14" xfId="0" applyFont="1" applyFill="1" applyBorder="1" applyAlignment="1">
      <alignment horizontal="left" vertical="center" wrapText="1"/>
    </xf>
    <xf numFmtId="0" fontId="11" fillId="8" borderId="4" xfId="0" applyFont="1" applyFill="1" applyBorder="1" applyAlignment="1">
      <alignment horizontal="left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4" fillId="8" borderId="9" xfId="0" applyFont="1" applyFill="1" applyBorder="1" applyAlignment="1">
      <alignment horizontal="center" wrapText="1"/>
    </xf>
    <xf numFmtId="0" fontId="14" fillId="8" borderId="10" xfId="0" applyFont="1" applyFill="1" applyBorder="1" applyAlignment="1">
      <alignment horizontal="center" wrapText="1"/>
    </xf>
    <xf numFmtId="0" fontId="14" fillId="8" borderId="11" xfId="0" applyFont="1" applyFill="1" applyBorder="1" applyAlignment="1">
      <alignment horizontal="center" wrapText="1"/>
    </xf>
    <xf numFmtId="0" fontId="14" fillId="8" borderId="13" xfId="0" applyFont="1" applyFill="1" applyBorder="1" applyAlignment="1">
      <alignment horizontal="center" wrapText="1"/>
    </xf>
    <xf numFmtId="0" fontId="14" fillId="8" borderId="14" xfId="0" applyFont="1" applyFill="1" applyBorder="1" applyAlignment="1">
      <alignment horizontal="center" wrapText="1"/>
    </xf>
    <xf numFmtId="0" fontId="14" fillId="8" borderId="4" xfId="0" applyFont="1" applyFill="1" applyBorder="1" applyAlignment="1">
      <alignment horizontal="center" wrapText="1"/>
    </xf>
    <xf numFmtId="0" fontId="0" fillId="10" borderId="0" xfId="0" applyFill="1" applyAlignment="1">
      <alignment horizontal="center" vertical="center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696009</xdr:colOff>
      <xdr:row>11</xdr:row>
      <xdr:rowOff>381000</xdr:rowOff>
    </xdr:from>
    <xdr:to>
      <xdr:col>9</xdr:col>
      <xdr:colOff>696335</xdr:colOff>
      <xdr:row>13</xdr:row>
      <xdr:rowOff>47314</xdr:rowOff>
    </xdr:to>
    <xdr:pic>
      <xdr:nvPicPr>
        <xdr:cNvPr id="3" name="Afbeelding 2" descr="Home - Driestar Wartburg">
          <a:extLst>
            <a:ext uri="{FF2B5EF4-FFF2-40B4-BE49-F238E27FC236}">
              <a16:creationId xmlns:a16="http://schemas.microsoft.com/office/drawing/2014/main" id="{B59E1828-031F-66ED-085D-CE41A6FB37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84342" y="6032500"/>
          <a:ext cx="3270576" cy="59764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9C537-3B0E-1046-BD21-A197BD23E614}">
  <dimension ref="A1:K43"/>
  <sheetViews>
    <sheetView showGridLines="0" topLeftCell="A19" zoomScale="109" zoomScaleNormal="140" workbookViewId="0">
      <selection activeCell="E3" sqref="E3"/>
    </sheetView>
  </sheetViews>
  <sheetFormatPr baseColWidth="10" defaultColWidth="11" defaultRowHeight="12" x14ac:dyDescent="0.15"/>
  <cols>
    <col min="1" max="1" width="49.6640625" style="10" customWidth="1"/>
    <col min="2" max="5" width="18.83203125" style="10" customWidth="1"/>
    <col min="6" max="6" width="19.6640625" style="10" customWidth="1"/>
    <col min="7" max="7" width="18.83203125" style="10" customWidth="1"/>
    <col min="8" max="8" width="24" style="10" customWidth="1"/>
    <col min="9" max="11" width="18.83203125" style="10" customWidth="1"/>
    <col min="12" max="16384" width="11" style="10"/>
  </cols>
  <sheetData>
    <row r="1" spans="1:11" ht="98" customHeight="1" thickBot="1" x14ac:dyDescent="0.2">
      <c r="A1" s="84" t="s">
        <v>46</v>
      </c>
      <c r="B1" s="85"/>
      <c r="C1" s="85"/>
      <c r="D1" s="85"/>
      <c r="E1" s="85"/>
      <c r="F1" s="85"/>
      <c r="G1" s="85"/>
      <c r="H1" s="85"/>
      <c r="I1" s="85"/>
      <c r="J1" s="85"/>
      <c r="K1" s="86"/>
    </row>
    <row r="2" spans="1:11" ht="105" thickBot="1" x14ac:dyDescent="0.2">
      <c r="A2" s="1"/>
      <c r="B2" s="65" t="s">
        <v>60</v>
      </c>
      <c r="C2" s="64" t="s">
        <v>61</v>
      </c>
      <c r="D2" s="64" t="s">
        <v>62</v>
      </c>
      <c r="E2" s="64" t="s">
        <v>63</v>
      </c>
      <c r="F2" s="17" t="s">
        <v>17</v>
      </c>
      <c r="G2" s="17" t="s">
        <v>18</v>
      </c>
      <c r="H2" s="17" t="s">
        <v>19</v>
      </c>
      <c r="I2" s="18" t="s">
        <v>20</v>
      </c>
      <c r="J2" s="17" t="s">
        <v>0</v>
      </c>
    </row>
    <row r="3" spans="1:11" ht="22" customHeight="1" thickBot="1" x14ac:dyDescent="0.2">
      <c r="A3" s="2" t="s">
        <v>1</v>
      </c>
      <c r="B3" s="22">
        <v>0.05</v>
      </c>
      <c r="C3" s="22">
        <v>0.05</v>
      </c>
      <c r="D3" s="22">
        <v>0.05</v>
      </c>
      <c r="E3" s="22">
        <v>0.05</v>
      </c>
      <c r="F3" s="22">
        <v>0.2</v>
      </c>
      <c r="G3" s="22">
        <v>0.2</v>
      </c>
      <c r="H3" s="22">
        <v>0.2</v>
      </c>
      <c r="I3" s="22">
        <v>0.2</v>
      </c>
      <c r="J3" s="4">
        <f>SUM(B3:I3)</f>
        <v>1</v>
      </c>
    </row>
    <row r="4" spans="1:11" ht="22" customHeight="1" thickBot="1" x14ac:dyDescent="0.2">
      <c r="A4" s="5" t="s">
        <v>2</v>
      </c>
      <c r="B4" s="6">
        <f>B3*J4</f>
        <v>8750</v>
      </c>
      <c r="C4" s="6">
        <f>C3*J4</f>
        <v>8750</v>
      </c>
      <c r="D4" s="6">
        <f>D3*J4</f>
        <v>8750</v>
      </c>
      <c r="E4" s="6">
        <f>E3*J4</f>
        <v>8750</v>
      </c>
      <c r="F4" s="6">
        <f>F3*J4</f>
        <v>35000</v>
      </c>
      <c r="G4" s="6">
        <f>G3*J4</f>
        <v>35000</v>
      </c>
      <c r="H4" s="6">
        <f>H3*J4</f>
        <v>35000</v>
      </c>
      <c r="I4" s="6">
        <f>I3*J4</f>
        <v>35000</v>
      </c>
      <c r="J4" s="14">
        <v>175000</v>
      </c>
      <c r="K4" s="11" t="s">
        <v>21</v>
      </c>
    </row>
    <row r="5" spans="1:11" ht="22" customHeight="1" thickBot="1" x14ac:dyDescent="0.2">
      <c r="A5" s="5" t="s">
        <v>3</v>
      </c>
      <c r="B5" s="7">
        <f t="shared" ref="B5:I5" si="0">B4*0.8</f>
        <v>7000</v>
      </c>
      <c r="C5" s="7">
        <f t="shared" si="0"/>
        <v>7000</v>
      </c>
      <c r="D5" s="7">
        <f t="shared" si="0"/>
        <v>7000</v>
      </c>
      <c r="E5" s="7">
        <f t="shared" si="0"/>
        <v>7000</v>
      </c>
      <c r="F5" s="7">
        <f t="shared" si="0"/>
        <v>28000</v>
      </c>
      <c r="G5" s="7">
        <f t="shared" si="0"/>
        <v>28000</v>
      </c>
      <c r="H5" s="7">
        <f t="shared" si="0"/>
        <v>28000</v>
      </c>
      <c r="I5" s="7">
        <f t="shared" si="0"/>
        <v>28000</v>
      </c>
      <c r="J5" s="14">
        <f>SUM(B5:I5)</f>
        <v>140000</v>
      </c>
    </row>
    <row r="6" spans="1:11" ht="22" customHeight="1" thickBot="1" x14ac:dyDescent="0.2">
      <c r="A6" s="5" t="s">
        <v>4</v>
      </c>
      <c r="B6" s="7">
        <v>0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14">
        <f>SUM(B6:I6)</f>
        <v>0</v>
      </c>
    </row>
    <row r="7" spans="1:11" ht="22" customHeight="1" thickBot="1" x14ac:dyDescent="0.2">
      <c r="A7" s="5" t="s">
        <v>5</v>
      </c>
      <c r="B7" s="7">
        <f t="shared" ref="B7:I7" si="1">(0-B4)*2</f>
        <v>-17500</v>
      </c>
      <c r="C7" s="7">
        <f t="shared" si="1"/>
        <v>-17500</v>
      </c>
      <c r="D7" s="7">
        <f t="shared" si="1"/>
        <v>-17500</v>
      </c>
      <c r="E7" s="7">
        <f t="shared" si="1"/>
        <v>-17500</v>
      </c>
      <c r="F7" s="7">
        <f t="shared" si="1"/>
        <v>-70000</v>
      </c>
      <c r="G7" s="7">
        <f t="shared" si="1"/>
        <v>-70000</v>
      </c>
      <c r="H7" s="7">
        <f t="shared" si="1"/>
        <v>-70000</v>
      </c>
      <c r="I7" s="7">
        <f t="shared" si="1"/>
        <v>-70000</v>
      </c>
      <c r="J7" s="8"/>
    </row>
    <row r="8" spans="1:11" ht="22" customHeight="1" thickBot="1" x14ac:dyDescent="0.2">
      <c r="A8" s="5" t="s">
        <v>6</v>
      </c>
      <c r="B8" s="23" t="s">
        <v>7</v>
      </c>
      <c r="C8" s="23" t="s">
        <v>7</v>
      </c>
      <c r="D8" s="23" t="s">
        <v>7</v>
      </c>
      <c r="E8" s="23" t="s">
        <v>7</v>
      </c>
      <c r="F8" s="24" t="s">
        <v>7</v>
      </c>
      <c r="G8" s="24" t="s">
        <v>7</v>
      </c>
      <c r="H8" s="24" t="s">
        <v>7</v>
      </c>
      <c r="I8" s="24" t="s">
        <v>7</v>
      </c>
      <c r="J8" s="29"/>
    </row>
    <row r="9" spans="1:11" ht="9" customHeight="1" thickBot="1" x14ac:dyDescent="0.2">
      <c r="A9" s="19"/>
      <c r="B9" s="20"/>
      <c r="I9" s="87" t="s">
        <v>32</v>
      </c>
      <c r="J9" s="88"/>
      <c r="K9" s="89"/>
    </row>
    <row r="10" spans="1:11" ht="70" customHeight="1" thickBot="1" x14ac:dyDescent="0.2">
      <c r="A10" s="84" t="s">
        <v>47</v>
      </c>
      <c r="B10" s="85"/>
      <c r="C10" s="85"/>
      <c r="D10" s="85"/>
      <c r="E10" s="85"/>
      <c r="F10" s="85"/>
      <c r="G10" s="86"/>
      <c r="I10" s="90"/>
      <c r="J10" s="91"/>
      <c r="K10" s="92"/>
    </row>
    <row r="11" spans="1:11" ht="46" customHeight="1" thickBot="1" x14ac:dyDescent="0.2">
      <c r="A11" s="1" t="s">
        <v>8</v>
      </c>
      <c r="B11" s="1"/>
      <c r="C11" s="17" t="s">
        <v>9</v>
      </c>
      <c r="D11" s="18" t="s">
        <v>10</v>
      </c>
      <c r="E11" s="18" t="s">
        <v>11</v>
      </c>
      <c r="F11" s="18" t="s">
        <v>12</v>
      </c>
      <c r="G11" s="31" t="s">
        <v>0</v>
      </c>
    </row>
    <row r="12" spans="1:11" ht="37" customHeight="1" thickBot="1" x14ac:dyDescent="0.2">
      <c r="A12" s="21" t="s">
        <v>33</v>
      </c>
      <c r="B12" s="22">
        <v>0.05</v>
      </c>
      <c r="C12" s="6">
        <f>B12*G13</f>
        <v>5000</v>
      </c>
      <c r="D12" s="7">
        <v>0</v>
      </c>
      <c r="E12" s="6">
        <f t="shared" ref="E12:E26" si="2">(0-C12)*4</f>
        <v>-20000</v>
      </c>
      <c r="F12" s="9" t="s">
        <v>7</v>
      </c>
      <c r="G12" s="32">
        <f>SUM(B12:B26)</f>
        <v>1.0000000000000002</v>
      </c>
      <c r="H12" s="11"/>
    </row>
    <row r="13" spans="1:11" ht="37" customHeight="1" thickBot="1" x14ac:dyDescent="0.2">
      <c r="A13" s="21" t="s">
        <v>34</v>
      </c>
      <c r="B13" s="22">
        <v>0.15</v>
      </c>
      <c r="C13" s="6">
        <f>B13*G13</f>
        <v>15000</v>
      </c>
      <c r="D13" s="7">
        <v>0</v>
      </c>
      <c r="E13" s="6">
        <f t="shared" si="2"/>
        <v>-60000</v>
      </c>
      <c r="F13" s="9" t="s">
        <v>7</v>
      </c>
      <c r="G13" s="25">
        <v>100000</v>
      </c>
      <c r="H13" s="10" t="s">
        <v>21</v>
      </c>
    </row>
    <row r="14" spans="1:11" ht="37" customHeight="1" thickBot="1" x14ac:dyDescent="0.2">
      <c r="A14" s="21" t="s">
        <v>35</v>
      </c>
      <c r="B14" s="22">
        <v>0.1</v>
      </c>
      <c r="C14" s="6">
        <f>B14*G13</f>
        <v>10000</v>
      </c>
      <c r="D14" s="7">
        <v>0</v>
      </c>
      <c r="E14" s="6">
        <f t="shared" si="2"/>
        <v>-40000</v>
      </c>
      <c r="F14" s="9" t="s">
        <v>7</v>
      </c>
      <c r="G14" s="34"/>
    </row>
    <row r="15" spans="1:11" ht="37" customHeight="1" thickBot="1" x14ac:dyDescent="0.2">
      <c r="A15" s="21" t="s">
        <v>36</v>
      </c>
      <c r="B15" s="22">
        <v>0.05</v>
      </c>
      <c r="C15" s="6">
        <f>B15*G13</f>
        <v>5000</v>
      </c>
      <c r="D15" s="7">
        <v>0</v>
      </c>
      <c r="E15" s="6">
        <f t="shared" si="2"/>
        <v>-20000</v>
      </c>
      <c r="F15" s="9" t="s">
        <v>7</v>
      </c>
      <c r="G15" s="8"/>
    </row>
    <row r="16" spans="1:11" ht="37" customHeight="1" thickBot="1" x14ac:dyDescent="0.2">
      <c r="A16" s="21" t="s">
        <v>37</v>
      </c>
      <c r="B16" s="22">
        <v>0.05</v>
      </c>
      <c r="C16" s="6">
        <f>B16*G13</f>
        <v>5000</v>
      </c>
      <c r="D16" s="7">
        <v>0</v>
      </c>
      <c r="E16" s="6">
        <f t="shared" si="2"/>
        <v>-20000</v>
      </c>
      <c r="F16" s="9" t="s">
        <v>7</v>
      </c>
      <c r="G16" s="8"/>
    </row>
    <row r="17" spans="1:11" ht="37" customHeight="1" thickBot="1" x14ac:dyDescent="0.2">
      <c r="A17" s="21" t="s">
        <v>38</v>
      </c>
      <c r="B17" s="22">
        <v>0.05</v>
      </c>
      <c r="C17" s="6">
        <f>B17*G13</f>
        <v>5000</v>
      </c>
      <c r="D17" s="7">
        <v>0</v>
      </c>
      <c r="E17" s="6">
        <f t="shared" si="2"/>
        <v>-20000</v>
      </c>
      <c r="F17" s="9" t="s">
        <v>7</v>
      </c>
      <c r="G17" s="8"/>
    </row>
    <row r="18" spans="1:11" ht="37" customHeight="1" thickBot="1" x14ac:dyDescent="0.2">
      <c r="A18" s="21" t="s">
        <v>39</v>
      </c>
      <c r="B18" s="22">
        <v>0.05</v>
      </c>
      <c r="C18" s="6">
        <f>B18*G13</f>
        <v>5000</v>
      </c>
      <c r="D18" s="7">
        <v>0</v>
      </c>
      <c r="E18" s="6">
        <f t="shared" si="2"/>
        <v>-20000</v>
      </c>
      <c r="F18" s="9" t="s">
        <v>7</v>
      </c>
      <c r="G18" s="8"/>
    </row>
    <row r="19" spans="1:11" ht="37" customHeight="1" thickBot="1" x14ac:dyDescent="0.2">
      <c r="A19" s="30" t="s">
        <v>40</v>
      </c>
      <c r="B19" s="22">
        <v>0.05</v>
      </c>
      <c r="C19" s="6">
        <f>B19*G13</f>
        <v>5000</v>
      </c>
      <c r="D19" s="7">
        <v>0</v>
      </c>
      <c r="E19" s="6">
        <f t="shared" si="2"/>
        <v>-20000</v>
      </c>
      <c r="F19" s="9" t="s">
        <v>7</v>
      </c>
      <c r="G19" s="8"/>
    </row>
    <row r="20" spans="1:11" ht="37" customHeight="1" thickBot="1" x14ac:dyDescent="0.2">
      <c r="A20" s="21" t="s">
        <v>41</v>
      </c>
      <c r="B20" s="22">
        <v>0.15</v>
      </c>
      <c r="C20" s="6">
        <f>B20*G13</f>
        <v>15000</v>
      </c>
      <c r="D20" s="7">
        <v>0</v>
      </c>
      <c r="E20" s="6">
        <f t="shared" si="2"/>
        <v>-60000</v>
      </c>
      <c r="F20" s="9" t="s">
        <v>7</v>
      </c>
      <c r="G20" s="8"/>
      <c r="H20" s="66" t="s">
        <v>49</v>
      </c>
      <c r="I20" s="67"/>
      <c r="J20" s="68"/>
    </row>
    <row r="21" spans="1:11" ht="37" customHeight="1" thickBot="1" x14ac:dyDescent="0.2">
      <c r="A21" s="21" t="s">
        <v>16</v>
      </c>
      <c r="B21" s="22">
        <v>0.05</v>
      </c>
      <c r="C21" s="6">
        <f>B21*G13</f>
        <v>5000</v>
      </c>
      <c r="D21" s="7">
        <v>0</v>
      </c>
      <c r="E21" s="6">
        <f t="shared" si="2"/>
        <v>-20000</v>
      </c>
      <c r="F21" s="9" t="s">
        <v>7</v>
      </c>
      <c r="G21" s="8"/>
      <c r="H21" s="69"/>
      <c r="I21" s="70"/>
      <c r="J21" s="71"/>
    </row>
    <row r="22" spans="1:11" ht="37" customHeight="1" thickBot="1" x14ac:dyDescent="0.2">
      <c r="A22" s="21" t="s">
        <v>42</v>
      </c>
      <c r="B22" s="22">
        <v>0.05</v>
      </c>
      <c r="C22" s="6">
        <f>B22*G13</f>
        <v>5000</v>
      </c>
      <c r="D22" s="7">
        <v>0</v>
      </c>
      <c r="E22" s="6">
        <f t="shared" si="2"/>
        <v>-20000</v>
      </c>
      <c r="F22" s="9" t="s">
        <v>7</v>
      </c>
      <c r="G22" s="8"/>
      <c r="H22" s="72"/>
      <c r="I22" s="73"/>
      <c r="J22" s="74"/>
    </row>
    <row r="23" spans="1:11" ht="37" customHeight="1" thickBot="1" x14ac:dyDescent="0.2">
      <c r="A23" s="21" t="s">
        <v>15</v>
      </c>
      <c r="B23" s="22">
        <v>0.05</v>
      </c>
      <c r="C23" s="6">
        <f>B23*G13</f>
        <v>5000</v>
      </c>
      <c r="D23" s="7">
        <v>0</v>
      </c>
      <c r="E23" s="6">
        <f t="shared" si="2"/>
        <v>-20000</v>
      </c>
      <c r="F23" s="9" t="s">
        <v>7</v>
      </c>
      <c r="G23" s="8"/>
    </row>
    <row r="24" spans="1:11" ht="37" customHeight="1" thickBot="1" x14ac:dyDescent="0.2">
      <c r="A24" s="21" t="s">
        <v>43</v>
      </c>
      <c r="B24" s="22">
        <v>0.05</v>
      </c>
      <c r="C24" s="6">
        <f>B24*G13</f>
        <v>5000</v>
      </c>
      <c r="D24" s="7">
        <v>0</v>
      </c>
      <c r="E24" s="6">
        <f t="shared" si="2"/>
        <v>-20000</v>
      </c>
      <c r="F24" s="9" t="s">
        <v>7</v>
      </c>
      <c r="G24" s="8"/>
    </row>
    <row r="25" spans="1:11" ht="49" thickBot="1" x14ac:dyDescent="0.2">
      <c r="A25" s="21" t="s">
        <v>44</v>
      </c>
      <c r="B25" s="22">
        <v>0.05</v>
      </c>
      <c r="C25" s="6">
        <f>B25*G13</f>
        <v>5000</v>
      </c>
      <c r="D25" s="7">
        <v>0</v>
      </c>
      <c r="E25" s="6">
        <f t="shared" si="2"/>
        <v>-20000</v>
      </c>
      <c r="F25" s="9" t="s">
        <v>7</v>
      </c>
      <c r="G25" s="8"/>
      <c r="K25" s="10">
        <v>100</v>
      </c>
    </row>
    <row r="26" spans="1:11" ht="37" customHeight="1" thickBot="1" x14ac:dyDescent="0.2">
      <c r="A26" s="30" t="s">
        <v>45</v>
      </c>
      <c r="B26" s="22">
        <v>0.05</v>
      </c>
      <c r="C26" s="6">
        <f>B26*G13</f>
        <v>5000</v>
      </c>
      <c r="D26" s="7">
        <v>0</v>
      </c>
      <c r="E26" s="6">
        <f t="shared" si="2"/>
        <v>-20000</v>
      </c>
      <c r="F26" s="9" t="s">
        <v>7</v>
      </c>
      <c r="G26" s="8"/>
      <c r="K26" s="10">
        <v>15</v>
      </c>
    </row>
    <row r="27" spans="1:11" ht="36" customHeight="1" thickBot="1" x14ac:dyDescent="0.2">
      <c r="A27" s="16"/>
      <c r="B27" s="37">
        <f>SUM(B12:B26)</f>
        <v>1.0000000000000002</v>
      </c>
      <c r="C27" s="36">
        <f>SUM(C12:C26)</f>
        <v>100000</v>
      </c>
      <c r="E27" s="38">
        <f>SUM(E12:E26)</f>
        <v>-400000</v>
      </c>
    </row>
    <row r="28" spans="1:11" ht="81" customHeight="1" thickBot="1" x14ac:dyDescent="0.2">
      <c r="A28" s="81" t="s">
        <v>48</v>
      </c>
      <c r="B28" s="82"/>
      <c r="C28" s="82"/>
      <c r="D28" s="82"/>
      <c r="E28" s="82"/>
      <c r="F28" s="83"/>
      <c r="G28" s="31" t="s">
        <v>0</v>
      </c>
    </row>
    <row r="29" spans="1:11" ht="46" customHeight="1" thickBot="1" x14ac:dyDescent="0.2">
      <c r="A29" s="1"/>
      <c r="B29" s="1"/>
      <c r="C29" s="17" t="s">
        <v>9</v>
      </c>
      <c r="D29" s="18" t="s">
        <v>10</v>
      </c>
      <c r="E29" s="18" t="s">
        <v>11</v>
      </c>
      <c r="F29" s="18" t="s">
        <v>12</v>
      </c>
      <c r="G29" s="32">
        <f>SUM(B30:B34)</f>
        <v>1</v>
      </c>
    </row>
    <row r="30" spans="1:11" ht="37" customHeight="1" thickBot="1" x14ac:dyDescent="0.2">
      <c r="A30" s="21" t="s">
        <v>56</v>
      </c>
      <c r="B30" s="3">
        <v>0.1</v>
      </c>
      <c r="C30" s="6">
        <f>B30*G30</f>
        <v>2500</v>
      </c>
      <c r="D30" s="7">
        <v>0</v>
      </c>
      <c r="E30" s="6">
        <f t="shared" ref="E30:E34" si="3">(0-C30)*4</f>
        <v>-10000</v>
      </c>
      <c r="F30" s="9" t="s">
        <v>7</v>
      </c>
      <c r="G30" s="25">
        <v>25000</v>
      </c>
      <c r="H30" s="11"/>
    </row>
    <row r="31" spans="1:11" ht="37" customHeight="1" thickBot="1" x14ac:dyDescent="0.2">
      <c r="A31" s="21" t="s">
        <v>55</v>
      </c>
      <c r="B31" s="3">
        <v>0.1</v>
      </c>
      <c r="C31" s="6">
        <f>B31*G30</f>
        <v>2500</v>
      </c>
      <c r="D31" s="7">
        <v>0</v>
      </c>
      <c r="E31" s="6">
        <f t="shared" si="3"/>
        <v>-10000</v>
      </c>
      <c r="F31" s="9" t="s">
        <v>7</v>
      </c>
      <c r="G31" s="75" t="s">
        <v>50</v>
      </c>
      <c r="H31" s="76"/>
      <c r="I31" s="77"/>
    </row>
    <row r="32" spans="1:11" ht="37" customHeight="1" thickBot="1" x14ac:dyDescent="0.2">
      <c r="A32" s="30" t="s">
        <v>57</v>
      </c>
      <c r="B32" s="3">
        <v>0.3</v>
      </c>
      <c r="C32" s="6">
        <f>B32*G30</f>
        <v>7500</v>
      </c>
      <c r="D32" s="7">
        <v>0</v>
      </c>
      <c r="E32" s="6">
        <f t="shared" si="3"/>
        <v>-30000</v>
      </c>
      <c r="F32" s="9" t="s">
        <v>7</v>
      </c>
      <c r="G32" s="78"/>
      <c r="H32" s="79"/>
      <c r="I32" s="80"/>
    </row>
    <row r="33" spans="1:7" ht="37" customHeight="1" thickBot="1" x14ac:dyDescent="0.2">
      <c r="A33" s="21" t="s">
        <v>58</v>
      </c>
      <c r="B33" s="3">
        <v>0.3</v>
      </c>
      <c r="C33" s="6">
        <f>B33*G30</f>
        <v>7500</v>
      </c>
      <c r="D33" s="7">
        <v>0</v>
      </c>
      <c r="E33" s="6">
        <f t="shared" si="3"/>
        <v>-30000</v>
      </c>
      <c r="F33" s="9" t="s">
        <v>7</v>
      </c>
    </row>
    <row r="34" spans="1:7" ht="37" customHeight="1" thickBot="1" x14ac:dyDescent="0.2">
      <c r="A34" s="21" t="s">
        <v>59</v>
      </c>
      <c r="B34" s="3">
        <v>0.2</v>
      </c>
      <c r="C34" s="6">
        <f>B34*G30</f>
        <v>5000</v>
      </c>
      <c r="D34" s="7">
        <v>0</v>
      </c>
      <c r="E34" s="6">
        <f t="shared" si="3"/>
        <v>-20000</v>
      </c>
      <c r="F34" s="9" t="s">
        <v>7</v>
      </c>
    </row>
    <row r="35" spans="1:7" ht="17" customHeight="1" thickBot="1" x14ac:dyDescent="0.2">
      <c r="A35" s="16"/>
      <c r="B35" s="40">
        <f>SUM(B30:B34)</f>
        <v>1</v>
      </c>
      <c r="C35" s="39">
        <f>SUM(C30:C34)</f>
        <v>25000</v>
      </c>
      <c r="E35" s="26">
        <f>SUM(E30:E34)</f>
        <v>-100000</v>
      </c>
    </row>
    <row r="36" spans="1:7" ht="37" customHeight="1" thickBot="1" x14ac:dyDescent="0.2">
      <c r="A36" s="5" t="s">
        <v>13</v>
      </c>
      <c r="B36" s="15">
        <f>G30+G13+J4</f>
        <v>300000</v>
      </c>
      <c r="C36" s="28" t="s">
        <v>14</v>
      </c>
      <c r="D36" s="12"/>
    </row>
    <row r="37" spans="1:7" x14ac:dyDescent="0.15">
      <c r="D37" s="12"/>
      <c r="F37" s="12"/>
      <c r="G37" s="12"/>
    </row>
    <row r="38" spans="1:7" x14ac:dyDescent="0.15">
      <c r="B38" s="26"/>
      <c r="D38" s="12"/>
      <c r="E38" s="12"/>
      <c r="F38" s="12"/>
      <c r="G38" s="12"/>
    </row>
    <row r="39" spans="1:7" x14ac:dyDescent="0.15">
      <c r="D39" s="12"/>
      <c r="E39" s="12"/>
      <c r="F39" s="12"/>
      <c r="G39" s="12"/>
    </row>
    <row r="40" spans="1:7" x14ac:dyDescent="0.15">
      <c r="A40" s="12"/>
      <c r="B40" s="26"/>
      <c r="D40" s="13"/>
      <c r="E40" s="13"/>
      <c r="F40" s="12"/>
      <c r="G40" s="12"/>
    </row>
    <row r="41" spans="1:7" x14ac:dyDescent="0.15">
      <c r="A41" s="33"/>
      <c r="D41" s="12"/>
      <c r="F41" s="12"/>
      <c r="G41" s="12"/>
    </row>
    <row r="42" spans="1:7" x14ac:dyDescent="0.15">
      <c r="C42" s="27"/>
    </row>
    <row r="43" spans="1:7" x14ac:dyDescent="0.15">
      <c r="B43" s="12"/>
    </row>
  </sheetData>
  <sheetProtection algorithmName="SHA-512" hashValue="P/0T4mL2I8KTrnyuBklgWY4/9isECl0ufrY6TRD5ER+JTzmzfVzYnr9p4RkgfQ6P9qBkJb4Ez2dWohWw9ry3Aw==" saltValue="wb5S+wMZNRzExtK36TABzQ==" spinCount="100000" sheet="1" objects="1" scenarios="1"/>
  <mergeCells count="6">
    <mergeCell ref="H20:J22"/>
    <mergeCell ref="G31:I32"/>
    <mergeCell ref="A28:F28"/>
    <mergeCell ref="A10:G10"/>
    <mergeCell ref="A1:K1"/>
    <mergeCell ref="I9:K10"/>
  </mergeCells>
  <phoneticPr fontId="2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B5FBE-4094-0442-AC9F-C358138A9135}">
  <dimension ref="B1:J20"/>
  <sheetViews>
    <sheetView tabSelected="1" topLeftCell="A4" workbookViewId="0">
      <selection activeCell="D23" sqref="D23"/>
    </sheetView>
  </sheetViews>
  <sheetFormatPr baseColWidth="10" defaultRowHeight="16" x14ac:dyDescent="0.2"/>
  <cols>
    <col min="3" max="3" width="35.5" customWidth="1"/>
    <col min="4" max="4" width="20.6640625" customWidth="1"/>
    <col min="5" max="5" width="17.1640625" customWidth="1"/>
    <col min="8" max="8" width="14.5" bestFit="1" customWidth="1"/>
    <col min="9" max="9" width="18" customWidth="1"/>
    <col min="10" max="10" width="18.83203125" customWidth="1"/>
  </cols>
  <sheetData>
    <row r="1" spans="2:10" x14ac:dyDescent="0.2">
      <c r="B1" s="48" t="s">
        <v>26</v>
      </c>
      <c r="C1" s="49"/>
      <c r="D1" s="50">
        <v>1550000</v>
      </c>
    </row>
    <row r="2" spans="2:10" x14ac:dyDescent="0.2">
      <c r="B2" s="51" t="s">
        <v>27</v>
      </c>
      <c r="C2" s="52"/>
      <c r="D2" s="53">
        <v>0.25</v>
      </c>
    </row>
    <row r="3" spans="2:10" x14ac:dyDescent="0.2">
      <c r="B3" s="51"/>
      <c r="C3" s="52" t="s">
        <v>28</v>
      </c>
      <c r="D3" s="54">
        <f>D1*D2</f>
        <v>387500</v>
      </c>
    </row>
    <row r="4" spans="2:10" x14ac:dyDescent="0.2">
      <c r="B4" s="51"/>
      <c r="C4" s="52" t="s">
        <v>51</v>
      </c>
      <c r="D4" s="55">
        <v>300000</v>
      </c>
    </row>
    <row r="5" spans="2:10" ht="17" thickBot="1" x14ac:dyDescent="0.25">
      <c r="B5" s="56"/>
      <c r="C5" s="57" t="s">
        <v>52</v>
      </c>
      <c r="D5" s="58"/>
    </row>
    <row r="6" spans="2:10" ht="71" customHeight="1" thickBot="1" x14ac:dyDescent="0.25">
      <c r="C6" s="93" t="s">
        <v>53</v>
      </c>
      <c r="D6" s="93"/>
      <c r="E6" s="93"/>
      <c r="F6" s="93"/>
      <c r="G6" s="93"/>
      <c r="H6" s="93"/>
      <c r="I6" s="93"/>
    </row>
    <row r="7" spans="2:10" x14ac:dyDescent="0.2">
      <c r="C7" s="41" t="s">
        <v>22</v>
      </c>
      <c r="D7" s="42"/>
      <c r="E7" s="42" t="s">
        <v>23</v>
      </c>
      <c r="F7" s="42"/>
      <c r="G7" s="42"/>
      <c r="H7" s="42"/>
      <c r="I7" s="42" t="s">
        <v>24</v>
      </c>
      <c r="J7" s="59" t="s">
        <v>29</v>
      </c>
    </row>
    <row r="8" spans="2:10" x14ac:dyDescent="0.2">
      <c r="C8" s="43"/>
      <c r="D8" t="s">
        <v>25</v>
      </c>
      <c r="E8" s="60">
        <v>1600000</v>
      </c>
      <c r="I8" s="60">
        <v>1900000</v>
      </c>
      <c r="J8" s="44">
        <f>I8-E8</f>
        <v>300000</v>
      </c>
    </row>
    <row r="9" spans="2:10" x14ac:dyDescent="0.2">
      <c r="C9" s="43"/>
      <c r="D9" t="s">
        <v>30</v>
      </c>
      <c r="E9" s="35">
        <v>150000</v>
      </c>
      <c r="I9" s="35">
        <v>300000</v>
      </c>
      <c r="J9" s="61"/>
    </row>
    <row r="10" spans="2:10" x14ac:dyDescent="0.2">
      <c r="C10" s="43"/>
      <c r="E10" s="62">
        <f>E8-E9</f>
        <v>1450000</v>
      </c>
      <c r="I10" s="63">
        <f>I8-I9</f>
        <v>1600000</v>
      </c>
      <c r="J10" s="61"/>
    </row>
    <row r="11" spans="2:10" x14ac:dyDescent="0.2">
      <c r="C11" s="43"/>
      <c r="J11" s="61"/>
    </row>
    <row r="12" spans="2:10" ht="17" thickBot="1" x14ac:dyDescent="0.25">
      <c r="C12" s="45"/>
      <c r="D12" s="46" t="s">
        <v>31</v>
      </c>
      <c r="E12" s="46"/>
      <c r="F12" s="46"/>
      <c r="G12" s="46"/>
      <c r="H12" s="46"/>
      <c r="I12" s="46"/>
      <c r="J12" s="47"/>
    </row>
    <row r="14" spans="2:10" ht="17" thickBot="1" x14ac:dyDescent="0.25"/>
    <row r="15" spans="2:10" x14ac:dyDescent="0.2">
      <c r="C15" s="41" t="s">
        <v>54</v>
      </c>
      <c r="D15" s="42"/>
      <c r="E15" s="42" t="s">
        <v>23</v>
      </c>
      <c r="F15" s="42"/>
      <c r="G15" s="42"/>
      <c r="H15" s="42"/>
      <c r="I15" s="42" t="s">
        <v>24</v>
      </c>
      <c r="J15" s="59" t="s">
        <v>29</v>
      </c>
    </row>
    <row r="16" spans="2:10" x14ac:dyDescent="0.2">
      <c r="C16" s="43"/>
      <c r="D16" t="s">
        <v>25</v>
      </c>
      <c r="E16" s="60">
        <v>1600000</v>
      </c>
      <c r="I16" s="60">
        <v>1300000</v>
      </c>
      <c r="J16" s="44">
        <f>E16-I16</f>
        <v>300000</v>
      </c>
    </row>
    <row r="17" spans="3:10" x14ac:dyDescent="0.2">
      <c r="C17" s="43"/>
      <c r="D17" t="s">
        <v>30</v>
      </c>
      <c r="E17" s="35">
        <v>250000</v>
      </c>
      <c r="I17" s="35">
        <v>-100000</v>
      </c>
      <c r="J17" s="61"/>
    </row>
    <row r="18" spans="3:10" x14ac:dyDescent="0.2">
      <c r="C18" s="43"/>
      <c r="E18" s="62">
        <f>E16-E17</f>
        <v>1350000</v>
      </c>
      <c r="I18" s="63">
        <f>I16-I17</f>
        <v>1400000</v>
      </c>
      <c r="J18" s="61"/>
    </row>
    <row r="19" spans="3:10" x14ac:dyDescent="0.2">
      <c r="C19" s="43"/>
      <c r="J19" s="61"/>
    </row>
    <row r="20" spans="3:10" ht="17" thickBot="1" x14ac:dyDescent="0.25">
      <c r="C20" s="45"/>
      <c r="D20" s="46" t="s">
        <v>31</v>
      </c>
      <c r="E20" s="46"/>
      <c r="F20" s="46"/>
      <c r="G20" s="46"/>
      <c r="H20" s="46"/>
      <c r="I20" s="46"/>
      <c r="J20" s="47"/>
    </row>
  </sheetData>
  <sheetProtection algorithmName="SHA-512" hashValue="PODwKiMqI4OIW6nLy/Nhh1dRhCJHQhOGzqCiyiTur0fJTtysii0ed2Qt1B+mdy0+DabWL6S3aN4MqYnI5AU/GQ==" saltValue="7pIRMx24wSjHC8G2u9XIQw==" spinCount="100000" sheet="1" objects="1" scenarios="1"/>
  <mergeCells count="1">
    <mergeCell ref="C6:I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4" ma:contentTypeDescription="Een nieuw document maken." ma:contentTypeScope="" ma:versionID="3964b3e97eed59d4853bd82781d2fd6c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5949da5f1733bfa4c68f9f548d1c0cfe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3FE667-91F7-406B-9DC1-F86B8E5F8D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F10953-D48B-40FA-92D2-428186D91645}">
  <ds:schemaRefs>
    <ds:schemaRef ds:uri="http://schemas.microsoft.com/office/infopath/2007/PartnerControls"/>
    <ds:schemaRef ds:uri="04d4ff2e-cf62-40b0-a5cf-f8c6524922a9"/>
    <ds:schemaRef ds:uri="http://purl.org/dc/elements/1.1/"/>
    <ds:schemaRef ds:uri="http://purl.org/dc/terms/"/>
    <ds:schemaRef ds:uri="http://schemas.microsoft.com/office/2006/documentManagement/types"/>
    <ds:schemaRef ds:uri="cdfd6af9-2027-427e-aee7-f2f3dc2ea940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D275E36-FF98-4843-8C3D-942049A5A6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Waardemodel</vt:lpstr>
      <vt:lpstr>voorbeeld berekeningen BPKV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</dc:description>
  <cp:lastModifiedBy>Cher Kramers</cp:lastModifiedBy>
  <cp:revision/>
  <dcterms:created xsi:type="dcterms:W3CDTF">2020-03-23T12:24:07Z</dcterms:created>
  <dcterms:modified xsi:type="dcterms:W3CDTF">2025-01-20T11:23:29Z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0x0101004E66FE6FAC840B4880A84AF0B404C46B</vt:lpwstr>
  </property>
  <property fmtid="{D5CDD505-2E9C-101B-9397-08002B2CF9AE}" pid="3" name="MediaServiceImageTags">
    <vt:lpwstr/>
  </property>
</Properties>
</file>