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F:\Centraal_juridische_afdeling\Inkoop\Projecten 2025\Gouda\Leveringen\24 licenties\4.3 NvI 3\"/>
    </mc:Choice>
  </mc:AlternateContent>
  <xr:revisionPtr revIDLastSave="0" documentId="13_ncr:1_{9B23128E-CC26-4887-89F0-E2B248C3BB61}" xr6:coauthVersionLast="47" xr6:coauthVersionMax="47" xr10:uidLastSave="{00000000-0000-0000-0000-000000000000}"/>
  <bookViews>
    <workbookView xWindow="-120" yWindow="-120" windowWidth="29040" windowHeight="15990" xr2:uid="{DFA6D513-BD61-4FF2-A6C2-6F603360C8ED}"/>
  </bookViews>
  <sheets>
    <sheet name="Prijzenblad v3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F30" i="1"/>
  <c r="G30" i="1"/>
  <c r="H30" i="1"/>
  <c r="I30" i="1"/>
  <c r="J30" i="1"/>
  <c r="F31" i="1"/>
  <c r="G31" i="1"/>
  <c r="H31" i="1"/>
  <c r="I31" i="1"/>
  <c r="J31" i="1"/>
  <c r="F32" i="1"/>
  <c r="G32" i="1"/>
  <c r="H32" i="1"/>
  <c r="I32" i="1"/>
  <c r="J32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G10" i="1"/>
  <c r="F78" i="1"/>
  <c r="F72" i="1"/>
  <c r="F66" i="1"/>
  <c r="F65" i="1"/>
  <c r="F64" i="1"/>
  <c r="F63" i="1"/>
  <c r="F57" i="1"/>
  <c r="F56" i="1"/>
  <c r="F55" i="1"/>
  <c r="F54" i="1"/>
  <c r="F48" i="1"/>
  <c r="F42" i="1"/>
  <c r="F41" i="1"/>
  <c r="F40" i="1"/>
  <c r="F39" i="1"/>
  <c r="F38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J11" i="1" l="1"/>
  <c r="I11" i="1"/>
  <c r="H11" i="1"/>
  <c r="J12" i="1"/>
  <c r="I12" i="1"/>
  <c r="H12" i="1"/>
  <c r="J13" i="1"/>
  <c r="I13" i="1"/>
  <c r="H13" i="1"/>
  <c r="J14" i="1"/>
  <c r="I14" i="1"/>
  <c r="H14" i="1"/>
  <c r="J15" i="1"/>
  <c r="I15" i="1"/>
  <c r="H15" i="1"/>
  <c r="J16" i="1"/>
  <c r="I16" i="1"/>
  <c r="H16" i="1"/>
  <c r="J17" i="1"/>
  <c r="I17" i="1"/>
  <c r="H17" i="1"/>
  <c r="J18" i="1"/>
  <c r="I18" i="1"/>
  <c r="H18" i="1"/>
  <c r="J19" i="1"/>
  <c r="I19" i="1"/>
  <c r="H19" i="1"/>
  <c r="J20" i="1"/>
  <c r="I20" i="1"/>
  <c r="H20" i="1"/>
  <c r="J21" i="1"/>
  <c r="I21" i="1"/>
  <c r="H21" i="1"/>
  <c r="J22" i="1"/>
  <c r="I22" i="1"/>
  <c r="H22" i="1"/>
  <c r="J23" i="1"/>
  <c r="I23" i="1"/>
  <c r="H23" i="1"/>
  <c r="J24" i="1"/>
  <c r="I24" i="1"/>
  <c r="H24" i="1"/>
  <c r="J25" i="1"/>
  <c r="I25" i="1"/>
  <c r="H25" i="1"/>
  <c r="J26" i="1"/>
  <c r="I26" i="1"/>
  <c r="H26" i="1"/>
  <c r="J27" i="1"/>
  <c r="I27" i="1"/>
  <c r="H27" i="1"/>
  <c r="J28" i="1"/>
  <c r="I28" i="1"/>
  <c r="H28" i="1"/>
  <c r="J29" i="1"/>
  <c r="I29" i="1"/>
  <c r="H29" i="1"/>
  <c r="J10" i="1"/>
  <c r="J34" i="1" s="1"/>
  <c r="I10" i="1"/>
  <c r="I34" i="1" s="1"/>
  <c r="H10" i="1"/>
  <c r="H34" i="1" s="1"/>
  <c r="K34" i="1" l="1"/>
  <c r="G78" i="1"/>
  <c r="G72" i="1"/>
  <c r="G66" i="1"/>
  <c r="G65" i="1"/>
  <c r="G64" i="1"/>
  <c r="G63" i="1"/>
  <c r="G57" i="1"/>
  <c r="G56" i="1"/>
  <c r="G55" i="1"/>
  <c r="G54" i="1"/>
  <c r="G48" i="1"/>
  <c r="G42" i="1"/>
  <c r="G41" i="1"/>
  <c r="G40" i="1"/>
  <c r="G39" i="1"/>
  <c r="G38" i="1"/>
  <c r="J38" i="1" l="1"/>
  <c r="I38" i="1"/>
  <c r="H38" i="1"/>
  <c r="J39" i="1"/>
  <c r="I39" i="1"/>
  <c r="H39" i="1"/>
  <c r="J40" i="1"/>
  <c r="I40" i="1"/>
  <c r="H40" i="1"/>
  <c r="J41" i="1"/>
  <c r="I41" i="1"/>
  <c r="H41" i="1"/>
  <c r="J42" i="1"/>
  <c r="I42" i="1"/>
  <c r="H42" i="1"/>
  <c r="J48" i="1"/>
  <c r="J50" i="1" s="1"/>
  <c r="I48" i="1"/>
  <c r="I50" i="1" s="1"/>
  <c r="H48" i="1"/>
  <c r="J54" i="1"/>
  <c r="I54" i="1"/>
  <c r="H54" i="1"/>
  <c r="J55" i="1"/>
  <c r="I55" i="1"/>
  <c r="H55" i="1"/>
  <c r="J56" i="1"/>
  <c r="I56" i="1"/>
  <c r="H56" i="1"/>
  <c r="J57" i="1"/>
  <c r="I57" i="1"/>
  <c r="H57" i="1"/>
  <c r="J63" i="1"/>
  <c r="I63" i="1"/>
  <c r="H63" i="1"/>
  <c r="J64" i="1"/>
  <c r="I64" i="1"/>
  <c r="H64" i="1"/>
  <c r="J65" i="1"/>
  <c r="I65" i="1"/>
  <c r="H65" i="1"/>
  <c r="J66" i="1"/>
  <c r="I66" i="1"/>
  <c r="H66" i="1"/>
  <c r="J72" i="1"/>
  <c r="J74" i="1" s="1"/>
  <c r="I72" i="1"/>
  <c r="I74" i="1" s="1"/>
  <c r="H72" i="1"/>
  <c r="J78" i="1"/>
  <c r="J80" i="1" s="1"/>
  <c r="I78" i="1"/>
  <c r="I80" i="1" s="1"/>
  <c r="H78" i="1"/>
  <c r="H80" i="1" l="1"/>
  <c r="K80" i="1" s="1"/>
  <c r="H74" i="1"/>
  <c r="K74" i="1" s="1"/>
  <c r="H68" i="1"/>
  <c r="H59" i="1"/>
  <c r="H50" i="1"/>
  <c r="K50" i="1" s="1"/>
  <c r="H44" i="1"/>
  <c r="H96" i="1" s="1"/>
  <c r="I68" i="1"/>
  <c r="J68" i="1"/>
  <c r="I59" i="1"/>
  <c r="J59" i="1"/>
  <c r="I44" i="1"/>
  <c r="I96" i="1" s="1"/>
  <c r="J44" i="1"/>
  <c r="J96" i="1" s="1"/>
  <c r="C35" i="1"/>
  <c r="K96" i="1" l="1"/>
  <c r="J97" i="1"/>
  <c r="J98" i="1" s="1"/>
  <c r="I97" i="1"/>
  <c r="I98" i="1" s="1"/>
  <c r="K44" i="1"/>
  <c r="K59" i="1"/>
  <c r="K68" i="1"/>
  <c r="H97" i="1" l="1"/>
  <c r="K97" i="1" l="1"/>
  <c r="H98" i="1"/>
  <c r="K98" i="1" s="1"/>
</calcChain>
</file>

<file path=xl/sharedStrings.xml><?xml version="1.0" encoding="utf-8"?>
<sst xmlns="http://schemas.openxmlformats.org/spreadsheetml/2006/main" count="132" uniqueCount="114">
  <si>
    <t>Bijlage B3 Specificatieblad inschrijving</t>
  </si>
  <si>
    <t xml:space="preserve">Uw aangeboden opslagpercentage     </t>
  </si>
  <si>
    <t>Artikelnummer</t>
  </si>
  <si>
    <t>Omschrijving</t>
  </si>
  <si>
    <t>Netto Inkoopprijs voor de gemeente bij de leverancier per jaar (exclusief Software Broker Mark-up fee)</t>
  </si>
  <si>
    <t>Verkoopprijs voor gemeente 
1e jaar</t>
  </si>
  <si>
    <t>Verkoopprijs voor gemeente 
2e jaar</t>
  </si>
  <si>
    <t>Verkoopprijs voor gemeente 
3e jaar</t>
  </si>
  <si>
    <t>Ingangsdatum</t>
  </si>
  <si>
    <t>Microsoft - per 1-7-2025 (onder voorbehoud) - Onder VNG framework 2023, Level D</t>
  </si>
  <si>
    <t>Stuks</t>
  </si>
  <si>
    <t>Microsoft prijzen onder VNG</t>
  </si>
  <si>
    <t>7NQ-00302</t>
  </si>
  <si>
    <t>SQLSvrStdCore ALNG LicSAPk MVL 2Lic CoreLic</t>
  </si>
  <si>
    <t>7JQ-00341</t>
  </si>
  <si>
    <t>SQLSvrEntCore ALNG LicSAPk MVL 2Lic CoreLic</t>
  </si>
  <si>
    <t>6VC-02567</t>
  </si>
  <si>
    <t>WinRmtDsktpSrvcsCAL ALNG SubsVL MVL PerUsr</t>
  </si>
  <si>
    <t>9EA-00271</t>
  </si>
  <si>
    <t>WinSvrDCCore ALNG LicSAPk MVL 16Lic CoreLic</t>
  </si>
  <si>
    <t>9EM-00265</t>
  </si>
  <si>
    <t>WinSvrSTDCore ALNG LicSAPk MVL 16Lic CoreLic</t>
  </si>
  <si>
    <t>AAD-33168</t>
  </si>
  <si>
    <t>1NZ-00004</t>
  </si>
  <si>
    <t>Defender Endpoint Server Subscriptie</t>
  </si>
  <si>
    <t>076-01776</t>
  </si>
  <si>
    <t>Prjct Std ALNG LicSAPk MVL</t>
  </si>
  <si>
    <t>7LS-00002</t>
  </si>
  <si>
    <t>Project Plan3 Shared All lng Subs VL MVL Per User</t>
  </si>
  <si>
    <t>D86-01175</t>
  </si>
  <si>
    <t>VisioStd ALNG LicSAPk MVL</t>
  </si>
  <si>
    <t>N9U-00002</t>
  </si>
  <si>
    <t>Visio Plan 2</t>
  </si>
  <si>
    <t>V9B-00001</t>
  </si>
  <si>
    <t>Teams Rooms Pro Sub Per Device (vh. Std)</t>
  </si>
  <si>
    <t>gratis</t>
  </si>
  <si>
    <t>Teams Rooms Basic (gratis)</t>
  </si>
  <si>
    <t xml:space="preserve">KXG-00002 </t>
  </si>
  <si>
    <t>Teams Shared Devices Sub Per Device (vh. Common Area Phone)</t>
  </si>
  <si>
    <t>TRA-00047</t>
  </si>
  <si>
    <t>Exchange Online Plan 1</t>
  </si>
  <si>
    <t>TQA-00005</t>
  </si>
  <si>
    <t>Copilot voor M365</t>
  </si>
  <si>
    <t>6Qk-00001</t>
  </si>
  <si>
    <t>Azure Prepayment (Avarage)</t>
  </si>
  <si>
    <t>N/a</t>
  </si>
  <si>
    <t>Totaal Microsoft :</t>
  </si>
  <si>
    <t>Citrix  - per 18-6-2025 (onder voorbehoud)</t>
  </si>
  <si>
    <t>Prijs per stuk</t>
  </si>
  <si>
    <t>n/a</t>
  </si>
  <si>
    <t>Citrix Virtual Apps Premium (Concurrend - Perpetual - Permanent)</t>
  </si>
  <si>
    <t>Citrix Virtual Apps Advanced  (Concurrend - Perpetual - Permanent)</t>
  </si>
  <si>
    <t>Citrix Virtual Apps Premium (Concurrend - retail - Subscription)</t>
  </si>
  <si>
    <t>Citrix Virtual Apps and Desktops Premium (user-device - perpetual - Permanent) 1</t>
  </si>
  <si>
    <t xml:space="preserve">Citrix ADC VPX 200 (Advanced Edition) </t>
  </si>
  <si>
    <t>Totaal Citrix:</t>
  </si>
  <si>
    <t>VMWare - per 1-5-2025 (onder voorbehoud)</t>
  </si>
  <si>
    <t>Cores</t>
  </si>
  <si>
    <t>VSP-PL-TD-TL-1P-C</t>
  </si>
  <si>
    <t>VMware vSphere Foundation - 1-Year Prepaid Commit - Per Core</t>
  </si>
  <si>
    <t>Totaal VMWare:</t>
  </si>
  <si>
    <t>Oracle - (onder voorbehoud)</t>
  </si>
  <si>
    <t> Oracle Linux Basic Limited Support </t>
  </si>
  <si>
    <t> Oracle VM Premier Limited Support</t>
  </si>
  <si>
    <t>Oracle Database Standard Edition 2 - Processor Perpetual</t>
  </si>
  <si>
    <t>Oracle WebLogic Suite - Processor Perpetual</t>
  </si>
  <si>
    <t>Totaal Oracle:</t>
  </si>
  <si>
    <t>Adobe - per 17-12-2025 (onder voorbehoud)</t>
  </si>
  <si>
    <t>Creaytive Cloud Alle Apps</t>
  </si>
  <si>
    <t>Illustrator</t>
  </si>
  <si>
    <t>Indesign</t>
  </si>
  <si>
    <t>Acrobat Pro</t>
  </si>
  <si>
    <t>Totaal Adobe :</t>
  </si>
  <si>
    <t>MobaXterm - per 6-6-2025 (onder voorbehoud)</t>
  </si>
  <si>
    <t>XTERM_PRO - MobaXterm Professional Edition - Renewal</t>
  </si>
  <si>
    <t>Totaal MobaXterm:</t>
  </si>
  <si>
    <t>ASG remote desktop - per 1-1-2026 (onder voorbehoud)</t>
  </si>
  <si>
    <t>Rocket Remote Desktop - Admin license</t>
  </si>
  <si>
    <t>Totaal ASG Remote Desktop:</t>
  </si>
  <si>
    <t>Totaalexcl. BTW Incl. opslag</t>
  </si>
  <si>
    <t>BTW 21%</t>
  </si>
  <si>
    <t>Totaal +  BTW 21%</t>
  </si>
  <si>
    <t xml:space="preserve">Statutaire naam inschrijver (combinant): </t>
  </si>
  <si>
    <t xml:space="preserve">Naam rechtsgeldig ondertekenaar: </t>
  </si>
  <si>
    <t xml:space="preserve">Functie rechtsgeldig ondertekenaar: </t>
  </si>
  <si>
    <t xml:space="preserve">Datum: </t>
  </si>
  <si>
    <t xml:space="preserve">Handtekening: </t>
  </si>
  <si>
    <r>
      <rPr>
        <b/>
        <sz val="10"/>
        <color rgb="FFE3594B"/>
        <rFont val="Arial"/>
        <family val="2"/>
      </rPr>
      <t>Opslagpercentage</t>
    </r>
    <r>
      <rPr>
        <b/>
        <sz val="10"/>
        <color theme="1"/>
        <rFont val="Arial"/>
        <family val="2"/>
      </rPr>
      <t xml:space="preserve"> (gedurende de gehele contractlooptijd)</t>
    </r>
  </si>
  <si>
    <t>Netto prijs per stuk</t>
  </si>
  <si>
    <t>INSTRUCTIES</t>
  </si>
  <si>
    <t>Alle lichtgele cellen kunnen worden ingevuld. Prijs per stuk, per jaar en exclusief BTW;</t>
  </si>
  <si>
    <t>Prijzen moeten worden afgerond op twee decimalen;</t>
  </si>
  <si>
    <t>Dit document dient rechtsgeldig ondertekend te worden.</t>
  </si>
  <si>
    <t>U offreert enkel all-in prijzen;</t>
  </si>
  <si>
    <t>PowerBI Pro</t>
  </si>
  <si>
    <t xml:space="preserve">Azure kosten </t>
  </si>
  <si>
    <t>NK4-00002</t>
  </si>
  <si>
    <t>83I-00001</t>
  </si>
  <si>
    <t>maandelijks</t>
  </si>
  <si>
    <t>Microsoft 365 E5 EEA (no teams) (NCE) obv CSP</t>
  </si>
  <si>
    <t>Microsoft Teams EEA (NCE) obv CSP</t>
  </si>
  <si>
    <t>Enterprise Mobility + Security E3 (NCE) obv CSP</t>
  </si>
  <si>
    <t>Aantal</t>
  </si>
  <si>
    <t xml:space="preserve">Kosten Softwarelicenties - inschrijfprijs </t>
  </si>
  <si>
    <t>Dienstverlening  / Consultancy</t>
  </si>
  <si>
    <t>Er wordt alleen gegund op het opgegeven opslagpercentage vermeld in cel E4;</t>
  </si>
  <si>
    <t>Hoewel met zorgvuldigheid samengesteld door de aanbestedende dienst, kunnen aan deze aantallen geen rechten worden ontleend.</t>
  </si>
  <si>
    <t>Max. Netto Verkoopprijs</t>
  </si>
  <si>
    <t>M365 E5 Unified Sub Per User</t>
  </si>
  <si>
    <t>Exchange Online P2 SU Exchange Online P1 Per User</t>
  </si>
  <si>
    <t>Eén uur advies diensten</t>
  </si>
  <si>
    <t>Half uur advies diensten</t>
  </si>
  <si>
    <t>Eén uur gebruikerstraining</t>
  </si>
  <si>
    <t>Half uur gebruikerstraining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</si>
</sst>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_ [$€-2]\ * #,##0.00_ ;_ [$€-2]\ * \-#,##0.00_ ;_ [$€-2]\ * &quot;-&quot;??_ ;_ @_ "/>
    <numFmt numFmtId="165" formatCode="0.0%"/>
    <numFmt numFmtId="166" formatCode="&quot;€&quot;\ #,##0.00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b/>
      <sz val="10"/>
      <color rgb="FFFFFF00"/>
      <name val="Arial"/>
      <family val="2"/>
    </font>
    <font>
      <b/>
      <i/>
      <sz val="12"/>
      <color theme="1"/>
      <name val="Arial"/>
      <family val="2"/>
    </font>
    <font>
      <b/>
      <sz val="14"/>
      <color theme="0"/>
      <name val="Arial"/>
      <family val="2"/>
    </font>
    <font>
      <b/>
      <sz val="10"/>
      <color rgb="FFE3594B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CD31C"/>
        <bgColor indexed="64"/>
      </patternFill>
    </fill>
    <fill>
      <patternFill patternType="solid">
        <fgColor rgb="FFFEF7DA"/>
        <bgColor indexed="64"/>
      </patternFill>
    </fill>
    <fill>
      <patternFill patternType="solid">
        <fgColor rgb="FFE3594B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4D5D4"/>
        <bgColor indexed="64"/>
      </patternFill>
    </fill>
    <fill>
      <patternFill patternType="solid">
        <fgColor rgb="FFF7C7AC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theme="1"/>
      </right>
      <top style="medium">
        <color indexed="64"/>
      </top>
      <bottom style="thin">
        <color indexed="64"/>
      </bottom>
      <diagonal/>
    </border>
    <border>
      <left/>
      <right style="thin">
        <color theme="1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2" fillId="0" borderId="0" xfId="0" applyFont="1"/>
    <xf numFmtId="0" fontId="3" fillId="2" borderId="1" xfId="0" applyFont="1" applyFill="1" applyBorder="1"/>
    <xf numFmtId="0" fontId="4" fillId="2" borderId="2" xfId="0" applyFont="1" applyFill="1" applyBorder="1" applyAlignment="1">
      <alignment horizontal="right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6" fillId="4" borderId="4" xfId="0" applyFont="1" applyFill="1" applyBorder="1" applyAlignment="1">
      <alignment vertical="center"/>
    </xf>
    <xf numFmtId="0" fontId="6" fillId="4" borderId="5" xfId="0" applyFont="1" applyFill="1" applyBorder="1" applyAlignment="1">
      <alignment vertical="center"/>
    </xf>
    <xf numFmtId="0" fontId="4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vertical="center"/>
    </xf>
    <xf numFmtId="44" fontId="3" fillId="0" borderId="0" xfId="1" applyFont="1" applyBorder="1" applyAlignment="1">
      <alignment vertical="center"/>
    </xf>
    <xf numFmtId="0" fontId="7" fillId="4" borderId="10" xfId="0" applyFont="1" applyFill="1" applyBorder="1" applyAlignment="1">
      <alignment vertical="center"/>
    </xf>
    <xf numFmtId="44" fontId="3" fillId="3" borderId="0" xfId="1" applyFont="1" applyFill="1" applyBorder="1" applyAlignment="1" applyProtection="1">
      <alignment vertical="center"/>
      <protection locked="0"/>
    </xf>
    <xf numFmtId="0" fontId="3" fillId="5" borderId="11" xfId="0" applyFont="1" applyFill="1" applyBorder="1" applyAlignment="1">
      <alignment vertical="center"/>
    </xf>
    <xf numFmtId="0" fontId="3" fillId="5" borderId="12" xfId="0" applyFont="1" applyFill="1" applyBorder="1" applyAlignment="1">
      <alignment vertical="center" wrapText="1"/>
    </xf>
    <xf numFmtId="0" fontId="3" fillId="5" borderId="12" xfId="0" applyFont="1" applyFill="1" applyBorder="1" applyAlignment="1">
      <alignment vertical="center"/>
    </xf>
    <xf numFmtId="44" fontId="3" fillId="5" borderId="12" xfId="1" applyFont="1" applyFill="1" applyBorder="1" applyAlignment="1">
      <alignment vertical="center"/>
    </xf>
    <xf numFmtId="10" fontId="4" fillId="0" borderId="13" xfId="2" applyNumberFormat="1" applyFont="1" applyBorder="1" applyAlignment="1">
      <alignment vertical="center"/>
    </xf>
    <xf numFmtId="10" fontId="9" fillId="0" borderId="0" xfId="2" applyNumberFormat="1" applyFont="1" applyBorder="1" applyAlignment="1">
      <alignment vertical="center"/>
    </xf>
    <xf numFmtId="10" fontId="9" fillId="0" borderId="0" xfId="2" applyNumberFormat="1" applyFont="1" applyBorder="1" applyAlignment="1">
      <alignment horizontal="right" vertical="center"/>
    </xf>
    <xf numFmtId="0" fontId="6" fillId="4" borderId="10" xfId="0" applyFont="1" applyFill="1" applyBorder="1" applyAlignment="1">
      <alignment vertical="center"/>
    </xf>
    <xf numFmtId="10" fontId="4" fillId="0" borderId="0" xfId="2" applyNumberFormat="1" applyFont="1" applyBorder="1" applyAlignment="1">
      <alignment horizontal="right" vertical="center"/>
    </xf>
    <xf numFmtId="44" fontId="3" fillId="0" borderId="0" xfId="1" applyFont="1" applyFill="1" applyBorder="1" applyAlignment="1">
      <alignment vertical="center"/>
    </xf>
    <xf numFmtId="0" fontId="6" fillId="4" borderId="14" xfId="0" applyFont="1" applyFill="1" applyBorder="1" applyAlignment="1">
      <alignment vertical="center" wrapText="1"/>
    </xf>
    <xf numFmtId="0" fontId="6" fillId="4" borderId="15" xfId="0" applyFont="1" applyFill="1" applyBorder="1" applyAlignment="1">
      <alignment vertical="center"/>
    </xf>
    <xf numFmtId="10" fontId="4" fillId="2" borderId="8" xfId="0" applyNumberFormat="1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vertical="center"/>
    </xf>
    <xf numFmtId="0" fontId="3" fillId="4" borderId="18" xfId="0" applyFont="1" applyFill="1" applyBorder="1" applyAlignment="1">
      <alignment vertical="center"/>
    </xf>
    <xf numFmtId="164" fontId="3" fillId="0" borderId="0" xfId="2" applyNumberFormat="1" applyFont="1" applyFill="1" applyBorder="1" applyAlignment="1">
      <alignment vertical="center"/>
    </xf>
    <xf numFmtId="14" fontId="3" fillId="0" borderId="18" xfId="0" applyNumberFormat="1" applyFont="1" applyBorder="1" applyAlignment="1">
      <alignment vertical="center"/>
    </xf>
    <xf numFmtId="164" fontId="3" fillId="5" borderId="12" xfId="2" applyNumberFormat="1" applyFont="1" applyFill="1" applyBorder="1" applyAlignment="1">
      <alignment vertical="center"/>
    </xf>
    <xf numFmtId="44" fontId="3" fillId="6" borderId="12" xfId="1" applyFont="1" applyFill="1" applyBorder="1" applyAlignment="1">
      <alignment vertical="center"/>
    </xf>
    <xf numFmtId="10" fontId="4" fillId="0" borderId="13" xfId="2" applyNumberFormat="1" applyFont="1" applyBorder="1" applyAlignment="1">
      <alignment horizontal="right" vertical="center"/>
    </xf>
    <xf numFmtId="44" fontId="4" fillId="0" borderId="0" xfId="1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164" fontId="3" fillId="0" borderId="0" xfId="2" applyNumberFormat="1" applyFont="1" applyBorder="1" applyAlignment="1">
      <alignment vertical="center"/>
    </xf>
    <xf numFmtId="166" fontId="10" fillId="7" borderId="19" xfId="0" applyNumberFormat="1" applyFont="1" applyFill="1" applyBorder="1" applyAlignment="1">
      <alignment vertical="center"/>
    </xf>
    <xf numFmtId="164" fontId="4" fillId="0" borderId="0" xfId="2" applyNumberFormat="1" applyFont="1" applyBorder="1" applyAlignment="1">
      <alignment horizontal="right" vertical="center"/>
    </xf>
    <xf numFmtId="44" fontId="9" fillId="0" borderId="0" xfId="1" applyFont="1" applyBorder="1" applyAlignment="1">
      <alignment vertical="center"/>
    </xf>
    <xf numFmtId="166" fontId="4" fillId="8" borderId="20" xfId="0" applyNumberFormat="1" applyFont="1" applyFill="1" applyBorder="1" applyAlignment="1">
      <alignment vertical="center"/>
    </xf>
    <xf numFmtId="10" fontId="3" fillId="6" borderId="12" xfId="2" applyNumberFormat="1" applyFont="1" applyFill="1" applyBorder="1" applyAlignment="1">
      <alignment vertical="center"/>
    </xf>
    <xf numFmtId="0" fontId="6" fillId="4" borderId="1" xfId="0" applyFont="1" applyFill="1" applyBorder="1" applyAlignment="1">
      <alignment horizontal="right" vertical="center"/>
    </xf>
    <xf numFmtId="0" fontId="3" fillId="6" borderId="12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164" fontId="4" fillId="2" borderId="23" xfId="0" applyNumberFormat="1" applyFont="1" applyFill="1" applyBorder="1" applyAlignment="1">
      <alignment horizontal="left" vertical="center" wrapText="1"/>
    </xf>
    <xf numFmtId="165" fontId="3" fillId="0" borderId="0" xfId="2" applyNumberFormat="1" applyFont="1" applyFill="1" applyBorder="1" applyAlignment="1">
      <alignment vertical="center"/>
    </xf>
    <xf numFmtId="0" fontId="3" fillId="6" borderId="0" xfId="0" applyFont="1" applyFill="1" applyAlignment="1">
      <alignment vertical="center"/>
    </xf>
    <xf numFmtId="0" fontId="3" fillId="4" borderId="28" xfId="0" applyFont="1" applyFill="1" applyBorder="1" applyAlignment="1">
      <alignment vertical="center"/>
    </xf>
    <xf numFmtId="166" fontId="11" fillId="4" borderId="2" xfId="0" applyNumberFormat="1" applyFont="1" applyFill="1" applyBorder="1" applyAlignment="1">
      <alignment vertical="center"/>
    </xf>
    <xf numFmtId="0" fontId="3" fillId="0" borderId="0" xfId="0" applyFont="1" applyAlignment="1">
      <alignment horizontal="left" vertical="center"/>
    </xf>
    <xf numFmtId="14" fontId="3" fillId="0" borderId="18" xfId="0" applyNumberFormat="1" applyFont="1" applyBorder="1" applyAlignment="1">
      <alignment horizontal="right" vertical="center"/>
    </xf>
    <xf numFmtId="166" fontId="5" fillId="7" borderId="32" xfId="0" applyNumberFormat="1" applyFont="1" applyFill="1" applyBorder="1" applyAlignment="1">
      <alignment vertical="center"/>
    </xf>
    <xf numFmtId="44" fontId="3" fillId="5" borderId="31" xfId="1" applyFont="1" applyFill="1" applyBorder="1" applyAlignment="1">
      <alignment vertical="center"/>
    </xf>
    <xf numFmtId="165" fontId="5" fillId="3" borderId="3" xfId="2" applyNumberFormat="1" applyFont="1" applyFill="1" applyBorder="1" applyAlignment="1" applyProtection="1">
      <alignment horizontal="center" vertical="center"/>
      <protection locked="0"/>
    </xf>
    <xf numFmtId="0" fontId="6" fillId="4" borderId="0" xfId="0" applyFont="1" applyFill="1" applyAlignment="1">
      <alignment horizontal="left" vertical="center"/>
    </xf>
    <xf numFmtId="10" fontId="4" fillId="0" borderId="0" xfId="2" applyNumberFormat="1" applyFont="1" applyBorder="1" applyAlignment="1">
      <alignment vertical="center"/>
    </xf>
    <xf numFmtId="0" fontId="6" fillId="4" borderId="0" xfId="0" applyFont="1" applyFill="1" applyAlignment="1">
      <alignment vertical="center"/>
    </xf>
    <xf numFmtId="164" fontId="6" fillId="4" borderId="0" xfId="0" applyNumberFormat="1" applyFont="1" applyFill="1" applyAlignment="1">
      <alignment vertical="center"/>
    </xf>
    <xf numFmtId="0" fontId="3" fillId="5" borderId="33" xfId="0" applyFont="1" applyFill="1" applyBorder="1" applyAlignment="1">
      <alignment vertical="center"/>
    </xf>
    <xf numFmtId="0" fontId="3" fillId="6" borderId="34" xfId="0" applyFont="1" applyFill="1" applyBorder="1" applyAlignment="1">
      <alignment vertical="center"/>
    </xf>
    <xf numFmtId="0" fontId="3" fillId="5" borderId="34" xfId="0" applyFont="1" applyFill="1" applyBorder="1" applyAlignment="1">
      <alignment vertical="center"/>
    </xf>
    <xf numFmtId="0" fontId="3" fillId="5" borderId="28" xfId="0" applyFont="1" applyFill="1" applyBorder="1" applyAlignment="1">
      <alignment vertical="center"/>
    </xf>
    <xf numFmtId="0" fontId="4" fillId="5" borderId="29" xfId="0" applyFont="1" applyFill="1" applyBorder="1" applyAlignment="1">
      <alignment vertical="center"/>
    </xf>
    <xf numFmtId="0" fontId="4" fillId="5" borderId="29" xfId="0" applyFont="1" applyFill="1" applyBorder="1" applyAlignment="1">
      <alignment horizontal="right" vertical="center"/>
    </xf>
    <xf numFmtId="166" fontId="4" fillId="5" borderId="29" xfId="0" applyNumberFormat="1" applyFont="1" applyFill="1" applyBorder="1" applyAlignment="1">
      <alignment vertical="center"/>
    </xf>
    <xf numFmtId="166" fontId="11" fillId="4" borderId="36" xfId="0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164" fontId="3" fillId="0" borderId="0" xfId="0" applyNumberFormat="1" applyFont="1" applyAlignment="1">
      <alignment vertical="center"/>
    </xf>
    <xf numFmtId="1" fontId="3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10" fontId="4" fillId="0" borderId="29" xfId="2" applyNumberFormat="1" applyFont="1" applyBorder="1" applyAlignment="1">
      <alignment horizontal="right" vertical="center"/>
    </xf>
    <xf numFmtId="164" fontId="4" fillId="0" borderId="29" xfId="2" applyNumberFormat="1" applyFont="1" applyBorder="1" applyAlignment="1">
      <alignment horizontal="right" vertical="center"/>
    </xf>
    <xf numFmtId="44" fontId="4" fillId="0" borderId="29" xfId="1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44" fontId="3" fillId="5" borderId="35" xfId="1" applyFont="1" applyFill="1" applyBorder="1" applyAlignment="1">
      <alignment vertical="center"/>
    </xf>
    <xf numFmtId="166" fontId="10" fillId="9" borderId="19" xfId="0" applyNumberFormat="1" applyFont="1" applyFill="1" applyBorder="1" applyAlignment="1">
      <alignment vertical="center"/>
    </xf>
    <xf numFmtId="164" fontId="4" fillId="0" borderId="0" xfId="0" applyNumberFormat="1" applyFont="1" applyAlignment="1">
      <alignment vertical="center" wrapText="1"/>
    </xf>
    <xf numFmtId="164" fontId="4" fillId="0" borderId="0" xfId="0" applyNumberFormat="1" applyFont="1" applyAlignment="1">
      <alignment horizontal="left" vertical="center" wrapText="1"/>
    </xf>
    <xf numFmtId="164" fontId="6" fillId="0" borderId="0" xfId="0" applyNumberFormat="1" applyFont="1" applyAlignment="1">
      <alignment vertical="center"/>
    </xf>
    <xf numFmtId="0" fontId="4" fillId="2" borderId="37" xfId="0" applyFont="1" applyFill="1" applyBorder="1" applyAlignment="1">
      <alignment horizontal="left" vertical="center" wrapText="1"/>
    </xf>
    <xf numFmtId="0" fontId="6" fillId="4" borderId="18" xfId="0" applyFont="1" applyFill="1" applyBorder="1" applyAlignment="1">
      <alignment vertical="center"/>
    </xf>
    <xf numFmtId="44" fontId="3" fillId="0" borderId="18" xfId="1" applyFont="1" applyFill="1" applyBorder="1" applyAlignment="1" applyProtection="1">
      <alignment vertical="center"/>
    </xf>
    <xf numFmtId="0" fontId="3" fillId="0" borderId="22" xfId="0" applyFont="1" applyBorder="1" applyAlignment="1">
      <alignment horizontal="right" vertical="center"/>
    </xf>
    <xf numFmtId="0" fontId="3" fillId="0" borderId="23" xfId="0" applyFont="1" applyBorder="1" applyAlignment="1">
      <alignment horizontal="right" vertical="center"/>
    </xf>
    <xf numFmtId="0" fontId="3" fillId="0" borderId="25" xfId="0" applyFont="1" applyBorder="1" applyAlignment="1">
      <alignment horizontal="right" vertical="center"/>
    </xf>
    <xf numFmtId="0" fontId="3" fillId="0" borderId="26" xfId="0" applyFont="1" applyBorder="1" applyAlignment="1">
      <alignment horizontal="right" vertical="center"/>
    </xf>
    <xf numFmtId="0" fontId="3" fillId="3" borderId="16" xfId="0" applyFont="1" applyFill="1" applyBorder="1" applyAlignment="1" applyProtection="1">
      <alignment horizontal="center"/>
      <protection locked="0"/>
    </xf>
    <xf numFmtId="0" fontId="3" fillId="3" borderId="17" xfId="0" applyFont="1" applyFill="1" applyBorder="1" applyAlignment="1" applyProtection="1">
      <alignment horizontal="center"/>
      <protection locked="0"/>
    </xf>
    <xf numFmtId="0" fontId="3" fillId="3" borderId="23" xfId="0" applyFont="1" applyFill="1" applyBorder="1" applyAlignment="1" applyProtection="1">
      <alignment horizontal="center"/>
      <protection locked="0"/>
    </xf>
    <xf numFmtId="0" fontId="3" fillId="3" borderId="24" xfId="0" applyFont="1" applyFill="1" applyBorder="1" applyAlignment="1" applyProtection="1">
      <alignment horizontal="center"/>
      <protection locked="0"/>
    </xf>
    <xf numFmtId="0" fontId="3" fillId="3" borderId="26" xfId="0" applyFont="1" applyFill="1" applyBorder="1" applyAlignment="1" applyProtection="1">
      <alignment horizontal="center"/>
      <protection locked="0"/>
    </xf>
    <xf numFmtId="0" fontId="3" fillId="3" borderId="27" xfId="0" applyFont="1" applyFill="1" applyBorder="1" applyAlignment="1" applyProtection="1">
      <alignment horizontal="center"/>
      <protection locked="0"/>
    </xf>
    <xf numFmtId="0" fontId="6" fillId="4" borderId="28" xfId="0" applyFont="1" applyFill="1" applyBorder="1" applyAlignment="1">
      <alignment horizontal="left" vertical="center"/>
    </xf>
    <xf numFmtId="0" fontId="6" fillId="4" borderId="29" xfId="0" applyFont="1" applyFill="1" applyBorder="1" applyAlignment="1">
      <alignment horizontal="left" vertical="center"/>
    </xf>
    <xf numFmtId="0" fontId="6" fillId="4" borderId="30" xfId="0" applyFont="1" applyFill="1" applyBorder="1" applyAlignment="1">
      <alignment horizontal="left" vertical="center"/>
    </xf>
    <xf numFmtId="0" fontId="3" fillId="0" borderId="21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13" fillId="4" borderId="4" xfId="0" applyFont="1" applyFill="1" applyBorder="1" applyAlignment="1">
      <alignment horizontal="left" vertical="center"/>
    </xf>
    <xf numFmtId="0" fontId="13" fillId="4" borderId="5" xfId="0" applyFont="1" applyFill="1" applyBorder="1" applyAlignment="1">
      <alignment horizontal="left" vertical="center"/>
    </xf>
    <xf numFmtId="0" fontId="13" fillId="4" borderId="15" xfId="0" applyFont="1" applyFill="1" applyBorder="1" applyAlignment="1">
      <alignment horizontal="left" vertical="center"/>
    </xf>
    <xf numFmtId="0" fontId="6" fillId="4" borderId="10" xfId="0" applyFont="1" applyFill="1" applyBorder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0" fontId="6" fillId="4" borderId="18" xfId="0" applyFont="1" applyFill="1" applyBorder="1" applyAlignment="1">
      <alignment horizontal="left" vertical="center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F7C7AC"/>
      <color rgb="FFF4D5D4"/>
      <color rgb="FFE3594B"/>
      <color rgb="FFFEF7DA"/>
      <color rgb="FFE8E8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2</xdr:row>
      <xdr:rowOff>38100</xdr:rowOff>
    </xdr:from>
    <xdr:to>
      <xdr:col>3</xdr:col>
      <xdr:colOff>1152524</xdr:colOff>
      <xdr:row>4</xdr:row>
      <xdr:rowOff>142875</xdr:rowOff>
    </xdr:to>
    <xdr:sp macro="" textlink="">
      <xdr:nvSpPr>
        <xdr:cNvPr id="3" name="Pijl: rechts 2">
          <a:extLst>
            <a:ext uri="{FF2B5EF4-FFF2-40B4-BE49-F238E27FC236}">
              <a16:creationId xmlns:a16="http://schemas.microsoft.com/office/drawing/2014/main" id="{14A7E2B4-0565-4C3B-AD26-D5D35B9A0485}"/>
            </a:ext>
          </a:extLst>
        </xdr:cNvPr>
        <xdr:cNvSpPr/>
      </xdr:nvSpPr>
      <xdr:spPr>
        <a:xfrm>
          <a:off x="6800850" y="428625"/>
          <a:ext cx="1019174" cy="581025"/>
        </a:xfrm>
        <a:prstGeom prst="rightArrow">
          <a:avLst/>
        </a:prstGeom>
        <a:solidFill>
          <a:srgbClr val="FCD31C"/>
        </a:solidFill>
        <a:ln>
          <a:solidFill>
            <a:srgbClr val="E3594B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4C011-2CDA-42CB-AE85-69370A90CD1B}">
  <sheetPr>
    <pageSetUpPr fitToPage="1"/>
  </sheetPr>
  <dimension ref="B2:K113"/>
  <sheetViews>
    <sheetView tabSelected="1" workbookViewId="0">
      <pane ySplit="7" topLeftCell="A106" activePane="bottomLeft" state="frozen"/>
      <selection pane="bottomLeft" activeCell="I112" sqref="I112:K112"/>
    </sheetView>
  </sheetViews>
  <sheetFormatPr defaultRowHeight="12.75" x14ac:dyDescent="0.2"/>
  <cols>
    <col min="1" max="1" width="9.140625" style="4"/>
    <col min="2" max="2" width="15.5703125" style="4" customWidth="1"/>
    <col min="3" max="3" width="75.28515625" style="4" customWidth="1"/>
    <col min="4" max="4" width="18.7109375" style="4" customWidth="1"/>
    <col min="5" max="5" width="22.140625" style="4" customWidth="1"/>
    <col min="6" max="6" width="19.5703125" style="4" customWidth="1"/>
    <col min="7" max="7" width="13.140625" style="4" customWidth="1"/>
    <col min="8" max="8" width="14.85546875" style="4" customWidth="1"/>
    <col min="9" max="9" width="16.28515625" style="4" customWidth="1"/>
    <col min="10" max="10" width="14.85546875" style="4" customWidth="1"/>
    <col min="11" max="11" width="15.7109375" style="4" customWidth="1"/>
    <col min="12" max="16384" width="9.140625" style="4"/>
  </cols>
  <sheetData>
    <row r="2" spans="2:11" ht="18" x14ac:dyDescent="0.25">
      <c r="B2" s="1" t="s">
        <v>0</v>
      </c>
    </row>
    <row r="3" spans="2:11" ht="13.5" thickBot="1" x14ac:dyDescent="0.25"/>
    <row r="4" spans="2:11" ht="24" customHeight="1" thickBot="1" x14ac:dyDescent="0.25">
      <c r="B4" s="2"/>
      <c r="C4" s="3" t="s">
        <v>1</v>
      </c>
      <c r="E4" s="57">
        <v>0</v>
      </c>
    </row>
    <row r="5" spans="2:11" ht="21.75" customHeight="1" thickBot="1" x14ac:dyDescent="0.25"/>
    <row r="6" spans="2:11" ht="13.5" thickBot="1" x14ac:dyDescent="0.25">
      <c r="B6" s="6" t="s">
        <v>103</v>
      </c>
      <c r="C6" s="7"/>
      <c r="D6" s="7"/>
      <c r="E6" s="7"/>
      <c r="F6" s="7"/>
      <c r="G6" s="7"/>
      <c r="H6" s="7"/>
      <c r="I6" s="7"/>
      <c r="J6" s="7"/>
      <c r="K6" s="27"/>
    </row>
    <row r="7" spans="2:11" ht="69" customHeight="1" x14ac:dyDescent="0.2">
      <c r="B7" s="8" t="s">
        <v>2</v>
      </c>
      <c r="C7" s="9" t="s">
        <v>3</v>
      </c>
      <c r="D7" s="10" t="s">
        <v>102</v>
      </c>
      <c r="E7" s="11" t="s">
        <v>4</v>
      </c>
      <c r="F7" s="28" t="s">
        <v>87</v>
      </c>
      <c r="G7" s="48" t="s">
        <v>88</v>
      </c>
      <c r="H7" s="29" t="s">
        <v>5</v>
      </c>
      <c r="I7" s="29" t="s">
        <v>6</v>
      </c>
      <c r="J7" s="29" t="s">
        <v>7</v>
      </c>
      <c r="K7" s="30" t="s">
        <v>8</v>
      </c>
    </row>
    <row r="8" spans="2:11" s="5" customFormat="1" ht="15" customHeight="1" x14ac:dyDescent="0.25">
      <c r="B8" s="12"/>
      <c r="E8" s="13"/>
      <c r="K8" s="38"/>
    </row>
    <row r="9" spans="2:11" s="5" customFormat="1" ht="15" customHeight="1" x14ac:dyDescent="0.25">
      <c r="B9" s="14" t="s">
        <v>9</v>
      </c>
      <c r="C9" s="60"/>
      <c r="D9" s="58" t="s">
        <v>10</v>
      </c>
      <c r="E9" s="58" t="s">
        <v>11</v>
      </c>
      <c r="F9" s="60"/>
      <c r="G9" s="61"/>
      <c r="H9" s="60"/>
      <c r="I9" s="60"/>
      <c r="J9" s="60"/>
      <c r="K9" s="31"/>
    </row>
    <row r="10" spans="2:11" s="5" customFormat="1" ht="15" customHeight="1" x14ac:dyDescent="0.25">
      <c r="B10" s="12" t="s">
        <v>12</v>
      </c>
      <c r="C10" s="5" t="s">
        <v>13</v>
      </c>
      <c r="D10" s="72">
        <v>16</v>
      </c>
      <c r="E10" s="15">
        <v>0</v>
      </c>
      <c r="F10" s="49">
        <f t="shared" ref="F10:F32" si="0">$E$4</f>
        <v>0</v>
      </c>
      <c r="G10" s="32">
        <f t="shared" ref="G10:G29" si="1">ROUND(E10+(F10*E10),2)</f>
        <v>0</v>
      </c>
      <c r="H10" s="13">
        <f t="shared" ref="H10:H29" si="2">D10*G10</f>
        <v>0</v>
      </c>
      <c r="I10" s="13">
        <f t="shared" ref="I10:I29" si="3">D10*G10</f>
        <v>0</v>
      </c>
      <c r="J10" s="13">
        <f t="shared" ref="J10:J29" si="4">D10*G10</f>
        <v>0</v>
      </c>
      <c r="K10" s="33">
        <v>45839</v>
      </c>
    </row>
    <row r="11" spans="2:11" s="5" customFormat="1" ht="15" customHeight="1" x14ac:dyDescent="0.25">
      <c r="B11" s="12" t="s">
        <v>14</v>
      </c>
      <c r="C11" s="5" t="s">
        <v>15</v>
      </c>
      <c r="D11" s="72">
        <v>6</v>
      </c>
      <c r="E11" s="15">
        <v>0</v>
      </c>
      <c r="F11" s="49">
        <f t="shared" si="0"/>
        <v>0</v>
      </c>
      <c r="G11" s="32">
        <f t="shared" si="1"/>
        <v>0</v>
      </c>
      <c r="H11" s="13">
        <f t="shared" si="2"/>
        <v>0</v>
      </c>
      <c r="I11" s="13">
        <f t="shared" si="3"/>
        <v>0</v>
      </c>
      <c r="J11" s="13">
        <f t="shared" si="4"/>
        <v>0</v>
      </c>
      <c r="K11" s="33">
        <v>45839</v>
      </c>
    </row>
    <row r="12" spans="2:11" s="5" customFormat="1" ht="15" customHeight="1" x14ac:dyDescent="0.25">
      <c r="B12" s="12" t="s">
        <v>16</v>
      </c>
      <c r="C12" s="5" t="s">
        <v>17</v>
      </c>
      <c r="D12" s="72">
        <v>2714</v>
      </c>
      <c r="E12" s="15">
        <v>0</v>
      </c>
      <c r="F12" s="49">
        <f t="shared" si="0"/>
        <v>0</v>
      </c>
      <c r="G12" s="32">
        <f t="shared" si="1"/>
        <v>0</v>
      </c>
      <c r="H12" s="13">
        <f t="shared" si="2"/>
        <v>0</v>
      </c>
      <c r="I12" s="13">
        <f t="shared" si="3"/>
        <v>0</v>
      </c>
      <c r="J12" s="13">
        <f t="shared" si="4"/>
        <v>0</v>
      </c>
      <c r="K12" s="33">
        <v>45839</v>
      </c>
    </row>
    <row r="13" spans="2:11" s="5" customFormat="1" ht="15" customHeight="1" x14ac:dyDescent="0.25">
      <c r="B13" s="12" t="s">
        <v>18</v>
      </c>
      <c r="C13" s="5" t="s">
        <v>19</v>
      </c>
      <c r="D13" s="72">
        <v>33</v>
      </c>
      <c r="E13" s="15">
        <v>0</v>
      </c>
      <c r="F13" s="49">
        <f t="shared" si="0"/>
        <v>0</v>
      </c>
      <c r="G13" s="32">
        <f t="shared" si="1"/>
        <v>0</v>
      </c>
      <c r="H13" s="13">
        <f t="shared" si="2"/>
        <v>0</v>
      </c>
      <c r="I13" s="13">
        <f t="shared" si="3"/>
        <v>0</v>
      </c>
      <c r="J13" s="13">
        <f t="shared" si="4"/>
        <v>0</v>
      </c>
      <c r="K13" s="33">
        <v>45839</v>
      </c>
    </row>
    <row r="14" spans="2:11" s="5" customFormat="1" ht="15" customHeight="1" x14ac:dyDescent="0.25">
      <c r="B14" s="12" t="s">
        <v>20</v>
      </c>
      <c r="C14" s="5" t="s">
        <v>21</v>
      </c>
      <c r="D14" s="72">
        <v>1</v>
      </c>
      <c r="E14" s="15">
        <v>0</v>
      </c>
      <c r="F14" s="49">
        <f t="shared" si="0"/>
        <v>0</v>
      </c>
      <c r="G14" s="32">
        <f t="shared" si="1"/>
        <v>0</v>
      </c>
      <c r="H14" s="13">
        <f t="shared" si="2"/>
        <v>0</v>
      </c>
      <c r="I14" s="13">
        <f t="shared" si="3"/>
        <v>0</v>
      </c>
      <c r="J14" s="13">
        <f t="shared" si="4"/>
        <v>0</v>
      </c>
      <c r="K14" s="33">
        <v>45839</v>
      </c>
    </row>
    <row r="15" spans="2:11" s="5" customFormat="1" ht="15" customHeight="1" x14ac:dyDescent="0.25">
      <c r="B15" s="12" t="s">
        <v>22</v>
      </c>
      <c r="C15" s="5" t="s">
        <v>108</v>
      </c>
      <c r="D15" s="72">
        <v>2714</v>
      </c>
      <c r="E15" s="15">
        <v>0</v>
      </c>
      <c r="F15" s="49">
        <f t="shared" si="0"/>
        <v>0</v>
      </c>
      <c r="G15" s="32">
        <f t="shared" si="1"/>
        <v>0</v>
      </c>
      <c r="H15" s="13">
        <f t="shared" si="2"/>
        <v>0</v>
      </c>
      <c r="I15" s="13">
        <f t="shared" si="3"/>
        <v>0</v>
      </c>
      <c r="J15" s="13">
        <f t="shared" si="4"/>
        <v>0</v>
      </c>
      <c r="K15" s="33">
        <v>45839</v>
      </c>
    </row>
    <row r="16" spans="2:11" s="5" customFormat="1" ht="15" customHeight="1" x14ac:dyDescent="0.25">
      <c r="B16" s="12" t="s">
        <v>23</v>
      </c>
      <c r="C16" s="5" t="s">
        <v>24</v>
      </c>
      <c r="D16" s="72">
        <v>520</v>
      </c>
      <c r="E16" s="15">
        <v>0</v>
      </c>
      <c r="F16" s="49">
        <f t="shared" si="0"/>
        <v>0</v>
      </c>
      <c r="G16" s="32">
        <f t="shared" si="1"/>
        <v>0</v>
      </c>
      <c r="H16" s="13">
        <f t="shared" si="2"/>
        <v>0</v>
      </c>
      <c r="I16" s="13">
        <f t="shared" si="3"/>
        <v>0</v>
      </c>
      <c r="J16" s="13">
        <f t="shared" si="4"/>
        <v>0</v>
      </c>
      <c r="K16" s="33">
        <v>45839</v>
      </c>
    </row>
    <row r="17" spans="2:11" s="5" customFormat="1" ht="15" customHeight="1" x14ac:dyDescent="0.25">
      <c r="B17" s="12" t="s">
        <v>25</v>
      </c>
      <c r="C17" s="5" t="s">
        <v>26</v>
      </c>
      <c r="D17" s="72">
        <v>32</v>
      </c>
      <c r="E17" s="15">
        <v>0</v>
      </c>
      <c r="F17" s="49">
        <f t="shared" si="0"/>
        <v>0</v>
      </c>
      <c r="G17" s="32">
        <f t="shared" si="1"/>
        <v>0</v>
      </c>
      <c r="H17" s="13">
        <f t="shared" si="2"/>
        <v>0</v>
      </c>
      <c r="I17" s="13">
        <f t="shared" si="3"/>
        <v>0</v>
      </c>
      <c r="J17" s="13">
        <f t="shared" si="4"/>
        <v>0</v>
      </c>
      <c r="K17" s="33">
        <v>45839</v>
      </c>
    </row>
    <row r="18" spans="2:11" s="5" customFormat="1" ht="15" customHeight="1" x14ac:dyDescent="0.25">
      <c r="B18" s="12" t="s">
        <v>27</v>
      </c>
      <c r="C18" s="5" t="s">
        <v>28</v>
      </c>
      <c r="D18" s="72">
        <v>5</v>
      </c>
      <c r="E18" s="15">
        <v>0</v>
      </c>
      <c r="F18" s="49">
        <f t="shared" si="0"/>
        <v>0</v>
      </c>
      <c r="G18" s="32">
        <f t="shared" si="1"/>
        <v>0</v>
      </c>
      <c r="H18" s="13">
        <f t="shared" si="2"/>
        <v>0</v>
      </c>
      <c r="I18" s="13">
        <f t="shared" si="3"/>
        <v>0</v>
      </c>
      <c r="J18" s="13">
        <f t="shared" si="4"/>
        <v>0</v>
      </c>
      <c r="K18" s="33">
        <v>45839</v>
      </c>
    </row>
    <row r="19" spans="2:11" s="5" customFormat="1" ht="15" customHeight="1" x14ac:dyDescent="0.25">
      <c r="B19" s="12" t="s">
        <v>29</v>
      </c>
      <c r="C19" s="5" t="s">
        <v>30</v>
      </c>
      <c r="D19" s="72">
        <v>12</v>
      </c>
      <c r="E19" s="15">
        <v>0</v>
      </c>
      <c r="F19" s="49">
        <f t="shared" si="0"/>
        <v>0</v>
      </c>
      <c r="G19" s="32">
        <f t="shared" si="1"/>
        <v>0</v>
      </c>
      <c r="H19" s="13">
        <f t="shared" si="2"/>
        <v>0</v>
      </c>
      <c r="I19" s="13">
        <f t="shared" si="3"/>
        <v>0</v>
      </c>
      <c r="J19" s="13">
        <f t="shared" si="4"/>
        <v>0</v>
      </c>
      <c r="K19" s="33">
        <v>45839</v>
      </c>
    </row>
    <row r="20" spans="2:11" s="5" customFormat="1" ht="15" customHeight="1" x14ac:dyDescent="0.25">
      <c r="B20" s="12" t="s">
        <v>31</v>
      </c>
      <c r="C20" s="5" t="s">
        <v>32</v>
      </c>
      <c r="D20" s="72">
        <v>4</v>
      </c>
      <c r="E20" s="15">
        <v>0</v>
      </c>
      <c r="F20" s="49">
        <f t="shared" si="0"/>
        <v>0</v>
      </c>
      <c r="G20" s="32">
        <f t="shared" si="1"/>
        <v>0</v>
      </c>
      <c r="H20" s="13">
        <f t="shared" si="2"/>
        <v>0</v>
      </c>
      <c r="I20" s="13">
        <f t="shared" si="3"/>
        <v>0</v>
      </c>
      <c r="J20" s="13">
        <f t="shared" si="4"/>
        <v>0</v>
      </c>
      <c r="K20" s="33">
        <v>45839</v>
      </c>
    </row>
    <row r="21" spans="2:11" s="5" customFormat="1" ht="15" customHeight="1" x14ac:dyDescent="0.25">
      <c r="B21" s="12" t="s">
        <v>96</v>
      </c>
      <c r="C21" s="5" t="s">
        <v>94</v>
      </c>
      <c r="D21" s="72">
        <v>2</v>
      </c>
      <c r="E21" s="15">
        <v>0</v>
      </c>
      <c r="F21" s="49">
        <f t="shared" si="0"/>
        <v>0</v>
      </c>
      <c r="G21" s="32">
        <f t="shared" si="1"/>
        <v>0</v>
      </c>
      <c r="H21" s="13">
        <f t="shared" si="2"/>
        <v>0</v>
      </c>
      <c r="I21" s="13">
        <f t="shared" si="3"/>
        <v>0</v>
      </c>
      <c r="J21" s="13">
        <f t="shared" si="4"/>
        <v>0</v>
      </c>
      <c r="K21" s="33">
        <v>45839</v>
      </c>
    </row>
    <row r="22" spans="2:11" s="5" customFormat="1" ht="15" customHeight="1" x14ac:dyDescent="0.25">
      <c r="B22" s="12" t="s">
        <v>33</v>
      </c>
      <c r="C22" s="5" t="s">
        <v>34</v>
      </c>
      <c r="D22" s="72">
        <v>23</v>
      </c>
      <c r="E22" s="15">
        <v>0</v>
      </c>
      <c r="F22" s="49">
        <f t="shared" si="0"/>
        <v>0</v>
      </c>
      <c r="G22" s="32">
        <f t="shared" si="1"/>
        <v>0</v>
      </c>
      <c r="H22" s="13">
        <f t="shared" si="2"/>
        <v>0</v>
      </c>
      <c r="I22" s="13">
        <f t="shared" si="3"/>
        <v>0</v>
      </c>
      <c r="J22" s="13">
        <f t="shared" si="4"/>
        <v>0</v>
      </c>
      <c r="K22" s="33">
        <v>45839</v>
      </c>
    </row>
    <row r="23" spans="2:11" s="5" customFormat="1" ht="15" customHeight="1" x14ac:dyDescent="0.25">
      <c r="B23" s="12" t="s">
        <v>35</v>
      </c>
      <c r="C23" s="5" t="s">
        <v>36</v>
      </c>
      <c r="D23" s="72">
        <v>20</v>
      </c>
      <c r="E23" s="15">
        <v>0</v>
      </c>
      <c r="F23" s="49">
        <f t="shared" si="0"/>
        <v>0</v>
      </c>
      <c r="G23" s="32">
        <f t="shared" si="1"/>
        <v>0</v>
      </c>
      <c r="H23" s="13">
        <f t="shared" si="2"/>
        <v>0</v>
      </c>
      <c r="I23" s="13">
        <f t="shared" si="3"/>
        <v>0</v>
      </c>
      <c r="J23" s="13">
        <f t="shared" si="4"/>
        <v>0</v>
      </c>
      <c r="K23" s="33">
        <v>45839</v>
      </c>
    </row>
    <row r="24" spans="2:11" s="5" customFormat="1" ht="15" customHeight="1" x14ac:dyDescent="0.25">
      <c r="B24" s="12" t="s">
        <v>37</v>
      </c>
      <c r="C24" s="5" t="s">
        <v>38</v>
      </c>
      <c r="D24" s="72">
        <v>18</v>
      </c>
      <c r="E24" s="15">
        <v>0</v>
      </c>
      <c r="F24" s="49">
        <f t="shared" si="0"/>
        <v>0</v>
      </c>
      <c r="G24" s="32">
        <f t="shared" si="1"/>
        <v>0</v>
      </c>
      <c r="H24" s="13">
        <f t="shared" si="2"/>
        <v>0</v>
      </c>
      <c r="I24" s="13">
        <f t="shared" si="3"/>
        <v>0</v>
      </c>
      <c r="J24" s="13">
        <f t="shared" si="4"/>
        <v>0</v>
      </c>
      <c r="K24" s="33">
        <v>45839</v>
      </c>
    </row>
    <row r="25" spans="2:11" s="5" customFormat="1" ht="15" customHeight="1" x14ac:dyDescent="0.25">
      <c r="B25" s="12" t="s">
        <v>39</v>
      </c>
      <c r="C25" s="5" t="s">
        <v>40</v>
      </c>
      <c r="D25" s="72">
        <v>134</v>
      </c>
      <c r="E25" s="15">
        <v>0</v>
      </c>
      <c r="F25" s="49">
        <f t="shared" si="0"/>
        <v>0</v>
      </c>
      <c r="G25" s="32">
        <f t="shared" si="1"/>
        <v>0</v>
      </c>
      <c r="H25" s="13">
        <f t="shared" si="2"/>
        <v>0</v>
      </c>
      <c r="I25" s="13">
        <f t="shared" si="3"/>
        <v>0</v>
      </c>
      <c r="J25" s="13">
        <f t="shared" si="4"/>
        <v>0</v>
      </c>
      <c r="K25" s="33">
        <v>45839</v>
      </c>
    </row>
    <row r="26" spans="2:11" s="5" customFormat="1" ht="15" customHeight="1" x14ac:dyDescent="0.25">
      <c r="B26" s="12" t="s">
        <v>41</v>
      </c>
      <c r="C26" s="5" t="s">
        <v>109</v>
      </c>
      <c r="D26" s="72">
        <v>1</v>
      </c>
      <c r="E26" s="15">
        <v>0</v>
      </c>
      <c r="F26" s="49">
        <f t="shared" si="0"/>
        <v>0</v>
      </c>
      <c r="G26" s="32">
        <f t="shared" si="1"/>
        <v>0</v>
      </c>
      <c r="H26" s="13">
        <f t="shared" si="2"/>
        <v>0</v>
      </c>
      <c r="I26" s="13">
        <f t="shared" si="3"/>
        <v>0</v>
      </c>
      <c r="J26" s="13">
        <f t="shared" si="4"/>
        <v>0</v>
      </c>
      <c r="K26" s="33">
        <v>45839</v>
      </c>
    </row>
    <row r="27" spans="2:11" s="5" customFormat="1" ht="15" customHeight="1" x14ac:dyDescent="0.25">
      <c r="B27" s="12" t="s">
        <v>97</v>
      </c>
      <c r="C27" s="5" t="s">
        <v>42</v>
      </c>
      <c r="D27" s="72">
        <v>2</v>
      </c>
      <c r="E27" s="15">
        <v>0</v>
      </c>
      <c r="F27" s="49">
        <f t="shared" si="0"/>
        <v>0</v>
      </c>
      <c r="G27" s="32">
        <f t="shared" si="1"/>
        <v>0</v>
      </c>
      <c r="H27" s="13">
        <f t="shared" si="2"/>
        <v>0</v>
      </c>
      <c r="I27" s="13">
        <f t="shared" si="3"/>
        <v>0</v>
      </c>
      <c r="J27" s="13">
        <f t="shared" si="4"/>
        <v>0</v>
      </c>
      <c r="K27" s="33">
        <v>45839</v>
      </c>
    </row>
    <row r="28" spans="2:11" s="5" customFormat="1" ht="15" customHeight="1" x14ac:dyDescent="0.25">
      <c r="B28" s="12" t="s">
        <v>43</v>
      </c>
      <c r="C28" s="5" t="s">
        <v>44</v>
      </c>
      <c r="D28" s="72">
        <v>4</v>
      </c>
      <c r="E28" s="15">
        <v>0</v>
      </c>
      <c r="F28" s="49">
        <f t="shared" si="0"/>
        <v>0</v>
      </c>
      <c r="G28" s="32">
        <f t="shared" si="1"/>
        <v>0</v>
      </c>
      <c r="H28" s="13">
        <f t="shared" si="2"/>
        <v>0</v>
      </c>
      <c r="I28" s="13">
        <f t="shared" si="3"/>
        <v>0</v>
      </c>
      <c r="J28" s="13">
        <f t="shared" si="4"/>
        <v>0</v>
      </c>
      <c r="K28" s="33">
        <v>45839</v>
      </c>
    </row>
    <row r="29" spans="2:11" s="5" customFormat="1" ht="15" customHeight="1" x14ac:dyDescent="0.25">
      <c r="B29" s="12" t="s">
        <v>45</v>
      </c>
      <c r="C29" s="73" t="s">
        <v>95</v>
      </c>
      <c r="D29" s="72">
        <v>1</v>
      </c>
      <c r="E29" s="15">
        <v>0</v>
      </c>
      <c r="F29" s="49">
        <f t="shared" si="0"/>
        <v>0</v>
      </c>
      <c r="G29" s="32">
        <f t="shared" si="1"/>
        <v>0</v>
      </c>
      <c r="H29" s="13">
        <f t="shared" si="2"/>
        <v>0</v>
      </c>
      <c r="I29" s="13">
        <f t="shared" si="3"/>
        <v>0</v>
      </c>
      <c r="J29" s="13">
        <f t="shared" si="4"/>
        <v>0</v>
      </c>
      <c r="K29" s="33">
        <v>45839</v>
      </c>
    </row>
    <row r="30" spans="2:11" s="5" customFormat="1" ht="15" customHeight="1" x14ac:dyDescent="0.25">
      <c r="B30" s="12" t="s">
        <v>45</v>
      </c>
      <c r="C30" s="73" t="s">
        <v>99</v>
      </c>
      <c r="D30" s="72">
        <v>3</v>
      </c>
      <c r="E30" s="15">
        <v>0</v>
      </c>
      <c r="F30" s="49">
        <f t="shared" si="0"/>
        <v>0</v>
      </c>
      <c r="G30" s="32">
        <f t="shared" ref="G30:G32" si="5">ROUND(E30+(F30*E30),2)</f>
        <v>0</v>
      </c>
      <c r="H30" s="13">
        <f t="shared" ref="H30:H32" si="6">D30*G30</f>
        <v>0</v>
      </c>
      <c r="I30" s="13">
        <f t="shared" ref="I30:I32" si="7">D30*G30</f>
        <v>0</v>
      </c>
      <c r="J30" s="13">
        <f t="shared" ref="J30:J32" si="8">D30*G30</f>
        <v>0</v>
      </c>
      <c r="K30" s="54" t="s">
        <v>98</v>
      </c>
    </row>
    <row r="31" spans="2:11" s="5" customFormat="1" ht="15" customHeight="1" x14ac:dyDescent="0.25">
      <c r="B31" s="12" t="s">
        <v>45</v>
      </c>
      <c r="C31" s="73" t="s">
        <v>100</v>
      </c>
      <c r="D31" s="72">
        <v>3</v>
      </c>
      <c r="E31" s="15">
        <v>0</v>
      </c>
      <c r="F31" s="49">
        <f t="shared" si="0"/>
        <v>0</v>
      </c>
      <c r="G31" s="32">
        <f t="shared" si="5"/>
        <v>0</v>
      </c>
      <c r="H31" s="13">
        <f t="shared" si="6"/>
        <v>0</v>
      </c>
      <c r="I31" s="13">
        <f t="shared" si="7"/>
        <v>0</v>
      </c>
      <c r="J31" s="13">
        <f t="shared" si="8"/>
        <v>0</v>
      </c>
      <c r="K31" s="54" t="s">
        <v>98</v>
      </c>
    </row>
    <row r="32" spans="2:11" s="5" customFormat="1" ht="15" customHeight="1" x14ac:dyDescent="0.25">
      <c r="B32" s="12" t="s">
        <v>45</v>
      </c>
      <c r="C32" s="73" t="s">
        <v>101</v>
      </c>
      <c r="D32" s="72">
        <v>1</v>
      </c>
      <c r="E32" s="15">
        <v>0</v>
      </c>
      <c r="F32" s="49">
        <f t="shared" si="0"/>
        <v>0</v>
      </c>
      <c r="G32" s="32">
        <f t="shared" si="5"/>
        <v>0</v>
      </c>
      <c r="H32" s="13">
        <f t="shared" si="6"/>
        <v>0</v>
      </c>
      <c r="I32" s="13">
        <f t="shared" si="7"/>
        <v>0</v>
      </c>
      <c r="J32" s="13">
        <f t="shared" si="8"/>
        <v>0</v>
      </c>
      <c r="K32" s="54" t="s">
        <v>98</v>
      </c>
    </row>
    <row r="33" spans="2:11" s="5" customFormat="1" ht="15" customHeight="1" thickBot="1" x14ac:dyDescent="0.3">
      <c r="B33" s="16"/>
      <c r="C33" s="17"/>
      <c r="D33" s="18"/>
      <c r="E33" s="19"/>
      <c r="F33" s="44"/>
      <c r="G33" s="34"/>
      <c r="H33" s="35"/>
      <c r="I33" s="35"/>
      <c r="J33" s="35"/>
      <c r="K33" s="56"/>
    </row>
    <row r="34" spans="2:11" s="5" customFormat="1" ht="15" customHeight="1" thickBot="1" x14ac:dyDescent="0.3">
      <c r="B34" s="12"/>
      <c r="D34" s="20"/>
      <c r="E34" s="20"/>
      <c r="G34" s="36" t="s">
        <v>46</v>
      </c>
      <c r="H34" s="37">
        <f>SUM(H10:H32)</f>
        <v>0</v>
      </c>
      <c r="I34" s="37">
        <f>SUM(I10:I32)</f>
        <v>0</v>
      </c>
      <c r="J34" s="37">
        <f>SUM(J10:J32)</f>
        <v>0</v>
      </c>
      <c r="K34" s="55">
        <f>SUM(H34,I34,J34)</f>
        <v>0</v>
      </c>
    </row>
    <row r="35" spans="2:11" s="5" customFormat="1" ht="15" customHeight="1" thickTop="1" x14ac:dyDescent="0.25">
      <c r="B35" s="12"/>
      <c r="C35" s="21" t="str">
        <f>IF(SUM(H10:H29) &gt; 4000000, "Let op! Dit bedrag is boven de gemaximeerde 4.000.000 Euro omzet per jaar per fabrikant waarop de mark-up fee wordt berekend", "")</f>
        <v/>
      </c>
      <c r="D35" s="21"/>
      <c r="E35" s="21"/>
      <c r="G35" s="21"/>
      <c r="H35" s="21"/>
      <c r="I35" s="22"/>
      <c r="J35" s="22"/>
      <c r="K35" s="38"/>
    </row>
    <row r="36" spans="2:11" s="5" customFormat="1" ht="15" customHeight="1" x14ac:dyDescent="0.25">
      <c r="B36" s="12"/>
      <c r="E36" s="22"/>
      <c r="G36" s="39"/>
      <c r="H36" s="13"/>
      <c r="I36" s="13"/>
      <c r="J36" s="13"/>
      <c r="K36" s="38"/>
    </row>
    <row r="37" spans="2:11" s="5" customFormat="1" ht="15" customHeight="1" x14ac:dyDescent="0.25">
      <c r="B37" s="23" t="s">
        <v>47</v>
      </c>
      <c r="C37" s="60"/>
      <c r="D37" s="58" t="s">
        <v>10</v>
      </c>
      <c r="E37" s="60" t="s">
        <v>48</v>
      </c>
      <c r="F37" s="60"/>
      <c r="G37" s="61"/>
      <c r="H37" s="60"/>
      <c r="I37" s="60"/>
      <c r="J37" s="60"/>
      <c r="K37" s="31"/>
    </row>
    <row r="38" spans="2:11" s="5" customFormat="1" ht="15" customHeight="1" x14ac:dyDescent="0.25">
      <c r="B38" s="12" t="s">
        <v>49</v>
      </c>
      <c r="C38" s="5" t="s">
        <v>50</v>
      </c>
      <c r="D38" s="5">
        <v>550</v>
      </c>
      <c r="E38" s="15">
        <v>0</v>
      </c>
      <c r="F38" s="49">
        <f>$E$4</f>
        <v>0</v>
      </c>
      <c r="G38" s="32">
        <f>ROUND(E38+(F38*E38),2)</f>
        <v>0</v>
      </c>
      <c r="H38" s="13">
        <f>D38*G38</f>
        <v>0</v>
      </c>
      <c r="I38" s="13">
        <f>D38*G38</f>
        <v>0</v>
      </c>
      <c r="J38" s="13">
        <f>D38*G38</f>
        <v>0</v>
      </c>
      <c r="K38" s="33">
        <v>45826</v>
      </c>
    </row>
    <row r="39" spans="2:11" s="5" customFormat="1" ht="15" customHeight="1" x14ac:dyDescent="0.25">
      <c r="B39" s="12" t="s">
        <v>49</v>
      </c>
      <c r="C39" s="5" t="s">
        <v>51</v>
      </c>
      <c r="D39" s="5">
        <v>165</v>
      </c>
      <c r="E39" s="15">
        <v>0</v>
      </c>
      <c r="F39" s="49">
        <f t="shared" ref="F39:F42" si="9">$E$4</f>
        <v>0</v>
      </c>
      <c r="G39" s="32">
        <f>ROUND(E39+(F39*E39),2)</f>
        <v>0</v>
      </c>
      <c r="H39" s="13">
        <f>D39*G39</f>
        <v>0</v>
      </c>
      <c r="I39" s="13">
        <f>D39*G39</f>
        <v>0</v>
      </c>
      <c r="J39" s="13">
        <f>D39*G39</f>
        <v>0</v>
      </c>
      <c r="K39" s="33">
        <v>45826</v>
      </c>
    </row>
    <row r="40" spans="2:11" s="5" customFormat="1" ht="15" customHeight="1" x14ac:dyDescent="0.25">
      <c r="B40" s="12" t="s">
        <v>49</v>
      </c>
      <c r="C40" s="5" t="s">
        <v>52</v>
      </c>
      <c r="D40" s="5">
        <v>550</v>
      </c>
      <c r="E40" s="15">
        <v>0</v>
      </c>
      <c r="F40" s="49">
        <f t="shared" si="9"/>
        <v>0</v>
      </c>
      <c r="G40" s="32">
        <f>ROUND(E40+(F40*E40),2)</f>
        <v>0</v>
      </c>
      <c r="H40" s="13">
        <f>D40*G40</f>
        <v>0</v>
      </c>
      <c r="I40" s="13">
        <f>D40*G40</f>
        <v>0</v>
      </c>
      <c r="J40" s="13">
        <f>D40*G40</f>
        <v>0</v>
      </c>
      <c r="K40" s="33">
        <v>45826</v>
      </c>
    </row>
    <row r="41" spans="2:11" s="5" customFormat="1" ht="15" customHeight="1" x14ac:dyDescent="0.25">
      <c r="B41" s="12" t="s">
        <v>49</v>
      </c>
      <c r="C41" s="5" t="s">
        <v>53</v>
      </c>
      <c r="D41" s="5">
        <v>50</v>
      </c>
      <c r="E41" s="15">
        <v>0</v>
      </c>
      <c r="F41" s="49">
        <f t="shared" si="9"/>
        <v>0</v>
      </c>
      <c r="G41" s="32">
        <f>ROUND(E41+(F41*E41),2)</f>
        <v>0</v>
      </c>
      <c r="H41" s="13">
        <f>D41*G41</f>
        <v>0</v>
      </c>
      <c r="I41" s="13">
        <f>D41*G41</f>
        <v>0</v>
      </c>
      <c r="J41" s="13">
        <f>D41*G41</f>
        <v>0</v>
      </c>
      <c r="K41" s="33">
        <v>45826</v>
      </c>
    </row>
    <row r="42" spans="2:11" s="5" customFormat="1" ht="15" customHeight="1" x14ac:dyDescent="0.25">
      <c r="B42" s="12"/>
      <c r="C42" s="5" t="s">
        <v>54</v>
      </c>
      <c r="D42" s="5">
        <v>4</v>
      </c>
      <c r="E42" s="15">
        <v>0</v>
      </c>
      <c r="F42" s="49">
        <f t="shared" si="9"/>
        <v>0</v>
      </c>
      <c r="G42" s="32">
        <f>ROUND(E42+(F42*E42),2)</f>
        <v>0</v>
      </c>
      <c r="H42" s="13">
        <f>D42*G42</f>
        <v>0</v>
      </c>
      <c r="I42" s="13">
        <f>D42*G42</f>
        <v>0</v>
      </c>
      <c r="J42" s="13">
        <f>D42*G42</f>
        <v>0</v>
      </c>
      <c r="K42" s="33">
        <v>45826</v>
      </c>
    </row>
    <row r="43" spans="2:11" s="5" customFormat="1" ht="15" customHeight="1" thickBot="1" x14ac:dyDescent="0.3">
      <c r="B43" s="16"/>
      <c r="C43" s="18"/>
      <c r="D43" s="18"/>
      <c r="E43" s="19"/>
      <c r="F43" s="44"/>
      <c r="G43" s="34"/>
      <c r="H43" s="19"/>
      <c r="I43" s="19"/>
      <c r="J43" s="19"/>
      <c r="K43" s="56"/>
    </row>
    <row r="44" spans="2:11" s="5" customFormat="1" ht="15" customHeight="1" thickBot="1" x14ac:dyDescent="0.3">
      <c r="B44" s="12"/>
      <c r="D44" s="20"/>
      <c r="E44" s="20"/>
      <c r="G44" s="36" t="s">
        <v>55</v>
      </c>
      <c r="H44" s="37">
        <f>SUM(H38:H42)</f>
        <v>0</v>
      </c>
      <c r="I44" s="37">
        <f t="shared" ref="I44:J44" si="10">SUM(I38:I42)</f>
        <v>0</v>
      </c>
      <c r="J44" s="37">
        <f t="shared" si="10"/>
        <v>0</v>
      </c>
      <c r="K44" s="40">
        <f>SUM(H44,I44,J44)</f>
        <v>0</v>
      </c>
    </row>
    <row r="45" spans="2:11" s="5" customFormat="1" ht="15" customHeight="1" thickTop="1" x14ac:dyDescent="0.25">
      <c r="B45" s="12"/>
      <c r="E45" s="24"/>
      <c r="G45" s="41"/>
      <c r="H45" s="13"/>
      <c r="I45" s="13"/>
      <c r="J45" s="13"/>
      <c r="K45" s="38"/>
    </row>
    <row r="46" spans="2:11" s="5" customFormat="1" ht="15" customHeight="1" x14ac:dyDescent="0.25">
      <c r="B46" s="12"/>
      <c r="E46" s="13"/>
      <c r="G46" s="39"/>
      <c r="H46" s="13"/>
      <c r="I46" s="13"/>
      <c r="J46" s="13"/>
      <c r="K46" s="38"/>
    </row>
    <row r="47" spans="2:11" s="5" customFormat="1" ht="15" customHeight="1" x14ac:dyDescent="0.25">
      <c r="B47" s="14" t="s">
        <v>56</v>
      </c>
      <c r="C47" s="60"/>
      <c r="D47" s="58" t="s">
        <v>57</v>
      </c>
      <c r="E47" s="60"/>
      <c r="F47" s="60"/>
      <c r="G47" s="61"/>
      <c r="H47" s="60"/>
      <c r="I47" s="60"/>
      <c r="J47" s="60"/>
      <c r="K47" s="31"/>
    </row>
    <row r="48" spans="2:11" s="5" customFormat="1" ht="15" customHeight="1" x14ac:dyDescent="0.25">
      <c r="B48" s="12" t="s">
        <v>58</v>
      </c>
      <c r="C48" s="5" t="s">
        <v>59</v>
      </c>
      <c r="D48" s="5">
        <v>896</v>
      </c>
      <c r="E48" s="15">
        <v>0</v>
      </c>
      <c r="F48" s="49">
        <f>$E$4</f>
        <v>0</v>
      </c>
      <c r="G48" s="32">
        <f>ROUND(E48+(F48*E48),2)</f>
        <v>0</v>
      </c>
      <c r="H48" s="13">
        <f>D48*G48</f>
        <v>0</v>
      </c>
      <c r="I48" s="13">
        <f>D48*G48</f>
        <v>0</v>
      </c>
      <c r="J48" s="13">
        <f>D48*G48</f>
        <v>0</v>
      </c>
      <c r="K48" s="33">
        <v>45778</v>
      </c>
    </row>
    <row r="49" spans="2:11" s="5" customFormat="1" ht="15" customHeight="1" thickBot="1" x14ac:dyDescent="0.3">
      <c r="B49" s="16"/>
      <c r="C49" s="18"/>
      <c r="D49" s="18"/>
      <c r="E49" s="19"/>
      <c r="F49" s="44"/>
      <c r="G49" s="34"/>
      <c r="H49" s="19"/>
      <c r="I49" s="19"/>
      <c r="J49" s="19"/>
      <c r="K49" s="56"/>
    </row>
    <row r="50" spans="2:11" s="5" customFormat="1" ht="15" customHeight="1" thickBot="1" x14ac:dyDescent="0.3">
      <c r="B50" s="12"/>
      <c r="D50" s="20"/>
      <c r="E50" s="20"/>
      <c r="G50" s="36" t="s">
        <v>60</v>
      </c>
      <c r="H50" s="37">
        <f>SUM(H48:H48)</f>
        <v>0</v>
      </c>
      <c r="I50" s="37">
        <f t="shared" ref="I50:J50" si="11">SUM(I48:I48)</f>
        <v>0</v>
      </c>
      <c r="J50" s="37">
        <f t="shared" si="11"/>
        <v>0</v>
      </c>
      <c r="K50" s="40">
        <f>SUM(H50,I50,J50)</f>
        <v>0</v>
      </c>
    </row>
    <row r="51" spans="2:11" s="5" customFormat="1" ht="15" customHeight="1" thickTop="1" x14ac:dyDescent="0.25">
      <c r="B51" s="12"/>
      <c r="E51" s="24"/>
      <c r="G51" s="41"/>
      <c r="H51" s="42"/>
      <c r="I51" s="42"/>
      <c r="J51" s="42"/>
      <c r="K51" s="38"/>
    </row>
    <row r="52" spans="2:11" s="5" customFormat="1" ht="15" customHeight="1" x14ac:dyDescent="0.25">
      <c r="B52" s="12"/>
      <c r="E52" s="24"/>
      <c r="G52" s="41"/>
      <c r="H52" s="37"/>
      <c r="I52" s="37"/>
      <c r="J52" s="37"/>
      <c r="K52" s="38"/>
    </row>
    <row r="53" spans="2:11" s="5" customFormat="1" ht="15" customHeight="1" x14ac:dyDescent="0.25">
      <c r="B53" s="23" t="s">
        <v>61</v>
      </c>
      <c r="C53" s="60"/>
      <c r="D53" s="58" t="s">
        <v>10</v>
      </c>
      <c r="E53" s="60"/>
      <c r="F53" s="60"/>
      <c r="G53" s="61"/>
      <c r="H53" s="60"/>
      <c r="I53" s="60"/>
      <c r="J53" s="60"/>
      <c r="K53" s="31"/>
    </row>
    <row r="54" spans="2:11" s="5" customFormat="1" ht="15" customHeight="1" x14ac:dyDescent="0.25">
      <c r="B54" s="12" t="s">
        <v>49</v>
      </c>
      <c r="C54" s="5" t="s">
        <v>62</v>
      </c>
      <c r="D54" s="5">
        <v>1</v>
      </c>
      <c r="E54" s="15">
        <v>0</v>
      </c>
      <c r="F54" s="49">
        <f t="shared" ref="F54:F57" si="12">$E$4</f>
        <v>0</v>
      </c>
      <c r="G54" s="32">
        <f>ROUND(E54+(F54*E54),2)</f>
        <v>0</v>
      </c>
      <c r="H54" s="13">
        <f>D54*G54</f>
        <v>0</v>
      </c>
      <c r="I54" s="13">
        <f>D54*G54</f>
        <v>0</v>
      </c>
      <c r="J54" s="13">
        <f>D54*G54</f>
        <v>0</v>
      </c>
      <c r="K54" s="33">
        <v>45778</v>
      </c>
    </row>
    <row r="55" spans="2:11" s="5" customFormat="1" ht="15" customHeight="1" x14ac:dyDescent="0.25">
      <c r="B55" s="12"/>
      <c r="C55" s="5" t="s">
        <v>63</v>
      </c>
      <c r="D55" s="5">
        <v>1</v>
      </c>
      <c r="E55" s="15">
        <v>0</v>
      </c>
      <c r="F55" s="49">
        <f t="shared" si="12"/>
        <v>0</v>
      </c>
      <c r="G55" s="32">
        <f>ROUND(E55+(F55*E55),2)</f>
        <v>0</v>
      </c>
      <c r="H55" s="13">
        <f>D55*G55</f>
        <v>0</v>
      </c>
      <c r="I55" s="13">
        <f>D55*G55</f>
        <v>0</v>
      </c>
      <c r="J55" s="13">
        <f>D55*G55</f>
        <v>0</v>
      </c>
      <c r="K55" s="33">
        <v>45778</v>
      </c>
    </row>
    <row r="56" spans="2:11" s="5" customFormat="1" ht="15" customHeight="1" x14ac:dyDescent="0.25">
      <c r="B56" s="12"/>
      <c r="C56" s="5" t="s">
        <v>64</v>
      </c>
      <c r="D56" s="5">
        <v>1</v>
      </c>
      <c r="E56" s="15">
        <v>0</v>
      </c>
      <c r="F56" s="49">
        <f t="shared" si="12"/>
        <v>0</v>
      </c>
      <c r="G56" s="32">
        <f>ROUND(E56+(F56*E56),2)</f>
        <v>0</v>
      </c>
      <c r="H56" s="13">
        <f>D56*G56</f>
        <v>0</v>
      </c>
      <c r="I56" s="13">
        <f>D56*G56</f>
        <v>0</v>
      </c>
      <c r="J56" s="13">
        <f>D56*G56</f>
        <v>0</v>
      </c>
      <c r="K56" s="33">
        <v>45991</v>
      </c>
    </row>
    <row r="57" spans="2:11" s="5" customFormat="1" ht="15" customHeight="1" x14ac:dyDescent="0.25">
      <c r="B57" s="12"/>
      <c r="C57" s="5" t="s">
        <v>65</v>
      </c>
      <c r="D57" s="5">
        <v>1</v>
      </c>
      <c r="E57" s="15">
        <v>0</v>
      </c>
      <c r="F57" s="49">
        <f t="shared" si="12"/>
        <v>0</v>
      </c>
      <c r="G57" s="32">
        <f>ROUND(E57+(F57*E57),2)</f>
        <v>0</v>
      </c>
      <c r="H57" s="13">
        <f>D57*G57</f>
        <v>0</v>
      </c>
      <c r="I57" s="13">
        <f>D57*G57</f>
        <v>0</v>
      </c>
      <c r="J57" s="13">
        <f>D57*G57</f>
        <v>0</v>
      </c>
      <c r="K57" s="33">
        <v>45976</v>
      </c>
    </row>
    <row r="58" spans="2:11" s="5" customFormat="1" ht="15" customHeight="1" thickBot="1" x14ac:dyDescent="0.3">
      <c r="B58" s="16"/>
      <c r="C58" s="18"/>
      <c r="D58" s="18"/>
      <c r="E58" s="19"/>
      <c r="F58" s="44"/>
      <c r="G58" s="34"/>
      <c r="H58" s="19"/>
      <c r="I58" s="19"/>
      <c r="J58" s="19"/>
      <c r="K58" s="56"/>
    </row>
    <row r="59" spans="2:11" s="5" customFormat="1" ht="15" customHeight="1" thickBot="1" x14ac:dyDescent="0.3">
      <c r="B59" s="12"/>
      <c r="D59" s="20"/>
      <c r="E59" s="20"/>
      <c r="G59" s="36" t="s">
        <v>66</v>
      </c>
      <c r="H59" s="37">
        <f>SUM(H54:H57)</f>
        <v>0</v>
      </c>
      <c r="I59" s="37">
        <f t="shared" ref="I59:J59" si="13">SUM(I54:I57)</f>
        <v>0</v>
      </c>
      <c r="J59" s="37">
        <f t="shared" si="13"/>
        <v>0</v>
      </c>
      <c r="K59" s="40">
        <f>SUM(H59,I59,J59)</f>
        <v>0</v>
      </c>
    </row>
    <row r="60" spans="2:11" s="5" customFormat="1" ht="15" customHeight="1" thickTop="1" x14ac:dyDescent="0.25">
      <c r="B60" s="12"/>
      <c r="C60" s="24"/>
      <c r="D60" s="24"/>
      <c r="E60" s="24"/>
      <c r="G60" s="41"/>
      <c r="H60" s="37"/>
      <c r="I60" s="37"/>
      <c r="J60" s="37"/>
      <c r="K60" s="38"/>
    </row>
    <row r="61" spans="2:11" s="5" customFormat="1" ht="15" customHeight="1" x14ac:dyDescent="0.25">
      <c r="B61" s="12"/>
      <c r="C61" s="24"/>
      <c r="D61" s="24"/>
      <c r="E61" s="24"/>
      <c r="G61" s="41"/>
      <c r="H61" s="37"/>
      <c r="I61" s="37"/>
      <c r="J61" s="37"/>
      <c r="K61" s="38"/>
    </row>
    <row r="62" spans="2:11" s="5" customFormat="1" ht="15" customHeight="1" x14ac:dyDescent="0.25">
      <c r="B62" s="23" t="s">
        <v>67</v>
      </c>
      <c r="C62" s="60"/>
      <c r="D62" s="58" t="s">
        <v>10</v>
      </c>
      <c r="E62" s="60"/>
      <c r="F62" s="60"/>
      <c r="G62" s="61"/>
      <c r="H62" s="60"/>
      <c r="I62" s="60"/>
      <c r="J62" s="60"/>
      <c r="K62" s="31"/>
    </row>
    <row r="63" spans="2:11" s="5" customFormat="1" ht="15" customHeight="1" x14ac:dyDescent="0.25">
      <c r="B63" s="12" t="s">
        <v>49</v>
      </c>
      <c r="C63" s="5" t="s">
        <v>68</v>
      </c>
      <c r="D63" s="5">
        <v>12</v>
      </c>
      <c r="E63" s="15">
        <v>0</v>
      </c>
      <c r="F63" s="49">
        <f t="shared" ref="F63:F66" si="14">$E$4</f>
        <v>0</v>
      </c>
      <c r="G63" s="32">
        <f>ROUND(E63+(F63*E63),2)</f>
        <v>0</v>
      </c>
      <c r="H63" s="13">
        <f>D63*G63</f>
        <v>0</v>
      </c>
      <c r="I63" s="13">
        <f>D63*G63</f>
        <v>0</v>
      </c>
      <c r="J63" s="13">
        <f>D63*G63</f>
        <v>0</v>
      </c>
      <c r="K63" s="33">
        <v>46008</v>
      </c>
    </row>
    <row r="64" spans="2:11" s="5" customFormat="1" ht="15" customHeight="1" x14ac:dyDescent="0.25">
      <c r="B64" s="12"/>
      <c r="C64" s="5" t="s">
        <v>69</v>
      </c>
      <c r="D64" s="5">
        <v>1</v>
      </c>
      <c r="E64" s="15">
        <v>0</v>
      </c>
      <c r="F64" s="49">
        <f t="shared" si="14"/>
        <v>0</v>
      </c>
      <c r="G64" s="32">
        <f>ROUND(E64+(F64*E64),2)</f>
        <v>0</v>
      </c>
      <c r="H64" s="13">
        <f>D64*G64</f>
        <v>0</v>
      </c>
      <c r="I64" s="13">
        <f>D64*G64</f>
        <v>0</v>
      </c>
      <c r="J64" s="13">
        <f>D64*G64</f>
        <v>0</v>
      </c>
      <c r="K64" s="33">
        <v>46008</v>
      </c>
    </row>
    <row r="65" spans="2:11" s="5" customFormat="1" ht="15" customHeight="1" x14ac:dyDescent="0.25">
      <c r="B65" s="12"/>
      <c r="C65" s="5" t="s">
        <v>70</v>
      </c>
      <c r="D65" s="5">
        <v>1</v>
      </c>
      <c r="E65" s="15">
        <v>0</v>
      </c>
      <c r="F65" s="49">
        <f t="shared" si="14"/>
        <v>0</v>
      </c>
      <c r="G65" s="32">
        <f>ROUND(E65+(F65*E65),2)</f>
        <v>0</v>
      </c>
      <c r="H65" s="13">
        <f>D65*G65</f>
        <v>0</v>
      </c>
      <c r="I65" s="13">
        <f>D65*G65</f>
        <v>0</v>
      </c>
      <c r="J65" s="13">
        <f>D65*G65</f>
        <v>0</v>
      </c>
      <c r="K65" s="33">
        <v>46008</v>
      </c>
    </row>
    <row r="66" spans="2:11" s="5" customFormat="1" ht="15" customHeight="1" x14ac:dyDescent="0.25">
      <c r="B66" s="12"/>
      <c r="C66" s="5" t="s">
        <v>71</v>
      </c>
      <c r="D66" s="5">
        <v>3</v>
      </c>
      <c r="E66" s="15">
        <v>0</v>
      </c>
      <c r="F66" s="49">
        <f t="shared" si="14"/>
        <v>0</v>
      </c>
      <c r="G66" s="32">
        <f>ROUND(E66+(F66*E66),2)</f>
        <v>0</v>
      </c>
      <c r="H66" s="13">
        <f>D66*G66</f>
        <v>0</v>
      </c>
      <c r="I66" s="13">
        <f>D66*G66</f>
        <v>0</v>
      </c>
      <c r="J66" s="13">
        <f>D66*G66</f>
        <v>0</v>
      </c>
      <c r="K66" s="33">
        <v>46008</v>
      </c>
    </row>
    <row r="67" spans="2:11" s="5" customFormat="1" ht="15" customHeight="1" thickBot="1" x14ac:dyDescent="0.3">
      <c r="B67" s="16"/>
      <c r="C67" s="18"/>
      <c r="D67" s="18"/>
      <c r="E67" s="19"/>
      <c r="F67" s="44"/>
      <c r="G67" s="34"/>
      <c r="H67" s="19"/>
      <c r="I67" s="19"/>
      <c r="J67" s="19"/>
      <c r="K67" s="56"/>
    </row>
    <row r="68" spans="2:11" s="5" customFormat="1" ht="15" customHeight="1" thickBot="1" x14ac:dyDescent="0.3">
      <c r="B68" s="12"/>
      <c r="D68" s="20"/>
      <c r="E68" s="20"/>
      <c r="G68" s="36" t="s">
        <v>72</v>
      </c>
      <c r="H68" s="37">
        <f>SUM(H63:H66)</f>
        <v>0</v>
      </c>
      <c r="I68" s="37">
        <f t="shared" ref="I68:J68" si="15">SUM(I63:I66)</f>
        <v>0</v>
      </c>
      <c r="J68" s="37">
        <f t="shared" si="15"/>
        <v>0</v>
      </c>
      <c r="K68" s="40">
        <f>SUM(H68,I68,J68)</f>
        <v>0</v>
      </c>
    </row>
    <row r="69" spans="2:11" s="5" customFormat="1" ht="15" customHeight="1" thickTop="1" x14ac:dyDescent="0.25">
      <c r="B69" s="12"/>
      <c r="C69" s="24"/>
      <c r="D69" s="24"/>
      <c r="E69" s="24"/>
      <c r="G69" s="41"/>
      <c r="H69" s="37"/>
      <c r="I69" s="37"/>
      <c r="J69" s="37"/>
      <c r="K69" s="38"/>
    </row>
    <row r="70" spans="2:11" s="5" customFormat="1" ht="15" customHeight="1" x14ac:dyDescent="0.25">
      <c r="B70" s="12"/>
      <c r="C70" s="24"/>
      <c r="D70" s="24"/>
      <c r="E70" s="24"/>
      <c r="G70" s="41"/>
      <c r="H70" s="37"/>
      <c r="I70" s="37"/>
      <c r="J70" s="37"/>
      <c r="K70" s="38"/>
    </row>
    <row r="71" spans="2:11" s="5" customFormat="1" ht="15" customHeight="1" x14ac:dyDescent="0.25">
      <c r="B71" s="23" t="s">
        <v>73</v>
      </c>
      <c r="C71" s="60"/>
      <c r="D71" s="58" t="s">
        <v>10</v>
      </c>
      <c r="E71" s="60"/>
      <c r="F71" s="60"/>
      <c r="G71" s="61"/>
      <c r="H71" s="60"/>
      <c r="I71" s="60"/>
      <c r="J71" s="60"/>
      <c r="K71" s="31"/>
    </row>
    <row r="72" spans="2:11" s="5" customFormat="1" ht="15" customHeight="1" x14ac:dyDescent="0.25">
      <c r="B72" s="12" t="s">
        <v>49</v>
      </c>
      <c r="C72" s="5" t="s">
        <v>74</v>
      </c>
      <c r="D72" s="5">
        <v>5</v>
      </c>
      <c r="E72" s="15">
        <v>0</v>
      </c>
      <c r="F72" s="49">
        <f>$E$4</f>
        <v>0</v>
      </c>
      <c r="G72" s="32">
        <f>ROUND(E72+(F72*E72),2)</f>
        <v>0</v>
      </c>
      <c r="H72" s="13">
        <f>D72*G72</f>
        <v>0</v>
      </c>
      <c r="I72" s="13">
        <f>D72*G72</f>
        <v>0</v>
      </c>
      <c r="J72" s="13">
        <f>D72*G72</f>
        <v>0</v>
      </c>
      <c r="K72" s="33">
        <v>45814</v>
      </c>
    </row>
    <row r="73" spans="2:11" s="5" customFormat="1" ht="15" customHeight="1" thickBot="1" x14ac:dyDescent="0.3">
      <c r="B73" s="16"/>
      <c r="C73" s="18"/>
      <c r="D73" s="18"/>
      <c r="E73" s="19"/>
      <c r="F73" s="44"/>
      <c r="G73" s="34"/>
      <c r="H73" s="19"/>
      <c r="I73" s="19"/>
      <c r="J73" s="19"/>
      <c r="K73" s="56"/>
    </row>
    <row r="74" spans="2:11" s="5" customFormat="1" ht="15" customHeight="1" thickBot="1" x14ac:dyDescent="0.3">
      <c r="B74" s="12"/>
      <c r="D74" s="20"/>
      <c r="E74" s="20"/>
      <c r="G74" s="36" t="s">
        <v>75</v>
      </c>
      <c r="H74" s="37">
        <f>SUM(H72:H72)</f>
        <v>0</v>
      </c>
      <c r="I74" s="37">
        <f t="shared" ref="I74:J74" si="16">SUM(I72:I72)</f>
        <v>0</v>
      </c>
      <c r="J74" s="37">
        <f t="shared" si="16"/>
        <v>0</v>
      </c>
      <c r="K74" s="40">
        <f>SUM(H74,I74,J74)</f>
        <v>0</v>
      </c>
    </row>
    <row r="75" spans="2:11" s="5" customFormat="1" ht="15" customHeight="1" thickTop="1" x14ac:dyDescent="0.25">
      <c r="B75" s="12"/>
      <c r="E75" s="25"/>
      <c r="G75" s="32"/>
      <c r="H75" s="25"/>
      <c r="I75" s="25"/>
      <c r="J75" s="25"/>
      <c r="K75" s="38"/>
    </row>
    <row r="76" spans="2:11" s="5" customFormat="1" ht="15" customHeight="1" x14ac:dyDescent="0.25">
      <c r="B76" s="12"/>
      <c r="E76" s="25"/>
      <c r="G76" s="32"/>
      <c r="H76" s="25"/>
      <c r="I76" s="25"/>
      <c r="J76" s="25"/>
      <c r="K76" s="38"/>
    </row>
    <row r="77" spans="2:11" s="5" customFormat="1" ht="15" customHeight="1" x14ac:dyDescent="0.25">
      <c r="B77" s="23" t="s">
        <v>76</v>
      </c>
      <c r="C77" s="60"/>
      <c r="D77" s="58" t="s">
        <v>10</v>
      </c>
      <c r="E77" s="60"/>
      <c r="F77" s="60"/>
      <c r="G77" s="61"/>
      <c r="H77" s="60"/>
      <c r="I77" s="60"/>
      <c r="J77" s="60"/>
      <c r="K77" s="31"/>
    </row>
    <row r="78" spans="2:11" s="5" customFormat="1" ht="15" customHeight="1" x14ac:dyDescent="0.25">
      <c r="B78" s="12" t="s">
        <v>49</v>
      </c>
      <c r="C78" s="5" t="s">
        <v>77</v>
      </c>
      <c r="D78" s="5">
        <v>1</v>
      </c>
      <c r="E78" s="15"/>
      <c r="F78" s="49">
        <f>$E$4</f>
        <v>0</v>
      </c>
      <c r="G78" s="32">
        <f>ROUND(E78+(F78*E78),2)</f>
        <v>0</v>
      </c>
      <c r="H78" s="13">
        <f>D78*G78</f>
        <v>0</v>
      </c>
      <c r="I78" s="13">
        <f>D78*G78</f>
        <v>0</v>
      </c>
      <c r="J78" s="13">
        <f>D78*G78</f>
        <v>0</v>
      </c>
      <c r="K78" s="33">
        <v>46023</v>
      </c>
    </row>
    <row r="79" spans="2:11" s="5" customFormat="1" ht="15" customHeight="1" thickBot="1" x14ac:dyDescent="0.3">
      <c r="B79" s="16"/>
      <c r="C79" s="46"/>
      <c r="D79" s="18"/>
      <c r="E79" s="19"/>
      <c r="F79" s="44"/>
      <c r="G79" s="34"/>
      <c r="H79" s="19"/>
      <c r="I79" s="19"/>
      <c r="J79" s="19"/>
      <c r="K79" s="56"/>
    </row>
    <row r="80" spans="2:11" s="5" customFormat="1" ht="15" customHeight="1" thickBot="1" x14ac:dyDescent="0.3">
      <c r="B80" s="12"/>
      <c r="D80" s="20"/>
      <c r="E80" s="20"/>
      <c r="G80" s="36" t="s">
        <v>78</v>
      </c>
      <c r="H80" s="37">
        <f>SUM(H78)</f>
        <v>0</v>
      </c>
      <c r="I80" s="37">
        <f>SUM(I78)</f>
        <v>0</v>
      </c>
      <c r="J80" s="37">
        <f>SUM(J78)</f>
        <v>0</v>
      </c>
      <c r="K80" s="82">
        <f>SUM(H80,I80,J80)</f>
        <v>0</v>
      </c>
    </row>
    <row r="81" spans="2:11" s="5" customFormat="1" ht="15" customHeight="1" thickTop="1" x14ac:dyDescent="0.25">
      <c r="B81" s="12"/>
      <c r="E81" s="24"/>
      <c r="G81" s="41"/>
      <c r="H81" s="74"/>
      <c r="I81" s="74"/>
      <c r="J81" s="74"/>
      <c r="K81" s="38"/>
    </row>
    <row r="82" spans="2:11" s="5" customFormat="1" ht="15" customHeight="1" thickBot="1" x14ac:dyDescent="0.3">
      <c r="B82" s="75"/>
      <c r="C82" s="76"/>
      <c r="D82" s="77"/>
      <c r="E82" s="77"/>
      <c r="F82" s="76"/>
      <c r="G82" s="78"/>
      <c r="H82" s="79"/>
      <c r="I82" s="79"/>
      <c r="J82" s="79"/>
      <c r="K82" s="80"/>
    </row>
    <row r="83" spans="2:11" s="5" customFormat="1" ht="15" customHeight="1" x14ac:dyDescent="0.25"/>
    <row r="84" spans="2:11" s="5" customFormat="1" ht="15" customHeight="1" x14ac:dyDescent="0.25"/>
    <row r="85" spans="2:11" s="5" customFormat="1" ht="15" customHeight="1" thickBot="1" x14ac:dyDescent="0.3"/>
    <row r="86" spans="2:11" s="5" customFormat="1" ht="25.5" x14ac:dyDescent="0.25">
      <c r="B86" s="8"/>
      <c r="C86" s="9" t="s">
        <v>3</v>
      </c>
      <c r="D86" s="10"/>
      <c r="E86" s="86" t="s">
        <v>107</v>
      </c>
      <c r="F86" s="83"/>
      <c r="G86" s="83"/>
      <c r="H86" s="84"/>
      <c r="I86" s="83"/>
      <c r="J86" s="83"/>
      <c r="K86" s="83"/>
    </row>
    <row r="87" spans="2:11" s="5" customFormat="1" ht="15" customHeight="1" x14ac:dyDescent="0.25">
      <c r="B87" s="23" t="s">
        <v>104</v>
      </c>
      <c r="C87" s="60"/>
      <c r="D87" s="58"/>
      <c r="E87" s="87"/>
      <c r="F87" s="85"/>
      <c r="G87" s="85"/>
      <c r="H87" s="85"/>
      <c r="I87" s="85"/>
      <c r="J87" s="85"/>
      <c r="K87" s="85"/>
    </row>
    <row r="88" spans="2:11" s="5" customFormat="1" ht="15" customHeight="1" x14ac:dyDescent="0.25">
      <c r="B88" s="12"/>
      <c r="C88" s="5" t="s">
        <v>110</v>
      </c>
      <c r="E88" s="88">
        <v>160</v>
      </c>
      <c r="F88" s="32"/>
      <c r="H88" s="32"/>
    </row>
    <row r="89" spans="2:11" s="5" customFormat="1" ht="15" customHeight="1" x14ac:dyDescent="0.25">
      <c r="B89" s="12"/>
      <c r="C89" s="5" t="s">
        <v>111</v>
      </c>
      <c r="E89" s="88">
        <v>80</v>
      </c>
      <c r="F89" s="32"/>
      <c r="H89" s="32"/>
    </row>
    <row r="90" spans="2:11" s="5" customFormat="1" ht="15" customHeight="1" x14ac:dyDescent="0.25">
      <c r="B90" s="12"/>
      <c r="C90" s="5" t="s">
        <v>112</v>
      </c>
      <c r="E90" s="88">
        <v>160</v>
      </c>
      <c r="F90" s="32"/>
      <c r="H90" s="32"/>
    </row>
    <row r="91" spans="2:11" s="5" customFormat="1" ht="15" customHeight="1" x14ac:dyDescent="0.25">
      <c r="B91" s="12"/>
      <c r="C91" s="5" t="s">
        <v>113</v>
      </c>
      <c r="E91" s="88">
        <v>80</v>
      </c>
      <c r="F91" s="32"/>
      <c r="H91" s="32"/>
    </row>
    <row r="92" spans="2:11" s="5" customFormat="1" ht="15" customHeight="1" thickBot="1" x14ac:dyDescent="0.3">
      <c r="B92" s="62"/>
      <c r="C92" s="63"/>
      <c r="D92" s="64"/>
      <c r="E92" s="81"/>
      <c r="F92" s="25"/>
      <c r="G92" s="25"/>
      <c r="H92" s="32"/>
      <c r="I92" s="25"/>
      <c r="J92" s="25"/>
      <c r="K92" s="25"/>
    </row>
    <row r="93" spans="2:11" s="5" customFormat="1" ht="15" customHeight="1" x14ac:dyDescent="0.25">
      <c r="D93" s="59"/>
      <c r="E93" s="24"/>
      <c r="H93" s="71"/>
      <c r="K93" s="71"/>
    </row>
    <row r="94" spans="2:11" s="5" customFormat="1" ht="15" customHeight="1" x14ac:dyDescent="0.25">
      <c r="D94" s="59"/>
      <c r="E94" s="24"/>
      <c r="H94" s="71"/>
      <c r="K94" s="71"/>
    </row>
    <row r="95" spans="2:11" s="5" customFormat="1" ht="15" customHeight="1" thickBot="1" x14ac:dyDescent="0.3"/>
    <row r="96" spans="2:11" s="5" customFormat="1" ht="15" customHeight="1" thickBot="1" x14ac:dyDescent="0.3">
      <c r="B96" s="70"/>
      <c r="C96" s="26"/>
      <c r="D96" s="26"/>
      <c r="E96" s="26"/>
      <c r="F96" s="26"/>
      <c r="G96" s="45" t="s">
        <v>79</v>
      </c>
      <c r="H96" s="43">
        <f xml:space="preserve"> SUM(H34,H44,H50,H59,H68,H74,H80)</f>
        <v>0</v>
      </c>
      <c r="I96" s="43">
        <f xml:space="preserve"> SUM(I34,I44,I50,I59,I68,I74,I80)</f>
        <v>0</v>
      </c>
      <c r="J96" s="43">
        <f xml:space="preserve"> SUM(J34,J44,J50,J59,J68,J74,J80)</f>
        <v>0</v>
      </c>
      <c r="K96" s="52">
        <f>SUM(H96,I96,J96)</f>
        <v>0</v>
      </c>
    </row>
    <row r="97" spans="2:11" s="5" customFormat="1" ht="15" customHeight="1" thickBot="1" x14ac:dyDescent="0.3">
      <c r="B97" s="65"/>
      <c r="C97" s="50"/>
      <c r="D97" s="66"/>
      <c r="E97" s="66"/>
      <c r="F97" s="66"/>
      <c r="G97" s="67" t="s">
        <v>80</v>
      </c>
      <c r="H97" s="68">
        <f>21%*H96</f>
        <v>0</v>
      </c>
      <c r="I97" s="68">
        <f>21%*I96</f>
        <v>0</v>
      </c>
      <c r="J97" s="68">
        <f>21%*J96</f>
        <v>0</v>
      </c>
      <c r="K97" s="69">
        <f>SUM(H97,I97,J97)</f>
        <v>0</v>
      </c>
    </row>
    <row r="98" spans="2:11" s="5" customFormat="1" ht="15" customHeight="1" thickBot="1" x14ac:dyDescent="0.3">
      <c r="B98" s="51"/>
      <c r="C98" s="26"/>
      <c r="D98" s="26"/>
      <c r="E98" s="26"/>
      <c r="F98" s="26"/>
      <c r="G98" s="45" t="s">
        <v>81</v>
      </c>
      <c r="H98" s="43">
        <f>H96+H97</f>
        <v>0</v>
      </c>
      <c r="I98" s="43">
        <f>I96+I97</f>
        <v>0</v>
      </c>
      <c r="J98" s="43">
        <f>J96+J97</f>
        <v>0</v>
      </c>
      <c r="K98" s="52">
        <f>SUM(H98,I98,J98)</f>
        <v>0</v>
      </c>
    </row>
    <row r="99" spans="2:11" s="5" customFormat="1" ht="15" customHeight="1" x14ac:dyDescent="0.25"/>
    <row r="100" spans="2:11" s="5" customFormat="1" ht="15" customHeight="1" x14ac:dyDescent="0.25">
      <c r="B100" s="47" t="s">
        <v>106</v>
      </c>
    </row>
    <row r="101" spans="2:11" s="5" customFormat="1" ht="15" customHeight="1" thickBot="1" x14ac:dyDescent="0.3"/>
    <row r="102" spans="2:11" s="53" customFormat="1" ht="17.45" customHeight="1" x14ac:dyDescent="0.25">
      <c r="F102" s="104" t="s">
        <v>89</v>
      </c>
      <c r="G102" s="105"/>
      <c r="H102" s="105"/>
      <c r="I102" s="105"/>
      <c r="J102" s="105"/>
      <c r="K102" s="106"/>
    </row>
    <row r="103" spans="2:11" s="53" customFormat="1" ht="17.45" customHeight="1" x14ac:dyDescent="0.25">
      <c r="F103" s="107" t="s">
        <v>105</v>
      </c>
      <c r="G103" s="108"/>
      <c r="H103" s="108"/>
      <c r="I103" s="108"/>
      <c r="J103" s="108"/>
      <c r="K103" s="109"/>
    </row>
    <row r="104" spans="2:11" s="53" customFormat="1" ht="17.45" customHeight="1" x14ac:dyDescent="0.25">
      <c r="F104" s="107" t="s">
        <v>90</v>
      </c>
      <c r="G104" s="108"/>
      <c r="H104" s="108"/>
      <c r="I104" s="108"/>
      <c r="J104" s="108"/>
      <c r="K104" s="109"/>
    </row>
    <row r="105" spans="2:11" s="53" customFormat="1" ht="17.45" customHeight="1" x14ac:dyDescent="0.25">
      <c r="F105" s="107" t="s">
        <v>91</v>
      </c>
      <c r="G105" s="108"/>
      <c r="H105" s="108"/>
      <c r="I105" s="108"/>
      <c r="J105" s="108"/>
      <c r="K105" s="109"/>
    </row>
    <row r="106" spans="2:11" s="53" customFormat="1" ht="17.45" customHeight="1" x14ac:dyDescent="0.25">
      <c r="F106" s="107" t="s">
        <v>93</v>
      </c>
      <c r="G106" s="108"/>
      <c r="H106" s="108"/>
      <c r="I106" s="108"/>
      <c r="J106" s="108"/>
      <c r="K106" s="109"/>
    </row>
    <row r="107" spans="2:11" s="53" customFormat="1" ht="17.45" customHeight="1" thickBot="1" x14ac:dyDescent="0.3">
      <c r="F107" s="99" t="s">
        <v>92</v>
      </c>
      <c r="G107" s="100"/>
      <c r="H107" s="100"/>
      <c r="I107" s="100"/>
      <c r="J107" s="100"/>
      <c r="K107" s="101"/>
    </row>
    <row r="108" spans="2:11" ht="24.95" customHeight="1" thickBot="1" x14ac:dyDescent="0.25"/>
    <row r="109" spans="2:11" ht="24.95" customHeight="1" x14ac:dyDescent="0.2">
      <c r="F109" s="102" t="s">
        <v>82</v>
      </c>
      <c r="G109" s="103"/>
      <c r="H109" s="103"/>
      <c r="I109" s="93"/>
      <c r="J109" s="93"/>
      <c r="K109" s="94"/>
    </row>
    <row r="110" spans="2:11" ht="24.95" customHeight="1" x14ac:dyDescent="0.2">
      <c r="F110" s="89" t="s">
        <v>83</v>
      </c>
      <c r="G110" s="90"/>
      <c r="H110" s="90"/>
      <c r="I110" s="95"/>
      <c r="J110" s="95"/>
      <c r="K110" s="96"/>
    </row>
    <row r="111" spans="2:11" ht="24.95" customHeight="1" x14ac:dyDescent="0.2">
      <c r="F111" s="89" t="s">
        <v>84</v>
      </c>
      <c r="G111" s="90"/>
      <c r="H111" s="90"/>
      <c r="I111" s="95"/>
      <c r="J111" s="95"/>
      <c r="K111" s="96"/>
    </row>
    <row r="112" spans="2:11" ht="24.95" customHeight="1" x14ac:dyDescent="0.2">
      <c r="F112" s="89" t="s">
        <v>85</v>
      </c>
      <c r="G112" s="90"/>
      <c r="H112" s="90"/>
      <c r="I112" s="95"/>
      <c r="J112" s="95"/>
      <c r="K112" s="96"/>
    </row>
    <row r="113" spans="6:11" ht="75.75" customHeight="1" thickBot="1" x14ac:dyDescent="0.25">
      <c r="F113" s="91" t="s">
        <v>86</v>
      </c>
      <c r="G113" s="92"/>
      <c r="H113" s="92"/>
      <c r="I113" s="97"/>
      <c r="J113" s="97"/>
      <c r="K113" s="98"/>
    </row>
  </sheetData>
  <sheetProtection algorithmName="SHA-512" hashValue="Z8MzjyjbLf5ATWPj50D/wUXpAo4NgaJKpOxZ8xh3cx+CTwgBJFUynKFkMNWr4ZobM/WRrJNFgHIaPROShoRSKw==" saltValue="lAndztmEEgDnpA+Lg6PrtA==" spinCount="100000" sheet="1" objects="1" scenarios="1"/>
  <mergeCells count="16">
    <mergeCell ref="F107:K107"/>
    <mergeCell ref="F109:H109"/>
    <mergeCell ref="F110:H110"/>
    <mergeCell ref="F111:H111"/>
    <mergeCell ref="F102:K102"/>
    <mergeCell ref="F103:K103"/>
    <mergeCell ref="F104:K104"/>
    <mergeCell ref="F105:K105"/>
    <mergeCell ref="F106:K106"/>
    <mergeCell ref="F112:H112"/>
    <mergeCell ref="F113:H113"/>
    <mergeCell ref="I109:K109"/>
    <mergeCell ref="I110:K110"/>
    <mergeCell ref="I111:K111"/>
    <mergeCell ref="I112:K112"/>
    <mergeCell ref="I113:K113"/>
  </mergeCells>
  <pageMargins left="0.7" right="0.7" top="0.75" bottom="0.75" header="0.3" footer="0.3"/>
  <pageSetup paperSize="8" scale="5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1f4dc713b614f4390aae11ecef16fe3 xmlns="b7a62b35-0bb6-4585-a33f-866d66a3c363">
      <Terms xmlns="http://schemas.microsoft.com/office/infopath/2007/PartnerControls"/>
    </f1f4dc713b614f4390aae11ecef16fe3>
    <k7115ccbe5894438a73c0eca74d379b2 xmlns="b7a62b35-0bb6-4585-a33f-866d66a3c363">
      <Terms xmlns="http://schemas.microsoft.com/office/infopath/2007/PartnerControls">
        <TermInfo xmlns="http://schemas.microsoft.com/office/infopath/2007/PartnerControls">
          <TermName xmlns="http://schemas.microsoft.com/office/infopath/2007/PartnerControls">Gemeente Gouda</TermName>
          <TermId xmlns="http://schemas.microsoft.com/office/infopath/2007/PartnerControls">6479f7ea-bafe-4720-a6df-05cb27071ec6</TermId>
        </TermInfo>
      </Terms>
    </k7115ccbe5894438a73c0eca74d379b2>
    <ic8c46a7679e466eaeb9dc0cdfacc040 xmlns="b7a62b35-0bb6-4585-a33f-866d66a3c363">
      <Terms xmlns="http://schemas.microsoft.com/office/infopath/2007/PartnerControls"/>
    </ic8c46a7679e466eaeb9dc0cdfacc040>
    <l6530177118d4d05a12cb27871a211f9 xmlns="b7a62b35-0bb6-4585-a33f-866d66a3c363">
      <Terms xmlns="http://schemas.microsoft.com/office/infopath/2007/PartnerControls"/>
    </l6530177118d4d05a12cb27871a211f9>
    <k7d3361741ef47ed8f5fc612d1aa042b xmlns="b7a62b35-0bb6-4585-a33f-866d66a3c363">
      <Terms xmlns="http://schemas.microsoft.com/office/infopath/2007/PartnerControls"/>
    </k7d3361741ef47ed8f5fc612d1aa042b>
    <TaxCatchAll xmlns="b7a62b35-0bb6-4585-a33f-866d66a3c363">
      <Value>1</Value>
    </TaxCatchAll>
    <_dlc_DocId xmlns="ae19c8d0-527f-464f-8a21-10a719015d06">VRRD7CWQFWT6-1309802290-163</_dlc_DocId>
    <_dlc_DocIdUrl xmlns="ae19c8d0-527f-464f-8a21-10a719015d06">
      <Url>https://gemeentegouda.sharepoint.com/sites/PRJ-Broker_Licenties_aanbesteden/_layouts/15/DocIdRedir.aspx?ID=VRRD7CWQFWT6-1309802290-163</Url>
      <Description>VRRD7CWQFWT6-1309802290-163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Gouda intern projectdocument" ma:contentTypeID="0x0101002859384C76FBF24CA8D7524B6C79F57B030200A61AC45B2F5E474BA5FCBDFF69D9F36F" ma:contentTypeVersion="3" ma:contentTypeDescription="Document voor het template intern project" ma:contentTypeScope="" ma:versionID="6228586bd90f896a5e7d5f5f9287e3db">
  <xsd:schema xmlns:xsd="http://www.w3.org/2001/XMLSchema" xmlns:xs="http://www.w3.org/2001/XMLSchema" xmlns:p="http://schemas.microsoft.com/office/2006/metadata/properties" xmlns:ns2="b7a62b35-0bb6-4585-a33f-866d66a3c363" xmlns:ns3="ae19c8d0-527f-464f-8a21-10a719015d06" targetNamespace="http://schemas.microsoft.com/office/2006/metadata/properties" ma:root="true" ma:fieldsID="3127820cb496f70e2112d5c0e024d33a" ns2:_="" ns3:_="">
    <xsd:import namespace="b7a62b35-0bb6-4585-a33f-866d66a3c363"/>
    <xsd:import namespace="ae19c8d0-527f-464f-8a21-10a719015d06"/>
    <xsd:element name="properties">
      <xsd:complexType>
        <xsd:sequence>
          <xsd:element name="documentManagement">
            <xsd:complexType>
              <xsd:all>
                <xsd:element ref="ns2:k7115ccbe5894438a73c0eca74d379b2" minOccurs="0"/>
                <xsd:element ref="ns2:TaxCatchAll" minOccurs="0"/>
                <xsd:element ref="ns2:TaxCatchAllLabel" minOccurs="0"/>
                <xsd:element ref="ns2:k7d3361741ef47ed8f5fc612d1aa042b" minOccurs="0"/>
                <xsd:element ref="ns2:ic8c46a7679e466eaeb9dc0cdfacc040" minOccurs="0"/>
                <xsd:element ref="ns2:l6530177118d4d05a12cb27871a211f9" minOccurs="0"/>
                <xsd:element ref="ns2:f1f4dc713b614f4390aae11ecef16fe3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a62b35-0bb6-4585-a33f-866d66a3c363" elementFormDefault="qualified">
    <xsd:import namespace="http://schemas.microsoft.com/office/2006/documentManagement/types"/>
    <xsd:import namespace="http://schemas.microsoft.com/office/infopath/2007/PartnerControls"/>
    <xsd:element name="k7115ccbe5894438a73c0eca74d379b2" ma:index="7" nillable="true" ma:taxonomy="true" ma:internalName="k7115ccbe5894438a73c0eca74d379b2" ma:taxonomyFieldName="Archiefvormer" ma:displayName="Archiefvormer" ma:default="1;#Gemeente Gouda|6479f7ea-bafe-4720-a6df-05cb27071ec6" ma:fieldId="{47115ccb-e589-4438-a73c-0eca74d379b2}" ma:sspId="9cd780cd-240e-409c-8ece-5fd62b21dc85" ma:termSetId="1ce00b09-9327-4d3a-9e37-419f345833a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8" nillable="true" ma:displayName="Taxonomy Catch All Column" ma:hidden="true" ma:list="{10d4bb61-592c-41ba-842e-4597617fdf01}" ma:internalName="TaxCatchAll" ma:showField="CatchAllData" ma:web="ae19c8d0-527f-464f-8a21-10a719015d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10d4bb61-592c-41ba-842e-4597617fdf01}" ma:internalName="TaxCatchAllLabel" ma:readOnly="true" ma:showField="CatchAllDataLabel" ma:web="ae19c8d0-527f-464f-8a21-10a719015d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7d3361741ef47ed8f5fc612d1aa042b" ma:index="11" nillable="true" ma:taxonomy="true" ma:internalName="k7d3361741ef47ed8f5fc612d1aa042b" ma:taxonomyFieldName="Afdeling" ma:displayName="Afdeling" ma:default="" ma:fieldId="{47d33617-41ef-47ed-8f5f-c612d1aa042b}" ma:sspId="9cd780cd-240e-409c-8ece-5fd62b21dc85" ma:termSetId="df1ba213-0acb-443a-9f9c-29991120785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c8c46a7679e466eaeb9dc0cdfacc040" ma:index="13" nillable="true" ma:taxonomy="true" ma:internalName="ic8c46a7679e466eaeb9dc0cdfacc040" ma:taxonomyFieldName="Documentsoort" ma:displayName="Documentsoort" ma:default="" ma:fieldId="{2c8c46a7-679e-466e-aeb9-dc0cdfacc040}" ma:sspId="9cd780cd-240e-409c-8ece-5fd62b21dc85" ma:termSetId="83e24d58-305f-4494-8ab2-7917fe59678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6530177118d4d05a12cb27871a211f9" ma:index="15" nillable="true" ma:taxonomy="true" ma:internalName="l6530177118d4d05a12cb27871a211f9" ma:taxonomyFieldName="Projectnummer" ma:displayName="Projectnummer" ma:default="" ma:fieldId="{56530177-118d-4d05-a12c-b27871a211f9}" ma:sspId="9cd780cd-240e-409c-8ece-5fd62b21dc85" ma:termSetId="5a99e317-9af0-410a-9c08-c91450749c2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1f4dc713b614f4390aae11ecef16fe3" ma:index="17" nillable="true" ma:taxonomy="true" ma:internalName="f1f4dc713b614f4390aae11ecef16fe3" ma:taxonomyFieldName="Projectnaam" ma:displayName="Projectnaam" ma:default="" ma:fieldId="{f1f4dc71-3b61-4f43-90aa-e11ecef16fe3}" ma:sspId="9cd780cd-240e-409c-8ece-5fd62b21dc85" ma:termSetId="738c6331-df68-480a-8051-2c6d96b56ccd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19c8d0-527f-464f-8a21-10a719015d06" elementFormDefault="qualified">
    <xsd:import namespace="http://schemas.microsoft.com/office/2006/documentManagement/types"/>
    <xsd:import namespace="http://schemas.microsoft.com/office/infopath/2007/PartnerControls"/>
    <xsd:element name="_dlc_DocId" ma:index="20" nillable="true" ma:displayName="Waarde van de document-id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1" nillable="true" ma:displayName="Document-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Content 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9cd780cd-240e-409c-8ece-5fd62b21dc85" ContentTypeId="0x0101002859384C76FBF24CA8D7524B6C79F57B0302" PreviousValue="false" LastSyncTimeStamp="2024-09-27T12:50:49.117Z"/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9FD3434C-C80C-4A80-9C36-05B47B796D4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79693A0-EF3E-4F41-ACEE-3132C5DA461C}">
  <ds:schemaRefs>
    <ds:schemaRef ds:uri="b7a62b35-0bb6-4585-a33f-866d66a3c363"/>
    <ds:schemaRef ds:uri="http://schemas.openxmlformats.org/package/2006/metadata/core-properties"/>
    <ds:schemaRef ds:uri="http://purl.org/dc/terms/"/>
    <ds:schemaRef ds:uri="ae19c8d0-527f-464f-8a21-10a719015d06"/>
    <ds:schemaRef ds:uri="http://purl.org/dc/elements/1.1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AD05D2E-33C7-48D8-9F0A-111C5F1633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a62b35-0bb6-4585-a33f-866d66a3c363"/>
    <ds:schemaRef ds:uri="ae19c8d0-527f-464f-8a21-10a719015d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076CCF9-B7D9-402D-942E-B750628B3685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9C51010B-87C4-44AA-8BB6-E55748E9F264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 v3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Breedveld, Frans</dc:creator>
  <cp:keywords/>
  <dc:description/>
  <cp:lastModifiedBy>Hooft, Simon t</cp:lastModifiedBy>
  <cp:revision/>
  <cp:lastPrinted>2025-01-29T14:29:39Z</cp:lastPrinted>
  <dcterms:created xsi:type="dcterms:W3CDTF">2025-01-09T06:17:16Z</dcterms:created>
  <dcterms:modified xsi:type="dcterms:W3CDTF">2025-03-17T14:45:30Z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0x0101002859384C76FBF24CA8D7524B6C79F57B030200A61AC45B2F5E474BA5FCBDFF69D9F36F</vt:lpwstr>
  </property>
  <property fmtid="{D5CDD505-2E9C-101B-9397-08002B2CF9AE}" pid="3" name="Archiefvormer">
    <vt:lpwstr>1;#Gemeente Gouda|6479f7ea-bafe-4720-a6df-05cb27071ec6</vt:lpwstr>
  </property>
  <property fmtid="{D5CDD505-2E9C-101B-9397-08002B2CF9AE}" pid="4" name="_dlc_DocIdItemGuid">
    <vt:lpwstr>fadeebf4-9d7f-42cb-87f2-767a645307fe</vt:lpwstr>
  </property>
  <property fmtid="{D5CDD505-2E9C-101B-9397-08002B2CF9AE}" pid="5" name="Afdeling">
    <vt:lpwstr/>
  </property>
  <property fmtid="{D5CDD505-2E9C-101B-9397-08002B2CF9AE}" pid="6" name="Projectnaam">
    <vt:lpwstr/>
  </property>
  <property fmtid="{D5CDD505-2E9C-101B-9397-08002B2CF9AE}" pid="7" name="Projectnummer">
    <vt:lpwstr/>
  </property>
  <property fmtid="{D5CDD505-2E9C-101B-9397-08002B2CF9AE}" pid="8" name="Documentsoort">
    <vt:lpwstr/>
  </property>
</Properties>
</file>